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38640" windowHeight="15720" tabRatio="877" firstSheet="0" activeTab="0" autoFilterDateGrouping="1"/>
  </bookViews>
  <sheets>
    <sheet name="PLANILHA ORCAMENTARIA" sheetId="1" state="visible" r:id="rId1"/>
    <sheet name="CUSTO DIRETO" sheetId="2" state="hidden" r:id="rId2"/>
    <sheet name="RESUMO" sheetId="3" state="visible" r:id="rId3"/>
    <sheet name="COMPOSICOES" sheetId="4" state="visible" r:id="rId4"/>
    <sheet name="COMPOSICOES PROPRIAS" sheetId="5" state="hidden" r:id="rId5"/>
    <sheet name="COMPOSICOES AUXILIARES" sheetId="6" state="visible" r:id="rId6"/>
  </sheets>
  <definedNames>
    <definedName name="JR_PAGE_ANCHOR_0_1">'PLANILHA ORCAMENTARIA'!$A$1</definedName>
    <definedName name="JR_PAGE_ANCHOR_1_1">'CUSTO DIRETO'!$A$1</definedName>
    <definedName name="JR_PAGE_ANCHOR_2_1">RESUMO!$A$1</definedName>
    <definedName name="JR_PAGE_ANCHOR_3_1">COMPOSICOES!$A$1</definedName>
    <definedName name="JR_PAGE_ANCHOR_4_1">'COMPOSICOES PROPRIAS'!$A$1</definedName>
    <definedName name="JR_PAGE_ANCHOR_5_1">'COMPOSICOES AUXILIARES'!$A$1</definedName>
    <definedName name="JR_PAGE_ANCHOR_6_1">#REF!</definedName>
    <definedName name="JR_PAGE_ANCHOR_7_1">#REF!</definedName>
    <definedName name="JR_PAGE_ANCHOR_8_1">#REF!</definedName>
    <definedName name="FATOR">RESUMO!$H$4</definedName>
    <definedName name="BDI">RESUMO!$H$5</definedName>
  </definedNames>
  <calcPr calcId="0" fullCalcOnLoad="1"/>
</workbook>
</file>

<file path=xl/styles.xml><?xml version="1.0" encoding="utf-8"?>
<styleSheet xmlns="http://schemas.openxmlformats.org/spreadsheetml/2006/main">
  <numFmts count="6">
    <numFmt numFmtId="164" formatCode="\R\$\ #,##0.00"/>
    <numFmt numFmtId="165" formatCode="\'\R\$\ \'###,###,##0.00"/>
    <numFmt numFmtId="166" formatCode="#,##0.00000000"/>
    <numFmt numFmtId="167" formatCode="#,##0.0000000"/>
    <numFmt numFmtId="168" formatCode="#,##0.0000"/>
    <numFmt numFmtId="169" formatCode="\R\$\ #,##0.0000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7"/>
    </font>
    <font>
      <name val="Arial"/>
      <family val="2"/>
      <b val="1"/>
      <color rgb="FF000000"/>
      <sz val="6"/>
    </font>
    <font>
      <name val="Arial"/>
      <family val="2"/>
      <color rgb="FF000000"/>
      <sz val="6"/>
    </font>
    <font>
      <name val="Arial"/>
      <family val="2"/>
      <b val="1"/>
      <color rgb="FF000000"/>
      <sz val="5"/>
    </font>
    <font>
      <name val="Arial"/>
      <family val="2"/>
      <b val="1"/>
      <color rgb="FF000000"/>
      <sz val="4"/>
    </font>
    <font>
      <name val="SansSerif"/>
      <family val="2"/>
      <color rgb="FF000000"/>
      <sz val="9"/>
    </font>
    <font>
      <name val="SansSerif"/>
      <family val="2"/>
      <b val="1"/>
      <color rgb="FF000000"/>
      <sz val="5"/>
    </font>
    <font>
      <name val="SansSerif"/>
      <family val="2"/>
      <color rgb="FF000000"/>
      <sz val="6"/>
    </font>
  </fonts>
  <fills count="44">
    <fill>
      <patternFill/>
    </fill>
    <fill>
      <patternFill patternType="gray125"/>
    </fill>
    <fill>
      <patternFill/>
    </fill>
    <fill>
      <patternFill/>
    </fill>
    <fill>
      <patternFill/>
    </fill>
    <fill>
      <patternFill patternType="solid">
        <fgColor rgb="FFCCCCCC"/>
      </patternFill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 patternType="solid">
        <fgColor rgb="FFFFFFFF"/>
      </patternFill>
    </fill>
    <fill>
      <patternFill patternType="solid">
        <fgColor rgb="FFCCCCCC"/>
      </patternFill>
    </fill>
    <fill>
      <patternFill patternType="solid">
        <fgColor rgb="FFCCCCCC"/>
      </patternFill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 patternType="solid">
        <fgColor rgb="FFCCCCCC"/>
      </patternFill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 patternType="solid">
        <fgColor rgb="FFCCCCCC"/>
      </patternFill>
    </fill>
    <fill>
      <patternFill patternType="solid">
        <fgColor rgb="FFCCCCCC"/>
      </patternFill>
    </fill>
    <fill>
      <patternFill/>
    </fill>
    <fill>
      <patternFill/>
    </fill>
    <fill>
      <patternFill/>
    </fill>
    <fill>
      <patternFill/>
    </fill>
    <fill>
      <patternFill patternType="solid">
        <fgColor rgb="FFCCCCCC"/>
      </patternFill>
    </fill>
    <fill>
      <patternFill/>
    </fill>
    <fill>
      <patternFill/>
    </fill>
    <fill>
      <patternFill/>
    </fill>
    <fill>
      <patternFill/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43" borderId="1"/>
  </cellStyleXfs>
  <cellXfs count="62">
    <xf numFmtId="0" fontId="0" fillId="0" borderId="0" pivotButton="0" quotePrefix="0" xfId="0"/>
    <xf numFmtId="0" fontId="0" fillId="2" borderId="1" applyAlignment="1" applyProtection="1" pivotButton="0" quotePrefix="0" xfId="0">
      <alignment wrapText="1"/>
      <protection locked="0" hidden="0"/>
    </xf>
    <xf numFmtId="0" fontId="0" fillId="3" borderId="0" applyAlignment="1" applyProtection="1" pivotButton="0" quotePrefix="0" xfId="0">
      <alignment wrapText="1"/>
      <protection locked="0" hidden="0"/>
    </xf>
    <xf numFmtId="0" fontId="2" fillId="5" borderId="2" applyAlignment="1" pivotButton="0" quotePrefix="0" xfId="0">
      <alignment horizontal="center" vertical="center" wrapText="1"/>
    </xf>
    <xf numFmtId="0" fontId="2" fillId="6" borderId="2" applyAlignment="1" pivotButton="0" quotePrefix="0" xfId="0">
      <alignment horizontal="left" vertical="center" wrapText="1"/>
    </xf>
    <xf numFmtId="164" fontId="2" fillId="7" borderId="2" applyAlignment="1" pivotButton="0" quotePrefix="0" xfId="0">
      <alignment horizontal="right" vertical="center" wrapText="1"/>
    </xf>
    <xf numFmtId="0" fontId="3" fillId="8" borderId="2" applyAlignment="1" pivotButton="0" quotePrefix="0" xfId="0">
      <alignment horizontal="left" vertical="center" wrapText="1"/>
    </xf>
    <xf numFmtId="0" fontId="3" fillId="9" borderId="2" applyAlignment="1" pivotButton="0" quotePrefix="0" xfId="0">
      <alignment horizontal="center" vertical="center" wrapText="1"/>
    </xf>
    <xf numFmtId="0" fontId="3" fillId="10" borderId="2" applyAlignment="1" pivotButton="0" quotePrefix="0" xfId="0">
      <alignment horizontal="justify" vertical="center" wrapText="1"/>
    </xf>
    <xf numFmtId="4" fontId="3" fillId="11" borderId="2" applyAlignment="1" pivotButton="0" quotePrefix="0" xfId="0">
      <alignment horizontal="right" vertical="center" wrapText="1"/>
    </xf>
    <xf numFmtId="164" fontId="3" fillId="12" borderId="2" applyAlignment="1" pivotButton="0" quotePrefix="0" xfId="0">
      <alignment horizontal="right" vertical="center" wrapText="1"/>
    </xf>
    <xf numFmtId="165" fontId="3" fillId="13" borderId="2" applyAlignment="1" pivotButton="0" quotePrefix="0" xfId="0">
      <alignment horizontal="right" vertical="center" wrapText="1"/>
    </xf>
    <xf numFmtId="0" fontId="4" fillId="14" borderId="1" applyAlignment="1" pivotButton="0" quotePrefix="0" xfId="0">
      <alignment horizontal="right" vertical="center" wrapText="1"/>
    </xf>
    <xf numFmtId="0" fontId="4" fillId="16" borderId="2" applyAlignment="1" pivotButton="0" quotePrefix="0" xfId="0">
      <alignment horizontal="center" vertical="center" wrapText="1"/>
    </xf>
    <xf numFmtId="0" fontId="5" fillId="17" borderId="2" applyAlignment="1" pivotButton="0" quotePrefix="0" xfId="0">
      <alignment horizontal="center" vertical="center" wrapText="1"/>
    </xf>
    <xf numFmtId="165" fontId="2" fillId="19" borderId="2" applyAlignment="1" pivotButton="0" quotePrefix="0" xfId="0">
      <alignment horizontal="right" vertical="center" wrapText="1"/>
    </xf>
    <xf numFmtId="0" fontId="2" fillId="20" borderId="1" applyAlignment="1" pivotButton="0" quotePrefix="0" xfId="0">
      <alignment horizontal="left" vertical="center" wrapText="1"/>
    </xf>
    <xf numFmtId="164" fontId="2" fillId="21" borderId="1" applyAlignment="1" pivotButton="0" quotePrefix="0" xfId="0">
      <alignment horizontal="right" vertical="center" wrapText="1"/>
    </xf>
    <xf numFmtId="4" fontId="2" fillId="22" borderId="1" applyAlignment="1" pivotButton="0" quotePrefix="0" xfId="0">
      <alignment horizontal="right" vertical="center" wrapText="1"/>
    </xf>
    <xf numFmtId="0" fontId="8" fillId="26" borderId="2" applyAlignment="1" pivotButton="0" quotePrefix="0" xfId="0">
      <alignment horizontal="center" vertical="top" wrapText="1"/>
    </xf>
    <xf numFmtId="0" fontId="8" fillId="27" borderId="2" applyAlignment="1" pivotButton="0" quotePrefix="0" xfId="0">
      <alignment horizontal="justify" vertical="top" wrapText="1"/>
    </xf>
    <xf numFmtId="166" fontId="8" fillId="28" borderId="2" applyAlignment="1" pivotButton="0" quotePrefix="0" xfId="0">
      <alignment horizontal="right" vertical="top" wrapText="1"/>
    </xf>
    <xf numFmtId="164" fontId="8" fillId="29" borderId="2" applyAlignment="1" pivotButton="0" quotePrefix="0" xfId="0">
      <alignment horizontal="right" vertical="top" wrapText="1"/>
    </xf>
    <xf numFmtId="164" fontId="7" fillId="31" borderId="2" applyAlignment="1" pivotButton="0" quotePrefix="0" xfId="0">
      <alignment horizontal="right" vertical="top" wrapText="1"/>
    </xf>
    <xf numFmtId="167" fontId="3" fillId="35" borderId="2" applyAlignment="1" pivotButton="0" quotePrefix="0" xfId="0">
      <alignment horizontal="center" vertical="center" wrapText="1"/>
    </xf>
    <xf numFmtId="168" fontId="3" fillId="36" borderId="2" applyAlignment="1" pivotButton="0" quotePrefix="0" xfId="0">
      <alignment horizontal="center" vertical="center" wrapText="1"/>
    </xf>
    <xf numFmtId="169" fontId="3" fillId="37" borderId="2" applyAlignment="1" pivotButton="0" quotePrefix="0" xfId="0">
      <alignment horizontal="right" vertical="center" wrapText="1"/>
    </xf>
    <xf numFmtId="169" fontId="2" fillId="38" borderId="2" applyAlignment="1" pivotButton="0" quotePrefix="0" xfId="0">
      <alignment horizontal="right" vertical="center" wrapText="1"/>
    </xf>
    <xf numFmtId="4" fontId="2" fillId="41" borderId="2" applyAlignment="1" pivotButton="0" quotePrefix="0" xfId="0">
      <alignment horizontal="right" vertical="center" wrapText="1"/>
    </xf>
    <xf numFmtId="168" fontId="3" fillId="42" borderId="2" applyAlignment="1" pivotButton="0" quotePrefix="0" xfId="0">
      <alignment horizontal="right" vertical="center" wrapText="1"/>
    </xf>
    <xf numFmtId="167" fontId="3" fillId="43" borderId="2" applyAlignment="1" pivotButton="0" quotePrefix="0" xfId="0">
      <alignment horizontal="right" vertical="center" wrapText="1"/>
    </xf>
    <xf numFmtId="0" fontId="0" fillId="2" borderId="1" applyAlignment="1" applyProtection="1" pivotButton="0" quotePrefix="0" xfId="0">
      <alignment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2" fillId="6" borderId="2" applyAlignment="1" pivotButton="0" quotePrefix="0" xfId="0">
      <alignment horizontal="left" vertical="center" wrapText="1"/>
    </xf>
    <xf numFmtId="0" fontId="4" fillId="14" borderId="1" applyAlignment="1" pivotButton="0" quotePrefix="0" xfId="0">
      <alignment horizontal="right" vertical="center" wrapText="1"/>
    </xf>
    <xf numFmtId="0" fontId="0" fillId="15" borderId="1" applyAlignment="1" applyProtection="1" pivotButton="0" quotePrefix="0" xfId="0">
      <alignment wrapText="1"/>
      <protection locked="0" hidden="0"/>
    </xf>
    <xf numFmtId="0" fontId="2" fillId="5" borderId="2" applyAlignment="1" pivotButton="0" quotePrefix="0" xfId="0">
      <alignment horizontal="center" vertical="center" wrapText="1"/>
    </xf>
    <xf numFmtId="0" fontId="4" fillId="16" borderId="2" applyAlignment="1" pivotButton="0" quotePrefix="0" xfId="0">
      <alignment horizontal="center" vertical="center" wrapText="1"/>
    </xf>
    <xf numFmtId="0" fontId="4" fillId="18" borderId="2" applyAlignment="1" pivotButton="0" quotePrefix="0" xfId="0">
      <alignment horizontal="right" vertical="center" wrapText="1"/>
    </xf>
    <xf numFmtId="0" fontId="2" fillId="20" borderId="1" applyAlignment="1" pivotButton="0" quotePrefix="0" xfId="0">
      <alignment horizontal="left" vertical="center" wrapText="1"/>
    </xf>
    <xf numFmtId="0" fontId="6" fillId="23" borderId="1" applyAlignment="1" pivotButton="0" quotePrefix="0" xfId="0">
      <alignment horizontal="left" vertical="top" wrapText="1"/>
    </xf>
    <xf numFmtId="0" fontId="1" fillId="24" borderId="2" applyAlignment="1" pivotButton="0" quotePrefix="0" xfId="0">
      <alignment horizontal="left" vertical="center" wrapText="1"/>
    </xf>
    <xf numFmtId="0" fontId="7" fillId="25" borderId="2" applyAlignment="1" pivotButton="0" quotePrefix="0" xfId="0">
      <alignment horizontal="left" vertical="center" wrapText="1"/>
    </xf>
    <xf numFmtId="0" fontId="8" fillId="27" borderId="2" applyAlignment="1" pivotButton="0" quotePrefix="0" xfId="0">
      <alignment horizontal="justify" vertical="top" wrapText="1"/>
    </xf>
    <xf numFmtId="0" fontId="8" fillId="26" borderId="2" applyAlignment="1" pivotButton="0" quotePrefix="0" xfId="0">
      <alignment horizontal="center" vertical="top" wrapText="1"/>
    </xf>
    <xf numFmtId="0" fontId="7" fillId="30" borderId="2" applyAlignment="1" pivotButton="0" quotePrefix="0" xfId="0">
      <alignment horizontal="right" vertical="top" wrapText="1"/>
    </xf>
    <xf numFmtId="0" fontId="2" fillId="32" borderId="2" applyAlignment="1" pivotButton="0" quotePrefix="0" xfId="0">
      <alignment horizontal="right" vertical="center" wrapText="1"/>
    </xf>
    <xf numFmtId="0" fontId="2" fillId="33" borderId="3" applyAlignment="1" pivotButton="0" quotePrefix="0" xfId="0">
      <alignment horizontal="left" vertical="center" wrapText="1"/>
    </xf>
    <xf numFmtId="0" fontId="4" fillId="34" borderId="4" applyAlignment="1" pivotButton="0" quotePrefix="0" xfId="0">
      <alignment horizontal="center" vertical="center" wrapText="1"/>
    </xf>
    <xf numFmtId="167" fontId="3" fillId="35" borderId="2" applyAlignment="1" pivotButton="0" quotePrefix="0" xfId="0">
      <alignment horizontal="center" vertical="center" wrapText="1"/>
    </xf>
    <xf numFmtId="0" fontId="2" fillId="39" borderId="2" applyAlignment="1" pivotButton="0" quotePrefix="0" xfId="0">
      <alignment horizontal="left" vertical="center" wrapText="1"/>
    </xf>
    <xf numFmtId="0" fontId="3" fillId="40" borderId="5" applyAlignment="1" pivotButton="0" quotePrefix="0" xfId="0">
      <alignment horizontal="left" vertical="center" wrapText="1"/>
    </xf>
    <xf numFmtId="0" fontId="3" fillId="8" borderId="2" applyAlignment="1" pivotButton="0" quotePrefix="0" xfId="0">
      <alignment horizontal="left" vertical="center" wrapText="1"/>
    </xf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9" pivotButton="0" quotePrefix="0" xfId="0"/>
    <xf numFmtId="4" fontId="3" fillId="43" borderId="2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3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/>
    <pageSetUpPr/>
  </sheetPr>
  <dimension ref="A1:L77"/>
  <sheetViews>
    <sheetView showGridLines="0" tabSelected="1" topLeftCell="A56" workbookViewId="0">
      <selection activeCell="N4" sqref="N4"/>
    </sheetView>
  </sheetViews>
  <sheetFormatPr baseColWidth="8" defaultRowHeight="15"/>
  <cols>
    <col width="9.28515625" customWidth="1" min="1" max="1"/>
    <col width="10.28515625" customWidth="1" min="2" max="2"/>
    <col width="42.7109375" bestFit="1" customWidth="1" min="3" max="3"/>
    <col width="9.28515625" customWidth="1" min="4" max="4"/>
    <col width="8.28515625" customWidth="1" min="5" max="5"/>
    <col width="10.28515625" customWidth="1" min="6" max="6"/>
    <col width="12.42578125" customWidth="1" min="7" max="8"/>
  </cols>
  <sheetData>
    <row r="1" ht="81.95" customHeight="1">
      <c r="A1" s="31" t="n"/>
      <c r="B1" s="53" t="n"/>
      <c r="C1" s="53" t="n"/>
      <c r="D1" s="53" t="n"/>
      <c r="E1" s="53" t="n"/>
      <c r="F1" s="53" t="n"/>
      <c r="G1" s="53" t="n"/>
      <c r="H1" s="53" t="n"/>
    </row>
    <row r="2" ht="9.949999999999999" customHeight="1">
      <c r="A2" s="2" t="n"/>
      <c r="B2" s="32" t="inlineStr">
        <is>
          <t>
</t>
        </is>
      </c>
      <c r="H2" s="2" t="n"/>
    </row>
    <row r="3" ht="21.95" customHeight="1">
      <c r="A3" s="36" t="inlineStr">
        <is>
          <t>ITEM</t>
        </is>
      </c>
      <c r="B3" s="36" t="inlineStr">
        <is>
          <t>CÓDIGO</t>
        </is>
      </c>
      <c r="C3" s="36" t="inlineStr">
        <is>
          <t>DESCRIÇÃO</t>
        </is>
      </c>
      <c r="D3" s="36" t="inlineStr">
        <is>
          <t>FONTE</t>
        </is>
      </c>
      <c r="E3" s="36" t="inlineStr">
        <is>
          <t>UND</t>
        </is>
      </c>
      <c r="F3" s="36" t="inlineStr">
        <is>
          <t>QUANTIDADE</t>
        </is>
      </c>
      <c r="G3" s="36" t="inlineStr">
        <is>
          <t>PREÇO
UNITÁRIO R$</t>
        </is>
      </c>
      <c r="H3" s="36" t="inlineStr">
        <is>
          <t>PREÇO
TOTAL R$</t>
        </is>
      </c>
      <c r="K3" t="inlineStr">
        <is>
          <t>PREÇO
UNITÁRIO R$</t>
        </is>
      </c>
    </row>
    <row r="4" ht="20.1" customHeight="1">
      <c r="A4" s="33" t="inlineStr">
        <is>
          <t>1</t>
        </is>
      </c>
      <c r="B4" s="33" t="inlineStr">
        <is>
          <t>INSTALAÇÃO DA OBRA</t>
        </is>
      </c>
      <c r="C4" s="54" t="n"/>
      <c r="D4" s="54" t="n"/>
      <c r="E4" s="54" t="n"/>
      <c r="F4" s="54" t="n"/>
      <c r="G4" s="55" t="n"/>
      <c r="H4" s="5">
        <f>SUM(H5,H6,H7,H8,H9,H10,H11,H12,H13,H14,H15,H16,H17,H18,H19,H20,H21)</f>
        <v/>
      </c>
      <c r="K4" t="n">
        <v>26475.75</v>
      </c>
      <c r="L4">
        <f>H4-K4</f>
        <v/>
      </c>
    </row>
    <row r="5" ht="16.5" customHeight="1">
      <c r="A5" s="52" t="inlineStr">
        <is>
          <t>1.1</t>
        </is>
      </c>
      <c r="B5" s="7" t="inlineStr">
        <is>
          <t>01.03.03</t>
        </is>
      </c>
      <c r="C5" s="8" t="inlineStr">
        <is>
          <t>PLACA DE OBRA EM CHAPA GALVANIZADA ADESIVADA, DIMENSÕES 2,40 X 1,20 M, PADRÃO CEF</t>
        </is>
      </c>
      <c r="D5" s="7" t="inlineStr">
        <is>
          <t>SUDECAP</t>
        </is>
      </c>
      <c r="E5" s="7" t="inlineStr">
        <is>
          <t>M2</t>
        </is>
      </c>
      <c r="F5" s="9" t="n">
        <v>1</v>
      </c>
      <c r="G5" s="10">
        <f>COMPOSICOES!I21</f>
        <v/>
      </c>
      <c r="H5" s="56">
        <f>ROUND(F5*G5, 2)</f>
        <v/>
      </c>
      <c r="K5" t="n">
        <v>277.07</v>
      </c>
      <c r="L5">
        <f>G5-K5</f>
        <v/>
      </c>
    </row>
    <row r="6">
      <c r="A6" s="52" t="inlineStr">
        <is>
          <t>1.2</t>
        </is>
      </c>
      <c r="B6" s="7" t="inlineStr">
        <is>
          <t>01.04.06</t>
        </is>
      </c>
      <c r="C6" s="8" t="inlineStr">
        <is>
          <t>DE TELA GALVANIZADA #2" FIO 14 C/FIXAÇAO ENTERRADA</t>
        </is>
      </c>
      <c r="D6" s="7" t="inlineStr">
        <is>
          <t>SUDECAP</t>
        </is>
      </c>
      <c r="E6" s="7" t="inlineStr">
        <is>
          <t>M</t>
        </is>
      </c>
      <c r="F6" s="9" t="n">
        <v>175</v>
      </c>
      <c r="G6" s="10">
        <f>COMPOSICOES!I39</f>
        <v/>
      </c>
      <c r="H6" s="56">
        <f>ROUND(F6*G6, 2)</f>
        <v/>
      </c>
      <c r="K6" t="n">
        <v>61.08</v>
      </c>
      <c r="L6">
        <f>G6-K6</f>
        <v/>
      </c>
    </row>
    <row r="7">
      <c r="A7" s="52" t="inlineStr">
        <is>
          <t>1.3</t>
        </is>
      </c>
      <c r="B7" s="7" t="inlineStr">
        <is>
          <t>01.04.09</t>
        </is>
      </c>
      <c r="C7" s="8" t="inlineStr">
        <is>
          <t>TELA-TAPUME DE POLIPROPILENO H= 1,20 M, INCL. BASE</t>
        </is>
      </c>
      <c r="D7" s="7" t="inlineStr">
        <is>
          <t>SUDECAP</t>
        </is>
      </c>
      <c r="E7" s="7" t="inlineStr">
        <is>
          <t>M</t>
        </is>
      </c>
      <c r="F7" s="9" t="n">
        <v>50</v>
      </c>
      <c r="G7" s="10">
        <f>COMPOSICOES!I55</f>
        <v/>
      </c>
      <c r="H7" s="56">
        <f>ROUND(F7*G7, 2)</f>
        <v/>
      </c>
      <c r="K7" t="n">
        <v>11.89</v>
      </c>
      <c r="L7">
        <f>G7-K7</f>
        <v/>
      </c>
    </row>
    <row r="8">
      <c r="A8" s="52" t="inlineStr">
        <is>
          <t>1.4</t>
        </is>
      </c>
      <c r="B8" s="7" t="inlineStr">
        <is>
          <t>01.04.10</t>
        </is>
      </c>
      <c r="C8" s="8" t="inlineStr">
        <is>
          <t>PROTEÇAO COM FITA ZEBRADA AMARELA L=7CM E PEÇA 7X7</t>
        </is>
      </c>
      <c r="D8" s="7" t="inlineStr">
        <is>
          <t>SUDECAP</t>
        </is>
      </c>
      <c r="E8" s="7" t="inlineStr">
        <is>
          <t>M</t>
        </is>
      </c>
      <c r="F8" s="9" t="n">
        <v>50</v>
      </c>
      <c r="G8" s="10">
        <f>COMPOSICOES!I72</f>
        <v/>
      </c>
      <c r="H8" s="56">
        <f>ROUND(F8*G8, 2)</f>
        <v/>
      </c>
      <c r="K8" t="n">
        <v>8.380000000000001</v>
      </c>
      <c r="L8">
        <f>G8-K8</f>
        <v/>
      </c>
    </row>
    <row r="9" ht="16.5" customHeight="1">
      <c r="A9" s="52" t="inlineStr">
        <is>
          <t>1.5</t>
        </is>
      </c>
      <c r="B9" s="7" t="inlineStr">
        <is>
          <t>01.06.01</t>
        </is>
      </c>
      <c r="C9" s="8" t="inlineStr">
        <is>
          <t>PADRÃO CEMIG PROVISÓRIO TIPO C3, DEMANDA PROVÁVEL DE 23,1 ATÉ 27,0KW (3F+N)</t>
        </is>
      </c>
      <c r="D9" s="7" t="inlineStr">
        <is>
          <t>SUDECAP</t>
        </is>
      </c>
      <c r="E9" s="7" t="inlineStr">
        <is>
          <t>UN</t>
        </is>
      </c>
      <c r="F9" s="9" t="n">
        <v>1</v>
      </c>
      <c r="G9" s="10">
        <f>COMPOSICOES!I98</f>
        <v/>
      </c>
      <c r="H9" s="56">
        <f>ROUND(F9*G9, 2)</f>
        <v/>
      </c>
      <c r="K9" t="n">
        <v>696.64</v>
      </c>
      <c r="L9">
        <f>G9-K9</f>
        <v/>
      </c>
    </row>
    <row r="10">
      <c r="A10" s="52" t="inlineStr">
        <is>
          <t>1.6</t>
        </is>
      </c>
      <c r="B10" s="7" t="inlineStr">
        <is>
          <t>01.06.05</t>
        </is>
      </c>
      <c r="C10" s="8" t="inlineStr">
        <is>
          <t>PADRAO COPASA - KIT CAVALTE METAL E REGISTRO 3/4"</t>
        </is>
      </c>
      <c r="D10" s="7" t="inlineStr">
        <is>
          <t>SUDECAP</t>
        </is>
      </c>
      <c r="E10" s="7" t="inlineStr">
        <is>
          <t>UN</t>
        </is>
      </c>
      <c r="F10" s="9" t="n">
        <v>1</v>
      </c>
      <c r="G10" s="10">
        <f>COMPOSICOES!I111</f>
        <v/>
      </c>
      <c r="H10" s="56">
        <f>ROUND(F10*G10, 2)</f>
        <v/>
      </c>
      <c r="K10" t="n">
        <v>476.99</v>
      </c>
      <c r="L10">
        <f>G10-K10</f>
        <v/>
      </c>
    </row>
    <row r="11">
      <c r="A11" s="52" t="inlineStr">
        <is>
          <t>1.7</t>
        </is>
      </c>
      <c r="B11" s="7" t="inlineStr">
        <is>
          <t>01.08.01</t>
        </is>
      </c>
      <c r="C11" s="8" t="inlineStr">
        <is>
          <t>TUBO PVC D= 100 MM</t>
        </is>
      </c>
      <c r="D11" s="7" t="inlineStr">
        <is>
          <t>SUDECAP</t>
        </is>
      </c>
      <c r="E11" s="7" t="inlineStr">
        <is>
          <t>M</t>
        </is>
      </c>
      <c r="F11" s="9" t="n">
        <v>15</v>
      </c>
      <c r="G11" s="10">
        <f>COMPOSICOES!I123</f>
        <v/>
      </c>
      <c r="H11" s="56">
        <f>ROUND(F11*G11, 2)</f>
        <v/>
      </c>
      <c r="K11" t="n">
        <v>23.59</v>
      </c>
      <c r="L11">
        <f>G11-K11</f>
        <v/>
      </c>
    </row>
    <row r="12">
      <c r="A12" s="52" t="inlineStr">
        <is>
          <t>1.8</t>
        </is>
      </c>
      <c r="B12" s="7" t="inlineStr">
        <is>
          <t>01.08.21</t>
        </is>
      </c>
      <c r="C12" s="8" t="inlineStr">
        <is>
          <t>TUBO PVC AGUA SOLDA E CONEXOES D=25MM (3/4")</t>
        </is>
      </c>
      <c r="D12" s="7" t="inlineStr">
        <is>
          <t>SUDECAP</t>
        </is>
      </c>
      <c r="E12" s="7" t="inlineStr">
        <is>
          <t>M</t>
        </is>
      </c>
      <c r="F12" s="9" t="n">
        <v>15</v>
      </c>
      <c r="G12" s="10">
        <f>COMPOSICOES!I136</f>
        <v/>
      </c>
      <c r="H12" s="56">
        <f>ROUND(F12*G12, 2)</f>
        <v/>
      </c>
      <c r="K12" t="n">
        <v>7.98</v>
      </c>
      <c r="L12">
        <f>G12-K12</f>
        <v/>
      </c>
    </row>
    <row r="13">
      <c r="A13" s="52" t="inlineStr">
        <is>
          <t>1.9</t>
        </is>
      </c>
      <c r="B13" s="7" t="inlineStr">
        <is>
          <t>01.09.01</t>
        </is>
      </c>
      <c r="C13" s="8" t="inlineStr">
        <is>
          <t>MOBILIZACAO DE CONTAINER</t>
        </is>
      </c>
      <c r="D13" s="7" t="inlineStr">
        <is>
          <t>SUDECAP</t>
        </is>
      </c>
      <c r="E13" s="7" t="inlineStr">
        <is>
          <t>UN</t>
        </is>
      </c>
      <c r="F13" s="9" t="n">
        <v>2</v>
      </c>
      <c r="G13" s="10">
        <f>COMPOSICOES!I144</f>
        <v/>
      </c>
      <c r="H13" s="56">
        <f>ROUND(F13*G13, 2)</f>
        <v/>
      </c>
      <c r="K13" t="n">
        <v>1200</v>
      </c>
      <c r="L13">
        <f>G13-K13</f>
        <v/>
      </c>
    </row>
    <row r="14">
      <c r="A14" s="52" t="inlineStr">
        <is>
          <t>1.10</t>
        </is>
      </c>
      <c r="B14" s="7" t="inlineStr">
        <is>
          <t>01.09.07</t>
        </is>
      </c>
      <c r="C14" s="8" t="inlineStr">
        <is>
          <t>VESTIARIO 4 CHUV. 3 SANIT. 1LAVAT. 1 MICT.</t>
        </is>
      </c>
      <c r="D14" s="7" t="inlineStr">
        <is>
          <t>SUDECAP</t>
        </is>
      </c>
      <c r="E14" s="7" t="inlineStr">
        <is>
          <t>MES</t>
        </is>
      </c>
      <c r="F14" s="9" t="n">
        <v>3</v>
      </c>
      <c r="G14" s="10">
        <f>COMPOSICOES!I152</f>
        <v/>
      </c>
      <c r="H14" s="56">
        <f>ROUND(F14*G14, 2)</f>
        <v/>
      </c>
      <c r="K14" t="n">
        <v>1700</v>
      </c>
      <c r="L14">
        <f>G14-K14</f>
        <v/>
      </c>
    </row>
    <row r="15">
      <c r="A15" s="52" t="inlineStr">
        <is>
          <t>1.11</t>
        </is>
      </c>
      <c r="B15" s="7" t="inlineStr">
        <is>
          <t>01.09.09</t>
        </is>
      </c>
      <c r="C15" s="8" t="inlineStr">
        <is>
          <t>REFEITORIO</t>
        </is>
      </c>
      <c r="D15" s="7" t="inlineStr">
        <is>
          <t>SUDECAP</t>
        </is>
      </c>
      <c r="E15" s="7" t="inlineStr">
        <is>
          <t>MES</t>
        </is>
      </c>
      <c r="F15" s="9" t="n">
        <v>3</v>
      </c>
      <c r="G15" s="10">
        <f>COMPOSICOES!I160</f>
        <v/>
      </c>
      <c r="H15" s="56">
        <f>ROUND(F15*G15, 2)</f>
        <v/>
      </c>
      <c r="K15" t="n">
        <v>650</v>
      </c>
      <c r="L15">
        <f>G15-K15</f>
        <v/>
      </c>
    </row>
    <row r="16">
      <c r="A16" s="52" t="inlineStr">
        <is>
          <t>1.12</t>
        </is>
      </c>
      <c r="B16" s="7" t="inlineStr">
        <is>
          <t>01.09.11</t>
        </is>
      </c>
      <c r="C16" s="8" t="inlineStr">
        <is>
          <t>DESMOBILIZAÇÃO DE CONTAINER</t>
        </is>
      </c>
      <c r="D16" s="7" t="inlineStr">
        <is>
          <t>SUDECAP</t>
        </is>
      </c>
      <c r="E16" s="7" t="inlineStr">
        <is>
          <t>UN</t>
        </is>
      </c>
      <c r="F16" s="9" t="n">
        <v>2</v>
      </c>
      <c r="G16" s="10">
        <f>COMPOSICOES!I168</f>
        <v/>
      </c>
      <c r="H16" s="56">
        <f>ROUND(F16*G16, 2)</f>
        <v/>
      </c>
      <c r="K16" t="n">
        <v>1200</v>
      </c>
      <c r="L16">
        <f>G16-K16</f>
        <v/>
      </c>
    </row>
    <row r="17">
      <c r="A17" s="52" t="inlineStr">
        <is>
          <t>1.13</t>
        </is>
      </c>
      <c r="B17" s="7" t="inlineStr">
        <is>
          <t>01.09.13</t>
        </is>
      </c>
      <c r="C17" s="8" t="inlineStr">
        <is>
          <t>INSTALAÇÕES PARA CONTAINER VESTIARIO COM BANCO E ARMÁRIO</t>
        </is>
      </c>
      <c r="D17" s="7" t="inlineStr">
        <is>
          <t>SUDECAP</t>
        </is>
      </c>
      <c r="E17" s="7" t="inlineStr">
        <is>
          <t>UN</t>
        </is>
      </c>
      <c r="F17" s="9" t="n">
        <v>1</v>
      </c>
      <c r="G17" s="10">
        <f>COMPOSICOES!I182</f>
        <v/>
      </c>
      <c r="H17" s="56">
        <f>ROUND(F17*G17, 2)</f>
        <v/>
      </c>
      <c r="K17" t="n">
        <v>217.17</v>
      </c>
      <c r="L17">
        <f>G17-K17</f>
        <v/>
      </c>
    </row>
    <row r="18">
      <c r="A18" s="52" t="inlineStr">
        <is>
          <t>1.14</t>
        </is>
      </c>
      <c r="B18" s="7" t="inlineStr">
        <is>
          <t>01.09.14</t>
        </is>
      </c>
      <c r="C18" s="8" t="inlineStr">
        <is>
          <t>INSTALAÇÕES PARA CONTAINER REFEITORIO</t>
        </is>
      </c>
      <c r="D18" s="7" t="inlineStr">
        <is>
          <t>SUDECAP</t>
        </is>
      </c>
      <c r="E18" s="7" t="inlineStr">
        <is>
          <t>UN</t>
        </is>
      </c>
      <c r="F18" s="9" t="n">
        <v>1</v>
      </c>
      <c r="G18" s="10">
        <f>COMPOSICOES!I196</f>
        <v/>
      </c>
      <c r="H18" s="56">
        <f>ROUND(F18*G18, 2)</f>
        <v/>
      </c>
      <c r="K18" t="n">
        <v>298.8</v>
      </c>
      <c r="L18">
        <f>G18-K18</f>
        <v/>
      </c>
    </row>
    <row r="19">
      <c r="A19" s="52" t="inlineStr">
        <is>
          <t>1.15</t>
        </is>
      </c>
      <c r="B19" s="7" t="inlineStr">
        <is>
          <t>01.09.16</t>
        </is>
      </c>
      <c r="C19" s="8" t="inlineStr">
        <is>
          <t>CAIXA DÁGUA DE 1000L PARA ABASTECIMENTO DE CONTAINERS</t>
        </is>
      </c>
      <c r="D19" s="7" t="inlineStr">
        <is>
          <t>SUDECAP</t>
        </is>
      </c>
      <c r="E19" s="7" t="inlineStr">
        <is>
          <t>UN</t>
        </is>
      </c>
      <c r="F19" s="9" t="n">
        <v>1</v>
      </c>
      <c r="G19" s="10">
        <f>COMPOSICOES!I214</f>
        <v/>
      </c>
      <c r="H19" s="56">
        <f>ROUND(F19*G19, 2)</f>
        <v/>
      </c>
      <c r="K19" t="n">
        <v>274.2</v>
      </c>
      <c r="L19">
        <f>G19-K19</f>
        <v/>
      </c>
    </row>
    <row r="20">
      <c r="A20" s="52" t="inlineStr">
        <is>
          <t>1.16</t>
        </is>
      </c>
      <c r="B20" s="7" t="inlineStr">
        <is>
          <t>01.11.01</t>
        </is>
      </c>
      <c r="C20" s="8" t="inlineStr">
        <is>
          <t>PLACA 1,0X0,60M DUPLA FACE CH.GALV. 26 EM CAVALETE</t>
        </is>
      </c>
      <c r="D20" s="7" t="inlineStr">
        <is>
          <t>SUDECAP</t>
        </is>
      </c>
      <c r="E20" s="7" t="inlineStr">
        <is>
          <t>UNMES</t>
        </is>
      </c>
      <c r="F20" s="9" t="n">
        <v>3</v>
      </c>
      <c r="G20" s="10">
        <f>COMPOSICOES!I225</f>
        <v/>
      </c>
      <c r="H20" s="56">
        <f>ROUND(F20*G20, 2)</f>
        <v/>
      </c>
      <c r="K20" t="n">
        <v>15.37</v>
      </c>
      <c r="L20">
        <f>G20-K20</f>
        <v/>
      </c>
    </row>
    <row r="21">
      <c r="A21" s="52" t="inlineStr">
        <is>
          <t>1.17</t>
        </is>
      </c>
      <c r="B21" s="7" t="inlineStr">
        <is>
          <t>01.11.07</t>
        </is>
      </c>
      <c r="C21" s="8" t="inlineStr">
        <is>
          <t>CONE EM PVC H= 75 CM</t>
        </is>
      </c>
      <c r="D21" s="7" t="inlineStr">
        <is>
          <t>SUDECAP</t>
        </is>
      </c>
      <c r="E21" s="7" t="inlineStr">
        <is>
          <t>UN</t>
        </is>
      </c>
      <c r="F21" s="9" t="n">
        <v>4</v>
      </c>
      <c r="G21" s="10">
        <f>COMPOSICOES!I236</f>
        <v/>
      </c>
      <c r="H21" s="56">
        <f>ROUND(F21*G21, 2)</f>
        <v/>
      </c>
      <c r="K21" t="n">
        <v>40.68</v>
      </c>
      <c r="L21">
        <f>G21-K21</f>
        <v/>
      </c>
    </row>
    <row r="22" ht="20.1" customHeight="1">
      <c r="A22" s="33" t="inlineStr">
        <is>
          <t>2</t>
        </is>
      </c>
      <c r="B22" s="33" t="inlineStr">
        <is>
          <t>DEMOLIÇÕES E REMOÇÕES</t>
        </is>
      </c>
      <c r="C22" s="54" t="n"/>
      <c r="D22" s="54" t="n"/>
      <c r="E22" s="54" t="n"/>
      <c r="F22" s="54" t="n"/>
      <c r="G22" s="55" t="n"/>
      <c r="H22" s="5">
        <f>SUM(H23,H24,H25,H26,H27)</f>
        <v/>
      </c>
      <c r="K22" t="n">
        <v>10096.28</v>
      </c>
      <c r="L22">
        <f>H22-K22</f>
        <v/>
      </c>
    </row>
    <row r="23">
      <c r="A23" s="52" t="inlineStr">
        <is>
          <t>2.1</t>
        </is>
      </c>
      <c r="B23" s="7" t="inlineStr">
        <is>
          <t>02.11.04</t>
        </is>
      </c>
      <c r="C23" s="8" t="inlineStr">
        <is>
          <t>PASSEIO OU LAJE DE CONCRETO C/EQUIPAMENTO ELETRICO</t>
        </is>
      </c>
      <c r="D23" s="7" t="inlineStr">
        <is>
          <t>SUDECAP</t>
        </is>
      </c>
      <c r="E23" s="7" t="inlineStr">
        <is>
          <t>M2</t>
        </is>
      </c>
      <c r="F23" s="9" t="n">
        <v>602.48</v>
      </c>
      <c r="G23" s="10">
        <f>COMPOSICOES!I251</f>
        <v/>
      </c>
      <c r="H23" s="56">
        <f>ROUND(F23*G23, 2)</f>
        <v/>
      </c>
      <c r="K23" t="n">
        <v>7.01</v>
      </c>
      <c r="L23">
        <f>G23-K23</f>
        <v/>
      </c>
    </row>
    <row r="24">
      <c r="A24" s="52" t="inlineStr">
        <is>
          <t>2.2</t>
        </is>
      </c>
      <c r="B24" s="7" t="inlineStr">
        <is>
          <t>02.12.01</t>
        </is>
      </c>
      <c r="C24" s="8" t="inlineStr">
        <is>
          <t>CORTE MECAN. C/ SERRA CIRCULAR EM CONCRETO/ASFALTO</t>
        </is>
      </c>
      <c r="D24" s="7" t="inlineStr">
        <is>
          <t>SUDECAP</t>
        </is>
      </c>
      <c r="E24" s="7" t="inlineStr">
        <is>
          <t>M</t>
        </is>
      </c>
      <c r="F24" s="9" t="n">
        <v>105.8</v>
      </c>
      <c r="G24" s="10">
        <f>COMPOSICOES!I266</f>
        <v/>
      </c>
      <c r="H24" s="56">
        <f>ROUND(F24*G24, 2)</f>
        <v/>
      </c>
      <c r="K24" t="n">
        <v>2.11</v>
      </c>
      <c r="L24">
        <f>G24-K24</f>
        <v/>
      </c>
    </row>
    <row r="25">
      <c r="A25" s="52" t="inlineStr">
        <is>
          <t>2.3</t>
        </is>
      </c>
      <c r="B25" s="7" t="inlineStr">
        <is>
          <t>02.13.04</t>
        </is>
      </c>
      <c r="C25" s="8" t="inlineStr">
        <is>
          <t>ARMADO - COM EQUIPAMENTO ELETRICO</t>
        </is>
      </c>
      <c r="D25" s="7" t="inlineStr">
        <is>
          <t>SUDECAP</t>
        </is>
      </c>
      <c r="E25" s="7" t="inlineStr">
        <is>
          <t>M3</t>
        </is>
      </c>
      <c r="F25" s="9" t="n">
        <v>3</v>
      </c>
      <c r="G25" s="10">
        <f>COMPOSICOES!I281</f>
        <v/>
      </c>
      <c r="H25" s="56">
        <f>ROUND(F25*G25, 2)</f>
        <v/>
      </c>
      <c r="K25" t="n">
        <v>148.06</v>
      </c>
      <c r="L25">
        <f>G25-K25</f>
        <v/>
      </c>
    </row>
    <row r="26">
      <c r="A26" s="52" t="inlineStr">
        <is>
          <t>2.4</t>
        </is>
      </c>
      <c r="B26" s="7" t="inlineStr">
        <is>
          <t>02.26.01</t>
        </is>
      </c>
      <c r="C26" s="8" t="inlineStr">
        <is>
          <t>DMT &lt;= 50,0 M</t>
        </is>
      </c>
      <c r="D26" s="7" t="inlineStr">
        <is>
          <t>SUDECAP</t>
        </is>
      </c>
      <c r="E26" s="7" t="inlineStr">
        <is>
          <t>M3</t>
        </is>
      </c>
      <c r="F26" s="9" t="n">
        <v>50.89</v>
      </c>
      <c r="G26" s="10">
        <f>COMPOSICOES!I289</f>
        <v/>
      </c>
      <c r="H26" s="56">
        <f>ROUND(F26*G26, 2)</f>
        <v/>
      </c>
      <c r="K26" t="n">
        <v>25.26</v>
      </c>
      <c r="L26">
        <f>G26-K26</f>
        <v/>
      </c>
    </row>
    <row r="27">
      <c r="A27" s="52" t="inlineStr">
        <is>
          <t>2.5</t>
        </is>
      </c>
      <c r="B27" s="7" t="inlineStr">
        <is>
          <t>02.29.01</t>
        </is>
      </c>
      <c r="C27" s="8" t="inlineStr">
        <is>
          <t>CAÇAMBA 5m³</t>
        </is>
      </c>
      <c r="D27" s="7" t="inlineStr">
        <is>
          <t>SUDECAP</t>
        </is>
      </c>
      <c r="E27" s="7" t="inlineStr">
        <is>
          <t>VG</t>
        </is>
      </c>
      <c r="F27" s="9" t="n">
        <v>14</v>
      </c>
      <c r="G27" s="10">
        <f>COMPOSICOES!I297</f>
        <v/>
      </c>
      <c r="H27" s="56">
        <f>ROUND(F27*G27, 2)</f>
        <v/>
      </c>
      <c r="K27" t="n">
        <v>280</v>
      </c>
      <c r="L27">
        <f>G27-K27</f>
        <v/>
      </c>
    </row>
    <row r="28" ht="20.1" customHeight="1">
      <c r="A28" s="33" t="inlineStr">
        <is>
          <t>3</t>
        </is>
      </c>
      <c r="B28" s="33" t="inlineStr">
        <is>
          <t>TRABALHOS EM TERRA</t>
        </is>
      </c>
      <c r="C28" s="54" t="n"/>
      <c r="D28" s="54" t="n"/>
      <c r="E28" s="54" t="n"/>
      <c r="F28" s="54" t="n"/>
      <c r="G28" s="55" t="n"/>
      <c r="H28" s="5">
        <f>SUM(H29,H30,H31,H32,H33,H34,H35)</f>
        <v/>
      </c>
      <c r="K28" t="n">
        <v>5478.68</v>
      </c>
      <c r="L28">
        <f>H28-K28</f>
        <v/>
      </c>
    </row>
    <row r="29">
      <c r="A29" s="52" t="inlineStr">
        <is>
          <t>3.1</t>
        </is>
      </c>
      <c r="B29" s="7" t="inlineStr">
        <is>
          <t>03.01.02</t>
        </is>
      </c>
      <c r="C29" s="8" t="inlineStr">
        <is>
          <t>DESMATAMENTO,DESTOC.E LIMPEZA,INCL.TRANSP. ATE 50M</t>
        </is>
      </c>
      <c r="D29" s="7" t="inlineStr">
        <is>
          <t>SUDECAP</t>
        </is>
      </c>
      <c r="E29" s="7" t="inlineStr">
        <is>
          <t>M2</t>
        </is>
      </c>
      <c r="F29" s="9" t="n">
        <v>139.83</v>
      </c>
      <c r="G29" s="10">
        <f>COMPOSICOES!I308</f>
        <v/>
      </c>
      <c r="H29" s="56">
        <f>ROUND(F29*G29, 2)</f>
        <v/>
      </c>
      <c r="K29" t="n">
        <v>0.74</v>
      </c>
      <c r="L29">
        <f>G29-K29</f>
        <v/>
      </c>
    </row>
    <row r="30" ht="24.75" customHeight="1">
      <c r="A30" s="52" t="inlineStr">
        <is>
          <t>3.2</t>
        </is>
      </c>
      <c r="B30" s="7" t="inlineStr">
        <is>
          <t>ED-28163</t>
        </is>
      </c>
      <c r="C30" s="8" t="inlineStr">
        <is>
          <t>DESTOCAMENTO E AFASTAMENTO DE REMANESCENTE ARBÓREO, INCLUSIVE TRANSPORTE E RETIRADA DO MATERIAL ESCAVADO (EM CAÇAMBA)</t>
        </is>
      </c>
      <c r="D30" s="7" t="inlineStr">
        <is>
          <t>SETOP</t>
        </is>
      </c>
      <c r="E30" s="7" t="inlineStr">
        <is>
          <t>un</t>
        </is>
      </c>
      <c r="F30" s="9" t="n">
        <v>2</v>
      </c>
      <c r="G30" s="10">
        <f>COMPOSICOES!I327</f>
        <v/>
      </c>
      <c r="H30" s="56">
        <f>ROUND(F30*G30, 2)</f>
        <v/>
      </c>
      <c r="K30" t="n">
        <v>414.63</v>
      </c>
      <c r="L30">
        <f>G30-K30</f>
        <v/>
      </c>
    </row>
    <row r="31">
      <c r="A31" s="52" t="inlineStr">
        <is>
          <t>3.3</t>
        </is>
      </c>
      <c r="B31" s="7" t="inlineStr">
        <is>
          <t>03.03.01</t>
        </is>
      </c>
      <c r="C31" s="8" t="inlineStr">
        <is>
          <t>EM MATERIAL DE 1ª CATEGORIA</t>
        </is>
      </c>
      <c r="D31" s="7" t="inlineStr">
        <is>
          <t>SUDECAP</t>
        </is>
      </c>
      <c r="E31" s="7" t="inlineStr">
        <is>
          <t>M3</t>
        </is>
      </c>
      <c r="F31" s="9" t="n">
        <v>17.14</v>
      </c>
      <c r="G31" s="10">
        <f>COMPOSICOES!I338</f>
        <v/>
      </c>
      <c r="H31" s="56">
        <f>ROUND(F31*G31, 2)</f>
        <v/>
      </c>
      <c r="K31" t="n">
        <v>5.2</v>
      </c>
      <c r="L31">
        <f>G31-K31</f>
        <v/>
      </c>
    </row>
    <row r="32">
      <c r="A32" s="52" t="inlineStr">
        <is>
          <t>3.4</t>
        </is>
      </c>
      <c r="B32" s="7" t="inlineStr">
        <is>
          <t>03.12.01</t>
        </is>
      </c>
      <c r="C32" s="8" t="inlineStr">
        <is>
          <t>MANUAL</t>
        </is>
      </c>
      <c r="D32" s="7" t="inlineStr">
        <is>
          <t>SUDECAP</t>
        </is>
      </c>
      <c r="E32" s="7" t="inlineStr">
        <is>
          <t>M3</t>
        </is>
      </c>
      <c r="F32" s="9" t="n">
        <v>17.14</v>
      </c>
      <c r="G32" s="10">
        <f>COMPOSICOES!I349</f>
        <v/>
      </c>
      <c r="H32" s="56">
        <f>ROUND(F32*G32, 2)</f>
        <v/>
      </c>
      <c r="K32" t="n">
        <v>22.25</v>
      </c>
      <c r="L32">
        <f>G32-K32</f>
        <v/>
      </c>
    </row>
    <row r="33">
      <c r="A33" s="52" t="inlineStr">
        <is>
          <t>3.5</t>
        </is>
      </c>
      <c r="B33" s="7" t="inlineStr">
        <is>
          <t>03.13.04</t>
        </is>
      </c>
      <c r="C33" s="8" t="inlineStr">
        <is>
          <t>DMT &gt; 5 KM</t>
        </is>
      </c>
      <c r="D33" s="7" t="inlineStr">
        <is>
          <t>SUDECAP</t>
        </is>
      </c>
      <c r="E33" s="7" t="inlineStr">
        <is>
          <t>M3KM</t>
        </is>
      </c>
      <c r="F33" s="9" t="n">
        <v>240.3</v>
      </c>
      <c r="G33" s="10">
        <f>COMPOSICOES!I358</f>
        <v/>
      </c>
      <c r="H33" s="56">
        <f>ROUND(F33*G33, 2)</f>
        <v/>
      </c>
      <c r="K33" t="n">
        <v>2.01</v>
      </c>
      <c r="L33">
        <f>G33-K33</f>
        <v/>
      </c>
    </row>
    <row r="34">
      <c r="A34" s="52" t="inlineStr">
        <is>
          <t>3.6</t>
        </is>
      </c>
      <c r="B34" s="7" t="inlineStr">
        <is>
          <t>03.23.03</t>
        </is>
      </c>
      <c r="C34" s="8" t="inlineStr">
        <is>
          <t>COM PLACA VIBRATORIA</t>
        </is>
      </c>
      <c r="D34" s="7" t="inlineStr">
        <is>
          <t>SUDECAP</t>
        </is>
      </c>
      <c r="E34" s="7" t="inlineStr">
        <is>
          <t>M2</t>
        </is>
      </c>
      <c r="F34" s="9" t="n">
        <v>709.83</v>
      </c>
      <c r="G34" s="10">
        <f>COMPOSICOES!I370</f>
        <v/>
      </c>
      <c r="H34" s="56">
        <f>ROUND(F34*G34, 2)</f>
        <v/>
      </c>
      <c r="K34" t="n">
        <v>4.75</v>
      </c>
      <c r="L34">
        <f>G34-K34</f>
        <v/>
      </c>
    </row>
    <row r="35" ht="33" customHeight="1">
      <c r="A35" s="52" t="inlineStr">
        <is>
          <t>3.7</t>
        </is>
      </c>
      <c r="B35" s="7" t="inlineStr">
        <is>
          <t>ITEM COT-1</t>
        </is>
      </c>
      <c r="C35" s="8" t="inlineStr">
        <is>
          <t>DISPOSIÇÃO FINAL DE RESÍDUOS DE QUALQUER NATUREZA, COM LICENCIAMENTO AMBIENTAL, ADOTADO CAMINHÃO TRUCADO BASCULANTE DE 9 M3 - ATERRO DONA DORA - BR 381 KM 11,5 - Borges - Sabará - MG</t>
        </is>
      </c>
      <c r="D35" s="7" t="n"/>
      <c r="E35" s="7" t="inlineStr">
        <is>
          <t>VG</t>
        </is>
      </c>
      <c r="F35" s="9" t="n">
        <v>2</v>
      </c>
      <c r="G35" s="10">
        <f>COMPOSICOES!I378</f>
        <v/>
      </c>
      <c r="H35" s="56">
        <f>ROUND(F35*G35, 2)</f>
        <v/>
      </c>
      <c r="K35" t="n">
        <v>110.38</v>
      </c>
      <c r="L35">
        <f>G35-K35</f>
        <v/>
      </c>
    </row>
    <row r="36" ht="20.1" customHeight="1">
      <c r="A36" s="33" t="inlineStr">
        <is>
          <t>4</t>
        </is>
      </c>
      <c r="B36" s="33" t="inlineStr">
        <is>
          <t>INSTALAÇAO ELETRICA E TELEFONICA</t>
        </is>
      </c>
      <c r="C36" s="54" t="n"/>
      <c r="D36" s="54" t="n"/>
      <c r="E36" s="54" t="n"/>
      <c r="F36" s="54" t="n"/>
      <c r="G36" s="55" t="n"/>
      <c r="H36" s="5">
        <f>SUM(H37,H38,H39)</f>
        <v/>
      </c>
      <c r="K36" t="n">
        <v>1908.1</v>
      </c>
      <c r="L36">
        <f>H36-K36</f>
        <v/>
      </c>
    </row>
    <row r="37">
      <c r="A37" s="52" t="inlineStr">
        <is>
          <t>4.1</t>
        </is>
      </c>
      <c r="B37" s="7" t="inlineStr">
        <is>
          <t>11.01.02</t>
        </is>
      </c>
      <c r="C37" s="8" t="inlineStr">
        <is>
          <t>D= 3/4"</t>
        </is>
      </c>
      <c r="D37" s="7" t="inlineStr">
        <is>
          <t>SUDECAP</t>
        </is>
      </c>
      <c r="E37" s="7" t="inlineStr">
        <is>
          <t>M</t>
        </is>
      </c>
      <c r="F37" s="9" t="n">
        <v>100</v>
      </c>
      <c r="G37" s="10">
        <f>COMPOSICOES!I390</f>
        <v/>
      </c>
      <c r="H37" s="56">
        <f>ROUND(F37*G37, 2)</f>
        <v/>
      </c>
      <c r="K37" t="n">
        <v>8.56</v>
      </c>
      <c r="L37">
        <f>G37-K37</f>
        <v/>
      </c>
    </row>
    <row r="38">
      <c r="A38" s="52" t="inlineStr">
        <is>
          <t>4.2</t>
        </is>
      </c>
      <c r="B38" s="7" t="inlineStr">
        <is>
          <t>11.24.04</t>
        </is>
      </c>
      <c r="C38" s="8" t="inlineStr">
        <is>
          <t># 1,5 MM2, ISOLAMENTO 750V</t>
        </is>
      </c>
      <c r="D38" s="7" t="inlineStr">
        <is>
          <t>SUDECAP</t>
        </is>
      </c>
      <c r="E38" s="7" t="inlineStr">
        <is>
          <t>M</t>
        </is>
      </c>
      <c r="F38" s="9" t="n">
        <v>210</v>
      </c>
      <c r="G38" s="10">
        <f>COMPOSICOES!I402</f>
        <v/>
      </c>
      <c r="H38" s="56">
        <f>ROUND(F38*G38, 2)</f>
        <v/>
      </c>
      <c r="K38" t="n">
        <v>2.02</v>
      </c>
      <c r="L38">
        <f>G38-K38</f>
        <v/>
      </c>
    </row>
    <row r="39">
      <c r="A39" s="52" t="inlineStr">
        <is>
          <t>4.3</t>
        </is>
      </c>
      <c r="B39" s="7" t="inlineStr">
        <is>
          <t>11.24.05</t>
        </is>
      </c>
      <c r="C39" s="8" t="inlineStr">
        <is>
          <t># 2,5 MM2, ISOLAMENTO 750V</t>
        </is>
      </c>
      <c r="D39" s="7" t="inlineStr">
        <is>
          <t>SUDECAP</t>
        </is>
      </c>
      <c r="E39" s="7" t="inlineStr">
        <is>
          <t>M</t>
        </is>
      </c>
      <c r="F39" s="9" t="n">
        <v>210</v>
      </c>
      <c r="G39" s="10">
        <f>COMPOSICOES!I414</f>
        <v/>
      </c>
      <c r="H39" s="56">
        <f>ROUND(F39*G39, 2)</f>
        <v/>
      </c>
      <c r="K39" t="n">
        <v>2.99</v>
      </c>
      <c r="L39">
        <f>G39-K39</f>
        <v/>
      </c>
    </row>
    <row r="40" ht="20.1" customHeight="1">
      <c r="A40" s="33" t="inlineStr">
        <is>
          <t>5</t>
        </is>
      </c>
      <c r="B40" s="33" t="inlineStr">
        <is>
          <t>PISOS, RODAPES, SOLEIRAS E PEITORIS</t>
        </is>
      </c>
      <c r="C40" s="54" t="n"/>
      <c r="D40" s="54" t="n"/>
      <c r="E40" s="54" t="n"/>
      <c r="F40" s="54" t="n"/>
      <c r="G40" s="55" t="n"/>
      <c r="H40" s="5">
        <f>SUM(H41,H42,H43,H44,H45,H46,H47)</f>
        <v/>
      </c>
      <c r="K40" t="n">
        <v>92326.78</v>
      </c>
      <c r="L40">
        <f>H40-K40</f>
        <v/>
      </c>
    </row>
    <row r="41">
      <c r="A41" s="52" t="inlineStr">
        <is>
          <t>5.1</t>
        </is>
      </c>
      <c r="B41" s="7" t="inlineStr">
        <is>
          <t>15.04.07</t>
        </is>
      </c>
      <c r="C41" s="8" t="inlineStr">
        <is>
          <t>E= 3,0 CM</t>
        </is>
      </c>
      <c r="D41" s="7" t="inlineStr">
        <is>
          <t>SUDECAP</t>
        </is>
      </c>
      <c r="E41" s="7" t="inlineStr">
        <is>
          <t>M2</t>
        </is>
      </c>
      <c r="F41" s="9" t="n">
        <v>89.29000000000001</v>
      </c>
      <c r="G41" s="10">
        <f>COMPOSICOES!I426</f>
        <v/>
      </c>
      <c r="H41" s="56">
        <f>ROUND(F41*G41, 2)</f>
        <v/>
      </c>
      <c r="K41" t="n">
        <v>44.4</v>
      </c>
      <c r="L41">
        <f>G41-K41</f>
        <v/>
      </c>
    </row>
    <row r="42">
      <c r="A42" s="52" t="inlineStr">
        <is>
          <t>5.2</t>
        </is>
      </c>
      <c r="B42" s="7" t="inlineStr">
        <is>
          <t>15.22.10</t>
        </is>
      </c>
      <c r="C42" s="8" t="inlineStr">
        <is>
          <t>20 X 20 CM, DIRECIONAL EM COR AMARELA/VERMELHA</t>
        </is>
      </c>
      <c r="D42" s="7" t="inlineStr">
        <is>
          <t>SUDECAP</t>
        </is>
      </c>
      <c r="E42" s="7" t="inlineStr">
        <is>
          <t>M2</t>
        </is>
      </c>
      <c r="F42" s="9" t="n">
        <v>7.08</v>
      </c>
      <c r="G42" s="10">
        <f>COMPOSICOES!I442</f>
        <v/>
      </c>
      <c r="H42" s="56">
        <f>ROUND(F42*G42, 2)</f>
        <v/>
      </c>
      <c r="K42" t="n">
        <v>117.04</v>
      </c>
      <c r="L42">
        <f>G42-K42</f>
        <v/>
      </c>
    </row>
    <row r="43">
      <c r="A43" s="52" t="inlineStr">
        <is>
          <t>5.3</t>
        </is>
      </c>
      <c r="B43" s="7" t="inlineStr">
        <is>
          <t>15.22.11</t>
        </is>
      </c>
      <c r="C43" s="8" t="inlineStr">
        <is>
          <t>20 X 20 CM, TATIL EM COR AMARELA/VERMELHA</t>
        </is>
      </c>
      <c r="D43" s="7" t="inlineStr">
        <is>
          <t>SUDECAP</t>
        </is>
      </c>
      <c r="E43" s="7" t="inlineStr">
        <is>
          <t>M2</t>
        </is>
      </c>
      <c r="F43" s="9" t="n">
        <v>3.84</v>
      </c>
      <c r="G43" s="10">
        <f>COMPOSICOES!I458</f>
        <v/>
      </c>
      <c r="H43" s="56">
        <f>ROUND(F43*G43, 2)</f>
        <v/>
      </c>
      <c r="K43" t="n">
        <v>117.04</v>
      </c>
      <c r="L43">
        <f>G43-K43</f>
        <v/>
      </c>
    </row>
    <row r="44" ht="16.5" customHeight="1">
      <c r="A44" s="52" t="inlineStr">
        <is>
          <t>5.4</t>
        </is>
      </c>
      <c r="B44" s="7" t="inlineStr">
        <is>
          <t>ITEM COT-6</t>
        </is>
      </c>
      <c r="C44" s="8" t="inlineStr">
        <is>
          <t>PISO DE BORRACHA EM PLACA NA COR VERDE - ESPESSURA MÍNIMA - 50 MM</t>
        </is>
      </c>
      <c r="D44" s="7" t="n"/>
      <c r="E44" s="7" t="inlineStr">
        <is>
          <t>M2</t>
        </is>
      </c>
      <c r="F44" s="9" t="n">
        <v>27.99</v>
      </c>
      <c r="G44" s="10">
        <f>COMPOSICOES!I466</f>
        <v/>
      </c>
      <c r="H44" s="56">
        <f>ROUND(F44*G44, 2)</f>
        <v/>
      </c>
      <c r="K44" t="n">
        <v>340.32</v>
      </c>
      <c r="L44">
        <f>G44-K44</f>
        <v/>
      </c>
    </row>
    <row r="45" ht="16.5" customHeight="1">
      <c r="A45" s="52" t="inlineStr">
        <is>
          <t>5.5</t>
        </is>
      </c>
      <c r="B45" s="7" t="inlineStr">
        <is>
          <t>ITEM COT-7</t>
        </is>
      </c>
      <c r="C45" s="8" t="inlineStr">
        <is>
          <t>PISO DE BORRACHA EM PLACA NA COR AZUL - ESPESSURA MÍNIMA - 50 MM</t>
        </is>
      </c>
      <c r="D45" s="7" t="n"/>
      <c r="E45" s="7" t="inlineStr">
        <is>
          <t>M2</t>
        </is>
      </c>
      <c r="F45" s="9" t="n">
        <v>24.13</v>
      </c>
      <c r="G45" s="10">
        <f>COMPOSICOES!I474</f>
        <v/>
      </c>
      <c r="H45" s="56">
        <f>ROUND(F45*G45, 2)</f>
        <v/>
      </c>
      <c r="K45" t="n">
        <v>340.32</v>
      </c>
      <c r="L45">
        <f>G45-K45</f>
        <v/>
      </c>
    </row>
    <row r="46" ht="16.5" customHeight="1">
      <c r="A46" s="52" t="inlineStr">
        <is>
          <t>5.6</t>
        </is>
      </c>
      <c r="B46" s="7" t="inlineStr">
        <is>
          <t>ITEM COT-8</t>
        </is>
      </c>
      <c r="C46" s="8" t="inlineStr">
        <is>
          <t>PISO DE BORRACHA EM PLACA NA COR TERRA COTA - ESPESSURA MÍNIMA - 50 MM</t>
        </is>
      </c>
      <c r="D46" s="7" t="n"/>
      <c r="E46" s="7" t="inlineStr">
        <is>
          <t>M2</t>
        </is>
      </c>
      <c r="F46" s="9" t="n">
        <v>37.11</v>
      </c>
      <c r="G46" s="10">
        <f>COMPOSICOES!I482</f>
        <v/>
      </c>
      <c r="H46" s="56">
        <f>ROUND(F46*G46, 2)</f>
        <v/>
      </c>
      <c r="K46" t="n">
        <v>340.32</v>
      </c>
      <c r="L46">
        <f>G46-K46</f>
        <v/>
      </c>
    </row>
    <row r="47" ht="16.5" customHeight="1">
      <c r="A47" s="52" t="inlineStr">
        <is>
          <t>5.7</t>
        </is>
      </c>
      <c r="B47" s="7" t="inlineStr">
        <is>
          <t>15.35.01</t>
        </is>
      </c>
      <c r="C47" s="8" t="inlineStr">
        <is>
          <t>PASSEIO / PISO DE CONCRETO, 20MPA, H=6CM, JUNTA MANUAL A CADA 2M</t>
        </is>
      </c>
      <c r="D47" s="7" t="inlineStr">
        <is>
          <t>SUDECAP</t>
        </is>
      </c>
      <c r="E47" s="7" t="inlineStr">
        <is>
          <t>M2</t>
        </is>
      </c>
      <c r="F47" s="9" t="n">
        <v>602.48</v>
      </c>
      <c r="G47" s="10">
        <f>COMPOSICOES!I502</f>
        <v/>
      </c>
      <c r="H47" s="56">
        <f>ROUND(F47*G47, 2)</f>
        <v/>
      </c>
      <c r="K47" t="n">
        <v>94.14</v>
      </c>
      <c r="L47">
        <f>G47-K47</f>
        <v/>
      </c>
    </row>
    <row r="48" ht="20.1" customHeight="1">
      <c r="A48" s="33" t="inlineStr">
        <is>
          <t>6</t>
        </is>
      </c>
      <c r="B48" s="33" t="inlineStr">
        <is>
          <t>PINTURA</t>
        </is>
      </c>
      <c r="C48" s="54" t="n"/>
      <c r="D48" s="54" t="n"/>
      <c r="E48" s="54" t="n"/>
      <c r="F48" s="54" t="n"/>
      <c r="G48" s="55" t="n"/>
      <c r="H48" s="5">
        <f>SUM(H49,H50,H51,H52)</f>
        <v/>
      </c>
      <c r="K48" t="n">
        <v>12789.19</v>
      </c>
      <c r="L48">
        <f>H48-K48</f>
        <v/>
      </c>
    </row>
    <row r="49" ht="16.5" customHeight="1">
      <c r="A49" s="52" t="inlineStr">
        <is>
          <t>6.1</t>
        </is>
      </c>
      <c r="B49" s="7" t="inlineStr">
        <is>
          <t>17.06.22</t>
        </is>
      </c>
      <c r="C49" s="8" t="inlineStr">
        <is>
          <t>PINTURA DE PISO COM TINTA ACRÍLICA, APLICAÇÃO MANUAL, 3 DEMÃOS, INCLUSO FUNDO PREPARADOR REF 102492</t>
        </is>
      </c>
      <c r="D49" s="7" t="inlineStr">
        <is>
          <t>SUDECAP</t>
        </is>
      </c>
      <c r="E49" s="7" t="inlineStr">
        <is>
          <t>M2</t>
        </is>
      </c>
      <c r="F49" s="9" t="n">
        <v>640</v>
      </c>
      <c r="G49" s="10">
        <f>COMPOSICOES!I516</f>
        <v/>
      </c>
      <c r="H49" s="56">
        <f>ROUND(F49*G49, 2)</f>
        <v/>
      </c>
      <c r="K49" t="n">
        <v>19.53</v>
      </c>
      <c r="L49">
        <f>G49-K49</f>
        <v/>
      </c>
    </row>
    <row r="50" ht="24.75" customHeight="1">
      <c r="A50" s="52" t="inlineStr">
        <is>
          <t>6.2</t>
        </is>
      </c>
      <c r="B50" s="7" t="inlineStr">
        <is>
          <t>17.08.24</t>
        </is>
      </c>
      <c r="C50" s="8" t="inlineStr">
        <is>
          <t>PINTURA COM ESMALTE SINTÉTICO ALTO BRILHO EM SUPERFÍCIE METÁLICA, EXCETO PERFIL, APLICAÇÃO MANUAL, DUAS DEMÃOS REF 100760</t>
        </is>
      </c>
      <c r="D50" s="7" t="inlineStr">
        <is>
          <t>SUDECAP</t>
        </is>
      </c>
      <c r="E50" s="7" t="inlineStr">
        <is>
          <t>M2</t>
        </is>
      </c>
      <c r="F50" s="9" t="n">
        <v>3</v>
      </c>
      <c r="G50" s="10">
        <f>COMPOSICOES!I528</f>
        <v/>
      </c>
      <c r="H50" s="56">
        <f>ROUND(F50*G50, 2)</f>
        <v/>
      </c>
      <c r="K50" t="n">
        <v>41.85</v>
      </c>
      <c r="L50">
        <f>G50-K50</f>
        <v/>
      </c>
    </row>
    <row r="51" ht="16.5" customHeight="1">
      <c r="A51" s="52" t="inlineStr">
        <is>
          <t>6.3</t>
        </is>
      </c>
      <c r="B51" s="7" t="inlineStr">
        <is>
          <t>17.10.11</t>
        </is>
      </c>
      <c r="C51" s="8" t="inlineStr">
        <is>
          <t>APLICAÇÃO MANUAL DE VERNIZ SINTÉTICO EM SUPERFÍCIES DE MADEIRA, DUAS DEMÃOS REF 102213</t>
        </is>
      </c>
      <c r="D51" s="7" t="inlineStr">
        <is>
          <t>SUDECAP</t>
        </is>
      </c>
      <c r="E51" s="7" t="inlineStr">
        <is>
          <t>M2</t>
        </is>
      </c>
      <c r="F51" s="9" t="n">
        <v>6</v>
      </c>
      <c r="G51" s="10">
        <f>COMPOSICOES!I540</f>
        <v/>
      </c>
      <c r="H51" s="56">
        <f>ROUND(F51*G51, 2)</f>
        <v/>
      </c>
      <c r="K51" t="n">
        <v>18.28</v>
      </c>
      <c r="L51">
        <f>G51-K51</f>
        <v/>
      </c>
    </row>
    <row r="52" ht="16.5" customHeight="1">
      <c r="A52" s="52" t="inlineStr">
        <is>
          <t>6.4</t>
        </is>
      </c>
      <c r="B52" s="7" t="inlineStr">
        <is>
          <t>17.10.23</t>
        </is>
      </c>
      <c r="C52" s="8" t="inlineStr">
        <is>
          <t>PINTURA COM ESMALTE SINTÉTICO ALTO BRILHO EM SUPERFÍCIE DE MADEIRA, APLICAÇÃO MANUAL, DUAS DEMÃOS REF 102220</t>
        </is>
      </c>
      <c r="D52" s="7" t="inlineStr">
        <is>
          <t>SUDECAP</t>
        </is>
      </c>
      <c r="E52" s="7" t="inlineStr">
        <is>
          <t>M2</t>
        </is>
      </c>
      <c r="F52" s="9" t="n">
        <v>4</v>
      </c>
      <c r="G52" s="10">
        <f>COMPOSICOES!I552</f>
        <v/>
      </c>
      <c r="H52" s="56">
        <f>ROUND(F52*G52, 2)</f>
        <v/>
      </c>
      <c r="K52" t="n">
        <v>13.69</v>
      </c>
      <c r="L52">
        <f>G52-K52</f>
        <v/>
      </c>
    </row>
    <row r="53" ht="20.1" customHeight="1">
      <c r="A53" s="33" t="inlineStr">
        <is>
          <t>7</t>
        </is>
      </c>
      <c r="B53" s="33" t="inlineStr">
        <is>
          <t>SERVIÇOS DIVERSOS</t>
        </is>
      </c>
      <c r="C53" s="54" t="n"/>
      <c r="D53" s="54" t="n"/>
      <c r="E53" s="54" t="n"/>
      <c r="F53" s="54" t="n"/>
      <c r="G53" s="55" t="n"/>
      <c r="H53" s="5">
        <f>SUM(H54,H55,H56,H57,H58,H59,H60,H61,H62)</f>
        <v/>
      </c>
      <c r="K53" t="n">
        <v>51009.63</v>
      </c>
      <c r="L53">
        <f>H53-K53</f>
        <v/>
      </c>
    </row>
    <row r="54" ht="16.5" customHeight="1">
      <c r="A54" s="52" t="inlineStr">
        <is>
          <t>7.1</t>
        </is>
      </c>
      <c r="B54" s="7" t="inlineStr">
        <is>
          <t>18.10.54</t>
        </is>
      </c>
      <c r="C54" s="8" t="inlineStr">
        <is>
          <t>CONJUNTO DE CONCRETO PRÉ FABRICADO DE MESA PARA JOGOS E 2 BANCOS</t>
        </is>
      </c>
      <c r="D54" s="7" t="inlineStr">
        <is>
          <t>SUDECAP</t>
        </is>
      </c>
      <c r="E54" s="7" t="inlineStr">
        <is>
          <t>CJ</t>
        </is>
      </c>
      <c r="F54" s="9" t="n">
        <v>6</v>
      </c>
      <c r="G54" s="10">
        <f>COMPOSICOES!I568</f>
        <v/>
      </c>
      <c r="H54" s="56">
        <f>ROUND(F54*G54, 2)</f>
        <v/>
      </c>
      <c r="K54" t="n">
        <v>1271.38</v>
      </c>
      <c r="L54">
        <f>G54-K54</f>
        <v/>
      </c>
    </row>
    <row r="55">
      <c r="A55" s="52" t="inlineStr">
        <is>
          <t>7.2</t>
        </is>
      </c>
      <c r="B55" s="7" t="inlineStr">
        <is>
          <t>ITEM CPU-06</t>
        </is>
      </c>
      <c r="C55" s="8" t="inlineStr">
        <is>
          <t>FORNECIMENTO E INSTALAÇÃO DE BRINQUEDO - ESCALADA MEIA LUA</t>
        </is>
      </c>
      <c r="D55" s="7" t="n"/>
      <c r="E55" s="7" t="inlineStr">
        <is>
          <t>UN</t>
        </is>
      </c>
      <c r="F55" s="9" t="n">
        <v>1</v>
      </c>
      <c r="G55" s="10">
        <f>COMPOSICOES!I582</f>
        <v/>
      </c>
      <c r="H55" s="56">
        <f>ROUND(F55*G55, 2)</f>
        <v/>
      </c>
      <c r="K55" t="n">
        <v>6712.19</v>
      </c>
      <c r="L55">
        <f>G55-K55</f>
        <v/>
      </c>
    </row>
    <row r="56" ht="16.5" customHeight="1">
      <c r="A56" s="52" t="inlineStr">
        <is>
          <t>7.3</t>
        </is>
      </c>
      <c r="B56" s="7" t="inlineStr">
        <is>
          <t>ITEM COT-3</t>
        </is>
      </c>
      <c r="C56" s="8" t="inlineStr">
        <is>
          <t>FORNECIMENTO E INSTALAÇÃO DE BRINQUEDO CARROSEL (GIRA GIRA 8 LUGARES)</t>
        </is>
      </c>
      <c r="D56" s="7" t="n"/>
      <c r="E56" s="7" t="inlineStr">
        <is>
          <t>UN</t>
        </is>
      </c>
      <c r="F56" s="9" t="n">
        <v>1</v>
      </c>
      <c r="G56" s="10">
        <f>COMPOSICOES!I590</f>
        <v/>
      </c>
      <c r="H56" s="56">
        <f>ROUND(F56*G56, 2)</f>
        <v/>
      </c>
      <c r="K56" t="n">
        <v>3449.23</v>
      </c>
      <c r="L56">
        <f>G56-K56</f>
        <v/>
      </c>
    </row>
    <row r="57" ht="16.5" customHeight="1">
      <c r="A57" s="52" t="inlineStr">
        <is>
          <t>7.4</t>
        </is>
      </c>
      <c r="B57" s="7" t="inlineStr">
        <is>
          <t>18.71.01</t>
        </is>
      </c>
      <c r="C57" s="8" t="inlineStr">
        <is>
          <t>MEIO FIO EM CONCRETO PRE-MOLDADO FCK&gt;=20MPA, PADRÃO SUDECAP TIPO A, 30 X 14,2/12 (H X L1/L2), COMPRIMENTO 80 CM</t>
        </is>
      </c>
      <c r="D57" s="7" t="inlineStr">
        <is>
          <t>SUDECAP</t>
        </is>
      </c>
      <c r="E57" s="7" t="inlineStr">
        <is>
          <t>M</t>
        </is>
      </c>
      <c r="F57" s="9" t="n">
        <v>10</v>
      </c>
      <c r="G57" s="10">
        <f>COMPOSICOES!I605</f>
        <v/>
      </c>
      <c r="H57" s="56">
        <f>ROUND(F57*G57, 2)</f>
        <v/>
      </c>
      <c r="K57" t="n">
        <v>46.53</v>
      </c>
      <c r="L57">
        <f>G57-K57</f>
        <v/>
      </c>
    </row>
    <row r="58">
      <c r="A58" s="52" t="inlineStr">
        <is>
          <t>7.5</t>
        </is>
      </c>
      <c r="B58" s="7" t="inlineStr">
        <is>
          <t>18.71.10</t>
        </is>
      </c>
      <c r="C58" s="8" t="inlineStr">
        <is>
          <t>CORDAO DE CONC. PRÉ FABRICADO BOLEADO 10X10</t>
        </is>
      </c>
      <c r="D58" s="7" t="inlineStr">
        <is>
          <t>SUDECAP</t>
        </is>
      </c>
      <c r="E58" s="7" t="inlineStr">
        <is>
          <t>M</t>
        </is>
      </c>
      <c r="F58" s="9" t="n">
        <v>302.5</v>
      </c>
      <c r="G58" s="10">
        <f>COMPOSICOES!I620</f>
        <v/>
      </c>
      <c r="H58" s="56">
        <f>ROUND(F58*G58, 2)</f>
        <v/>
      </c>
      <c r="K58" t="n">
        <v>29.45</v>
      </c>
      <c r="L58">
        <f>G58-K58</f>
        <v/>
      </c>
    </row>
    <row r="59">
      <c r="A59" s="52" t="inlineStr">
        <is>
          <t>7.6</t>
        </is>
      </c>
      <c r="B59" s="7" t="inlineStr">
        <is>
          <t>ITEM CPU-04</t>
        </is>
      </c>
      <c r="C59" s="8" t="inlineStr">
        <is>
          <t>MINI-VIGA (10X10) PARA TRAVAMENTO DO PISO EMBORRACHADO</t>
        </is>
      </c>
      <c r="D59" s="7" t="n"/>
      <c r="E59" s="7" t="inlineStr">
        <is>
          <t>M</t>
        </is>
      </c>
      <c r="F59" s="9" t="n">
        <v>19</v>
      </c>
      <c r="G59" s="10">
        <f>COMPOSICOES!I630</f>
        <v/>
      </c>
      <c r="H59" s="56">
        <f>ROUND(F59*G59, 2)</f>
        <v/>
      </c>
      <c r="K59" t="n">
        <v>12.52</v>
      </c>
      <c r="L59">
        <f>G59-K59</f>
        <v/>
      </c>
    </row>
    <row r="60" ht="16.5" customHeight="1">
      <c r="A60" s="52" t="inlineStr">
        <is>
          <t>7.7</t>
        </is>
      </c>
      <c r="B60" s="7" t="inlineStr">
        <is>
          <t>ITEM CPU-05</t>
        </is>
      </c>
      <c r="C60" s="8" t="inlineStr">
        <is>
          <t>PISANTE DE CONCRETO RETANGULAR PARA GUIAR CAMINHO NA GRAMA 100X40CM E-10CM</t>
        </is>
      </c>
      <c r="D60" s="7" t="n"/>
      <c r="E60" s="7" t="inlineStr">
        <is>
          <t>UN</t>
        </is>
      </c>
      <c r="F60" s="9" t="n">
        <v>10</v>
      </c>
      <c r="G60" s="10">
        <f>COMPOSICOES!I639</f>
        <v/>
      </c>
      <c r="H60" s="56">
        <f>ROUND(F60*G60, 2)</f>
        <v/>
      </c>
      <c r="K60" t="n">
        <v>49.5</v>
      </c>
      <c r="L60">
        <f>G60-K60</f>
        <v/>
      </c>
    </row>
    <row r="61">
      <c r="A61" s="52" t="inlineStr">
        <is>
          <t>7.8</t>
        </is>
      </c>
      <c r="B61" s="7" t="inlineStr">
        <is>
          <t>ITEM COT-04</t>
        </is>
      </c>
      <c r="C61" s="8" t="inlineStr">
        <is>
          <t>PERGOLADO DE MADEIRA PARAJU FIXADO EM PISO DE CONCRETO</t>
        </is>
      </c>
      <c r="D61" s="7" t="n"/>
      <c r="E61" s="7" t="inlineStr">
        <is>
          <t>M2</t>
        </is>
      </c>
      <c r="F61" s="9" t="n">
        <v>30</v>
      </c>
      <c r="G61" s="10">
        <f>COMPOSICOES!I647</f>
        <v/>
      </c>
      <c r="H61" s="56">
        <f>ROUND(F61*G61, 2)</f>
        <v/>
      </c>
      <c r="K61" t="n">
        <v>744.05</v>
      </c>
      <c r="L61">
        <f>G61-K61</f>
        <v/>
      </c>
    </row>
    <row r="62">
      <c r="A62" s="52" t="inlineStr">
        <is>
          <t>7.9</t>
        </is>
      </c>
      <c r="B62" s="7" t="inlineStr">
        <is>
          <t>18.72.01</t>
        </is>
      </c>
      <c r="C62" s="8" t="inlineStr">
        <is>
          <t>PREMOLDADO DE CONCRETO</t>
        </is>
      </c>
      <c r="D62" s="7" t="inlineStr">
        <is>
          <t>SUDECAP</t>
        </is>
      </c>
      <c r="E62" s="7" t="inlineStr">
        <is>
          <t>M</t>
        </is>
      </c>
      <c r="F62" s="9" t="n">
        <v>23.68</v>
      </c>
      <c r="G62" s="10">
        <f>COMPOSICOES!I659</f>
        <v/>
      </c>
      <c r="H62" s="56">
        <f>ROUND(F62*G62, 2)</f>
        <v/>
      </c>
      <c r="K62" t="n">
        <v>33.43</v>
      </c>
      <c r="L62">
        <f>G62-K62</f>
        <v/>
      </c>
    </row>
    <row r="63" ht="20.1" customHeight="1">
      <c r="A63" s="33" t="inlineStr">
        <is>
          <t>8</t>
        </is>
      </c>
      <c r="B63" s="33" t="inlineStr">
        <is>
          <t>PAVIMENTAÇÃO</t>
        </is>
      </c>
      <c r="C63" s="54" t="n"/>
      <c r="D63" s="54" t="n"/>
      <c r="E63" s="54" t="n"/>
      <c r="F63" s="54" t="n"/>
      <c r="G63" s="55" t="n"/>
      <c r="H63" s="5">
        <f>SUM(H64)</f>
        <v/>
      </c>
      <c r="K63" t="n">
        <v>5214.21</v>
      </c>
      <c r="L63">
        <f>H63-K63</f>
        <v/>
      </c>
    </row>
    <row r="64">
      <c r="A64" s="52" t="inlineStr">
        <is>
          <t>8.1</t>
        </is>
      </c>
      <c r="B64" s="7" t="inlineStr">
        <is>
          <t>20.19.14</t>
        </is>
      </c>
      <c r="C64" s="8" t="inlineStr">
        <is>
          <t>PISO INTERTRAVADO E= 8,0CM 35MPA C/ COLCHAO AREIA</t>
        </is>
      </c>
      <c r="D64" s="7" t="inlineStr">
        <is>
          <t>SUDECAP</t>
        </is>
      </c>
      <c r="E64" s="7" t="inlineStr">
        <is>
          <t>M2</t>
        </is>
      </c>
      <c r="F64" s="9" t="n">
        <v>50.54</v>
      </c>
      <c r="G64" s="10">
        <f>COMPOSICOES!I676</f>
        <v/>
      </c>
      <c r="H64" s="56">
        <f>ROUND(F64*G64, 2)</f>
        <v/>
      </c>
      <c r="K64" t="n">
        <v>103.17</v>
      </c>
      <c r="L64">
        <f>G64-K64</f>
        <v/>
      </c>
    </row>
    <row r="65" ht="20.1" customHeight="1">
      <c r="A65" s="33" t="inlineStr">
        <is>
          <t>9</t>
        </is>
      </c>
      <c r="B65" s="33" t="inlineStr">
        <is>
          <t>MANEJO DE VEGETAÇÃO</t>
        </is>
      </c>
      <c r="C65" s="54" t="n"/>
      <c r="D65" s="54" t="n"/>
      <c r="E65" s="54" t="n"/>
      <c r="F65" s="54" t="n"/>
      <c r="G65" s="55" t="n"/>
      <c r="H65" s="5">
        <f>SUM(H66,H67,H68,H69,H70)</f>
        <v/>
      </c>
      <c r="K65" t="n">
        <v>5071.71</v>
      </c>
      <c r="L65">
        <f>H65-K65</f>
        <v/>
      </c>
    </row>
    <row r="66">
      <c r="A66" s="52" t="inlineStr">
        <is>
          <t>9.1</t>
        </is>
      </c>
      <c r="B66" s="7" t="inlineStr">
        <is>
          <t>21.30.07</t>
        </is>
      </c>
      <c r="C66" s="8" t="inlineStr">
        <is>
          <t>GRAMA ESMERALDA - WILD ZOYSIA</t>
        </is>
      </c>
      <c r="D66" s="7" t="inlineStr">
        <is>
          <t>SUDECAP</t>
        </is>
      </c>
      <c r="E66" s="7" t="inlineStr">
        <is>
          <t>M2</t>
        </is>
      </c>
      <c r="F66" s="9" t="n">
        <v>204</v>
      </c>
      <c r="G66" s="10">
        <f>COMPOSICOES!I691</f>
        <v/>
      </c>
      <c r="H66" s="56">
        <f>ROUND(F66*G66, 2)</f>
        <v/>
      </c>
      <c r="K66" t="n">
        <v>19.07</v>
      </c>
      <c r="L66">
        <f>G66-K66</f>
        <v/>
      </c>
    </row>
    <row r="67">
      <c r="A67" s="52" t="inlineStr">
        <is>
          <t>9.2</t>
        </is>
      </c>
      <c r="B67" s="7" t="inlineStr">
        <is>
          <t>21.31.07</t>
        </is>
      </c>
      <c r="C67" s="8" t="inlineStr">
        <is>
          <t>DE ARBUSTOS ORNAMENTAIS EM GERAL</t>
        </is>
      </c>
      <c r="D67" s="7" t="inlineStr">
        <is>
          <t>SUDECAP</t>
        </is>
      </c>
      <c r="E67" s="7" t="inlineStr">
        <is>
          <t>UN</t>
        </is>
      </c>
      <c r="F67" s="9" t="n">
        <v>26</v>
      </c>
      <c r="G67" s="10">
        <f>COMPOSICOES!I700</f>
        <v/>
      </c>
      <c r="H67" s="56">
        <f>ROUND(F67*G67, 2)</f>
        <v/>
      </c>
      <c r="K67" t="n">
        <v>9.98</v>
      </c>
      <c r="L67">
        <f>G67-K67</f>
        <v/>
      </c>
    </row>
    <row r="68">
      <c r="A68" s="52" t="inlineStr">
        <is>
          <t>9.3</t>
        </is>
      </c>
      <c r="B68" s="7" t="inlineStr">
        <is>
          <t>21.32.01</t>
        </is>
      </c>
      <c r="C68" s="8" t="inlineStr">
        <is>
          <t>TERRA VEGETAL</t>
        </is>
      </c>
      <c r="D68" s="7" t="inlineStr">
        <is>
          <t>SUDECAP</t>
        </is>
      </c>
      <c r="E68" s="7" t="inlineStr">
        <is>
          <t>M3</t>
        </is>
      </c>
      <c r="F68" s="9" t="n">
        <v>10.5</v>
      </c>
      <c r="G68" s="10">
        <f>COMPOSICOES!I708</f>
        <v/>
      </c>
      <c r="H68" s="56">
        <f>ROUND(F68*G68, 2)</f>
        <v/>
      </c>
      <c r="K68" t="n">
        <v>78</v>
      </c>
      <c r="L68">
        <f>G68-K68</f>
        <v/>
      </c>
    </row>
    <row r="69">
      <c r="A69" s="52" t="inlineStr">
        <is>
          <t>9.4</t>
        </is>
      </c>
      <c r="B69" s="7" t="inlineStr">
        <is>
          <t>21.32.05</t>
        </is>
      </c>
      <c r="C69" s="8" t="inlineStr">
        <is>
          <t>CALCAREO DOLOMITICO (ACIMA DE 1T)</t>
        </is>
      </c>
      <c r="D69" s="7" t="inlineStr">
        <is>
          <t>SUDECAP</t>
        </is>
      </c>
      <c r="E69" s="7" t="inlineStr">
        <is>
          <t>KG</t>
        </is>
      </c>
      <c r="F69" s="9" t="n">
        <v>52.5</v>
      </c>
      <c r="G69" s="10">
        <f>COMPOSICOES!I716</f>
        <v/>
      </c>
      <c r="H69" s="56">
        <f>ROUND(F69*G69, 2)</f>
        <v/>
      </c>
      <c r="K69" t="n">
        <v>0.12</v>
      </c>
      <c r="L69">
        <f>G69-K69</f>
        <v/>
      </c>
    </row>
    <row r="70" ht="16.5" customHeight="1">
      <c r="A70" s="52" t="inlineStr">
        <is>
          <t>9.5</t>
        </is>
      </c>
      <c r="B70" s="7" t="inlineStr">
        <is>
          <t>ED-25268</t>
        </is>
      </c>
      <c r="C70" s="8" t="inlineStr">
        <is>
          <t>FORNECIMENTO DE ÁRVORE QUARESMEIRA COM ALTURA MÉDIA DE 2.00M, ESCLUSIVE PLANTIO</t>
        </is>
      </c>
      <c r="D70" s="7" t="inlineStr">
        <is>
          <t>SETOP</t>
        </is>
      </c>
      <c r="E70" s="7" t="inlineStr">
        <is>
          <t>un</t>
        </is>
      </c>
      <c r="F70" s="9" t="n">
        <v>1</v>
      </c>
      <c r="G70" s="10">
        <f>COMPOSICOES!I725</f>
        <v/>
      </c>
      <c r="H70" s="56">
        <f>ROUND(F70*G70, 2)</f>
        <v/>
      </c>
      <c r="K70" t="n">
        <v>96.65000000000001</v>
      </c>
      <c r="L70">
        <f>G70-K70</f>
        <v/>
      </c>
    </row>
    <row r="71" ht="20.1" customHeight="1">
      <c r="A71" s="33" t="inlineStr">
        <is>
          <t>10</t>
        </is>
      </c>
      <c r="B71" s="33" t="inlineStr">
        <is>
          <t>FORNECIEMNTO DE MÃO DE OBRA</t>
        </is>
      </c>
      <c r="C71" s="54" t="n"/>
      <c r="D71" s="54" t="n"/>
      <c r="E71" s="54" t="n"/>
      <c r="F71" s="54" t="n"/>
      <c r="G71" s="55" t="n"/>
      <c r="H71" s="5">
        <f>SUM(H72)</f>
        <v/>
      </c>
      <c r="K71" t="n">
        <v>10027.2</v>
      </c>
      <c r="L71">
        <f>H71-K71</f>
        <v/>
      </c>
    </row>
    <row r="72">
      <c r="A72" s="52" t="inlineStr">
        <is>
          <t>10.1</t>
        </is>
      </c>
      <c r="B72" s="7" t="inlineStr">
        <is>
          <t>55.10.33</t>
        </is>
      </c>
      <c r="C72" s="8" t="inlineStr">
        <is>
          <t>ENCARREGADO GERAL DE OBRA</t>
        </is>
      </c>
      <c r="D72" s="7" t="inlineStr">
        <is>
          <t>SUDECAP</t>
        </is>
      </c>
      <c r="E72" s="7" t="inlineStr">
        <is>
          <t>H</t>
        </is>
      </c>
      <c r="F72" s="9" t="n">
        <v>240</v>
      </c>
      <c r="G72" s="10">
        <f>COMPOSICOES!I733</f>
        <v/>
      </c>
      <c r="H72" s="56">
        <f>ROUND(F72*G72, 2)</f>
        <v/>
      </c>
      <c r="K72" t="n">
        <v>41.78</v>
      </c>
      <c r="L72">
        <f>G72-K72</f>
        <v/>
      </c>
    </row>
    <row r="73" ht="20.1" customHeight="1">
      <c r="A73" s="33" t="inlineStr">
        <is>
          <t>11</t>
        </is>
      </c>
      <c r="B73" s="33" t="inlineStr">
        <is>
          <t>ADMINISTRAÇÃO LOCAL</t>
        </is>
      </c>
      <c r="C73" s="54" t="n"/>
      <c r="D73" s="54" t="n"/>
      <c r="E73" s="54" t="n"/>
      <c r="F73" s="54" t="n"/>
      <c r="G73" s="55" t="n"/>
      <c r="H73" s="5">
        <f>SUM(H74)</f>
        <v/>
      </c>
      <c r="K73" t="n">
        <v>2157613</v>
      </c>
      <c r="L73">
        <f>H73-K73</f>
        <v/>
      </c>
    </row>
    <row r="74">
      <c r="A74" s="52" t="inlineStr">
        <is>
          <t>11.1</t>
        </is>
      </c>
      <c r="B74" s="7" t="inlineStr">
        <is>
          <t>60.01.01</t>
        </is>
      </c>
      <c r="C74" s="8" t="inlineStr">
        <is>
          <t>ADMINISTRAÇÃO LOCAL</t>
        </is>
      </c>
      <c r="D74" s="7" t="n"/>
      <c r="E74" s="7" t="inlineStr">
        <is>
          <t>UN</t>
        </is>
      </c>
      <c r="F74" s="9" t="n">
        <v>100</v>
      </c>
      <c r="G74" s="10">
        <f>COMPOSICOES!I747</f>
        <v/>
      </c>
      <c r="H74" s="56">
        <f>ROUND(F74*G74, 2)</f>
        <v/>
      </c>
      <c r="K74" t="n">
        <v>21576.13</v>
      </c>
      <c r="L74">
        <f>G74-K74</f>
        <v/>
      </c>
    </row>
    <row r="75" ht="15" customHeight="1">
      <c r="A75" s="2" t="n"/>
      <c r="B75" s="2" t="n"/>
      <c r="C75" s="2" t="n"/>
      <c r="D75" s="2" t="n"/>
      <c r="E75" s="2" t="n"/>
      <c r="F75" s="34" t="inlineStr">
        <is>
          <t>VALOR BDI TOTAL:</t>
        </is>
      </c>
      <c r="H75" s="5">
        <f>ROUND(H76*BDI,2)</f>
        <v/>
      </c>
      <c r="K75" t="n">
        <v>0</v>
      </c>
      <c r="L75">
        <f>H75-K75</f>
        <v/>
      </c>
    </row>
    <row r="76" ht="15" customHeight="1">
      <c r="A76" s="2" t="n"/>
      <c r="B76" s="2" t="n"/>
      <c r="C76" s="2" t="n"/>
      <c r="D76" s="2" t="n"/>
      <c r="E76" s="2" t="n"/>
      <c r="F76" s="34" t="inlineStr">
        <is>
          <t>VALOR ORÇAMENTO:</t>
        </is>
      </c>
      <c r="H76" s="5">
        <f>SUM(H4,H22,H28,H36,H40,H48,H53,H63,H65,H71,H73)</f>
        <v/>
      </c>
      <c r="K76" t="n">
        <v>2378010.53</v>
      </c>
      <c r="L76">
        <f>H76-K76</f>
        <v/>
      </c>
    </row>
    <row r="77" ht="15" customHeight="1">
      <c r="A77" s="2" t="n"/>
      <c r="B77" s="2" t="n"/>
      <c r="C77" s="2" t="n"/>
      <c r="D77" s="2" t="n"/>
      <c r="E77" s="2" t="n"/>
      <c r="F77" s="34" t="inlineStr">
        <is>
          <t>VALOR TOTAL:</t>
        </is>
      </c>
      <c r="H77" s="5">
        <f>H76+H75</f>
        <v/>
      </c>
      <c r="K77" t="n">
        <v>2378010.53</v>
      </c>
      <c r="L77">
        <f>H77-K77</f>
        <v/>
      </c>
    </row>
  </sheetData>
  <mergeCells count="16">
    <mergeCell ref="F75:G75"/>
    <mergeCell ref="B2:G2"/>
    <mergeCell ref="F77:G77"/>
    <mergeCell ref="B28:G28"/>
    <mergeCell ref="B36:G36"/>
    <mergeCell ref="B22:G22"/>
    <mergeCell ref="B63:G63"/>
    <mergeCell ref="B71:G71"/>
    <mergeCell ref="F76:G76"/>
    <mergeCell ref="B65:G65"/>
    <mergeCell ref="B4:G4"/>
    <mergeCell ref="B40:G40"/>
    <mergeCell ref="B73:G73"/>
    <mergeCell ref="A1:H1"/>
    <mergeCell ref="B53:G53"/>
    <mergeCell ref="B48:G48"/>
  </mergeCells>
  <pageMargins left="0" right="0" top="0" bottom="0" header="0" footer="0"/>
  <pageSetup orientation="landscape" scale="85"/>
</worksheet>
</file>

<file path=xl/worksheets/sheet2.xml><?xml version="1.0" encoding="utf-8"?>
<worksheet xmlns="http://schemas.openxmlformats.org/spreadsheetml/2006/main">
  <sheetPr>
    <outlinePr summaryBelow="0"/>
    <pageSetUpPr/>
  </sheetPr>
  <dimension ref="A1:M77"/>
  <sheetViews>
    <sheetView workbookViewId="0">
      <selection activeCell="A1" sqref="A1:M1"/>
    </sheetView>
  </sheetViews>
  <sheetFormatPr baseColWidth="8" defaultRowHeight="15"/>
  <cols>
    <col width="8.7109375" customWidth="1" min="1" max="1"/>
    <col width="10.28515625" customWidth="1" min="2" max="2"/>
    <col width="51" bestFit="1" customWidth="1" min="3" max="3"/>
    <col width="8.28515625" customWidth="1" min="4" max="5"/>
    <col width="10.28515625" customWidth="1" min="6" max="6"/>
    <col width="9.28515625" customWidth="1" min="7" max="11"/>
    <col width="10.28515625" customWidth="1" min="12" max="12"/>
    <col width="12.42578125" customWidth="1" min="13" max="13"/>
  </cols>
  <sheetData>
    <row r="1" ht="89.09999999999999" customHeight="1">
      <c r="A1" s="35" t="n"/>
      <c r="B1" s="53" t="n"/>
      <c r="C1" s="53" t="n"/>
      <c r="D1" s="53" t="n"/>
      <c r="E1" s="53" t="n"/>
      <c r="F1" s="53" t="n"/>
      <c r="G1" s="53" t="n"/>
      <c r="H1" s="53" t="n"/>
      <c r="I1" s="53" t="n"/>
      <c r="J1" s="53" t="n"/>
      <c r="K1" s="53" t="n"/>
      <c r="L1" s="53" t="n"/>
      <c r="M1" s="53" t="n"/>
    </row>
    <row r="2" ht="12.95" customHeight="1">
      <c r="A2" s="36" t="inlineStr">
        <is>
          <t>ITEM</t>
        </is>
      </c>
      <c r="B2" s="36" t="inlineStr">
        <is>
          <t>CÓDIGO</t>
        </is>
      </c>
      <c r="C2" s="36" t="inlineStr">
        <is>
          <t>DESCRIÇÃO</t>
        </is>
      </c>
      <c r="D2" s="36" t="inlineStr">
        <is>
          <t>FONTE</t>
        </is>
      </c>
      <c r="E2" s="36" t="inlineStr">
        <is>
          <t>UNIDADE</t>
        </is>
      </c>
      <c r="F2" s="36" t="inlineStr">
        <is>
          <t>QTD</t>
        </is>
      </c>
      <c r="G2" s="36" t="inlineStr">
        <is>
          <t>CUSTO DIRETO (R$)</t>
        </is>
      </c>
      <c r="H2" s="54" t="n"/>
      <c r="I2" s="54" t="n"/>
      <c r="J2" s="54" t="n"/>
      <c r="K2" s="55" t="n"/>
      <c r="L2" s="37" t="inlineStr">
        <is>
          <t>PREÇO
UNITÁRIO (R$)</t>
        </is>
      </c>
      <c r="M2" s="36" t="inlineStr">
        <is>
          <t>PREÇO
TOTAL (R$)</t>
        </is>
      </c>
    </row>
    <row r="3" ht="12" customHeight="1">
      <c r="A3" s="57" t="n"/>
      <c r="B3" s="57" t="n"/>
      <c r="C3" s="57" t="n"/>
      <c r="D3" s="57" t="n"/>
      <c r="E3" s="57" t="n"/>
      <c r="F3" s="57" t="n"/>
      <c r="G3" s="37" t="inlineStr">
        <is>
          <t>MÃO DE OBRA</t>
        </is>
      </c>
      <c r="H3" s="37" t="inlineStr">
        <is>
          <t>MATERIAL</t>
        </is>
      </c>
      <c r="I3" s="14" t="inlineStr">
        <is>
          <t>EQUIPAMENTOS</t>
        </is>
      </c>
      <c r="J3" s="37" t="inlineStr">
        <is>
          <t>OUTROS</t>
        </is>
      </c>
      <c r="K3" s="37" t="inlineStr">
        <is>
          <t>BDI</t>
        </is>
      </c>
      <c r="L3" s="57" t="n"/>
      <c r="M3" s="57" t="n"/>
    </row>
    <row r="4" ht="15" customHeight="1">
      <c r="A4" s="33" t="inlineStr">
        <is>
          <t>1</t>
        </is>
      </c>
      <c r="B4" s="33" t="inlineStr">
        <is>
          <t>INSTALAÇÃO DA OBRA</t>
        </is>
      </c>
      <c r="C4" s="54" t="n"/>
      <c r="D4" s="54" t="n"/>
      <c r="E4" s="54" t="n"/>
      <c r="F4" s="54" t="n"/>
      <c r="G4" s="54" t="n"/>
      <c r="H4" s="54" t="n"/>
      <c r="I4" s="54" t="n"/>
      <c r="J4" s="54" t="n"/>
      <c r="K4" s="54" t="n"/>
      <c r="L4" s="55" t="n"/>
      <c r="M4" s="5" t="n">
        <v>26475.75</v>
      </c>
    </row>
    <row r="5" ht="16.5" customHeight="1">
      <c r="A5" s="52" t="inlineStr">
        <is>
          <t>1.1</t>
        </is>
      </c>
      <c r="B5" s="7" t="inlineStr">
        <is>
          <t>01.03.03</t>
        </is>
      </c>
      <c r="C5" s="52" t="inlineStr">
        <is>
          <t>PLACA DE OBRA EM CHAPA GALVANIZADA ADESIVADA, DIMENSÕES 2,40 X 1,20 M, PADRÃO CEF</t>
        </is>
      </c>
      <c r="D5" s="7" t="inlineStr">
        <is>
          <t>SUDECAP</t>
        </is>
      </c>
      <c r="E5" s="7" t="inlineStr">
        <is>
          <t>M2</t>
        </is>
      </c>
      <c r="F5" s="9" t="n">
        <v>1</v>
      </c>
      <c r="G5" s="10" t="n">
        <v>14.72</v>
      </c>
      <c r="H5" s="10" t="n">
        <v>262.35</v>
      </c>
      <c r="I5" s="10" t="n">
        <v>0</v>
      </c>
      <c r="J5" s="10" t="n">
        <v>0</v>
      </c>
      <c r="K5" s="10" t="n">
        <v>0</v>
      </c>
      <c r="L5" s="10" t="n">
        <v>277.07</v>
      </c>
      <c r="M5" s="10" t="n">
        <v>277.07</v>
      </c>
    </row>
    <row r="6">
      <c r="A6" s="52" t="inlineStr">
        <is>
          <t>1.2</t>
        </is>
      </c>
      <c r="B6" s="7" t="inlineStr">
        <is>
          <t>01.04.06</t>
        </is>
      </c>
      <c r="C6" s="52" t="inlineStr">
        <is>
          <t>DE TELA GALVANIZADA #2" FIO 14 C/FIXAÇAO ENTERRADA</t>
        </is>
      </c>
      <c r="D6" s="7" t="inlineStr">
        <is>
          <t>SUDECAP</t>
        </is>
      </c>
      <c r="E6" s="7" t="inlineStr">
        <is>
          <t>M</t>
        </is>
      </c>
      <c r="F6" s="9" t="n">
        <v>175</v>
      </c>
      <c r="G6" s="10" t="n">
        <v>27.54</v>
      </c>
      <c r="H6" s="10" t="n">
        <v>33.54</v>
      </c>
      <c r="I6" s="10" t="n">
        <v>0</v>
      </c>
      <c r="J6" s="10" t="n">
        <v>0</v>
      </c>
      <c r="K6" s="10" t="n">
        <v>0</v>
      </c>
      <c r="L6" s="10" t="n">
        <v>61.08</v>
      </c>
      <c r="M6" s="10" t="n">
        <v>10689</v>
      </c>
    </row>
    <row r="7">
      <c r="A7" s="52" t="inlineStr">
        <is>
          <t>1.3</t>
        </is>
      </c>
      <c r="B7" s="7" t="inlineStr">
        <is>
          <t>01.04.09</t>
        </is>
      </c>
      <c r="C7" s="52" t="inlineStr">
        <is>
          <t>TELA-TAPUME DE POLIPROPILENO H= 1,20 M, INCL. BASE</t>
        </is>
      </c>
      <c r="D7" s="7" t="inlineStr">
        <is>
          <t>SUDECAP</t>
        </is>
      </c>
      <c r="E7" s="7" t="inlineStr">
        <is>
          <t>M</t>
        </is>
      </c>
      <c r="F7" s="9" t="n">
        <v>50</v>
      </c>
      <c r="G7" s="10" t="n">
        <v>1.67</v>
      </c>
      <c r="H7" s="10" t="n">
        <v>10.22</v>
      </c>
      <c r="I7" s="10" t="n">
        <v>0</v>
      </c>
      <c r="J7" s="10" t="n">
        <v>0</v>
      </c>
      <c r="K7" s="10" t="n">
        <v>0</v>
      </c>
      <c r="L7" s="10" t="n">
        <v>11.89</v>
      </c>
      <c r="M7" s="10" t="n">
        <v>594.5</v>
      </c>
    </row>
    <row r="8">
      <c r="A8" s="52" t="inlineStr">
        <is>
          <t>1.4</t>
        </is>
      </c>
      <c r="B8" s="7" t="inlineStr">
        <is>
          <t>01.04.10</t>
        </is>
      </c>
      <c r="C8" s="52" t="inlineStr">
        <is>
          <t>PROTEÇAO COM FITA ZEBRADA AMARELA L=7CM E PEÇA 7X7</t>
        </is>
      </c>
      <c r="D8" s="7" t="inlineStr">
        <is>
          <t>SUDECAP</t>
        </is>
      </c>
      <c r="E8" s="7" t="inlineStr">
        <is>
          <t>M</t>
        </is>
      </c>
      <c r="F8" s="9" t="n">
        <v>50</v>
      </c>
      <c r="G8" s="10" t="n">
        <v>4.95</v>
      </c>
      <c r="H8" s="10" t="n">
        <v>3.43</v>
      </c>
      <c r="I8" s="10" t="n">
        <v>0</v>
      </c>
      <c r="J8" s="10" t="n">
        <v>0</v>
      </c>
      <c r="K8" s="10" t="n">
        <v>0</v>
      </c>
      <c r="L8" s="10" t="n">
        <v>8.380000000000001</v>
      </c>
      <c r="M8" s="10" t="n">
        <v>419</v>
      </c>
    </row>
    <row r="9" ht="16.5" customHeight="1">
      <c r="A9" s="52" t="inlineStr">
        <is>
          <t>1.5</t>
        </is>
      </c>
      <c r="B9" s="7" t="inlineStr">
        <is>
          <t>01.06.01</t>
        </is>
      </c>
      <c r="C9" s="52" t="inlineStr">
        <is>
          <t>PADRÃO CEMIG PROVISÓRIO TIPO C3, DEMANDA PROVÁVEL DE 23,1 ATÉ 27,0KW (3F+N)</t>
        </is>
      </c>
      <c r="D9" s="7" t="inlineStr">
        <is>
          <t>SUDECAP</t>
        </is>
      </c>
      <c r="E9" s="7" t="inlineStr">
        <is>
          <t>UN</t>
        </is>
      </c>
      <c r="F9" s="9" t="n">
        <v>1</v>
      </c>
      <c r="G9" s="10" t="n">
        <v>122.64</v>
      </c>
      <c r="H9" s="10" t="n">
        <v>574</v>
      </c>
      <c r="I9" s="10" t="n">
        <v>0</v>
      </c>
      <c r="J9" s="10" t="n">
        <v>0</v>
      </c>
      <c r="K9" s="10" t="n">
        <v>0</v>
      </c>
      <c r="L9" s="10" t="n">
        <v>696.64</v>
      </c>
      <c r="M9" s="10" t="n">
        <v>696.64</v>
      </c>
    </row>
    <row r="10">
      <c r="A10" s="52" t="inlineStr">
        <is>
          <t>1.6</t>
        </is>
      </c>
      <c r="B10" s="7" t="inlineStr">
        <is>
          <t>01.06.05</t>
        </is>
      </c>
      <c r="C10" s="52" t="inlineStr">
        <is>
          <t>PADRAO COPASA - KIT CAVALTE METAL E REGISTRO 3/4"</t>
        </is>
      </c>
      <c r="D10" s="7" t="inlineStr">
        <is>
          <t>SUDECAP</t>
        </is>
      </c>
      <c r="E10" s="7" t="inlineStr">
        <is>
          <t>UN</t>
        </is>
      </c>
      <c r="F10" s="9" t="n">
        <v>1</v>
      </c>
      <c r="G10" s="10" t="n">
        <v>194.82</v>
      </c>
      <c r="H10" s="10" t="n">
        <v>282.17</v>
      </c>
      <c r="I10" s="10" t="n">
        <v>0</v>
      </c>
      <c r="J10" s="10" t="n">
        <v>0</v>
      </c>
      <c r="K10" s="10" t="n">
        <v>0</v>
      </c>
      <c r="L10" s="10" t="n">
        <v>476.99</v>
      </c>
      <c r="M10" s="10" t="n">
        <v>476.99</v>
      </c>
    </row>
    <row r="11">
      <c r="A11" s="52" t="inlineStr">
        <is>
          <t>1.7</t>
        </is>
      </c>
      <c r="B11" s="7" t="inlineStr">
        <is>
          <t>01.08.01</t>
        </is>
      </c>
      <c r="C11" s="52" t="inlineStr">
        <is>
          <t>TUBO PVC D= 100 MM</t>
        </is>
      </c>
      <c r="D11" s="7" t="inlineStr">
        <is>
          <t>SUDECAP</t>
        </is>
      </c>
      <c r="E11" s="7" t="inlineStr">
        <is>
          <t>M</t>
        </is>
      </c>
      <c r="F11" s="9" t="n">
        <v>15</v>
      </c>
      <c r="G11" s="10" t="n">
        <v>6.98</v>
      </c>
      <c r="H11" s="10" t="n">
        <v>16.61</v>
      </c>
      <c r="I11" s="10" t="n">
        <v>0</v>
      </c>
      <c r="J11" s="10" t="n">
        <v>0</v>
      </c>
      <c r="K11" s="10" t="n">
        <v>0</v>
      </c>
      <c r="L11" s="10" t="n">
        <v>23.59</v>
      </c>
      <c r="M11" s="10" t="n">
        <v>353.85</v>
      </c>
    </row>
    <row r="12">
      <c r="A12" s="52" t="inlineStr">
        <is>
          <t>1.8</t>
        </is>
      </c>
      <c r="B12" s="7" t="inlineStr">
        <is>
          <t>01.08.21</t>
        </is>
      </c>
      <c r="C12" s="52" t="inlineStr">
        <is>
          <t>TUBO PVC AGUA SOLDA E CONEXOES D=25MM (3/4")</t>
        </is>
      </c>
      <c r="D12" s="7" t="inlineStr">
        <is>
          <t>SUDECAP</t>
        </is>
      </c>
      <c r="E12" s="7" t="inlineStr">
        <is>
          <t>M</t>
        </is>
      </c>
      <c r="F12" s="9" t="n">
        <v>15</v>
      </c>
      <c r="G12" s="10" t="n">
        <v>3.43</v>
      </c>
      <c r="H12" s="10" t="n">
        <v>4.55</v>
      </c>
      <c r="I12" s="10" t="n">
        <v>0</v>
      </c>
      <c r="J12" s="10" t="n">
        <v>0</v>
      </c>
      <c r="K12" s="10" t="n">
        <v>0</v>
      </c>
      <c r="L12" s="10" t="n">
        <v>7.98</v>
      </c>
      <c r="M12" s="10" t="n">
        <v>119.7</v>
      </c>
    </row>
    <row r="13">
      <c r="A13" s="52" t="inlineStr">
        <is>
          <t>1.9</t>
        </is>
      </c>
      <c r="B13" s="7" t="inlineStr">
        <is>
          <t>01.09.01</t>
        </is>
      </c>
      <c r="C13" s="52" t="inlineStr">
        <is>
          <t>MOBILIZACAO DE CONTAINER</t>
        </is>
      </c>
      <c r="D13" s="7" t="inlineStr">
        <is>
          <t>SUDECAP</t>
        </is>
      </c>
      <c r="E13" s="7" t="inlineStr">
        <is>
          <t>UN</t>
        </is>
      </c>
      <c r="F13" s="9" t="n">
        <v>2</v>
      </c>
      <c r="G13" s="10" t="n">
        <v>0</v>
      </c>
      <c r="H13" s="10" t="n">
        <v>1200</v>
      </c>
      <c r="I13" s="10" t="n">
        <v>0</v>
      </c>
      <c r="J13" s="10" t="n">
        <v>0</v>
      </c>
      <c r="K13" s="10" t="n">
        <v>0</v>
      </c>
      <c r="L13" s="10" t="n">
        <v>1200</v>
      </c>
      <c r="M13" s="10" t="n">
        <v>2400</v>
      </c>
    </row>
    <row r="14">
      <c r="A14" s="52" t="inlineStr">
        <is>
          <t>1.10</t>
        </is>
      </c>
      <c r="B14" s="7" t="inlineStr">
        <is>
          <t>01.09.07</t>
        </is>
      </c>
      <c r="C14" s="52" t="inlineStr">
        <is>
          <t>VESTIARIO 4 CHUV. 3 SANIT. 1LAVAT. 1 MICT.</t>
        </is>
      </c>
      <c r="D14" s="7" t="inlineStr">
        <is>
          <t>SUDECAP</t>
        </is>
      </c>
      <c r="E14" s="7" t="inlineStr">
        <is>
          <t>MES</t>
        </is>
      </c>
      <c r="F14" s="9" t="n">
        <v>3</v>
      </c>
      <c r="G14" s="10" t="n">
        <v>0</v>
      </c>
      <c r="H14" s="10" t="n">
        <v>1700</v>
      </c>
      <c r="I14" s="10" t="n">
        <v>0</v>
      </c>
      <c r="J14" s="10" t="n">
        <v>0</v>
      </c>
      <c r="K14" s="10" t="n">
        <v>0</v>
      </c>
      <c r="L14" s="10" t="n">
        <v>1700</v>
      </c>
      <c r="M14" s="10" t="n">
        <v>5100</v>
      </c>
    </row>
    <row r="15">
      <c r="A15" s="52" t="inlineStr">
        <is>
          <t>1.11</t>
        </is>
      </c>
      <c r="B15" s="7" t="inlineStr">
        <is>
          <t>01.09.09</t>
        </is>
      </c>
      <c r="C15" s="52" t="inlineStr">
        <is>
          <t>REFEITORIO</t>
        </is>
      </c>
      <c r="D15" s="7" t="inlineStr">
        <is>
          <t>SUDECAP</t>
        </is>
      </c>
      <c r="E15" s="7" t="inlineStr">
        <is>
          <t>MES</t>
        </is>
      </c>
      <c r="F15" s="9" t="n">
        <v>3</v>
      </c>
      <c r="G15" s="10" t="n">
        <v>0</v>
      </c>
      <c r="H15" s="10" t="n">
        <v>650</v>
      </c>
      <c r="I15" s="10" t="n">
        <v>0</v>
      </c>
      <c r="J15" s="10" t="n">
        <v>0</v>
      </c>
      <c r="K15" s="10" t="n">
        <v>0</v>
      </c>
      <c r="L15" s="10" t="n">
        <v>650</v>
      </c>
      <c r="M15" s="10" t="n">
        <v>1950</v>
      </c>
    </row>
    <row r="16">
      <c r="A16" s="52" t="inlineStr">
        <is>
          <t>1.12</t>
        </is>
      </c>
      <c r="B16" s="7" t="inlineStr">
        <is>
          <t>01.09.11</t>
        </is>
      </c>
      <c r="C16" s="52" t="inlineStr">
        <is>
          <t>DESMOBILIZAÇÃO DE CONTAINER</t>
        </is>
      </c>
      <c r="D16" s="7" t="inlineStr">
        <is>
          <t>SUDECAP</t>
        </is>
      </c>
      <c r="E16" s="7" t="inlineStr">
        <is>
          <t>UN</t>
        </is>
      </c>
      <c r="F16" s="9" t="n">
        <v>2</v>
      </c>
      <c r="G16" s="10" t="n">
        <v>0</v>
      </c>
      <c r="H16" s="10" t="n">
        <v>1200</v>
      </c>
      <c r="I16" s="10" t="n">
        <v>0</v>
      </c>
      <c r="J16" s="10" t="n">
        <v>0</v>
      </c>
      <c r="K16" s="10" t="n">
        <v>0</v>
      </c>
      <c r="L16" s="10" t="n">
        <v>1200</v>
      </c>
      <c r="M16" s="10" t="n">
        <v>2400</v>
      </c>
    </row>
    <row r="17">
      <c r="A17" s="52" t="inlineStr">
        <is>
          <t>1.13</t>
        </is>
      </c>
      <c r="B17" s="7" t="inlineStr">
        <is>
          <t>01.09.13</t>
        </is>
      </c>
      <c r="C17" s="52" t="inlineStr">
        <is>
          <t>INSTALAÇÕES PARA CONTAINER VESTIARIO COM BANCO E ARMÁRIO</t>
        </is>
      </c>
      <c r="D17" s="7" t="inlineStr">
        <is>
          <t>SUDECAP</t>
        </is>
      </c>
      <c r="E17" s="7" t="inlineStr">
        <is>
          <t>UN</t>
        </is>
      </c>
      <c r="F17" s="9" t="n">
        <v>1</v>
      </c>
      <c r="G17" s="10" t="n">
        <v>20.68</v>
      </c>
      <c r="H17" s="10" t="n">
        <v>196.49</v>
      </c>
      <c r="I17" s="10" t="n">
        <v>0</v>
      </c>
      <c r="J17" s="10" t="n">
        <v>0</v>
      </c>
      <c r="K17" s="10" t="n">
        <v>0</v>
      </c>
      <c r="L17" s="10" t="n">
        <v>217.17</v>
      </c>
      <c r="M17" s="10" t="n">
        <v>217.17</v>
      </c>
    </row>
    <row r="18">
      <c r="A18" s="52" t="inlineStr">
        <is>
          <t>1.14</t>
        </is>
      </c>
      <c r="B18" s="7" t="inlineStr">
        <is>
          <t>01.09.14</t>
        </is>
      </c>
      <c r="C18" s="52" t="inlineStr">
        <is>
          <t>INSTALAÇÕES PARA CONTAINER REFEITORIO</t>
        </is>
      </c>
      <c r="D18" s="7" t="inlineStr">
        <is>
          <t>SUDECAP</t>
        </is>
      </c>
      <c r="E18" s="7" t="inlineStr">
        <is>
          <t>UN</t>
        </is>
      </c>
      <c r="F18" s="9" t="n">
        <v>1</v>
      </c>
      <c r="G18" s="10" t="n">
        <v>41.11</v>
      </c>
      <c r="H18" s="10" t="n">
        <v>257.69</v>
      </c>
      <c r="I18" s="10" t="n">
        <v>0</v>
      </c>
      <c r="J18" s="10" t="n">
        <v>0</v>
      </c>
      <c r="K18" s="10" t="n">
        <v>0</v>
      </c>
      <c r="L18" s="10" t="n">
        <v>298.8</v>
      </c>
      <c r="M18" s="10" t="n">
        <v>298.8</v>
      </c>
    </row>
    <row r="19">
      <c r="A19" s="52" t="inlineStr">
        <is>
          <t>1.15</t>
        </is>
      </c>
      <c r="B19" s="7" t="inlineStr">
        <is>
          <t>01.09.16</t>
        </is>
      </c>
      <c r="C19" s="52" t="inlineStr">
        <is>
          <t>CAIXA DÁGUA DE 1000L PARA ABASTECIMENTO DE CONTAINERS</t>
        </is>
      </c>
      <c r="D19" s="7" t="inlineStr">
        <is>
          <t>SUDECAP</t>
        </is>
      </c>
      <c r="E19" s="7" t="inlineStr">
        <is>
          <t>UN</t>
        </is>
      </c>
      <c r="F19" s="9" t="n">
        <v>1</v>
      </c>
      <c r="G19" s="10" t="n">
        <v>24.05</v>
      </c>
      <c r="H19" s="10" t="n">
        <v>250.15</v>
      </c>
      <c r="I19" s="10" t="n">
        <v>0</v>
      </c>
      <c r="J19" s="10" t="n">
        <v>0</v>
      </c>
      <c r="K19" s="10" t="n">
        <v>0</v>
      </c>
      <c r="L19" s="10" t="n">
        <v>274.2</v>
      </c>
      <c r="M19" s="10" t="n">
        <v>274.2</v>
      </c>
    </row>
    <row r="20">
      <c r="A20" s="52" t="inlineStr">
        <is>
          <t>1.16</t>
        </is>
      </c>
      <c r="B20" s="7" t="inlineStr">
        <is>
          <t>01.11.01</t>
        </is>
      </c>
      <c r="C20" s="52" t="inlineStr">
        <is>
          <t>PLACA 1,0X0,60M DUPLA FACE CH.GALV. 26 EM CAVALETE</t>
        </is>
      </c>
      <c r="D20" s="7" t="inlineStr">
        <is>
          <t>SUDECAP</t>
        </is>
      </c>
      <c r="E20" s="7" t="inlineStr">
        <is>
          <t>UNMES</t>
        </is>
      </c>
      <c r="F20" s="9" t="n">
        <v>3</v>
      </c>
      <c r="G20" s="10" t="n">
        <v>3.37</v>
      </c>
      <c r="H20" s="10" t="n">
        <v>12</v>
      </c>
      <c r="I20" s="10" t="n">
        <v>0</v>
      </c>
      <c r="J20" s="10" t="n">
        <v>0</v>
      </c>
      <c r="K20" s="10" t="n">
        <v>0</v>
      </c>
      <c r="L20" s="10" t="n">
        <v>15.37</v>
      </c>
      <c r="M20" s="10" t="n">
        <v>46.11</v>
      </c>
    </row>
    <row r="21">
      <c r="A21" s="52" t="inlineStr">
        <is>
          <t>1.17</t>
        </is>
      </c>
      <c r="B21" s="7" t="inlineStr">
        <is>
          <t>01.11.07</t>
        </is>
      </c>
      <c r="C21" s="52" t="inlineStr">
        <is>
          <t>CONE EM PVC H= 75 CM</t>
        </is>
      </c>
      <c r="D21" s="7" t="inlineStr">
        <is>
          <t>SUDECAP</t>
        </is>
      </c>
      <c r="E21" s="7" t="inlineStr">
        <is>
          <t>UN</t>
        </is>
      </c>
      <c r="F21" s="9" t="n">
        <v>4</v>
      </c>
      <c r="G21" s="10" t="n">
        <v>1.68</v>
      </c>
      <c r="H21" s="10" t="n">
        <v>39</v>
      </c>
      <c r="I21" s="10" t="n">
        <v>0</v>
      </c>
      <c r="J21" s="10" t="n">
        <v>0</v>
      </c>
      <c r="K21" s="10" t="n">
        <v>0</v>
      </c>
      <c r="L21" s="10" t="n">
        <v>40.68</v>
      </c>
      <c r="M21" s="10" t="n">
        <v>162.72</v>
      </c>
    </row>
    <row r="22" ht="15" customHeight="1">
      <c r="A22" s="33" t="inlineStr">
        <is>
          <t>2</t>
        </is>
      </c>
      <c r="B22" s="33" t="inlineStr">
        <is>
          <t>DEMOLIÇÕES E REMOÇÕES</t>
        </is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55" t="n"/>
      <c r="M22" s="5" t="n">
        <v>10096.28</v>
      </c>
    </row>
    <row r="23">
      <c r="A23" s="52" t="inlineStr">
        <is>
          <t>2.1</t>
        </is>
      </c>
      <c r="B23" s="7" t="inlineStr">
        <is>
          <t>02.11.04</t>
        </is>
      </c>
      <c r="C23" s="52" t="inlineStr">
        <is>
          <t>PASSEIO OU LAJE DE CONCRETO C/EQUIPAMENTO ELETRICO</t>
        </is>
      </c>
      <c r="D23" s="7" t="inlineStr">
        <is>
          <t>SUDECAP</t>
        </is>
      </c>
      <c r="E23" s="7" t="inlineStr">
        <is>
          <t>M2</t>
        </is>
      </c>
      <c r="F23" s="9" t="n">
        <v>602.48</v>
      </c>
      <c r="G23" s="10" t="n">
        <v>4.84</v>
      </c>
      <c r="H23" s="10" t="n">
        <v>1.59</v>
      </c>
      <c r="I23" s="10" t="n">
        <v>0.58</v>
      </c>
      <c r="J23" s="10" t="n">
        <v>0</v>
      </c>
      <c r="K23" s="10" t="n">
        <v>0</v>
      </c>
      <c r="L23" s="10" t="n">
        <v>7.01</v>
      </c>
      <c r="M23" s="10" t="n">
        <v>4223.38</v>
      </c>
    </row>
    <row r="24">
      <c r="A24" s="52" t="inlineStr">
        <is>
          <t>2.2</t>
        </is>
      </c>
      <c r="B24" s="7" t="inlineStr">
        <is>
          <t>02.12.01</t>
        </is>
      </c>
      <c r="C24" s="52" t="inlineStr">
        <is>
          <t>CORTE MECAN. C/ SERRA CIRCULAR EM CONCRETO/ASFALTO</t>
        </is>
      </c>
      <c r="D24" s="7" t="inlineStr">
        <is>
          <t>SUDECAP</t>
        </is>
      </c>
      <c r="E24" s="7" t="inlineStr">
        <is>
          <t>M</t>
        </is>
      </c>
      <c r="F24" s="9" t="n">
        <v>105.8</v>
      </c>
      <c r="G24" s="10" t="n">
        <v>1.42</v>
      </c>
      <c r="H24" s="10" t="n">
        <v>0.59</v>
      </c>
      <c r="I24" s="10" t="n">
        <v>0.1</v>
      </c>
      <c r="J24" s="10" t="n">
        <v>0</v>
      </c>
      <c r="K24" s="10" t="n">
        <v>0</v>
      </c>
      <c r="L24" s="10" t="n">
        <v>2.11</v>
      </c>
      <c r="M24" s="10" t="n">
        <v>223.24</v>
      </c>
    </row>
    <row r="25">
      <c r="A25" s="52" t="inlineStr">
        <is>
          <t>2.3</t>
        </is>
      </c>
      <c r="B25" s="7" t="inlineStr">
        <is>
          <t>02.13.04</t>
        </is>
      </c>
      <c r="C25" s="52" t="inlineStr">
        <is>
          <t>ARMADO - COM EQUIPAMENTO ELETRICO</t>
        </is>
      </c>
      <c r="D25" s="7" t="inlineStr">
        <is>
          <t>SUDECAP</t>
        </is>
      </c>
      <c r="E25" s="7" t="inlineStr">
        <is>
          <t>M3</t>
        </is>
      </c>
      <c r="F25" s="9" t="n">
        <v>3</v>
      </c>
      <c r="G25" s="10" t="n">
        <v>128.67</v>
      </c>
      <c r="H25" s="10" t="n">
        <v>3.19</v>
      </c>
      <c r="I25" s="10" t="n">
        <v>16.2</v>
      </c>
      <c r="J25" s="10" t="n">
        <v>0</v>
      </c>
      <c r="K25" s="10" t="n">
        <v>0</v>
      </c>
      <c r="L25" s="10" t="n">
        <v>148.06</v>
      </c>
      <c r="M25" s="10" t="n">
        <v>444.18</v>
      </c>
    </row>
    <row r="26">
      <c r="A26" s="52" t="inlineStr">
        <is>
          <t>2.4</t>
        </is>
      </c>
      <c r="B26" s="7" t="inlineStr">
        <is>
          <t>02.26.01</t>
        </is>
      </c>
      <c r="C26" s="52" t="inlineStr">
        <is>
          <t>DMT &lt;= 50,0 M</t>
        </is>
      </c>
      <c r="D26" s="7" t="inlineStr">
        <is>
          <t>SUDECAP</t>
        </is>
      </c>
      <c r="E26" s="7" t="inlineStr">
        <is>
          <t>M3</t>
        </is>
      </c>
      <c r="F26" s="9" t="n">
        <v>50.89</v>
      </c>
      <c r="G26" s="10" t="n">
        <v>25.26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25.26</v>
      </c>
      <c r="M26" s="10" t="n">
        <v>1285.48</v>
      </c>
    </row>
    <row r="27">
      <c r="A27" s="52" t="inlineStr">
        <is>
          <t>2.5</t>
        </is>
      </c>
      <c r="B27" s="7" t="inlineStr">
        <is>
          <t>02.29.01</t>
        </is>
      </c>
      <c r="C27" s="52" t="inlineStr">
        <is>
          <t>CAÇAMBA 5m³</t>
        </is>
      </c>
      <c r="D27" s="7" t="inlineStr">
        <is>
          <t>SUDECAP</t>
        </is>
      </c>
      <c r="E27" s="7" t="inlineStr">
        <is>
          <t>VG</t>
        </is>
      </c>
      <c r="F27" s="9" t="n">
        <v>14</v>
      </c>
      <c r="G27" s="10" t="n">
        <v>0</v>
      </c>
      <c r="H27" s="10" t="n">
        <v>280</v>
      </c>
      <c r="I27" s="10" t="n">
        <v>0</v>
      </c>
      <c r="J27" s="10" t="n">
        <v>0</v>
      </c>
      <c r="K27" s="10" t="n">
        <v>0</v>
      </c>
      <c r="L27" s="10" t="n">
        <v>280</v>
      </c>
      <c r="M27" s="10" t="n">
        <v>3920</v>
      </c>
    </row>
    <row r="28" ht="15" customHeight="1">
      <c r="A28" s="33" t="inlineStr">
        <is>
          <t>3</t>
        </is>
      </c>
      <c r="B28" s="33" t="inlineStr">
        <is>
          <t>TRABALHOS EM TERRA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5" t="n"/>
      <c r="M28" s="5" t="n">
        <v>5478.68</v>
      </c>
    </row>
    <row r="29">
      <c r="A29" s="52" t="inlineStr">
        <is>
          <t>3.1</t>
        </is>
      </c>
      <c r="B29" s="7" t="inlineStr">
        <is>
          <t>03.01.02</t>
        </is>
      </c>
      <c r="C29" s="52" t="inlineStr">
        <is>
          <t>DESMATAMENTO,DESTOC.E LIMPEZA,INCL.TRANSP. ATE 50M</t>
        </is>
      </c>
      <c r="D29" s="7" t="inlineStr">
        <is>
          <t>SUDECAP</t>
        </is>
      </c>
      <c r="E29" s="7" t="inlineStr">
        <is>
          <t>M2</t>
        </is>
      </c>
      <c r="F29" s="9" t="n">
        <v>139.83</v>
      </c>
      <c r="G29" s="10" t="n">
        <v>0.14</v>
      </c>
      <c r="H29" s="10" t="n">
        <v>0.3</v>
      </c>
      <c r="I29" s="10" t="n">
        <v>0.3</v>
      </c>
      <c r="J29" s="10" t="n">
        <v>0</v>
      </c>
      <c r="K29" s="10" t="n">
        <v>0</v>
      </c>
      <c r="L29" s="10" t="n">
        <v>0.74</v>
      </c>
      <c r="M29" s="10" t="n">
        <v>103.47</v>
      </c>
    </row>
    <row r="30" ht="16.5" customHeight="1">
      <c r="A30" s="52" t="inlineStr">
        <is>
          <t>3.2</t>
        </is>
      </c>
      <c r="B30" s="7" t="inlineStr">
        <is>
          <t>ED-28163</t>
        </is>
      </c>
      <c r="C30" s="52" t="inlineStr">
        <is>
          <t>DESTOCAMENTO E AFASTAMENTO DE REMANESCENTE ARBÓREO, INCLUSIVE TRANSPORTE E RETIRADA DO MATERIAL ESCAVADO (EM CAÇAMBA)</t>
        </is>
      </c>
      <c r="D30" s="7" t="inlineStr">
        <is>
          <t>SETOP</t>
        </is>
      </c>
      <c r="E30" s="7" t="inlineStr">
        <is>
          <t>un</t>
        </is>
      </c>
      <c r="F30" s="9" t="n">
        <v>2</v>
      </c>
      <c r="G30" s="10" t="n">
        <v>5.66</v>
      </c>
      <c r="H30" s="10" t="n">
        <v>172.5</v>
      </c>
      <c r="I30" s="10" t="n">
        <v>236.47</v>
      </c>
      <c r="J30" s="10" t="n">
        <v>0</v>
      </c>
      <c r="K30" s="10" t="n">
        <v>0</v>
      </c>
      <c r="L30" s="10" t="n">
        <v>414.63</v>
      </c>
      <c r="M30" s="10" t="n">
        <v>829.26</v>
      </c>
    </row>
    <row r="31">
      <c r="A31" s="52" t="inlineStr">
        <is>
          <t>3.3</t>
        </is>
      </c>
      <c r="B31" s="7" t="inlineStr">
        <is>
          <t>03.03.01</t>
        </is>
      </c>
      <c r="C31" s="52" t="inlineStr">
        <is>
          <t>EM MATERIAL DE 1ª CATEGORIA</t>
        </is>
      </c>
      <c r="D31" s="7" t="inlineStr">
        <is>
          <t>SUDECAP</t>
        </is>
      </c>
      <c r="E31" s="7" t="inlineStr">
        <is>
          <t>M3</t>
        </is>
      </c>
      <c r="F31" s="9" t="n">
        <v>17.14</v>
      </c>
      <c r="G31" s="10" t="n">
        <v>0.71</v>
      </c>
      <c r="H31" s="10" t="n">
        <v>2.2</v>
      </c>
      <c r="I31" s="10" t="n">
        <v>2.29</v>
      </c>
      <c r="J31" s="10" t="n">
        <v>0</v>
      </c>
      <c r="K31" s="10" t="n">
        <v>0</v>
      </c>
      <c r="L31" s="10" t="n">
        <v>5.2</v>
      </c>
      <c r="M31" s="10" t="n">
        <v>89.13</v>
      </c>
    </row>
    <row r="32">
      <c r="A32" s="52" t="inlineStr">
        <is>
          <t>3.4</t>
        </is>
      </c>
      <c r="B32" s="7" t="inlineStr">
        <is>
          <t>03.12.01</t>
        </is>
      </c>
      <c r="C32" s="52" t="inlineStr">
        <is>
          <t>MANUAL</t>
        </is>
      </c>
      <c r="D32" s="7" t="inlineStr">
        <is>
          <t>SUDECAP</t>
        </is>
      </c>
      <c r="E32" s="7" t="inlineStr">
        <is>
          <t>M3</t>
        </is>
      </c>
      <c r="F32" s="9" t="n">
        <v>17.14</v>
      </c>
      <c r="G32" s="10" t="n">
        <v>15.5</v>
      </c>
      <c r="H32" s="10" t="n">
        <v>0.9399999999999999</v>
      </c>
      <c r="I32" s="10" t="n">
        <v>5.81</v>
      </c>
      <c r="J32" s="10" t="n">
        <v>0</v>
      </c>
      <c r="K32" s="10" t="n">
        <v>0</v>
      </c>
      <c r="L32" s="10" t="n">
        <v>22.25</v>
      </c>
      <c r="M32" s="10" t="n">
        <v>381.37</v>
      </c>
    </row>
    <row r="33">
      <c r="A33" s="52" t="inlineStr">
        <is>
          <t>3.5</t>
        </is>
      </c>
      <c r="B33" s="7" t="inlineStr">
        <is>
          <t>03.13.04</t>
        </is>
      </c>
      <c r="C33" s="52" t="inlineStr">
        <is>
          <t>DMT &gt; 5 KM</t>
        </is>
      </c>
      <c r="D33" s="7" t="inlineStr">
        <is>
          <t>SUDECAP</t>
        </is>
      </c>
      <c r="E33" s="7" t="inlineStr">
        <is>
          <t>M3KM</t>
        </is>
      </c>
      <c r="F33" s="9" t="n">
        <v>240.3</v>
      </c>
      <c r="G33" s="10" t="n">
        <v>0.39</v>
      </c>
      <c r="H33" s="10" t="n">
        <v>0.85</v>
      </c>
      <c r="I33" s="10" t="n">
        <v>0.77</v>
      </c>
      <c r="J33" s="10" t="n">
        <v>0</v>
      </c>
      <c r="K33" s="10" t="n">
        <v>0</v>
      </c>
      <c r="L33" s="10" t="n">
        <v>2.01</v>
      </c>
      <c r="M33" s="10" t="n">
        <v>483</v>
      </c>
    </row>
    <row r="34">
      <c r="A34" s="52" t="inlineStr">
        <is>
          <t>3.6</t>
        </is>
      </c>
      <c r="B34" s="7" t="inlineStr">
        <is>
          <t>03.23.03</t>
        </is>
      </c>
      <c r="C34" s="52" t="inlineStr">
        <is>
          <t>COM PLACA VIBRATORIA</t>
        </is>
      </c>
      <c r="D34" s="7" t="inlineStr">
        <is>
          <t>SUDECAP</t>
        </is>
      </c>
      <c r="E34" s="7" t="inlineStr">
        <is>
          <t>M2</t>
        </is>
      </c>
      <c r="F34" s="9" t="n">
        <v>709.83</v>
      </c>
      <c r="G34" s="10" t="n">
        <v>4.21</v>
      </c>
      <c r="H34" s="10" t="n">
        <v>0.3</v>
      </c>
      <c r="I34" s="10" t="n">
        <v>0.23</v>
      </c>
      <c r="J34" s="10" t="n">
        <v>0.01</v>
      </c>
      <c r="K34" s="10" t="n">
        <v>0</v>
      </c>
      <c r="L34" s="10" t="n">
        <v>4.75</v>
      </c>
      <c r="M34" s="10" t="n">
        <v>3371.69</v>
      </c>
    </row>
    <row r="35" ht="24.75" customHeight="1">
      <c r="A35" s="52" t="inlineStr">
        <is>
          <t>3.7</t>
        </is>
      </c>
      <c r="B35" s="7" t="inlineStr">
        <is>
          <t>ITEM COT-1</t>
        </is>
      </c>
      <c r="C35" s="52" t="inlineStr">
        <is>
          <t>DISPOSIÇÃO FINAL DE RESÍDUOS DE QUALQUER NATUREZA, COM LICENCIAMENTO AMBIENTAL, ADOTADO CAMINHÃO TRUCADO BASCULANTE DE 9 M3 - ATERRO DONA DORA - BR 381 KM 11,5 - Borges - Sabará - MG</t>
        </is>
      </c>
      <c r="D35" s="7" t="n"/>
      <c r="E35" s="7" t="inlineStr">
        <is>
          <t>VG</t>
        </is>
      </c>
      <c r="F35" s="9" t="n">
        <v>2</v>
      </c>
      <c r="G35" s="10" t="n">
        <v>0</v>
      </c>
      <c r="H35" s="10" t="n">
        <v>110.38</v>
      </c>
      <c r="I35" s="10" t="n">
        <v>0</v>
      </c>
      <c r="J35" s="10" t="n">
        <v>0</v>
      </c>
      <c r="K35" s="10" t="n">
        <v>0</v>
      </c>
      <c r="L35" s="10" t="n">
        <v>110.38</v>
      </c>
      <c r="M35" s="10" t="n">
        <v>220.76</v>
      </c>
    </row>
    <row r="36" ht="15" customHeight="1">
      <c r="A36" s="33" t="inlineStr">
        <is>
          <t>4</t>
        </is>
      </c>
      <c r="B36" s="33" t="inlineStr">
        <is>
          <t>INSTALAÇAO ELETRICA E TELEFONICA</t>
        </is>
      </c>
      <c r="C36" s="54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5" t="n"/>
      <c r="M36" s="5" t="n">
        <v>1908.1</v>
      </c>
    </row>
    <row r="37">
      <c r="A37" s="52" t="inlineStr">
        <is>
          <t>4.1</t>
        </is>
      </c>
      <c r="B37" s="7" t="inlineStr">
        <is>
          <t>11.01.02</t>
        </is>
      </c>
      <c r="C37" s="52" t="inlineStr">
        <is>
          <t>D= 3/4"</t>
        </is>
      </c>
      <c r="D37" s="7" t="inlineStr">
        <is>
          <t>SUDECAP</t>
        </is>
      </c>
      <c r="E37" s="7" t="inlineStr">
        <is>
          <t>M</t>
        </is>
      </c>
      <c r="F37" s="9" t="n">
        <v>100</v>
      </c>
      <c r="G37" s="10" t="n">
        <v>5.22</v>
      </c>
      <c r="H37" s="10" t="n">
        <v>3.34</v>
      </c>
      <c r="I37" s="10" t="n">
        <v>0</v>
      </c>
      <c r="J37" s="10" t="n">
        <v>0</v>
      </c>
      <c r="K37" s="10" t="n">
        <v>0</v>
      </c>
      <c r="L37" s="10" t="n">
        <v>8.56</v>
      </c>
      <c r="M37" s="10" t="n">
        <v>856</v>
      </c>
    </row>
    <row r="38">
      <c r="A38" s="52" t="inlineStr">
        <is>
          <t>4.2</t>
        </is>
      </c>
      <c r="B38" s="7" t="inlineStr">
        <is>
          <t>11.24.04</t>
        </is>
      </c>
      <c r="C38" s="52" t="inlineStr">
        <is>
          <t># 1,5 MM2, ISOLAMENTO 750V</t>
        </is>
      </c>
      <c r="D38" s="7" t="inlineStr">
        <is>
          <t>SUDECAP</t>
        </is>
      </c>
      <c r="E38" s="7" t="inlineStr">
        <is>
          <t>M</t>
        </is>
      </c>
      <c r="F38" s="9" t="n">
        <v>210</v>
      </c>
      <c r="G38" s="10" t="n">
        <v>1.02</v>
      </c>
      <c r="H38" s="10" t="n">
        <v>1</v>
      </c>
      <c r="I38" s="10" t="n">
        <v>0</v>
      </c>
      <c r="J38" s="10" t="n">
        <v>0</v>
      </c>
      <c r="K38" s="10" t="n">
        <v>0</v>
      </c>
      <c r="L38" s="10" t="n">
        <v>2.02</v>
      </c>
      <c r="M38" s="10" t="n">
        <v>424.2</v>
      </c>
    </row>
    <row r="39">
      <c r="A39" s="52" t="inlineStr">
        <is>
          <t>4.3</t>
        </is>
      </c>
      <c r="B39" s="7" t="inlineStr">
        <is>
          <t>11.24.05</t>
        </is>
      </c>
      <c r="C39" s="52" t="inlineStr">
        <is>
          <t># 2,5 MM2, ISOLAMENTO 750V</t>
        </is>
      </c>
      <c r="D39" s="7" t="inlineStr">
        <is>
          <t>SUDECAP</t>
        </is>
      </c>
      <c r="E39" s="7" t="inlineStr">
        <is>
          <t>M</t>
        </is>
      </c>
      <c r="F39" s="9" t="n">
        <v>210</v>
      </c>
      <c r="G39" s="10" t="n">
        <v>1.43</v>
      </c>
      <c r="H39" s="10" t="n">
        <v>1.56</v>
      </c>
      <c r="I39" s="10" t="n">
        <v>0</v>
      </c>
      <c r="J39" s="10" t="n">
        <v>0</v>
      </c>
      <c r="K39" s="10" t="n">
        <v>0</v>
      </c>
      <c r="L39" s="10" t="n">
        <v>2.99</v>
      </c>
      <c r="M39" s="10" t="n">
        <v>627.9</v>
      </c>
    </row>
    <row r="40" ht="15" customHeight="1">
      <c r="A40" s="33" t="inlineStr">
        <is>
          <t>5</t>
        </is>
      </c>
      <c r="B40" s="33" t="inlineStr">
        <is>
          <t>PISOS, RODAPES, SOLEIRAS E PEITORIS</t>
        </is>
      </c>
      <c r="C40" s="54" t="n"/>
      <c r="D40" s="54" t="n"/>
      <c r="E40" s="54" t="n"/>
      <c r="F40" s="54" t="n"/>
      <c r="G40" s="54" t="n"/>
      <c r="H40" s="54" t="n"/>
      <c r="I40" s="54" t="n"/>
      <c r="J40" s="54" t="n"/>
      <c r="K40" s="54" t="n"/>
      <c r="L40" s="55" t="n"/>
      <c r="M40" s="5" t="n">
        <v>92326.78</v>
      </c>
    </row>
    <row r="41">
      <c r="A41" s="52" t="inlineStr">
        <is>
          <t>5.1</t>
        </is>
      </c>
      <c r="B41" s="7" t="inlineStr">
        <is>
          <t>15.04.07</t>
        </is>
      </c>
      <c r="C41" s="52" t="inlineStr">
        <is>
          <t>E= 3,0 CM</t>
        </is>
      </c>
      <c r="D41" s="7" t="inlineStr">
        <is>
          <t>SUDECAP</t>
        </is>
      </c>
      <c r="E41" s="7" t="inlineStr">
        <is>
          <t>M2</t>
        </is>
      </c>
      <c r="F41" s="9" t="n">
        <v>89.29000000000001</v>
      </c>
      <c r="G41" s="10" t="n">
        <v>28.38</v>
      </c>
      <c r="H41" s="10" t="n">
        <v>15.99</v>
      </c>
      <c r="I41" s="10" t="n">
        <v>0.03</v>
      </c>
      <c r="J41" s="10" t="n">
        <v>0</v>
      </c>
      <c r="K41" s="10" t="n">
        <v>0</v>
      </c>
      <c r="L41" s="10" t="n">
        <v>44.4</v>
      </c>
      <c r="M41" s="10" t="n">
        <v>3964.48</v>
      </c>
    </row>
    <row r="42">
      <c r="A42" s="52" t="inlineStr">
        <is>
          <t>5.2</t>
        </is>
      </c>
      <c r="B42" s="7" t="inlineStr">
        <is>
          <t>15.22.10</t>
        </is>
      </c>
      <c r="C42" s="52" t="inlineStr">
        <is>
          <t>20 X 20 CM, DIRECIONAL EM COR AMARELA/VERMELHA</t>
        </is>
      </c>
      <c r="D42" s="7" t="inlineStr">
        <is>
          <t>SUDECAP</t>
        </is>
      </c>
      <c r="E42" s="7" t="inlineStr">
        <is>
          <t>M2</t>
        </is>
      </c>
      <c r="F42" s="9" t="n">
        <v>7.08</v>
      </c>
      <c r="G42" s="10" t="n">
        <v>40.98</v>
      </c>
      <c r="H42" s="10" t="n">
        <v>76.03</v>
      </c>
      <c r="I42" s="10" t="n">
        <v>0.02</v>
      </c>
      <c r="J42" s="10" t="n">
        <v>0.01</v>
      </c>
      <c r="K42" s="10" t="n">
        <v>0</v>
      </c>
      <c r="L42" s="10" t="n">
        <v>117.04</v>
      </c>
      <c r="M42" s="10" t="n">
        <v>828.64</v>
      </c>
    </row>
    <row r="43">
      <c r="A43" s="52" t="inlineStr">
        <is>
          <t>5.3</t>
        </is>
      </c>
      <c r="B43" s="7" t="inlineStr">
        <is>
          <t>15.22.11</t>
        </is>
      </c>
      <c r="C43" s="52" t="inlineStr">
        <is>
          <t>20 X 20 CM, TATIL EM COR AMARELA/VERMELHA</t>
        </is>
      </c>
      <c r="D43" s="7" t="inlineStr">
        <is>
          <t>SUDECAP</t>
        </is>
      </c>
      <c r="E43" s="7" t="inlineStr">
        <is>
          <t>M2</t>
        </is>
      </c>
      <c r="F43" s="9" t="n">
        <v>3.84</v>
      </c>
      <c r="G43" s="10" t="n">
        <v>40.98</v>
      </c>
      <c r="H43" s="10" t="n">
        <v>76.03</v>
      </c>
      <c r="I43" s="10" t="n">
        <v>0.02</v>
      </c>
      <c r="J43" s="10" t="n">
        <v>0.01</v>
      </c>
      <c r="K43" s="10" t="n">
        <v>0</v>
      </c>
      <c r="L43" s="10" t="n">
        <v>117.04</v>
      </c>
      <c r="M43" s="10" t="n">
        <v>449.43</v>
      </c>
    </row>
    <row r="44">
      <c r="A44" s="52" t="inlineStr">
        <is>
          <t>5.4</t>
        </is>
      </c>
      <c r="B44" s="7" t="inlineStr">
        <is>
          <t>ITEM COT-6</t>
        </is>
      </c>
      <c r="C44" s="52" t="inlineStr">
        <is>
          <t>PISO DE BORRACHA EM PLACA NA COR VERDE - ESPESSURA MÍNIMA - 50 MM</t>
        </is>
      </c>
      <c r="D44" s="7" t="n"/>
      <c r="E44" s="7" t="inlineStr">
        <is>
          <t>M2</t>
        </is>
      </c>
      <c r="F44" s="9" t="n">
        <v>27.99</v>
      </c>
      <c r="G44" s="10" t="n">
        <v>0</v>
      </c>
      <c r="H44" s="10" t="n">
        <v>340.32</v>
      </c>
      <c r="I44" s="10" t="n">
        <v>0</v>
      </c>
      <c r="J44" s="10" t="n">
        <v>0</v>
      </c>
      <c r="K44" s="10" t="n">
        <v>0</v>
      </c>
      <c r="L44" s="10" t="n">
        <v>340.32</v>
      </c>
      <c r="M44" s="10" t="n">
        <v>9525.559999999999</v>
      </c>
    </row>
    <row r="45">
      <c r="A45" s="52" t="inlineStr">
        <is>
          <t>5.5</t>
        </is>
      </c>
      <c r="B45" s="7" t="inlineStr">
        <is>
          <t>ITEM COT-7</t>
        </is>
      </c>
      <c r="C45" s="52" t="inlineStr">
        <is>
          <t>PISO DE BORRACHA EM PLACA NA COR AZUL - ESPESSURA MÍNIMA - 50 MM</t>
        </is>
      </c>
      <c r="D45" s="7" t="n"/>
      <c r="E45" s="7" t="inlineStr">
        <is>
          <t>M2</t>
        </is>
      </c>
      <c r="F45" s="9" t="n">
        <v>24.13</v>
      </c>
      <c r="G45" s="10" t="n">
        <v>0</v>
      </c>
      <c r="H45" s="10" t="n">
        <v>340.32</v>
      </c>
      <c r="I45" s="10" t="n">
        <v>0</v>
      </c>
      <c r="J45" s="10" t="n">
        <v>0</v>
      </c>
      <c r="K45" s="10" t="n">
        <v>0</v>
      </c>
      <c r="L45" s="10" t="n">
        <v>340.32</v>
      </c>
      <c r="M45" s="10" t="n">
        <v>8211.92</v>
      </c>
    </row>
    <row r="46">
      <c r="A46" s="52" t="inlineStr">
        <is>
          <t>5.6</t>
        </is>
      </c>
      <c r="B46" s="7" t="inlineStr">
        <is>
          <t>ITEM COT-8</t>
        </is>
      </c>
      <c r="C46" s="52" t="inlineStr">
        <is>
          <t>PISO DE BORRACHA EM PLACA NA COR TERRA COTA - ESPESSURA MÍNIMA - 50 MM</t>
        </is>
      </c>
      <c r="D46" s="7" t="n"/>
      <c r="E46" s="7" t="inlineStr">
        <is>
          <t>M2</t>
        </is>
      </c>
      <c r="F46" s="9" t="n">
        <v>37.11</v>
      </c>
      <c r="G46" s="10" t="n">
        <v>0</v>
      </c>
      <c r="H46" s="10" t="n">
        <v>340.32</v>
      </c>
      <c r="I46" s="10" t="n">
        <v>0</v>
      </c>
      <c r="J46" s="10" t="n">
        <v>0</v>
      </c>
      <c r="K46" s="10" t="n">
        <v>0</v>
      </c>
      <c r="L46" s="10" t="n">
        <v>340.32</v>
      </c>
      <c r="M46" s="10" t="n">
        <v>12629.28</v>
      </c>
    </row>
    <row r="47">
      <c r="A47" s="52" t="inlineStr">
        <is>
          <t>5.7</t>
        </is>
      </c>
      <c r="B47" s="7" t="inlineStr">
        <is>
          <t>15.35.01</t>
        </is>
      </c>
      <c r="C47" s="52" t="inlineStr">
        <is>
          <t>PASSEIO / PISO DE CONCRETO, 20MPA, H=6CM, JUNTA MANUAL A CADA 2M</t>
        </is>
      </c>
      <c r="D47" s="7" t="inlineStr">
        <is>
          <t>SUDECAP</t>
        </is>
      </c>
      <c r="E47" s="7" t="inlineStr">
        <is>
          <t>M2</t>
        </is>
      </c>
      <c r="F47" s="9" t="n">
        <v>602.48</v>
      </c>
      <c r="G47" s="10" t="n">
        <v>20.47</v>
      </c>
      <c r="H47" s="10" t="n">
        <v>73.53</v>
      </c>
      <c r="I47" s="10" t="n">
        <v>0.14</v>
      </c>
      <c r="J47" s="10" t="n">
        <v>0</v>
      </c>
      <c r="K47" s="10" t="n">
        <v>0</v>
      </c>
      <c r="L47" s="10" t="n">
        <v>94.14</v>
      </c>
      <c r="M47" s="10" t="n">
        <v>56717.47</v>
      </c>
    </row>
    <row r="48" ht="15" customHeight="1">
      <c r="A48" s="33" t="inlineStr">
        <is>
          <t>6</t>
        </is>
      </c>
      <c r="B48" s="33" t="inlineStr">
        <is>
          <t>PINTURA</t>
        </is>
      </c>
      <c r="C48" s="54" t="n"/>
      <c r="D48" s="54" t="n"/>
      <c r="E48" s="54" t="n"/>
      <c r="F48" s="54" t="n"/>
      <c r="G48" s="54" t="n"/>
      <c r="H48" s="54" t="n"/>
      <c r="I48" s="54" t="n"/>
      <c r="J48" s="54" t="n"/>
      <c r="K48" s="54" t="n"/>
      <c r="L48" s="55" t="n"/>
      <c r="M48" s="5" t="n">
        <v>12789.19</v>
      </c>
    </row>
    <row r="49" ht="16.5" customHeight="1">
      <c r="A49" s="52" t="inlineStr">
        <is>
          <t>6.1</t>
        </is>
      </c>
      <c r="B49" s="7" t="inlineStr">
        <is>
          <t>17.06.22</t>
        </is>
      </c>
      <c r="C49" s="52" t="inlineStr">
        <is>
          <t>PINTURA DE PISO COM TINTA ACRÍLICA, APLICAÇÃO MANUAL, 3 DEMÃOS, INCLUSO FUNDO PREPARADOR REF 102492</t>
        </is>
      </c>
      <c r="D49" s="7" t="inlineStr">
        <is>
          <t>SUDECAP</t>
        </is>
      </c>
      <c r="E49" s="7" t="inlineStr">
        <is>
          <t>M2</t>
        </is>
      </c>
      <c r="F49" s="9" t="n">
        <v>640</v>
      </c>
      <c r="G49" s="10" t="n">
        <v>11.34</v>
      </c>
      <c r="H49" s="10" t="n">
        <v>8.19</v>
      </c>
      <c r="I49" s="10" t="n">
        <v>0</v>
      </c>
      <c r="J49" s="10" t="n">
        <v>0</v>
      </c>
      <c r="K49" s="10" t="n">
        <v>0</v>
      </c>
      <c r="L49" s="10" t="n">
        <v>19.53</v>
      </c>
      <c r="M49" s="10" t="n">
        <v>12499.2</v>
      </c>
    </row>
    <row r="50" ht="16.5" customHeight="1">
      <c r="A50" s="52" t="inlineStr">
        <is>
          <t>6.2</t>
        </is>
      </c>
      <c r="B50" s="7" t="inlineStr">
        <is>
          <t>17.08.24</t>
        </is>
      </c>
      <c r="C50" s="52" t="inlineStr">
        <is>
          <t>PINTURA COM ESMALTE SINTÉTICO ALTO BRILHO EM SUPERFÍCIE METÁLICA, EXCETO PERFIL, APLICAÇÃO MANUAL, DUAS DEMÃOS REF 100760</t>
        </is>
      </c>
      <c r="D50" s="7" t="inlineStr">
        <is>
          <t>SUDECAP</t>
        </is>
      </c>
      <c r="E50" s="7" t="inlineStr">
        <is>
          <t>M2</t>
        </is>
      </c>
      <c r="F50" s="9" t="n">
        <v>3</v>
      </c>
      <c r="G50" s="10" t="n">
        <v>32.61</v>
      </c>
      <c r="H50" s="10" t="n">
        <v>9.24</v>
      </c>
      <c r="I50" s="10" t="n">
        <v>0</v>
      </c>
      <c r="J50" s="10" t="n">
        <v>0</v>
      </c>
      <c r="K50" s="10" t="n">
        <v>0</v>
      </c>
      <c r="L50" s="10" t="n">
        <v>41.85</v>
      </c>
      <c r="M50" s="10" t="n">
        <v>125.55</v>
      </c>
    </row>
    <row r="51" ht="16.5" customHeight="1">
      <c r="A51" s="52" t="inlineStr">
        <is>
          <t>6.3</t>
        </is>
      </c>
      <c r="B51" s="7" t="inlineStr">
        <is>
          <t>17.10.11</t>
        </is>
      </c>
      <c r="C51" s="52" t="inlineStr">
        <is>
          <t>APLICAÇÃO MANUAL DE VERNIZ SINTÉTICO EM SUPERFÍCIES DE MADEIRA, DUAS DEMÃOS REF 102213</t>
        </is>
      </c>
      <c r="D51" s="7" t="inlineStr">
        <is>
          <t>SUDECAP</t>
        </is>
      </c>
      <c r="E51" s="7" t="inlineStr">
        <is>
          <t>M2</t>
        </is>
      </c>
      <c r="F51" s="9" t="n">
        <v>6</v>
      </c>
      <c r="G51" s="10" t="n">
        <v>11.35</v>
      </c>
      <c r="H51" s="10" t="n">
        <v>6.93</v>
      </c>
      <c r="I51" s="10" t="n">
        <v>0</v>
      </c>
      <c r="J51" s="10" t="n">
        <v>0</v>
      </c>
      <c r="K51" s="10" t="n">
        <v>0</v>
      </c>
      <c r="L51" s="10" t="n">
        <v>18.28</v>
      </c>
      <c r="M51" s="10" t="n">
        <v>109.68</v>
      </c>
    </row>
    <row r="52" ht="16.5" customHeight="1">
      <c r="A52" s="52" t="inlineStr">
        <is>
          <t>6.4</t>
        </is>
      </c>
      <c r="B52" s="7" t="inlineStr">
        <is>
          <t>17.10.23</t>
        </is>
      </c>
      <c r="C52" s="52" t="inlineStr">
        <is>
          <t>PINTURA COM ESMALTE SINTÉTICO ALTO BRILHO EM SUPERFÍCIE DE MADEIRA, APLICAÇÃO MANUAL, DUAS DEMÃOS REF 102220</t>
        </is>
      </c>
      <c r="D52" s="7" t="inlineStr">
        <is>
          <t>SUDECAP</t>
        </is>
      </c>
      <c r="E52" s="7" t="inlineStr">
        <is>
          <t>M2</t>
        </is>
      </c>
      <c r="F52" s="9" t="n">
        <v>4</v>
      </c>
      <c r="G52" s="10" t="n">
        <v>9.15</v>
      </c>
      <c r="H52" s="10" t="n">
        <v>4.54</v>
      </c>
      <c r="I52" s="10" t="n">
        <v>0</v>
      </c>
      <c r="J52" s="10" t="n">
        <v>0</v>
      </c>
      <c r="K52" s="10" t="n">
        <v>0</v>
      </c>
      <c r="L52" s="10" t="n">
        <v>13.69</v>
      </c>
      <c r="M52" s="10" t="n">
        <v>54.76</v>
      </c>
    </row>
    <row r="53" ht="15" customHeight="1">
      <c r="A53" s="33" t="inlineStr">
        <is>
          <t>7</t>
        </is>
      </c>
      <c r="B53" s="33" t="inlineStr">
        <is>
          <t>SERVIÇOS DIVERSOS</t>
        </is>
      </c>
      <c r="C53" s="54" t="n"/>
      <c r="D53" s="54" t="n"/>
      <c r="E53" s="54" t="n"/>
      <c r="F53" s="54" t="n"/>
      <c r="G53" s="54" t="n"/>
      <c r="H53" s="54" t="n"/>
      <c r="I53" s="54" t="n"/>
      <c r="J53" s="54" t="n"/>
      <c r="K53" s="54" t="n"/>
      <c r="L53" s="55" t="n"/>
      <c r="M53" s="5" t="n">
        <v>51009.63</v>
      </c>
    </row>
    <row r="54">
      <c r="A54" s="52" t="inlineStr">
        <is>
          <t>7.1</t>
        </is>
      </c>
      <c r="B54" s="7" t="inlineStr">
        <is>
          <t>18.10.54</t>
        </is>
      </c>
      <c r="C54" s="52" t="inlineStr">
        <is>
          <t>CONJUNTO DE CONCRETO PRÉ FABRICADO DE MESA PARA JOGOS E 2 BANCOS</t>
        </is>
      </c>
      <c r="D54" s="7" t="inlineStr">
        <is>
          <t>SUDECAP</t>
        </is>
      </c>
      <c r="E54" s="7" t="inlineStr">
        <is>
          <t>CJ</t>
        </is>
      </c>
      <c r="F54" s="9" t="n">
        <v>6</v>
      </c>
      <c r="G54" s="10" t="n">
        <v>48.21</v>
      </c>
      <c r="H54" s="10" t="n">
        <v>1223.09</v>
      </c>
      <c r="I54" s="10" t="n">
        <v>0.08</v>
      </c>
      <c r="J54" s="10" t="n">
        <v>0</v>
      </c>
      <c r="K54" s="10" t="n">
        <v>0</v>
      </c>
      <c r="L54" s="10" t="n">
        <v>1271.38</v>
      </c>
      <c r="M54" s="10" t="n">
        <v>7628.28</v>
      </c>
    </row>
    <row r="55">
      <c r="A55" s="52" t="inlineStr">
        <is>
          <t>7.2</t>
        </is>
      </c>
      <c r="B55" s="7" t="inlineStr">
        <is>
          <t>ITEM CPU-06</t>
        </is>
      </c>
      <c r="C55" s="52" t="inlineStr">
        <is>
          <t>FORNECIMENTO E INSTALAÇÃO DE BRINQUEDO - ESCALADA MEIA LUA</t>
        </is>
      </c>
      <c r="D55" s="7" t="n"/>
      <c r="E55" s="7" t="inlineStr">
        <is>
          <t>UN</t>
        </is>
      </c>
      <c r="F55" s="9" t="n">
        <v>1</v>
      </c>
      <c r="G55" s="10" t="n">
        <v>73.15000000000001</v>
      </c>
      <c r="H55" s="10" t="n">
        <v>6638.9</v>
      </c>
      <c r="I55" s="10" t="n">
        <v>0.13</v>
      </c>
      <c r="J55" s="10" t="n">
        <v>0.01</v>
      </c>
      <c r="K55" s="10" t="n">
        <v>0</v>
      </c>
      <c r="L55" s="10" t="n">
        <v>6712.19</v>
      </c>
      <c r="M55" s="10" t="n">
        <v>6712.19</v>
      </c>
    </row>
    <row r="56">
      <c r="A56" s="52" t="inlineStr">
        <is>
          <t>7.3</t>
        </is>
      </c>
      <c r="B56" s="7" t="inlineStr">
        <is>
          <t>ITEM COT-3</t>
        </is>
      </c>
      <c r="C56" s="52" t="inlineStr">
        <is>
          <t>FORNECIMENTO E INSTALAÇÃO DE BRINQUEDO CARROSEL (GIRA GIRA 8 LUGARES)</t>
        </is>
      </c>
      <c r="D56" s="7" t="n"/>
      <c r="E56" s="7" t="inlineStr">
        <is>
          <t>UN</t>
        </is>
      </c>
      <c r="F56" s="9" t="n">
        <v>1</v>
      </c>
      <c r="G56" s="10" t="n">
        <v>0</v>
      </c>
      <c r="H56" s="10" t="n">
        <v>3449.23</v>
      </c>
      <c r="I56" s="10" t="n">
        <v>0</v>
      </c>
      <c r="J56" s="10" t="n">
        <v>0</v>
      </c>
      <c r="K56" s="10" t="n">
        <v>0</v>
      </c>
      <c r="L56" s="10" t="n">
        <v>3449.23</v>
      </c>
      <c r="M56" s="10" t="n">
        <v>3449.23</v>
      </c>
    </row>
    <row r="57" ht="16.5" customHeight="1">
      <c r="A57" s="52" t="inlineStr">
        <is>
          <t>7.4</t>
        </is>
      </c>
      <c r="B57" s="7" t="inlineStr">
        <is>
          <t>18.71.01</t>
        </is>
      </c>
      <c r="C57" s="52" t="inlineStr">
        <is>
          <t>MEIO FIO EM CONCRETO PRE-MOLDADO FCK&gt;=20MPA, PADRÃO SUDECAP TIPO A, 30 X 14,2/12 (H X L1/L2), COMPRIMENTO 80 CM</t>
        </is>
      </c>
      <c r="D57" s="7" t="inlineStr">
        <is>
          <t>SUDECAP</t>
        </is>
      </c>
      <c r="E57" s="7" t="inlineStr">
        <is>
          <t>M</t>
        </is>
      </c>
      <c r="F57" s="9" t="n">
        <v>10</v>
      </c>
      <c r="G57" s="10" t="n">
        <v>17.93</v>
      </c>
      <c r="H57" s="10" t="n">
        <v>28.59</v>
      </c>
      <c r="I57" s="10" t="n">
        <v>0</v>
      </c>
      <c r="J57" s="10" t="n">
        <v>0.01</v>
      </c>
      <c r="K57" s="10" t="n">
        <v>0</v>
      </c>
      <c r="L57" s="10" t="n">
        <v>46.53</v>
      </c>
      <c r="M57" s="10" t="n">
        <v>465.3</v>
      </c>
    </row>
    <row r="58">
      <c r="A58" s="52" t="inlineStr">
        <is>
          <t>7.5</t>
        </is>
      </c>
      <c r="B58" s="7" t="inlineStr">
        <is>
          <t>18.71.10</t>
        </is>
      </c>
      <c r="C58" s="52" t="inlineStr">
        <is>
          <t>CORDAO DE CONC. PRÉ FABRICADO BOLEADO 10X10</t>
        </is>
      </c>
      <c r="D58" s="7" t="inlineStr">
        <is>
          <t>SUDECAP</t>
        </is>
      </c>
      <c r="E58" s="7" t="inlineStr">
        <is>
          <t>M</t>
        </is>
      </c>
      <c r="F58" s="9" t="n">
        <v>302.5</v>
      </c>
      <c r="G58" s="10" t="n">
        <v>8.380000000000001</v>
      </c>
      <c r="H58" s="10" t="n">
        <v>21.06</v>
      </c>
      <c r="I58" s="10" t="n">
        <v>0</v>
      </c>
      <c r="J58" s="10" t="n">
        <v>0.01</v>
      </c>
      <c r="K58" s="10" t="n">
        <v>0</v>
      </c>
      <c r="L58" s="10" t="n">
        <v>29.45</v>
      </c>
      <c r="M58" s="10" t="n">
        <v>8908.629999999999</v>
      </c>
    </row>
    <row r="59">
      <c r="A59" s="52" t="inlineStr">
        <is>
          <t>7.6</t>
        </is>
      </c>
      <c r="B59" s="7" t="inlineStr">
        <is>
          <t>ITEM CPU-04</t>
        </is>
      </c>
      <c r="C59" s="52" t="inlineStr">
        <is>
          <t>MINI-VIGA (10X10) PARA TRAVAMENTO DO PISO EMBORRACHADO</t>
        </is>
      </c>
      <c r="D59" s="7" t="n"/>
      <c r="E59" s="7" t="inlineStr">
        <is>
          <t>M</t>
        </is>
      </c>
      <c r="F59" s="9" t="n">
        <v>19</v>
      </c>
      <c r="G59" s="10" t="n">
        <v>5.31</v>
      </c>
      <c r="H59" s="10" t="n">
        <v>7.16</v>
      </c>
      <c r="I59" s="10" t="n">
        <v>0.05</v>
      </c>
      <c r="J59" s="10" t="n">
        <v>0</v>
      </c>
      <c r="K59" s="10" t="n">
        <v>0</v>
      </c>
      <c r="L59" s="10" t="n">
        <v>12.52</v>
      </c>
      <c r="M59" s="10" t="n">
        <v>237.88</v>
      </c>
    </row>
    <row r="60" ht="16.5" customHeight="1">
      <c r="A60" s="52" t="inlineStr">
        <is>
          <t>7.7</t>
        </is>
      </c>
      <c r="B60" s="7" t="inlineStr">
        <is>
          <t>ITEM CPU-05</t>
        </is>
      </c>
      <c r="C60" s="52" t="inlineStr">
        <is>
          <t>PISANTE DE CONCRETO RETANGULAR PARA GUIAR CAMINHO NA GRAMA 100X40CM E-10CM</t>
        </is>
      </c>
      <c r="D60" s="7" t="n"/>
      <c r="E60" s="7" t="inlineStr">
        <is>
          <t>UN</t>
        </is>
      </c>
      <c r="F60" s="9" t="n">
        <v>10</v>
      </c>
      <c r="G60" s="10" t="n">
        <v>18.87</v>
      </c>
      <c r="H60" s="10" t="n">
        <v>30.53</v>
      </c>
      <c r="I60" s="10" t="n">
        <v>0.1</v>
      </c>
      <c r="J60" s="10" t="n">
        <v>0</v>
      </c>
      <c r="K60" s="10" t="n">
        <v>0</v>
      </c>
      <c r="L60" s="10" t="n">
        <v>49.5</v>
      </c>
      <c r="M60" s="10" t="n">
        <v>495</v>
      </c>
    </row>
    <row r="61">
      <c r="A61" s="52" t="inlineStr">
        <is>
          <t>7.8</t>
        </is>
      </c>
      <c r="B61" s="7" t="inlineStr">
        <is>
          <t>ITEM COT-04</t>
        </is>
      </c>
      <c r="C61" s="52" t="inlineStr">
        <is>
          <t>PERGOLADO DE MADEIRA PARAJU FIXADO EM PISO DE CONCRETO</t>
        </is>
      </c>
      <c r="D61" s="7" t="n"/>
      <c r="E61" s="7" t="inlineStr">
        <is>
          <t>M2</t>
        </is>
      </c>
      <c r="F61" s="9" t="n">
        <v>30</v>
      </c>
      <c r="G61" s="10" t="n">
        <v>0</v>
      </c>
      <c r="H61" s="10" t="n">
        <v>744.05</v>
      </c>
      <c r="I61" s="10" t="n">
        <v>0</v>
      </c>
      <c r="J61" s="10" t="n">
        <v>0</v>
      </c>
      <c r="K61" s="10" t="n">
        <v>0</v>
      </c>
      <c r="L61" s="10" t="n">
        <v>744.05</v>
      </c>
      <c r="M61" s="10" t="n">
        <v>22321.5</v>
      </c>
    </row>
    <row r="62">
      <c r="A62" s="52" t="inlineStr">
        <is>
          <t>7.9</t>
        </is>
      </c>
      <c r="B62" s="7" t="inlineStr">
        <is>
          <t>18.72.01</t>
        </is>
      </c>
      <c r="C62" s="52" t="inlineStr">
        <is>
          <t>PREMOLDADO DE CONCRETO</t>
        </is>
      </c>
      <c r="D62" s="7" t="inlineStr">
        <is>
          <t>SUDECAP</t>
        </is>
      </c>
      <c r="E62" s="7" t="inlineStr">
        <is>
          <t>M</t>
        </is>
      </c>
      <c r="F62" s="9" t="n">
        <v>23.68</v>
      </c>
      <c r="G62" s="10" t="n">
        <v>32.63</v>
      </c>
      <c r="H62" s="10" t="n">
        <v>0.79</v>
      </c>
      <c r="I62" s="10" t="n">
        <v>0</v>
      </c>
      <c r="J62" s="10" t="n">
        <v>0.01</v>
      </c>
      <c r="K62" s="10" t="n">
        <v>0</v>
      </c>
      <c r="L62" s="10" t="n">
        <v>33.43</v>
      </c>
      <c r="M62" s="10" t="n">
        <v>791.62</v>
      </c>
    </row>
    <row r="63" ht="15" customHeight="1">
      <c r="A63" s="33" t="inlineStr">
        <is>
          <t>8</t>
        </is>
      </c>
      <c r="B63" s="33" t="inlineStr">
        <is>
          <t>PAVIMENTAÇÃO</t>
        </is>
      </c>
      <c r="C63" s="54" t="n"/>
      <c r="D63" s="54" t="n"/>
      <c r="E63" s="54" t="n"/>
      <c r="F63" s="54" t="n"/>
      <c r="G63" s="54" t="n"/>
      <c r="H63" s="54" t="n"/>
      <c r="I63" s="54" t="n"/>
      <c r="J63" s="54" t="n"/>
      <c r="K63" s="54" t="n"/>
      <c r="L63" s="55" t="n"/>
      <c r="M63" s="5" t="n">
        <v>5214.21</v>
      </c>
    </row>
    <row r="64">
      <c r="A64" s="52" t="inlineStr">
        <is>
          <t>8.1</t>
        </is>
      </c>
      <c r="B64" s="7" t="inlineStr">
        <is>
          <t>20.19.14</t>
        </is>
      </c>
      <c r="C64" s="52" t="inlineStr">
        <is>
          <t>PISO INTERTRAVADO E= 8,0CM 35MPA C/ COLCHAO AREIA</t>
        </is>
      </c>
      <c r="D64" s="7" t="inlineStr">
        <is>
          <t>SUDECAP</t>
        </is>
      </c>
      <c r="E64" s="7" t="inlineStr">
        <is>
          <t>M2</t>
        </is>
      </c>
      <c r="F64" s="9" t="n">
        <v>50.54</v>
      </c>
      <c r="G64" s="10" t="n">
        <v>32.95</v>
      </c>
      <c r="H64" s="10" t="n">
        <v>70.09</v>
      </c>
      <c r="I64" s="10" t="n">
        <v>0.12</v>
      </c>
      <c r="J64" s="10" t="n">
        <v>0.01</v>
      </c>
      <c r="K64" s="10" t="n">
        <v>0</v>
      </c>
      <c r="L64" s="10" t="n">
        <v>103.17</v>
      </c>
      <c r="M64" s="10" t="n">
        <v>5214.21</v>
      </c>
    </row>
    <row r="65" ht="15" customHeight="1">
      <c r="A65" s="33" t="inlineStr">
        <is>
          <t>9</t>
        </is>
      </c>
      <c r="B65" s="33" t="inlineStr">
        <is>
          <t>MANEJO DE VEGETAÇÃO</t>
        </is>
      </c>
      <c r="C65" s="54" t="n"/>
      <c r="D65" s="54" t="n"/>
      <c r="E65" s="54" t="n"/>
      <c r="F65" s="54" t="n"/>
      <c r="G65" s="54" t="n"/>
      <c r="H65" s="54" t="n"/>
      <c r="I65" s="54" t="n"/>
      <c r="J65" s="54" t="n"/>
      <c r="K65" s="54" t="n"/>
      <c r="L65" s="55" t="n"/>
      <c r="M65" s="5" t="n">
        <v>5071.71</v>
      </c>
    </row>
    <row r="66">
      <c r="A66" s="52" t="inlineStr">
        <is>
          <t>9.1</t>
        </is>
      </c>
      <c r="B66" s="7" t="inlineStr">
        <is>
          <t>21.30.07</t>
        </is>
      </c>
      <c r="C66" s="52" t="inlineStr">
        <is>
          <t>GRAMA ESMERALDA - WILD ZOYSIA</t>
        </is>
      </c>
      <c r="D66" s="7" t="inlineStr">
        <is>
          <t>SUDECAP</t>
        </is>
      </c>
      <c r="E66" s="7" t="inlineStr">
        <is>
          <t>M2</t>
        </is>
      </c>
      <c r="F66" s="9" t="n">
        <v>204</v>
      </c>
      <c r="G66" s="10" t="n">
        <v>5.31</v>
      </c>
      <c r="H66" s="10" t="n">
        <v>13.15</v>
      </c>
      <c r="I66" s="10" t="n">
        <v>0.61</v>
      </c>
      <c r="J66" s="10" t="n">
        <v>0</v>
      </c>
      <c r="K66" s="10" t="n">
        <v>0</v>
      </c>
      <c r="L66" s="10" t="n">
        <v>19.07</v>
      </c>
      <c r="M66" s="10" t="n">
        <v>3890.28</v>
      </c>
    </row>
    <row r="67">
      <c r="A67" s="52" t="inlineStr">
        <is>
          <t>9.2</t>
        </is>
      </c>
      <c r="B67" s="7" t="inlineStr">
        <is>
          <t>21.31.07</t>
        </is>
      </c>
      <c r="C67" s="52" t="inlineStr">
        <is>
          <t>DE ARBUSTOS ORNAMENTAIS EM GERAL</t>
        </is>
      </c>
      <c r="D67" s="7" t="inlineStr">
        <is>
          <t>SUDECAP</t>
        </is>
      </c>
      <c r="E67" s="7" t="inlineStr">
        <is>
          <t>UN</t>
        </is>
      </c>
      <c r="F67" s="9" t="n">
        <v>26</v>
      </c>
      <c r="G67" s="10" t="n">
        <v>9.98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9.98</v>
      </c>
      <c r="M67" s="10" t="n">
        <v>259.48</v>
      </c>
    </row>
    <row r="68">
      <c r="A68" s="52" t="inlineStr">
        <is>
          <t>9.3</t>
        </is>
      </c>
      <c r="B68" s="7" t="inlineStr">
        <is>
          <t>21.32.01</t>
        </is>
      </c>
      <c r="C68" s="52" t="inlineStr">
        <is>
          <t>TERRA VEGETAL</t>
        </is>
      </c>
      <c r="D68" s="7" t="inlineStr">
        <is>
          <t>SUDECAP</t>
        </is>
      </c>
      <c r="E68" s="7" t="inlineStr">
        <is>
          <t>M3</t>
        </is>
      </c>
      <c r="F68" s="9" t="n">
        <v>10.5</v>
      </c>
      <c r="G68" s="10" t="n">
        <v>0</v>
      </c>
      <c r="H68" s="10" t="n">
        <v>78</v>
      </c>
      <c r="I68" s="10" t="n">
        <v>0</v>
      </c>
      <c r="J68" s="10" t="n">
        <v>0</v>
      </c>
      <c r="K68" s="10" t="n">
        <v>0</v>
      </c>
      <c r="L68" s="10" t="n">
        <v>78</v>
      </c>
      <c r="M68" s="10" t="n">
        <v>819</v>
      </c>
    </row>
    <row r="69">
      <c r="A69" s="52" t="inlineStr">
        <is>
          <t>9.4</t>
        </is>
      </c>
      <c r="B69" s="7" t="inlineStr">
        <is>
          <t>21.32.05</t>
        </is>
      </c>
      <c r="C69" s="52" t="inlineStr">
        <is>
          <t>CALCAREO DOLOMITICO (ACIMA DE 1T)</t>
        </is>
      </c>
      <c r="D69" s="7" t="inlineStr">
        <is>
          <t>SUDECAP</t>
        </is>
      </c>
      <c r="E69" s="7" t="inlineStr">
        <is>
          <t>KG</t>
        </is>
      </c>
      <c r="F69" s="9" t="n">
        <v>52.5</v>
      </c>
      <c r="G69" s="10" t="n">
        <v>0</v>
      </c>
      <c r="H69" s="10" t="n">
        <v>0.12</v>
      </c>
      <c r="I69" s="10" t="n">
        <v>0</v>
      </c>
      <c r="J69" s="10" t="n">
        <v>0</v>
      </c>
      <c r="K69" s="10" t="n">
        <v>0</v>
      </c>
      <c r="L69" s="10" t="n">
        <v>0.12</v>
      </c>
      <c r="M69" s="10" t="n">
        <v>6.3</v>
      </c>
    </row>
    <row r="70" ht="16.5" customHeight="1">
      <c r="A70" s="52" t="inlineStr">
        <is>
          <t>9.5</t>
        </is>
      </c>
      <c r="B70" s="7" t="inlineStr">
        <is>
          <t>ED-25268</t>
        </is>
      </c>
      <c r="C70" s="52" t="inlineStr">
        <is>
          <t>FORNECIMENTO DE ÁRVORE QUARESMEIRA COM ALTURA MÉDIA DE 2.00M, ESCLUSIVE PLANTIO</t>
        </is>
      </c>
      <c r="D70" s="7" t="inlineStr">
        <is>
          <t>SETOP</t>
        </is>
      </c>
      <c r="E70" s="7" t="inlineStr">
        <is>
          <t>un</t>
        </is>
      </c>
      <c r="F70" s="9" t="n">
        <v>1</v>
      </c>
      <c r="G70" s="10" t="n">
        <v>0</v>
      </c>
      <c r="H70" s="10" t="n">
        <v>96.65000000000001</v>
      </c>
      <c r="I70" s="10" t="n">
        <v>0</v>
      </c>
      <c r="J70" s="10" t="n">
        <v>0</v>
      </c>
      <c r="K70" s="10" t="n">
        <v>0</v>
      </c>
      <c r="L70" s="10" t="n">
        <v>96.65000000000001</v>
      </c>
      <c r="M70" s="10" t="n">
        <v>96.65000000000001</v>
      </c>
    </row>
    <row r="71" ht="15" customHeight="1">
      <c r="A71" s="33" t="inlineStr">
        <is>
          <t>10</t>
        </is>
      </c>
      <c r="B71" s="33" t="inlineStr">
        <is>
          <t>FORNECIEMNTO DE MÃO DE OBRA</t>
        </is>
      </c>
      <c r="C71" s="54" t="n"/>
      <c r="D71" s="54" t="n"/>
      <c r="E71" s="54" t="n"/>
      <c r="F71" s="54" t="n"/>
      <c r="G71" s="54" t="n"/>
      <c r="H71" s="54" t="n"/>
      <c r="I71" s="54" t="n"/>
      <c r="J71" s="54" t="n"/>
      <c r="K71" s="54" t="n"/>
      <c r="L71" s="55" t="n"/>
      <c r="M71" s="5" t="n">
        <v>10027.2</v>
      </c>
    </row>
    <row r="72">
      <c r="A72" s="52" t="inlineStr">
        <is>
          <t>10.1</t>
        </is>
      </c>
      <c r="B72" s="7" t="inlineStr">
        <is>
          <t>55.10.33</t>
        </is>
      </c>
      <c r="C72" s="52" t="inlineStr">
        <is>
          <t>ENCARREGADO GERAL DE OBRA</t>
        </is>
      </c>
      <c r="D72" s="7" t="inlineStr">
        <is>
          <t>SUDECAP</t>
        </is>
      </c>
      <c r="E72" s="7" t="inlineStr">
        <is>
          <t>H</t>
        </is>
      </c>
      <c r="F72" s="9" t="n">
        <v>240</v>
      </c>
      <c r="G72" s="10" t="n">
        <v>41.78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41.78</v>
      </c>
      <c r="M72" s="10" t="n">
        <v>10027.2</v>
      </c>
    </row>
    <row r="73" ht="15" customHeight="1">
      <c r="A73" s="33" t="inlineStr">
        <is>
          <t>11</t>
        </is>
      </c>
      <c r="B73" s="33" t="inlineStr">
        <is>
          <t>ADMINISTRAÇÃO LOCAL</t>
        </is>
      </c>
      <c r="C73" s="54" t="n"/>
      <c r="D73" s="54" t="n"/>
      <c r="E73" s="54" t="n"/>
      <c r="F73" s="54" t="n"/>
      <c r="G73" s="54" t="n"/>
      <c r="H73" s="54" t="n"/>
      <c r="I73" s="54" t="n"/>
      <c r="J73" s="54" t="n"/>
      <c r="K73" s="54" t="n"/>
      <c r="L73" s="55" t="n"/>
      <c r="M73" s="5" t="n">
        <v>2157613</v>
      </c>
    </row>
    <row r="74">
      <c r="A74" s="52" t="inlineStr">
        <is>
          <t>11.1</t>
        </is>
      </c>
      <c r="B74" s="7" t="inlineStr">
        <is>
          <t>60.01.01</t>
        </is>
      </c>
      <c r="C74" s="52" t="inlineStr">
        <is>
          <t>ADMINISTRAÇÃO LOCAL</t>
        </is>
      </c>
      <c r="D74" s="7" t="n"/>
      <c r="E74" s="7" t="inlineStr">
        <is>
          <t>UN</t>
        </is>
      </c>
      <c r="F74" s="9" t="n">
        <v>100</v>
      </c>
      <c r="G74" s="10" t="n">
        <v>16696.14</v>
      </c>
      <c r="H74" s="10" t="n">
        <v>3208.87</v>
      </c>
      <c r="I74" s="10" t="n">
        <v>1671.12</v>
      </c>
      <c r="J74" s="10" t="n">
        <v>0</v>
      </c>
      <c r="K74" s="10" t="n">
        <v>0</v>
      </c>
      <c r="L74" s="10" t="n">
        <v>21576.13</v>
      </c>
      <c r="M74" s="10" t="n">
        <v>2157613</v>
      </c>
    </row>
    <row r="75" ht="15" customHeight="1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38" t="inlineStr">
        <is>
          <t>VALOR BDI TOTAL:</t>
        </is>
      </c>
      <c r="L75" s="55" t="n"/>
      <c r="M75" s="15" t="n">
        <v>0</v>
      </c>
    </row>
    <row r="76" ht="15" customHeight="1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38" t="inlineStr">
        <is>
          <t>VALOR ORÇAMENTO:</t>
        </is>
      </c>
      <c r="L76" s="55" t="n"/>
      <c r="M76" s="15" t="n">
        <v>2378010.53</v>
      </c>
    </row>
    <row r="77" ht="15" customHeight="1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38" t="inlineStr">
        <is>
          <t>VALOR TOTAL:</t>
        </is>
      </c>
      <c r="L77" s="55" t="n"/>
      <c r="M77" s="15" t="n">
        <v>2378010.53</v>
      </c>
    </row>
  </sheetData>
  <mergeCells count="24">
    <mergeCell ref="B4:L4"/>
    <mergeCell ref="G2:K2"/>
    <mergeCell ref="M2:M3"/>
    <mergeCell ref="B2:B3"/>
    <mergeCell ref="B22:L22"/>
    <mergeCell ref="D2:D3"/>
    <mergeCell ref="F2:F3"/>
    <mergeCell ref="B71:L71"/>
    <mergeCell ref="B48:L48"/>
    <mergeCell ref="K76:L76"/>
    <mergeCell ref="A2:A3"/>
    <mergeCell ref="K75:L75"/>
    <mergeCell ref="C2:C3"/>
    <mergeCell ref="E2:E3"/>
    <mergeCell ref="B53:L53"/>
    <mergeCell ref="B73:L73"/>
    <mergeCell ref="A1:M1"/>
    <mergeCell ref="K77:L77"/>
    <mergeCell ref="B28:L28"/>
    <mergeCell ref="B40:L40"/>
    <mergeCell ref="L2:L3"/>
    <mergeCell ref="B65:L65"/>
    <mergeCell ref="B36:L36"/>
    <mergeCell ref="B63:L63"/>
  </mergeCells>
  <pageMargins left="0" right="0" top="0" bottom="0" header="0" footer="0"/>
  <pageSetup orientation="portrait" scale="85"/>
</worksheet>
</file>

<file path=xl/worksheets/sheet3.xml><?xml version="1.0" encoding="utf-8"?>
<worksheet xmlns="http://schemas.openxmlformats.org/spreadsheetml/2006/main">
  <sheetPr>
    <outlinePr summaryBelow="0"/>
    <pageSetUpPr/>
  </sheetPr>
  <dimension ref="A1:H17"/>
  <sheetViews>
    <sheetView showGridLines="0" workbookViewId="0">
      <selection activeCell="A1" sqref="A1:E3"/>
    </sheetView>
  </sheetViews>
  <sheetFormatPr baseColWidth="8" defaultRowHeight="15"/>
  <cols>
    <col width="9.28515625" customWidth="1" min="1" max="1"/>
    <col width="62.42578125" customWidth="1" min="2" max="2"/>
    <col width="22.85546875" customWidth="1" min="3" max="3"/>
    <col width="12.42578125" customWidth="1" min="4" max="4"/>
    <col width="8.28515625" customWidth="1" min="5" max="5"/>
  </cols>
  <sheetData>
    <row r="1" ht="44.1" customHeight="1">
      <c r="A1" s="35" t="n"/>
      <c r="B1" s="53" t="n"/>
      <c r="C1" s="53" t="n"/>
      <c r="D1" s="53" t="n"/>
      <c r="E1" s="53" t="n"/>
    </row>
    <row r="2" ht="21.95" customHeight="1">
      <c r="A2" s="53" t="n"/>
      <c r="B2" s="53" t="n"/>
      <c r="C2" s="53" t="n"/>
      <c r="D2" s="53" t="n"/>
      <c r="E2" s="53" t="n"/>
    </row>
    <row r="3" ht="15.95" customHeight="1">
      <c r="A3" s="53" t="n"/>
      <c r="B3" s="53" t="n"/>
      <c r="C3" s="53" t="n"/>
      <c r="D3" s="53" t="n"/>
      <c r="E3" s="53" t="n"/>
    </row>
    <row r="4" ht="20.1" customHeight="1">
      <c r="A4" s="39" t="inlineStr">
        <is>
          <t>1</t>
        </is>
      </c>
      <c r="B4" s="39" t="inlineStr">
        <is>
          <t>INSTALAÇÃO DA OBRA</t>
        </is>
      </c>
      <c r="D4" s="17" t="n">
        <v>26475.75</v>
      </c>
      <c r="E4" s="18" t="n">
        <v>1.113357138918977</v>
      </c>
      <c r="G4" t="inlineStr">
        <is>
          <t>FATOR</t>
        </is>
      </c>
      <c r="H4" t="n">
        <v>1</v>
      </c>
    </row>
    <row r="5" ht="20.1" customHeight="1">
      <c r="A5" s="39" t="inlineStr">
        <is>
          <t>2</t>
        </is>
      </c>
      <c r="B5" s="39" t="inlineStr">
        <is>
          <t>DEMOLIÇÕES E REMOÇÕES</t>
        </is>
      </c>
      <c r="D5" s="17" t="n">
        <v>10096.28</v>
      </c>
      <c r="E5" s="18" t="n">
        <v>0.4245683470543758</v>
      </c>
      <c r="G5" t="inlineStr">
        <is>
          <t>BDI</t>
        </is>
      </c>
      <c r="H5" t="inlineStr">
        <is>
          <t>28,55%</t>
        </is>
      </c>
    </row>
    <row r="6" ht="20.1" customHeight="1">
      <c r="A6" s="39" t="inlineStr">
        <is>
          <t>3</t>
        </is>
      </c>
      <c r="B6" s="39" t="inlineStr">
        <is>
          <t>TRABALHOS EM TERRA</t>
        </is>
      </c>
      <c r="D6" s="17" t="n">
        <v>5478.68</v>
      </c>
      <c r="E6" s="18" t="n">
        <v>0.2303892237180296</v>
      </c>
    </row>
    <row r="7" ht="20.1" customHeight="1">
      <c r="A7" s="39" t="inlineStr">
        <is>
          <t>4</t>
        </is>
      </c>
      <c r="B7" s="39" t="inlineStr">
        <is>
          <t>INSTALAÇAO ELETRICA E TELEFONICA</t>
        </is>
      </c>
      <c r="D7" s="17" t="n">
        <v>1908.1</v>
      </c>
      <c r="E7" s="18" t="n">
        <v>0.0802393419174641</v>
      </c>
    </row>
    <row r="8" ht="20.1" customHeight="1">
      <c r="A8" s="39" t="inlineStr">
        <is>
          <t>5</t>
        </is>
      </c>
      <c r="B8" s="39" t="inlineStr">
        <is>
          <t>PISOS, RODAPES, SOLEIRAS E PEITORIS</t>
        </is>
      </c>
      <c r="D8" s="17" t="n">
        <v>92326.78</v>
      </c>
      <c r="E8" s="18" t="n">
        <v>3.882521916334828</v>
      </c>
    </row>
    <row r="9" ht="20.1" customHeight="1">
      <c r="A9" s="39" t="inlineStr">
        <is>
          <t>6</t>
        </is>
      </c>
      <c r="B9" s="39" t="inlineStr">
        <is>
          <t>PINTURA</t>
        </is>
      </c>
      <c r="D9" s="17" t="n">
        <v>12789.19</v>
      </c>
      <c r="E9" s="18" t="n">
        <v>0.5378104864825809</v>
      </c>
    </row>
    <row r="10" ht="20.1" customHeight="1">
      <c r="A10" s="39" t="inlineStr">
        <is>
          <t>7</t>
        </is>
      </c>
      <c r="B10" s="39" t="inlineStr">
        <is>
          <t>SERVIÇOS DIVERSOS</t>
        </is>
      </c>
      <c r="D10" s="17" t="n">
        <v>51009.63</v>
      </c>
      <c r="E10" s="18" t="n">
        <v>2.145054841283651</v>
      </c>
    </row>
    <row r="11" ht="20.1" customHeight="1">
      <c r="A11" s="39" t="inlineStr">
        <is>
          <t>8</t>
        </is>
      </c>
      <c r="B11" s="39" t="inlineStr">
        <is>
          <t>PAVIMENTAÇÃO</t>
        </is>
      </c>
      <c r="D11" s="17" t="n">
        <v>5214.21</v>
      </c>
      <c r="E11" s="18" t="n">
        <v>0.219267742266894</v>
      </c>
    </row>
    <row r="12" ht="20.1" customHeight="1">
      <c r="A12" s="39" t="inlineStr">
        <is>
          <t>9</t>
        </is>
      </c>
      <c r="B12" s="39" t="inlineStr">
        <is>
          <t>MANEJO DE VEGETAÇÃO</t>
        </is>
      </c>
      <c r="D12" s="17" t="n">
        <v>5071.71</v>
      </c>
      <c r="E12" s="18" t="n">
        <v>0.2132753381878423</v>
      </c>
    </row>
    <row r="13" ht="20.1" customHeight="1">
      <c r="A13" s="39" t="inlineStr">
        <is>
          <t>10</t>
        </is>
      </c>
      <c r="B13" s="39" t="inlineStr">
        <is>
          <t>FORNECIEMNTO DE MÃO DE OBRA</t>
        </is>
      </c>
      <c r="D13" s="17" t="n">
        <v>10027.2</v>
      </c>
      <c r="E13" s="18" t="n">
        <v>0.4216633977646854</v>
      </c>
    </row>
    <row r="14" ht="20.1" customHeight="1">
      <c r="A14" s="39" t="inlineStr">
        <is>
          <t>11</t>
        </is>
      </c>
      <c r="B14" s="39" t="inlineStr">
        <is>
          <t>ADMINISTRAÇÃO LOCAL</t>
        </is>
      </c>
      <c r="D14" s="17" t="n">
        <v>2157613</v>
      </c>
      <c r="E14" s="18" t="n">
        <v>90.73185222607069</v>
      </c>
    </row>
    <row r="15" ht="15" customHeight="1">
      <c r="A15" s="2" t="n"/>
      <c r="B15" s="2" t="n"/>
      <c r="C15" s="34" t="inlineStr">
        <is>
          <t>VALOR BDI TOTAL:</t>
        </is>
      </c>
      <c r="D15" s="17" t="n">
        <v>0</v>
      </c>
      <c r="E15" s="18" t="n">
        <v>100</v>
      </c>
    </row>
    <row r="16" ht="15" customHeight="1">
      <c r="A16" s="2" t="n"/>
      <c r="B16" s="2" t="n"/>
      <c r="C16" s="34" t="inlineStr">
        <is>
          <t>VALOR ORÇAMENTO:</t>
        </is>
      </c>
      <c r="D16" s="17" t="n">
        <v>2378010.53</v>
      </c>
      <c r="E16" s="2" t="n"/>
    </row>
    <row r="17" ht="15" customHeight="1">
      <c r="A17" s="2" t="n"/>
      <c r="B17" s="2" t="n"/>
      <c r="C17" s="34" t="inlineStr">
        <is>
          <t>VALOR TOTAL:</t>
        </is>
      </c>
      <c r="D17" s="17" t="n">
        <v>2378010.53</v>
      </c>
      <c r="E17" s="2" t="n"/>
    </row>
  </sheetData>
  <mergeCells count="12">
    <mergeCell ref="B13:C13"/>
    <mergeCell ref="B6:C6"/>
    <mergeCell ref="B7:C7"/>
    <mergeCell ref="B11:C11"/>
    <mergeCell ref="B5:C5"/>
    <mergeCell ref="B10:C10"/>
    <mergeCell ref="B14:C14"/>
    <mergeCell ref="B9:C9"/>
    <mergeCell ref="A1:E3"/>
    <mergeCell ref="B8:C8"/>
    <mergeCell ref="B4:C4"/>
    <mergeCell ref="B12:C12"/>
  </mergeCells>
  <pageMargins left="0" right="0" top="0" bottom="0" header="0" footer="0"/>
  <pageSetup orientation="portrait" scale="85"/>
</worksheet>
</file>

<file path=xl/worksheets/sheet4.xml><?xml version="1.0" encoding="utf-8"?>
<worksheet xmlns="http://schemas.openxmlformats.org/spreadsheetml/2006/main">
  <sheetPr>
    <outlinePr summaryBelow="0"/>
    <pageSetUpPr/>
  </sheetPr>
  <dimension ref="A1:N747"/>
  <sheetViews>
    <sheetView showGridLines="0" workbookViewId="0">
      <selection activeCell="A1" sqref="A1:I1"/>
    </sheetView>
  </sheetViews>
  <sheetFormatPr baseColWidth="8" defaultRowHeight="15"/>
  <cols>
    <col width="10.28515625" customWidth="1" min="1" max="1"/>
    <col width="45.85546875" customWidth="1" min="2" max="2"/>
    <col width="3" customWidth="1" min="3" max="3"/>
    <col width="6.140625" customWidth="1" min="4" max="6"/>
    <col width="12.42578125" customWidth="1" min="7" max="9"/>
  </cols>
  <sheetData>
    <row r="1" ht="81.95" customHeight="1">
      <c r="A1" s="31" t="n"/>
      <c r="B1" s="53" t="n"/>
      <c r="C1" s="53" t="n"/>
      <c r="D1" s="53" t="n"/>
      <c r="E1" s="53" t="n"/>
      <c r="F1" s="53" t="n"/>
      <c r="G1" s="53" t="n"/>
      <c r="H1" s="53" t="n"/>
      <c r="I1" s="53" t="n"/>
    </row>
    <row r="2" ht="9.949999999999999" customHeight="1">
      <c r="A2" s="2" t="n"/>
      <c r="B2" s="2" t="n"/>
      <c r="C2" s="2" t="n"/>
      <c r="D2" s="40" t="n"/>
      <c r="G2" s="2" t="n"/>
      <c r="H2" s="2" t="n"/>
      <c r="I2" s="2" t="n"/>
    </row>
    <row r="3" ht="20.1" customHeight="1">
      <c r="A3" s="41" t="inlineStr">
        <is>
          <t>1.1. 01.03.03 PLACA DE OBRA EM CHAPA GALVANIZADA ADESIVADA, DIMENSÕES 2,40 X 1,20 M, PADRÃO CEF (M2)</t>
        </is>
      </c>
      <c r="B3" s="54" t="n"/>
      <c r="C3" s="54" t="n"/>
      <c r="D3" s="54" t="n"/>
      <c r="E3" s="54" t="n"/>
      <c r="F3" s="54" t="n"/>
      <c r="G3" s="54" t="n"/>
      <c r="H3" s="54" t="n"/>
      <c r="I3" s="55" t="n"/>
    </row>
    <row r="4" ht="15" customHeight="1">
      <c r="A4" s="42" t="inlineStr">
        <is>
          <t>Material</t>
        </is>
      </c>
      <c r="B4" s="54" t="n"/>
      <c r="C4" s="55" t="n"/>
      <c r="D4" s="37" t="inlineStr">
        <is>
          <t>FONTE</t>
        </is>
      </c>
      <c r="E4" s="55" t="n"/>
      <c r="F4" s="37" t="inlineStr">
        <is>
          <t>UNID</t>
        </is>
      </c>
      <c r="G4" s="37" t="inlineStr">
        <is>
          <t>COEFICIENTE</t>
        </is>
      </c>
      <c r="H4" s="37" t="inlineStr">
        <is>
          <t>PREÇO UNITÁRIO</t>
        </is>
      </c>
      <c r="I4" s="37" t="inlineStr">
        <is>
          <t>TOTAL</t>
        </is>
      </c>
    </row>
    <row r="5" ht="15" customHeight="1">
      <c r="A5" s="44" t="inlineStr">
        <is>
          <t>75.25.06</t>
        </is>
      </c>
      <c r="B5" s="43" t="inlineStr">
        <is>
          <t>DILUENTE AGUARRÁS REF 5318</t>
        </is>
      </c>
      <c r="C5" s="55" t="n"/>
      <c r="D5" s="44" t="inlineStr">
        <is>
          <t>SUDECAP</t>
        </is>
      </c>
      <c r="E5" s="55" t="n"/>
      <c r="F5" s="44" t="inlineStr">
        <is>
          <t>L</t>
        </is>
      </c>
      <c r="G5" s="21" t="n">
        <v>0.04338</v>
      </c>
      <c r="H5" s="22">
        <f>ROUND(M5*FATOR, 2)</f>
        <v/>
      </c>
      <c r="I5" s="22">
        <f>ROUND(G5*H5, 2)</f>
        <v/>
      </c>
      <c r="L5" t="n">
        <v>0.04338</v>
      </c>
      <c r="M5" t="n">
        <v>23.22</v>
      </c>
      <c r="N5">
        <f>(M5-H5)</f>
        <v/>
      </c>
    </row>
    <row r="6" ht="21" customHeight="1">
      <c r="A6" s="44" t="inlineStr">
        <is>
          <t>75.50.20</t>
        </is>
      </c>
      <c r="B6" s="43" t="inlineStr">
        <is>
          <t>LIXA EM FOLHA PARA PAREDE OU MADEIRA, NUMERO 120 (COR VERMELHA)</t>
        </is>
      </c>
      <c r="C6" s="55" t="n"/>
      <c r="D6" s="44" t="inlineStr">
        <is>
          <t>SUDECAP</t>
        </is>
      </c>
      <c r="E6" s="55" t="n"/>
      <c r="F6" s="44" t="inlineStr">
        <is>
          <t>UN</t>
        </is>
      </c>
      <c r="G6" s="21" t="n">
        <v>0.0964</v>
      </c>
      <c r="H6" s="22">
        <f>ROUND(M6*FATOR, 2)</f>
        <v/>
      </c>
      <c r="I6" s="22">
        <f>ROUND(G6*H6, 2)</f>
        <v/>
      </c>
      <c r="L6" t="n">
        <v>0.0964</v>
      </c>
      <c r="M6" t="n">
        <v>0.8</v>
      </c>
      <c r="N6">
        <f>(M6-H6)</f>
        <v/>
      </c>
    </row>
    <row r="7" ht="15" customHeight="1">
      <c r="A7" s="44" t="inlineStr">
        <is>
          <t>71.04.08</t>
        </is>
      </c>
      <c r="B7" s="43" t="inlineStr">
        <is>
          <t>PECA DE MADEIRA DE PINUS 5,5X5,5 CM</t>
        </is>
      </c>
      <c r="C7" s="55" t="n"/>
      <c r="D7" s="44" t="inlineStr">
        <is>
          <t>SUDECAP</t>
        </is>
      </c>
      <c r="E7" s="55" t="n"/>
      <c r="F7" s="44" t="inlineStr">
        <is>
          <t>M</t>
        </is>
      </c>
      <c r="G7" s="21" t="n">
        <v>1.71</v>
      </c>
      <c r="H7" s="22">
        <f>ROUND(M7*FATOR, 2)</f>
        <v/>
      </c>
      <c r="I7" s="22">
        <f>ROUND(G7*H7, 2)</f>
        <v/>
      </c>
      <c r="L7" t="n">
        <v>1.71</v>
      </c>
      <c r="M7" t="n">
        <v>5.17</v>
      </c>
      <c r="N7">
        <f>(M7-H7)</f>
        <v/>
      </c>
    </row>
    <row r="8" ht="15" customHeight="1">
      <c r="A8" s="44" t="inlineStr">
        <is>
          <t>71.04.02</t>
        </is>
      </c>
      <c r="B8" s="43" t="inlineStr">
        <is>
          <t>PECA DE PARAJU BRUTA 10,5X5,5 CM</t>
        </is>
      </c>
      <c r="C8" s="55" t="n"/>
      <c r="D8" s="44" t="inlineStr">
        <is>
          <t>SUDECAP</t>
        </is>
      </c>
      <c r="E8" s="55" t="n"/>
      <c r="F8" s="44" t="inlineStr">
        <is>
          <t>M</t>
        </is>
      </c>
      <c r="G8" s="21" t="n">
        <v>0.45</v>
      </c>
      <c r="H8" s="22">
        <f>ROUND(M8*FATOR, 2)</f>
        <v/>
      </c>
      <c r="I8" s="22">
        <f>ROUND(G8*H8, 2)</f>
        <v/>
      </c>
      <c r="L8" t="n">
        <v>0.45</v>
      </c>
      <c r="M8" t="n">
        <v>32.9</v>
      </c>
      <c r="N8">
        <f>(M8-H8)</f>
        <v/>
      </c>
    </row>
    <row r="9" ht="21" customHeight="1">
      <c r="A9" s="44" t="inlineStr">
        <is>
          <t>83.17.30</t>
        </is>
      </c>
      <c r="B9" s="43" t="inlineStr">
        <is>
          <t>PLACA 2,40X1,20M CHAPA GALVANIZADA ADESIVADA EM ESTRUTURA METALON 20X20MM PADRÃO CEF</t>
        </is>
      </c>
      <c r="C9" s="55" t="n"/>
      <c r="D9" s="44" t="inlineStr">
        <is>
          <t>SUDECAP</t>
        </is>
      </c>
      <c r="E9" s="55" t="n"/>
      <c r="F9" s="44" t="inlineStr">
        <is>
          <t>UN</t>
        </is>
      </c>
      <c r="G9" s="21" t="n">
        <v>0.35</v>
      </c>
      <c r="H9" s="22">
        <f>ROUND(M9*FATOR, 2)</f>
        <v/>
      </c>
      <c r="I9" s="22">
        <f>ROUND(G9*H9, 2)</f>
        <v/>
      </c>
      <c r="L9" t="n">
        <v>0.35</v>
      </c>
      <c r="M9" t="n">
        <v>668.16</v>
      </c>
      <c r="N9">
        <f>(M9-H9)</f>
        <v/>
      </c>
    </row>
    <row r="10" ht="15" customHeight="1">
      <c r="A10" s="44" t="inlineStr">
        <is>
          <t>77.05.51</t>
        </is>
      </c>
      <c r="B10" s="43" t="inlineStr">
        <is>
          <t>PREGO DE ACO POLIDO COM CABECA 18 X 30 (2 3/4 X 10)</t>
        </is>
      </c>
      <c r="C10" s="55" t="n"/>
      <c r="D10" s="44" t="inlineStr">
        <is>
          <t>SUDECAP</t>
        </is>
      </c>
      <c r="E10" s="55" t="n"/>
      <c r="F10" s="44" t="inlineStr">
        <is>
          <t>KG</t>
        </is>
      </c>
      <c r="G10" s="21" t="n">
        <v>0.017</v>
      </c>
      <c r="H10" s="22">
        <f>ROUND(M10*FATOR, 2)</f>
        <v/>
      </c>
      <c r="I10" s="22">
        <f>ROUND(G10*H10, 2)</f>
        <v/>
      </c>
      <c r="L10" t="n">
        <v>0.017</v>
      </c>
      <c r="M10" t="n">
        <v>14.17</v>
      </c>
      <c r="N10">
        <f>(M10-H10)</f>
        <v/>
      </c>
    </row>
    <row r="11" ht="15" customHeight="1">
      <c r="A11" s="44" t="inlineStr">
        <is>
          <t>75.03.26</t>
        </is>
      </c>
      <c r="B11" s="43" t="inlineStr">
        <is>
          <t>TINTA ESMALTE SINTETICO PREMIUM ACETINADO REF 7311</t>
        </is>
      </c>
      <c r="C11" s="55" t="n"/>
      <c r="D11" s="44" t="inlineStr">
        <is>
          <t>SUDECAP</t>
        </is>
      </c>
      <c r="E11" s="55" t="n"/>
      <c r="F11" s="44" t="inlineStr">
        <is>
          <t>L</t>
        </is>
      </c>
      <c r="G11" s="21" t="n">
        <v>0.097164</v>
      </c>
      <c r="H11" s="22">
        <f>ROUND(M11*FATOR, 2)</f>
        <v/>
      </c>
      <c r="I11" s="22">
        <f>ROUND(G11*H11, 2)</f>
        <v/>
      </c>
      <c r="L11" t="n">
        <v>0.097164</v>
      </c>
      <c r="M11" t="n">
        <v>36.11</v>
      </c>
      <c r="N11">
        <f>(M11-H11)</f>
        <v/>
      </c>
    </row>
    <row r="12" ht="15" customHeight="1">
      <c r="A12" s="2" t="n"/>
      <c r="B12" s="2" t="n"/>
      <c r="C12" s="2" t="n"/>
      <c r="D12" s="2" t="n"/>
      <c r="E12" s="2" t="n"/>
      <c r="F12" s="2" t="n"/>
      <c r="G12" s="45" t="inlineStr">
        <is>
          <t>TOTAL Material:</t>
        </is>
      </c>
      <c r="H12" s="55" t="n"/>
      <c r="I12" s="23">
        <f>SUM(I5:I11)</f>
        <v/>
      </c>
    </row>
    <row r="13" ht="15" customHeight="1">
      <c r="A13" s="42" t="inlineStr">
        <is>
          <t>Mão de Obra</t>
        </is>
      </c>
      <c r="B13" s="54" t="n"/>
      <c r="C13" s="55" t="n"/>
      <c r="D13" s="37" t="inlineStr">
        <is>
          <t>FONTE</t>
        </is>
      </c>
      <c r="E13" s="55" t="n"/>
      <c r="F13" s="37" t="inlineStr">
        <is>
          <t>UNID</t>
        </is>
      </c>
      <c r="G13" s="37" t="inlineStr">
        <is>
          <t>COEFICIENTE</t>
        </is>
      </c>
      <c r="H13" s="37" t="inlineStr">
        <is>
          <t>PREÇO UNITÁRIO</t>
        </is>
      </c>
      <c r="I13" s="37" t="inlineStr">
        <is>
          <t>TOTAL</t>
        </is>
      </c>
    </row>
    <row r="14" ht="15" customHeight="1">
      <c r="A14" s="44" t="inlineStr">
        <is>
          <t>55.10.05</t>
        </is>
      </c>
      <c r="B14" s="43" t="inlineStr">
        <is>
          <t>AJUDANTE</t>
        </is>
      </c>
      <c r="C14" s="55" t="n"/>
      <c r="D14" s="44" t="inlineStr">
        <is>
          <t>SUDECAP</t>
        </is>
      </c>
      <c r="E14" s="55" t="n"/>
      <c r="F14" s="44" t="inlineStr">
        <is>
          <t>H</t>
        </is>
      </c>
      <c r="G14" s="21">
        <f>L14*FATOR</f>
        <v/>
      </c>
      <c r="H14" s="22" t="n">
        <v>16.83</v>
      </c>
      <c r="I14" s="22">
        <f>ROUND(G14*H14, 2)</f>
        <v/>
      </c>
      <c r="L14" t="n">
        <v>0.0482</v>
      </c>
      <c r="M14" t="n">
        <v>16.83</v>
      </c>
      <c r="N14">
        <f>(M14-H14)</f>
        <v/>
      </c>
    </row>
    <row r="15" ht="15" customHeight="1">
      <c r="A15" s="44" t="inlineStr">
        <is>
          <t>55.10.75</t>
        </is>
      </c>
      <c r="B15" s="43" t="inlineStr">
        <is>
          <t>PEDREIRO</t>
        </is>
      </c>
      <c r="C15" s="55" t="n"/>
      <c r="D15" s="44" t="inlineStr">
        <is>
          <t>SUDECAP</t>
        </is>
      </c>
      <c r="E15" s="55" t="n"/>
      <c r="F15" s="44" t="inlineStr">
        <is>
          <t>H</t>
        </is>
      </c>
      <c r="G15" s="21">
        <f>L15*FATOR</f>
        <v/>
      </c>
      <c r="H15" s="22" t="n">
        <v>24.05</v>
      </c>
      <c r="I15" s="22">
        <f>ROUND(G15*H15, 2)</f>
        <v/>
      </c>
      <c r="L15" t="n">
        <v>0.17</v>
      </c>
      <c r="M15" t="n">
        <v>24.05</v>
      </c>
      <c r="N15">
        <f>(M15-H15)</f>
        <v/>
      </c>
    </row>
    <row r="16" ht="15" customHeight="1">
      <c r="A16" s="44" t="inlineStr">
        <is>
          <t>55.10.81</t>
        </is>
      </c>
      <c r="B16" s="43" t="inlineStr">
        <is>
          <t>PINTOR</t>
        </is>
      </c>
      <c r="C16" s="55" t="n"/>
      <c r="D16" s="44" t="inlineStr">
        <is>
          <t>SUDECAP</t>
        </is>
      </c>
      <c r="E16" s="55" t="n"/>
      <c r="F16" s="44" t="inlineStr">
        <is>
          <t>H</t>
        </is>
      </c>
      <c r="G16" s="21">
        <f>L16*FATOR</f>
        <v/>
      </c>
      <c r="H16" s="22" t="n">
        <v>24.05</v>
      </c>
      <c r="I16" s="22">
        <f>ROUND(G16*H16, 2)</f>
        <v/>
      </c>
      <c r="L16" t="n">
        <v>0.2892</v>
      </c>
      <c r="M16" t="n">
        <v>24.05</v>
      </c>
      <c r="N16">
        <f>(M16-H16)</f>
        <v/>
      </c>
    </row>
    <row r="17" ht="15" customHeight="1">
      <c r="A17" s="44" t="inlineStr">
        <is>
          <t>55.10.88</t>
        </is>
      </c>
      <c r="B17" s="43" t="inlineStr">
        <is>
          <t>SERVENTE</t>
        </is>
      </c>
      <c r="C17" s="55" t="n"/>
      <c r="D17" s="44" t="inlineStr">
        <is>
          <t>SUDECAP</t>
        </is>
      </c>
      <c r="E17" s="55" t="n"/>
      <c r="F17" s="44" t="inlineStr">
        <is>
          <t>H</t>
        </is>
      </c>
      <c r="G17" s="21">
        <f>L17*FATOR</f>
        <v/>
      </c>
      <c r="H17" s="22" t="n">
        <v>16.84</v>
      </c>
      <c r="I17" s="22">
        <f>ROUND(G17*H17, 2)</f>
        <v/>
      </c>
      <c r="L17" t="n">
        <v>0.17</v>
      </c>
      <c r="M17" t="n">
        <v>16.84</v>
      </c>
      <c r="N17">
        <f>(M17-H17)</f>
        <v/>
      </c>
    </row>
    <row r="18" ht="15" customHeight="1">
      <c r="A18" s="2" t="n"/>
      <c r="B18" s="2" t="n"/>
      <c r="C18" s="2" t="n"/>
      <c r="D18" s="2" t="n"/>
      <c r="E18" s="2" t="n"/>
      <c r="F18" s="2" t="n"/>
      <c r="G18" s="45" t="inlineStr">
        <is>
          <t>TOTAL Mão de Obra:</t>
        </is>
      </c>
      <c r="H18" s="55" t="n"/>
      <c r="I18" s="23">
        <f>SUM(I14:I17)</f>
        <v/>
      </c>
    </row>
    <row r="19" ht="15" customHeight="1">
      <c r="A19" s="2" t="n"/>
      <c r="B19" s="2" t="n"/>
      <c r="C19" s="2" t="n"/>
      <c r="D19" s="2" t="n"/>
      <c r="E19" s="2" t="n"/>
      <c r="F19" s="2" t="n"/>
      <c r="G19" s="46" t="inlineStr">
        <is>
          <t>VALOR:</t>
        </is>
      </c>
      <c r="H19" s="55" t="n"/>
      <c r="I19" s="5">
        <f>SUM(I12,I18)</f>
        <v/>
      </c>
    </row>
    <row r="20" ht="15" customHeight="1">
      <c r="A20" s="2" t="n"/>
      <c r="B20" s="2" t="n"/>
      <c r="C20" s="2" t="n"/>
      <c r="D20" s="2" t="n"/>
      <c r="E20" s="2" t="n"/>
      <c r="F20" s="2" t="n"/>
      <c r="G20" s="46" t="inlineStr">
        <is>
          <t>VALOR BDI:</t>
        </is>
      </c>
      <c r="H20" s="55" t="n"/>
      <c r="I20" s="5">
        <f>ROUNDDOWN(I19*BDI,2)</f>
        <v/>
      </c>
    </row>
    <row r="21" ht="15" customHeight="1">
      <c r="A21" s="2" t="n"/>
      <c r="B21" s="2" t="n"/>
      <c r="C21" s="2" t="n"/>
      <c r="D21" s="2" t="n"/>
      <c r="E21" s="2" t="n"/>
      <c r="F21" s="2" t="n"/>
      <c r="G21" s="46" t="inlineStr">
        <is>
          <t>VALOR COM BDI:</t>
        </is>
      </c>
      <c r="H21" s="55" t="n"/>
      <c r="I21" s="5">
        <f>I20 + I19</f>
        <v/>
      </c>
    </row>
    <row r="22" ht="9.949999999999999" customHeight="1">
      <c r="A22" s="2" t="n"/>
      <c r="B22" s="2" t="n"/>
      <c r="C22" s="2" t="n"/>
      <c r="D22" s="40" t="n"/>
      <c r="G22" s="2" t="n"/>
      <c r="H22" s="2" t="n"/>
      <c r="I22" s="2" t="n"/>
    </row>
    <row r="23" ht="20.1" customHeight="1">
      <c r="A23" s="41" t="inlineStr">
        <is>
          <t>1.2. 01.04.06 DE TELA GALVANIZADA #2" FIO 14 C/FIXAÇAO ENTERRADA (M)</t>
        </is>
      </c>
      <c r="B23" s="54" t="n"/>
      <c r="C23" s="54" t="n"/>
      <c r="D23" s="54" t="n"/>
      <c r="E23" s="54" t="n"/>
      <c r="F23" s="54" t="n"/>
      <c r="G23" s="54" t="n"/>
      <c r="H23" s="54" t="n"/>
      <c r="I23" s="55" t="n"/>
    </row>
    <row r="24" ht="15" customHeight="1">
      <c r="A24" s="42" t="inlineStr">
        <is>
          <t>Material</t>
        </is>
      </c>
      <c r="B24" s="54" t="n"/>
      <c r="C24" s="55" t="n"/>
      <c r="D24" s="37" t="inlineStr">
        <is>
          <t>FONTE</t>
        </is>
      </c>
      <c r="E24" s="55" t="n"/>
      <c r="F24" s="37" t="inlineStr">
        <is>
          <t>UNID</t>
        </is>
      </c>
      <c r="G24" s="37" t="inlineStr">
        <is>
          <t>COEFICIENTE</t>
        </is>
      </c>
      <c r="H24" s="37" t="inlineStr">
        <is>
          <t>PREÇO UNITÁRIO</t>
        </is>
      </c>
      <c r="I24" s="37" t="inlineStr">
        <is>
          <t>TOTAL</t>
        </is>
      </c>
    </row>
    <row r="25" ht="15" customHeight="1">
      <c r="A25" s="44" t="inlineStr">
        <is>
          <t>77.09.10</t>
        </is>
      </c>
      <c r="B25" s="43" t="inlineStr">
        <is>
          <t>GRAMPO DE ACO POLIDO 1 " X 9</t>
        </is>
      </c>
      <c r="C25" s="55" t="n"/>
      <c r="D25" s="44" t="inlineStr">
        <is>
          <t>SUDECAP</t>
        </is>
      </c>
      <c r="E25" s="55" t="n"/>
      <c r="F25" s="44" t="inlineStr">
        <is>
          <t>KG</t>
        </is>
      </c>
      <c r="G25" s="21" t="n">
        <v>0.08</v>
      </c>
      <c r="H25" s="22">
        <f>ROUND(M25*FATOR, 2)</f>
        <v/>
      </c>
      <c r="I25" s="22">
        <f>ROUND(G25*H25, 2)</f>
        <v/>
      </c>
      <c r="L25" t="n">
        <v>0.08</v>
      </c>
      <c r="M25" t="n">
        <v>29.9</v>
      </c>
      <c r="N25">
        <f>(M25-H25)</f>
        <v/>
      </c>
    </row>
    <row r="26" ht="15" customHeight="1">
      <c r="A26" s="44" t="inlineStr">
        <is>
          <t>71.04.08</t>
        </is>
      </c>
      <c r="B26" s="43" t="inlineStr">
        <is>
          <t>PECA DE MADEIRA DE PINUS 5,5X5,5 CM</t>
        </is>
      </c>
      <c r="C26" s="55" t="n"/>
      <c r="D26" s="44" t="inlineStr">
        <is>
          <t>SUDECAP</t>
        </is>
      </c>
      <c r="E26" s="55" t="n"/>
      <c r="F26" s="44" t="inlineStr">
        <is>
          <t>M</t>
        </is>
      </c>
      <c r="G26" s="21" t="n">
        <v>2.33862</v>
      </c>
      <c r="H26" s="22">
        <f>ROUND(M26*FATOR, 2)</f>
        <v/>
      </c>
      <c r="I26" s="22">
        <f>ROUND(G26*H26, 2)</f>
        <v/>
      </c>
      <c r="L26" t="n">
        <v>2.33862</v>
      </c>
      <c r="M26" t="n">
        <v>5.17</v>
      </c>
      <c r="N26">
        <f>(M26-H26)</f>
        <v/>
      </c>
    </row>
    <row r="27" ht="15" customHeight="1">
      <c r="A27" s="44" t="inlineStr">
        <is>
          <t>77.05.51</t>
        </is>
      </c>
      <c r="B27" s="43" t="inlineStr">
        <is>
          <t>PREGO DE ACO POLIDO COM CABECA 18 X 30 (2 3/4 X 10)</t>
        </is>
      </c>
      <c r="C27" s="55" t="n"/>
      <c r="D27" s="44" t="inlineStr">
        <is>
          <t>SUDECAP</t>
        </is>
      </c>
      <c r="E27" s="55" t="n"/>
      <c r="F27" s="44" t="inlineStr">
        <is>
          <t>KG</t>
        </is>
      </c>
      <c r="G27" s="21" t="n">
        <v>0.1</v>
      </c>
      <c r="H27" s="22">
        <f>ROUND(M27*FATOR, 2)</f>
        <v/>
      </c>
      <c r="I27" s="22">
        <f>ROUND(G27*H27, 2)</f>
        <v/>
      </c>
      <c r="L27" t="n">
        <v>0.1</v>
      </c>
      <c r="M27" t="n">
        <v>14.17</v>
      </c>
      <c r="N27">
        <f>(M27-H27)</f>
        <v/>
      </c>
    </row>
    <row r="28" ht="15" customHeight="1">
      <c r="A28" s="44" t="inlineStr">
        <is>
          <t>71.01.07</t>
        </is>
      </c>
      <c r="B28" s="43" t="inlineStr">
        <is>
          <t>TABUA DE PINUS EXP.= 1" L=25 CM</t>
        </is>
      </c>
      <c r="C28" s="55" t="n"/>
      <c r="D28" s="44" t="inlineStr">
        <is>
          <t>SUDECAP</t>
        </is>
      </c>
      <c r="E28" s="55" t="n"/>
      <c r="F28" s="44" t="inlineStr">
        <is>
          <t>M2</t>
        </is>
      </c>
      <c r="G28" s="21" t="n">
        <v>0.0525</v>
      </c>
      <c r="H28" s="22">
        <f>ROUND(M28*FATOR, 2)</f>
        <v/>
      </c>
      <c r="I28" s="22">
        <f>ROUND(G28*H28, 2)</f>
        <v/>
      </c>
      <c r="L28" t="n">
        <v>0.0525</v>
      </c>
      <c r="M28" t="n">
        <v>26.13</v>
      </c>
      <c r="N28">
        <f>(M28-H28)</f>
        <v/>
      </c>
    </row>
    <row r="29" ht="21" customHeight="1">
      <c r="A29" s="44" t="inlineStr">
        <is>
          <t>60.30.27</t>
        </is>
      </c>
      <c r="B29" s="43" t="inlineStr">
        <is>
          <t>TELA DE ARAME GALV QUADRANGULAR / LOSANGULAR,  FIO 2,11 MM (14 BWG), MALHA  5 X 5 CM, H = 2 M</t>
        </is>
      </c>
      <c r="C29" s="55" t="n"/>
      <c r="D29" s="44" t="inlineStr">
        <is>
          <t>SUDECAP</t>
        </is>
      </c>
      <c r="E29" s="55" t="n"/>
      <c r="F29" s="44" t="inlineStr">
        <is>
          <t>M2</t>
        </is>
      </c>
      <c r="G29" s="21" t="n">
        <v>0.726</v>
      </c>
      <c r="H29" s="22">
        <f>ROUND(M29*FATOR, 2)</f>
        <v/>
      </c>
      <c r="I29" s="22">
        <f>ROUND(G29*H29, 2)</f>
        <v/>
      </c>
      <c r="L29" t="n">
        <v>0.726</v>
      </c>
      <c r="M29" t="n">
        <v>19.88</v>
      </c>
      <c r="N29">
        <f>(M29-H29)</f>
        <v/>
      </c>
    </row>
    <row r="30" ht="15" customHeight="1">
      <c r="A30" s="44" t="inlineStr">
        <is>
          <t>75.01.04</t>
        </is>
      </c>
      <c r="B30" s="43" t="inlineStr">
        <is>
          <t>TINTA ACRÍLICA STANDARD, COR BRANCO FOSCO</t>
        </is>
      </c>
      <c r="C30" s="55" t="n"/>
      <c r="D30" s="44" t="inlineStr">
        <is>
          <t>SUDECAP</t>
        </is>
      </c>
      <c r="E30" s="55" t="n"/>
      <c r="F30" s="44" t="inlineStr">
        <is>
          <t>L</t>
        </is>
      </c>
      <c r="G30" s="21" t="n">
        <v>0.153</v>
      </c>
      <c r="H30" s="22">
        <f>ROUND(M30*FATOR, 2)</f>
        <v/>
      </c>
      <c r="I30" s="22">
        <f>ROUND(G30*H30, 2)</f>
        <v/>
      </c>
      <c r="L30" t="n">
        <v>0.153</v>
      </c>
      <c r="M30" t="n">
        <v>12.01</v>
      </c>
      <c r="N30">
        <f>(M30-H30)</f>
        <v/>
      </c>
    </row>
    <row r="31" ht="15" customHeight="1">
      <c r="A31" s="2" t="n"/>
      <c r="B31" s="2" t="n"/>
      <c r="C31" s="2" t="n"/>
      <c r="D31" s="2" t="n"/>
      <c r="E31" s="2" t="n"/>
      <c r="F31" s="2" t="n"/>
      <c r="G31" s="45" t="inlineStr">
        <is>
          <t>TOTAL Material:</t>
        </is>
      </c>
      <c r="H31" s="55" t="n"/>
      <c r="I31" s="23">
        <f>SUM(I25:I30)</f>
        <v/>
      </c>
    </row>
    <row r="32" ht="15" customHeight="1">
      <c r="A32" s="42" t="inlineStr">
        <is>
          <t>Mão de Obra</t>
        </is>
      </c>
      <c r="B32" s="54" t="n"/>
      <c r="C32" s="55" t="n"/>
      <c r="D32" s="37" t="inlineStr">
        <is>
          <t>FONTE</t>
        </is>
      </c>
      <c r="E32" s="55" t="n"/>
      <c r="F32" s="37" t="inlineStr">
        <is>
          <t>UNID</t>
        </is>
      </c>
      <c r="G32" s="37" t="inlineStr">
        <is>
          <t>COEFICIENTE</t>
        </is>
      </c>
      <c r="H32" s="37" t="inlineStr">
        <is>
          <t>PREÇO UNITÁRIO</t>
        </is>
      </c>
      <c r="I32" s="37" t="inlineStr">
        <is>
          <t>TOTAL</t>
        </is>
      </c>
    </row>
    <row r="33" ht="15" customHeight="1">
      <c r="A33" s="44" t="inlineStr">
        <is>
          <t>55.10.50</t>
        </is>
      </c>
      <c r="B33" s="43" t="inlineStr">
        <is>
          <t>CARPINTEIRO</t>
        </is>
      </c>
      <c r="C33" s="55" t="n"/>
      <c r="D33" s="44" t="inlineStr">
        <is>
          <t>SUDECAP</t>
        </is>
      </c>
      <c r="E33" s="55" t="n"/>
      <c r="F33" s="44" t="inlineStr">
        <is>
          <t>H</t>
        </is>
      </c>
      <c r="G33" s="21">
        <f>L33*FATOR</f>
        <v/>
      </c>
      <c r="H33" s="22" t="n">
        <v>24.04</v>
      </c>
      <c r="I33" s="22">
        <f>ROUND(G33*H33, 2)</f>
        <v/>
      </c>
      <c r="L33" t="n">
        <v>0.5</v>
      </c>
      <c r="M33" t="n">
        <v>24.04</v>
      </c>
      <c r="N33">
        <f>(M33-H33)</f>
        <v/>
      </c>
    </row>
    <row r="34" ht="15" customHeight="1">
      <c r="A34" s="44" t="inlineStr">
        <is>
          <t>55.10.81</t>
        </is>
      </c>
      <c r="B34" s="43" t="inlineStr">
        <is>
          <t>PINTOR</t>
        </is>
      </c>
      <c r="C34" s="55" t="n"/>
      <c r="D34" s="44" t="inlineStr">
        <is>
          <t>SUDECAP</t>
        </is>
      </c>
      <c r="E34" s="55" t="n"/>
      <c r="F34" s="44" t="inlineStr">
        <is>
          <t>H</t>
        </is>
      </c>
      <c r="G34" s="21">
        <f>L34*FATOR</f>
        <v/>
      </c>
      <c r="H34" s="22" t="n">
        <v>24.05</v>
      </c>
      <c r="I34" s="22">
        <f>ROUND(G34*H34, 2)</f>
        <v/>
      </c>
      <c r="L34" t="n">
        <v>0.19</v>
      </c>
      <c r="M34" t="n">
        <v>24.05</v>
      </c>
      <c r="N34">
        <f>(M34-H34)</f>
        <v/>
      </c>
    </row>
    <row r="35" ht="15" customHeight="1">
      <c r="A35" s="44" t="inlineStr">
        <is>
          <t>55.10.88</t>
        </is>
      </c>
      <c r="B35" s="43" t="inlineStr">
        <is>
          <t>SERVENTE</t>
        </is>
      </c>
      <c r="C35" s="55" t="n"/>
      <c r="D35" s="44" t="inlineStr">
        <is>
          <t>SUDECAP</t>
        </is>
      </c>
      <c r="E35" s="55" t="n"/>
      <c r="F35" s="44" t="inlineStr">
        <is>
          <t>H</t>
        </is>
      </c>
      <c r="G35" s="21">
        <f>L35*FATOR</f>
        <v/>
      </c>
      <c r="H35" s="22" t="n">
        <v>16.84</v>
      </c>
      <c r="I35" s="22">
        <f>ROUND(G35*H35, 2)</f>
        <v/>
      </c>
      <c r="L35" t="n">
        <v>0.65</v>
      </c>
      <c r="M35" t="n">
        <v>16.84</v>
      </c>
      <c r="N35">
        <f>(M35-H35)</f>
        <v/>
      </c>
    </row>
    <row r="36" ht="15" customHeight="1">
      <c r="A36" s="2" t="n"/>
      <c r="B36" s="2" t="n"/>
      <c r="C36" s="2" t="n"/>
      <c r="D36" s="2" t="n"/>
      <c r="E36" s="2" t="n"/>
      <c r="F36" s="2" t="n"/>
      <c r="G36" s="45" t="inlineStr">
        <is>
          <t>TOTAL Mão de Obra:</t>
        </is>
      </c>
      <c r="H36" s="55" t="n"/>
      <c r="I36" s="23">
        <f>SUM(I33:I35)</f>
        <v/>
      </c>
    </row>
    <row r="37" ht="15" customHeight="1">
      <c r="A37" s="2" t="n"/>
      <c r="B37" s="2" t="n"/>
      <c r="C37" s="2" t="n"/>
      <c r="D37" s="2" t="n"/>
      <c r="E37" s="2" t="n"/>
      <c r="F37" s="2" t="n"/>
      <c r="G37" s="46" t="inlineStr">
        <is>
          <t>VALOR:</t>
        </is>
      </c>
      <c r="H37" s="55" t="n"/>
      <c r="I37" s="5">
        <f>SUM(I31,I36)</f>
        <v/>
      </c>
    </row>
    <row r="38" ht="15" customHeight="1">
      <c r="A38" s="2" t="n"/>
      <c r="B38" s="2" t="n"/>
      <c r="C38" s="2" t="n"/>
      <c r="D38" s="2" t="n"/>
      <c r="E38" s="2" t="n"/>
      <c r="F38" s="2" t="n"/>
      <c r="G38" s="46" t="inlineStr">
        <is>
          <t>VALOR BDI:</t>
        </is>
      </c>
      <c r="H38" s="55" t="n"/>
      <c r="I38" s="5">
        <f>ROUNDDOWN(I37*BDI,2)</f>
        <v/>
      </c>
    </row>
    <row r="39" ht="15" customHeight="1">
      <c r="A39" s="2" t="n"/>
      <c r="B39" s="2" t="n"/>
      <c r="C39" s="2" t="n"/>
      <c r="D39" s="2" t="n"/>
      <c r="E39" s="2" t="n"/>
      <c r="F39" s="2" t="n"/>
      <c r="G39" s="46" t="inlineStr">
        <is>
          <t>VALOR COM BDI:</t>
        </is>
      </c>
      <c r="H39" s="55" t="n"/>
      <c r="I39" s="5">
        <f>I38 + I37</f>
        <v/>
      </c>
    </row>
    <row r="40" ht="9.949999999999999" customHeight="1">
      <c r="A40" s="2" t="n"/>
      <c r="B40" s="2" t="n"/>
      <c r="C40" s="2" t="n"/>
      <c r="D40" s="40" t="n"/>
      <c r="G40" s="2" t="n"/>
      <c r="H40" s="2" t="n"/>
      <c r="I40" s="2" t="n"/>
    </row>
    <row r="41" ht="20.1" customHeight="1">
      <c r="A41" s="41" t="inlineStr">
        <is>
          <t>1.3. 01.04.09 TELA-TAPUME DE POLIPROPILENO H= 1,20 M, INCL. BASE (M)</t>
        </is>
      </c>
      <c r="B41" s="54" t="n"/>
      <c r="C41" s="54" t="n"/>
      <c r="D41" s="54" t="n"/>
      <c r="E41" s="54" t="n"/>
      <c r="F41" s="54" t="n"/>
      <c r="G41" s="54" t="n"/>
      <c r="H41" s="54" t="n"/>
      <c r="I41" s="55" t="n"/>
    </row>
    <row r="42" ht="15" customHeight="1">
      <c r="A42" s="42" t="inlineStr">
        <is>
          <t>Material</t>
        </is>
      </c>
      <c r="B42" s="54" t="n"/>
      <c r="C42" s="55" t="n"/>
      <c r="D42" s="37" t="inlineStr">
        <is>
          <t>FONTE</t>
        </is>
      </c>
      <c r="E42" s="55" t="n"/>
      <c r="F42" s="37" t="inlineStr">
        <is>
          <t>UNID</t>
        </is>
      </c>
      <c r="G42" s="37" t="inlineStr">
        <is>
          <t>COEFICIENTE</t>
        </is>
      </c>
      <c r="H42" s="37" t="inlineStr">
        <is>
          <t>PREÇO UNITÁRIO</t>
        </is>
      </c>
      <c r="I42" s="37" t="inlineStr">
        <is>
          <t>TOTAL</t>
        </is>
      </c>
    </row>
    <row r="43" ht="15" customHeight="1">
      <c r="A43" s="44" t="inlineStr">
        <is>
          <t>71.04.08</t>
        </is>
      </c>
      <c r="B43" s="43" t="inlineStr">
        <is>
          <t>PECA DE MADEIRA DE PINUS 5,5X5,5 CM</t>
        </is>
      </c>
      <c r="C43" s="55" t="n"/>
      <c r="D43" s="44" t="inlineStr">
        <is>
          <t>SUDECAP</t>
        </is>
      </c>
      <c r="E43" s="55" t="n"/>
      <c r="F43" s="44" t="inlineStr">
        <is>
          <t>M</t>
        </is>
      </c>
      <c r="G43" s="21" t="n">
        <v>1.25</v>
      </c>
      <c r="H43" s="22">
        <f>ROUND(M43*FATOR, 2)</f>
        <v/>
      </c>
      <c r="I43" s="22">
        <f>ROUND(G43*H43, 2)</f>
        <v/>
      </c>
      <c r="L43" t="n">
        <v>1.25</v>
      </c>
      <c r="M43" t="n">
        <v>5.17</v>
      </c>
      <c r="N43">
        <f>(M43-H43)</f>
        <v/>
      </c>
    </row>
    <row r="44" ht="21" customHeight="1">
      <c r="A44" s="44" t="inlineStr">
        <is>
          <t>60.40.10</t>
        </is>
      </c>
      <c r="B44" s="43" t="inlineStr">
        <is>
          <t>TELA PLASTICA LARANJA, TIPO TAPUME PARA SINALIZACAO, MALHA RETANGULAR, ROLO 1.20 X 50 M (L X C)</t>
        </is>
      </c>
      <c r="C44" s="55" t="n"/>
      <c r="D44" s="44" t="inlineStr">
        <is>
          <t>SUDECAP</t>
        </is>
      </c>
      <c r="E44" s="55" t="n"/>
      <c r="F44" s="44" t="inlineStr">
        <is>
          <t>M</t>
        </is>
      </c>
      <c r="G44" s="21" t="n">
        <v>1</v>
      </c>
      <c r="H44" s="22">
        <f>ROUND(M44*FATOR, 2)</f>
        <v/>
      </c>
      <c r="I44" s="22">
        <f>ROUND(G44*H44, 2)</f>
        <v/>
      </c>
      <c r="L44" t="n">
        <v>1</v>
      </c>
      <c r="M44" t="n">
        <v>1.74</v>
      </c>
      <c r="N44">
        <f>(M44-H44)</f>
        <v/>
      </c>
    </row>
    <row r="45" ht="15" customHeight="1">
      <c r="A45" s="2" t="n"/>
      <c r="B45" s="2" t="n"/>
      <c r="C45" s="2" t="n"/>
      <c r="D45" s="2" t="n"/>
      <c r="E45" s="2" t="n"/>
      <c r="F45" s="2" t="n"/>
      <c r="G45" s="45" t="inlineStr">
        <is>
          <t>TOTAL Material:</t>
        </is>
      </c>
      <c r="H45" s="55" t="n"/>
      <c r="I45" s="23">
        <f>SUM(I43:I44)</f>
        <v/>
      </c>
    </row>
    <row r="46" ht="15" customHeight="1">
      <c r="A46" s="42" t="inlineStr">
        <is>
          <t>Mão de Obra</t>
        </is>
      </c>
      <c r="B46" s="54" t="n"/>
      <c r="C46" s="55" t="n"/>
      <c r="D46" s="37" t="inlineStr">
        <is>
          <t>FONTE</t>
        </is>
      </c>
      <c r="E46" s="55" t="n"/>
      <c r="F46" s="37" t="inlineStr">
        <is>
          <t>UNID</t>
        </is>
      </c>
      <c r="G46" s="37" t="inlineStr">
        <is>
          <t>COEFICIENTE</t>
        </is>
      </c>
      <c r="H46" s="37" t="inlineStr">
        <is>
          <t>PREÇO UNITÁRIO</t>
        </is>
      </c>
      <c r="I46" s="37" t="inlineStr">
        <is>
          <t>TOTAL</t>
        </is>
      </c>
    </row>
    <row r="47" ht="15" customHeight="1">
      <c r="A47" s="44" t="inlineStr">
        <is>
          <t>55.10.88</t>
        </is>
      </c>
      <c r="B47" s="43" t="inlineStr">
        <is>
          <t>SERVENTE</t>
        </is>
      </c>
      <c r="C47" s="55" t="n"/>
      <c r="D47" s="44" t="inlineStr">
        <is>
          <t>SUDECAP</t>
        </is>
      </c>
      <c r="E47" s="55" t="n"/>
      <c r="F47" s="44" t="inlineStr">
        <is>
          <t>H</t>
        </is>
      </c>
      <c r="G47" s="21">
        <f>L47*FATOR</f>
        <v/>
      </c>
      <c r="H47" s="22" t="n">
        <v>16.84</v>
      </c>
      <c r="I47" s="22">
        <f>ROUND(G47*H47, 2)</f>
        <v/>
      </c>
      <c r="L47" t="n">
        <v>0.04</v>
      </c>
      <c r="M47" t="n">
        <v>16.84</v>
      </c>
      <c r="N47">
        <f>(M47-H47)</f>
        <v/>
      </c>
    </row>
    <row r="48" ht="15" customHeight="1">
      <c r="A48" s="2" t="n"/>
      <c r="B48" s="2" t="n"/>
      <c r="C48" s="2" t="n"/>
      <c r="D48" s="2" t="n"/>
      <c r="E48" s="2" t="n"/>
      <c r="F48" s="2" t="n"/>
      <c r="G48" s="45" t="inlineStr">
        <is>
          <t>TOTAL Mão de Obra:</t>
        </is>
      </c>
      <c r="H48" s="55" t="n"/>
      <c r="I48" s="23">
        <f>SUM(I47:I47)</f>
        <v/>
      </c>
    </row>
    <row r="49" ht="15" customHeight="1">
      <c r="A49" s="42" t="inlineStr">
        <is>
          <t>Serviço</t>
        </is>
      </c>
      <c r="B49" s="54" t="n"/>
      <c r="C49" s="55" t="n"/>
      <c r="D49" s="37" t="inlineStr">
        <is>
          <t>FONTE</t>
        </is>
      </c>
      <c r="E49" s="55" t="n"/>
      <c r="F49" s="37" t="inlineStr">
        <is>
          <t>UNID</t>
        </is>
      </c>
      <c r="G49" s="37" t="inlineStr">
        <is>
          <t>COEFICIENTE</t>
        </is>
      </c>
      <c r="H49" s="37" t="inlineStr">
        <is>
          <t>PREÇO UNITÁRIO</t>
        </is>
      </c>
      <c r="I49" s="37" t="inlineStr">
        <is>
          <t>TOTAL</t>
        </is>
      </c>
    </row>
    <row r="50" ht="15" customHeight="1">
      <c r="A50" s="44" t="inlineStr">
        <is>
          <t>40.09.05</t>
        </is>
      </c>
      <c r="B50" s="43" t="inlineStr">
        <is>
          <t>CONCRETO 1:4:8, B1-B2 CALCARIA,LANCADO EM FUNDACAO</t>
        </is>
      </c>
      <c r="C50" s="55" t="n"/>
      <c r="D50" s="44" t="inlineStr">
        <is>
          <t>SUDECAP</t>
        </is>
      </c>
      <c r="E50" s="55" t="n"/>
      <c r="F50" s="44" t="inlineStr">
        <is>
          <t>M3</t>
        </is>
      </c>
      <c r="G50" s="21" t="n">
        <v>0.004</v>
      </c>
      <c r="H50" s="22">
        <f>'COMPOSICOES AUXILIARES'!G228</f>
        <v/>
      </c>
      <c r="I50" s="22">
        <f>ROUND(G50*H50, 2)</f>
        <v/>
      </c>
      <c r="L50" t="n">
        <v>0.004</v>
      </c>
      <c r="M50" t="n">
        <v>599.45</v>
      </c>
      <c r="N50">
        <f>(M50-H50)</f>
        <v/>
      </c>
    </row>
    <row r="51" ht="15" customHeight="1">
      <c r="A51" s="44" t="inlineStr">
        <is>
          <t>40.20.11</t>
        </is>
      </c>
      <c r="B51" s="43" t="inlineStr">
        <is>
          <t>FORMA DE TABUA DE PINHO DE 3a. TIPO E (P/ BERCO)</t>
        </is>
      </c>
      <c r="C51" s="55" t="n"/>
      <c r="D51" s="44" t="inlineStr">
        <is>
          <t>SUDECAP</t>
        </is>
      </c>
      <c r="E51" s="55" t="n"/>
      <c r="F51" s="44" t="inlineStr">
        <is>
          <t>M2</t>
        </is>
      </c>
      <c r="G51" s="21" t="n">
        <v>0.02</v>
      </c>
      <c r="H51" s="22">
        <f>'COMPOSICOES AUXILIARES'!G339</f>
        <v/>
      </c>
      <c r="I51" s="22">
        <f>ROUND(G51*H51, 2)</f>
        <v/>
      </c>
      <c r="L51" t="n">
        <v>0.02</v>
      </c>
      <c r="M51" t="n">
        <v>30.96</v>
      </c>
      <c r="N51">
        <f>(M51-H51)</f>
        <v/>
      </c>
    </row>
    <row r="52" ht="15" customHeight="1">
      <c r="A52" s="2" t="n"/>
      <c r="B52" s="2" t="n"/>
      <c r="C52" s="2" t="n"/>
      <c r="D52" s="2" t="n"/>
      <c r="E52" s="2" t="n"/>
      <c r="F52" s="2" t="n"/>
      <c r="G52" s="45" t="inlineStr">
        <is>
          <t>TOTAL Serviço:</t>
        </is>
      </c>
      <c r="H52" s="55" t="n"/>
      <c r="I52" s="23">
        <f>SUM(I50:I51)</f>
        <v/>
      </c>
    </row>
    <row r="53" ht="15" customHeight="1">
      <c r="A53" s="2" t="n"/>
      <c r="B53" s="2" t="n"/>
      <c r="C53" s="2" t="n"/>
      <c r="D53" s="2" t="n"/>
      <c r="E53" s="2" t="n"/>
      <c r="F53" s="2" t="n"/>
      <c r="G53" s="46" t="inlineStr">
        <is>
          <t>VALOR:</t>
        </is>
      </c>
      <c r="H53" s="55" t="n"/>
      <c r="I53" s="5">
        <f>SUM(I45,I52,I48)</f>
        <v/>
      </c>
    </row>
    <row r="54" ht="15" customHeight="1">
      <c r="A54" s="2" t="n"/>
      <c r="B54" s="2" t="n"/>
      <c r="C54" s="2" t="n"/>
      <c r="D54" s="2" t="n"/>
      <c r="E54" s="2" t="n"/>
      <c r="F54" s="2" t="n"/>
      <c r="G54" s="46" t="inlineStr">
        <is>
          <t>VALOR BDI:</t>
        </is>
      </c>
      <c r="H54" s="55" t="n"/>
      <c r="I54" s="5">
        <f>ROUNDDOWN(I53*BDI,2)</f>
        <v/>
      </c>
    </row>
    <row r="55" ht="15" customHeight="1">
      <c r="A55" s="2" t="n"/>
      <c r="B55" s="2" t="n"/>
      <c r="C55" s="2" t="n"/>
      <c r="D55" s="2" t="n"/>
      <c r="E55" s="2" t="n"/>
      <c r="F55" s="2" t="n"/>
      <c r="G55" s="46" t="inlineStr">
        <is>
          <t>VALOR COM BDI:</t>
        </is>
      </c>
      <c r="H55" s="55" t="n"/>
      <c r="I55" s="5">
        <f>I54 + I53</f>
        <v/>
      </c>
    </row>
    <row r="56" ht="9.949999999999999" customHeight="1">
      <c r="A56" s="2" t="n"/>
      <c r="B56" s="2" t="n"/>
      <c r="C56" s="2" t="n"/>
      <c r="D56" s="40" t="n"/>
      <c r="G56" s="2" t="n"/>
      <c r="H56" s="2" t="n"/>
      <c r="I56" s="2" t="n"/>
    </row>
    <row r="57" ht="20.1" customHeight="1">
      <c r="A57" s="41" t="inlineStr">
        <is>
          <t>1.4. 01.04.10 PROTEÇAO COM FITA ZEBRADA AMARELA L=7CM E PEÇA 7X7 (M)</t>
        </is>
      </c>
      <c r="B57" s="54" t="n"/>
      <c r="C57" s="54" t="n"/>
      <c r="D57" s="54" t="n"/>
      <c r="E57" s="54" t="n"/>
      <c r="F57" s="54" t="n"/>
      <c r="G57" s="54" t="n"/>
      <c r="H57" s="54" t="n"/>
      <c r="I57" s="55" t="n"/>
    </row>
    <row r="58" ht="15" customHeight="1">
      <c r="A58" s="42" t="inlineStr">
        <is>
          <t>Material</t>
        </is>
      </c>
      <c r="B58" s="54" t="n"/>
      <c r="C58" s="55" t="n"/>
      <c r="D58" s="37" t="inlineStr">
        <is>
          <t>FONTE</t>
        </is>
      </c>
      <c r="E58" s="55" t="n"/>
      <c r="F58" s="37" t="inlineStr">
        <is>
          <t>UNID</t>
        </is>
      </c>
      <c r="G58" s="37" t="inlineStr">
        <is>
          <t>COEFICIENTE</t>
        </is>
      </c>
      <c r="H58" s="37" t="inlineStr">
        <is>
          <t>PREÇO UNITÁRIO</t>
        </is>
      </c>
      <c r="I58" s="37" t="inlineStr">
        <is>
          <t>TOTAL</t>
        </is>
      </c>
    </row>
    <row r="59" ht="15" customHeight="1">
      <c r="A59" s="44" t="inlineStr">
        <is>
          <t>84.20.20</t>
        </is>
      </c>
      <c r="B59" s="43" t="inlineStr">
        <is>
          <t>FITA ZEBRADA PARA SINALIZAÇAO ROLO DE 200M</t>
        </is>
      </c>
      <c r="C59" s="55" t="n"/>
      <c r="D59" s="44" t="inlineStr">
        <is>
          <t>SUDECAP</t>
        </is>
      </c>
      <c r="E59" s="55" t="n"/>
      <c r="F59" s="44" t="inlineStr">
        <is>
          <t>M</t>
        </is>
      </c>
      <c r="G59" s="21" t="n">
        <v>1.08</v>
      </c>
      <c r="H59" s="22">
        <f>ROUND(M59*FATOR, 2)</f>
        <v/>
      </c>
      <c r="I59" s="22">
        <f>ROUND(G59*H59, 2)</f>
        <v/>
      </c>
      <c r="L59" t="n">
        <v>1.08</v>
      </c>
      <c r="M59" t="n">
        <v>0.06</v>
      </c>
      <c r="N59">
        <f>(M59-H59)</f>
        <v/>
      </c>
    </row>
    <row r="60" ht="15" customHeight="1">
      <c r="A60" s="44" t="inlineStr">
        <is>
          <t>71.04.08</t>
        </is>
      </c>
      <c r="B60" s="43" t="inlineStr">
        <is>
          <t>PECA DE MADEIRA DE PINUS 5,5X5,5 CM</t>
        </is>
      </c>
      <c r="C60" s="55" t="n"/>
      <c r="D60" s="44" t="inlineStr">
        <is>
          <t>SUDECAP</t>
        </is>
      </c>
      <c r="E60" s="55" t="n"/>
      <c r="F60" s="44" t="inlineStr">
        <is>
          <t>M</t>
        </is>
      </c>
      <c r="G60" s="21" t="n">
        <v>0.02</v>
      </c>
      <c r="H60" s="22">
        <f>ROUND(M60*FATOR, 2)</f>
        <v/>
      </c>
      <c r="I60" s="22">
        <f>ROUND(G60*H60, 2)</f>
        <v/>
      </c>
      <c r="L60" t="n">
        <v>0.02</v>
      </c>
      <c r="M60" t="n">
        <v>5.17</v>
      </c>
      <c r="N60">
        <f>(M60-H60)</f>
        <v/>
      </c>
    </row>
    <row r="61" ht="15" customHeight="1">
      <c r="A61" s="2" t="n"/>
      <c r="B61" s="2" t="n"/>
      <c r="C61" s="2" t="n"/>
      <c r="D61" s="2" t="n"/>
      <c r="E61" s="2" t="n"/>
      <c r="F61" s="2" t="n"/>
      <c r="G61" s="45" t="inlineStr">
        <is>
          <t>TOTAL Material:</t>
        </is>
      </c>
      <c r="H61" s="55" t="n"/>
      <c r="I61" s="23">
        <f>SUM(I59:I60)</f>
        <v/>
      </c>
    </row>
    <row r="62" ht="15" customHeight="1">
      <c r="A62" s="42" t="inlineStr">
        <is>
          <t>Mão de Obra</t>
        </is>
      </c>
      <c r="B62" s="54" t="n"/>
      <c r="C62" s="55" t="n"/>
      <c r="D62" s="37" t="inlineStr">
        <is>
          <t>FONTE</t>
        </is>
      </c>
      <c r="E62" s="55" t="n"/>
      <c r="F62" s="37" t="inlineStr">
        <is>
          <t>UNID</t>
        </is>
      </c>
      <c r="G62" s="37" t="inlineStr">
        <is>
          <t>COEFICIENTE</t>
        </is>
      </c>
      <c r="H62" s="37" t="inlineStr">
        <is>
          <t>PREÇO UNITÁRIO</t>
        </is>
      </c>
      <c r="I62" s="37" t="inlineStr">
        <is>
          <t>TOTAL</t>
        </is>
      </c>
    </row>
    <row r="63" ht="15" customHeight="1">
      <c r="A63" s="44" t="inlineStr">
        <is>
          <t>55.10.75</t>
        </is>
      </c>
      <c r="B63" s="43" t="inlineStr">
        <is>
          <t>PEDREIRO</t>
        </is>
      </c>
      <c r="C63" s="55" t="n"/>
      <c r="D63" s="44" t="inlineStr">
        <is>
          <t>SUDECAP</t>
        </is>
      </c>
      <c r="E63" s="55" t="n"/>
      <c r="F63" s="44" t="inlineStr">
        <is>
          <t>H</t>
        </is>
      </c>
      <c r="G63" s="21">
        <f>L63*FATOR</f>
        <v/>
      </c>
      <c r="H63" s="22" t="n">
        <v>24.05</v>
      </c>
      <c r="I63" s="22">
        <f>ROUND(G63*H63, 2)</f>
        <v/>
      </c>
      <c r="L63" t="n">
        <v>0.08</v>
      </c>
      <c r="M63" t="n">
        <v>24.05</v>
      </c>
      <c r="N63">
        <f>(M63-H63)</f>
        <v/>
      </c>
    </row>
    <row r="64" ht="15" customHeight="1">
      <c r="A64" s="44" t="inlineStr">
        <is>
          <t>55.10.88</t>
        </is>
      </c>
      <c r="B64" s="43" t="inlineStr">
        <is>
          <t>SERVENTE</t>
        </is>
      </c>
      <c r="C64" s="55" t="n"/>
      <c r="D64" s="44" t="inlineStr">
        <is>
          <t>SUDECAP</t>
        </is>
      </c>
      <c r="E64" s="55" t="n"/>
      <c r="F64" s="44" t="inlineStr">
        <is>
          <t>H</t>
        </is>
      </c>
      <c r="G64" s="21">
        <f>L64*FATOR</f>
        <v/>
      </c>
      <c r="H64" s="22" t="n">
        <v>16.84</v>
      </c>
      <c r="I64" s="22">
        <f>ROUND(G64*H64, 2)</f>
        <v/>
      </c>
      <c r="L64" t="n">
        <v>0.08</v>
      </c>
      <c r="M64" t="n">
        <v>16.84</v>
      </c>
      <c r="N64">
        <f>(M64-H64)</f>
        <v/>
      </c>
    </row>
    <row r="65" ht="15" customHeight="1">
      <c r="A65" s="2" t="n"/>
      <c r="B65" s="2" t="n"/>
      <c r="C65" s="2" t="n"/>
      <c r="D65" s="2" t="n"/>
      <c r="E65" s="2" t="n"/>
      <c r="F65" s="2" t="n"/>
      <c r="G65" s="45" t="inlineStr">
        <is>
          <t>TOTAL Mão de Obra:</t>
        </is>
      </c>
      <c r="H65" s="55" t="n"/>
      <c r="I65" s="23">
        <f>SUM(I63:I64)</f>
        <v/>
      </c>
    </row>
    <row r="66" ht="15" customHeight="1">
      <c r="A66" s="42" t="inlineStr">
        <is>
          <t>Serviço</t>
        </is>
      </c>
      <c r="B66" s="54" t="n"/>
      <c r="C66" s="55" t="n"/>
      <c r="D66" s="37" t="inlineStr">
        <is>
          <t>FONTE</t>
        </is>
      </c>
      <c r="E66" s="55" t="n"/>
      <c r="F66" s="37" t="inlineStr">
        <is>
          <t>UNID</t>
        </is>
      </c>
      <c r="G66" s="37" t="inlineStr">
        <is>
          <t>COEFICIENTE</t>
        </is>
      </c>
      <c r="H66" s="37" t="inlineStr">
        <is>
          <t>PREÇO UNITÁRIO</t>
        </is>
      </c>
      <c r="I66" s="37" t="inlineStr">
        <is>
          <t>TOTAL</t>
        </is>
      </c>
    </row>
    <row r="67" ht="15" customHeight="1">
      <c r="A67" s="44" t="inlineStr">
        <is>
          <t>40.09.05</t>
        </is>
      </c>
      <c r="B67" s="43" t="inlineStr">
        <is>
          <t>CONCRETO 1:4:8, B1-B2 CALCARIA,LANCADO EM FUNDACAO</t>
        </is>
      </c>
      <c r="C67" s="55" t="n"/>
      <c r="D67" s="44" t="inlineStr">
        <is>
          <t>SUDECAP</t>
        </is>
      </c>
      <c r="E67" s="55" t="n"/>
      <c r="F67" s="44" t="inlineStr">
        <is>
          <t>M3</t>
        </is>
      </c>
      <c r="G67" s="21" t="n">
        <v>0.0064</v>
      </c>
      <c r="H67" s="22">
        <f>'COMPOSICOES AUXILIARES'!G228</f>
        <v/>
      </c>
      <c r="I67" s="22">
        <f>ROUND(G67*H67, 2)</f>
        <v/>
      </c>
      <c r="L67" t="n">
        <v>0.0064</v>
      </c>
      <c r="M67" t="n">
        <v>599.45</v>
      </c>
      <c r="N67">
        <f>(M67-H67)</f>
        <v/>
      </c>
    </row>
    <row r="68" ht="15" customHeight="1">
      <c r="A68" s="44" t="inlineStr">
        <is>
          <t>40.20.11</t>
        </is>
      </c>
      <c r="B68" s="43" t="inlineStr">
        <is>
          <t>FORMA DE TABUA DE PINHO DE 3a. TIPO E (P/ BERCO)</t>
        </is>
      </c>
      <c r="C68" s="55" t="n"/>
      <c r="D68" s="44" t="inlineStr">
        <is>
          <t>SUDECAP</t>
        </is>
      </c>
      <c r="E68" s="55" t="n"/>
      <c r="F68" s="44" t="inlineStr">
        <is>
          <t>M2</t>
        </is>
      </c>
      <c r="G68" s="21" t="n">
        <v>0.036</v>
      </c>
      <c r="H68" s="22">
        <f>'COMPOSICOES AUXILIARES'!G339</f>
        <v/>
      </c>
      <c r="I68" s="22">
        <f>ROUND(G68*H68, 2)</f>
        <v/>
      </c>
      <c r="L68" t="n">
        <v>0.036</v>
      </c>
      <c r="M68" t="n">
        <v>30.96</v>
      </c>
      <c r="N68">
        <f>(M68-H68)</f>
        <v/>
      </c>
    </row>
    <row r="69" ht="15" customHeight="1">
      <c r="A69" s="2" t="n"/>
      <c r="B69" s="2" t="n"/>
      <c r="C69" s="2" t="n"/>
      <c r="D69" s="2" t="n"/>
      <c r="E69" s="2" t="n"/>
      <c r="F69" s="2" t="n"/>
      <c r="G69" s="45" t="inlineStr">
        <is>
          <t>TOTAL Serviço:</t>
        </is>
      </c>
      <c r="H69" s="55" t="n"/>
      <c r="I69" s="23">
        <f>SUM(I67:I68)</f>
        <v/>
      </c>
    </row>
    <row r="70" ht="15" customHeight="1">
      <c r="A70" s="2" t="n"/>
      <c r="B70" s="2" t="n"/>
      <c r="C70" s="2" t="n"/>
      <c r="D70" s="2" t="n"/>
      <c r="E70" s="2" t="n"/>
      <c r="F70" s="2" t="n"/>
      <c r="G70" s="46" t="inlineStr">
        <is>
          <t>VALOR:</t>
        </is>
      </c>
      <c r="H70" s="55" t="n"/>
      <c r="I70" s="5">
        <f>SUM(I61,I69,I65)</f>
        <v/>
      </c>
    </row>
    <row r="71" ht="15" customHeight="1">
      <c r="A71" s="2" t="n"/>
      <c r="B71" s="2" t="n"/>
      <c r="C71" s="2" t="n"/>
      <c r="D71" s="2" t="n"/>
      <c r="E71" s="2" t="n"/>
      <c r="F71" s="2" t="n"/>
      <c r="G71" s="46" t="inlineStr">
        <is>
          <t>VALOR BDI:</t>
        </is>
      </c>
      <c r="H71" s="55" t="n"/>
      <c r="I71" s="5">
        <f>ROUNDDOWN(I70*BDI,2)</f>
        <v/>
      </c>
    </row>
    <row r="72" ht="15" customHeight="1">
      <c r="A72" s="2" t="n"/>
      <c r="B72" s="2" t="n"/>
      <c r="C72" s="2" t="n"/>
      <c r="D72" s="2" t="n"/>
      <c r="E72" s="2" t="n"/>
      <c r="F72" s="2" t="n"/>
      <c r="G72" s="46" t="inlineStr">
        <is>
          <t>VALOR COM BDI:</t>
        </is>
      </c>
      <c r="H72" s="55" t="n"/>
      <c r="I72" s="5">
        <f>I71 + I70</f>
        <v/>
      </c>
    </row>
    <row r="73" ht="9.949999999999999" customHeight="1">
      <c r="A73" s="2" t="n"/>
      <c r="B73" s="2" t="n"/>
      <c r="C73" s="2" t="n"/>
      <c r="D73" s="40" t="n"/>
      <c r="G73" s="2" t="n"/>
      <c r="H73" s="2" t="n"/>
      <c r="I73" s="2" t="n"/>
    </row>
    <row r="74" ht="20.1" customHeight="1">
      <c r="A74" s="41" t="inlineStr">
        <is>
          <t>1.5. 01.06.01 PADRÃO CEMIG PROVISÓRIO TIPO C3, DEMANDA PROVÁVEL DE 23,1 ATÉ 27,0KW (3F+N) (UN)</t>
        </is>
      </c>
      <c r="B74" s="54" t="n"/>
      <c r="C74" s="54" t="n"/>
      <c r="D74" s="54" t="n"/>
      <c r="E74" s="54" t="n"/>
      <c r="F74" s="54" t="n"/>
      <c r="G74" s="54" t="n"/>
      <c r="H74" s="54" t="n"/>
      <c r="I74" s="55" t="n"/>
    </row>
    <row r="75" ht="15" customHeight="1">
      <c r="A75" s="42" t="inlineStr">
        <is>
          <t>Material</t>
        </is>
      </c>
      <c r="B75" s="54" t="n"/>
      <c r="C75" s="55" t="n"/>
      <c r="D75" s="37" t="inlineStr">
        <is>
          <t>FONTE</t>
        </is>
      </c>
      <c r="E75" s="55" t="n"/>
      <c r="F75" s="37" t="inlineStr">
        <is>
          <t>UNID</t>
        </is>
      </c>
      <c r="G75" s="37" t="inlineStr">
        <is>
          <t>COEFICIENTE</t>
        </is>
      </c>
      <c r="H75" s="37" t="inlineStr">
        <is>
          <t>PREÇO UNITÁRIO</t>
        </is>
      </c>
      <c r="I75" s="37" t="inlineStr">
        <is>
          <t>TOTAL</t>
        </is>
      </c>
    </row>
    <row r="76" ht="29.1" customHeight="1">
      <c r="A76" s="44" t="inlineStr">
        <is>
          <t>74.44.40</t>
        </is>
      </c>
      <c r="B76" s="43" t="inlineStr">
        <is>
          <t>ABRACADEIRA, GALVANIZADA/ZINCADA, ROSCA SEM FIM, PARAFUSO INOX, LARGURA FITA *12,6 A *14 MM, D = 4" A 4 3/4" REF 11929</t>
        </is>
      </c>
      <c r="C76" s="55" t="n"/>
      <c r="D76" s="44" t="inlineStr">
        <is>
          <t>SUDECAP</t>
        </is>
      </c>
      <c r="E76" s="55" t="n"/>
      <c r="F76" s="44" t="inlineStr">
        <is>
          <t>UN</t>
        </is>
      </c>
      <c r="G76" s="21" t="n">
        <v>0.25</v>
      </c>
      <c r="H76" s="22">
        <f>ROUND(M76*FATOR, 2)</f>
        <v/>
      </c>
      <c r="I76" s="22">
        <f>ROUND(G76*H76, 2)</f>
        <v/>
      </c>
      <c r="L76" t="n">
        <v>0.25</v>
      </c>
      <c r="M76" t="n">
        <v>6.62</v>
      </c>
      <c r="N76">
        <f>(M76-H76)</f>
        <v/>
      </c>
    </row>
    <row r="77" ht="15" customHeight="1">
      <c r="A77" s="44" t="inlineStr">
        <is>
          <t>60.35.12</t>
        </is>
      </c>
      <c r="B77" s="43" t="inlineStr">
        <is>
          <t>ARAME GALVANIZADO 12 BWG, 2,76 MM (0,048 KG/M)</t>
        </is>
      </c>
      <c r="C77" s="55" t="n"/>
      <c r="D77" s="44" t="inlineStr">
        <is>
          <t>SUDECAP</t>
        </is>
      </c>
      <c r="E77" s="55" t="n"/>
      <c r="F77" s="44" t="inlineStr">
        <is>
          <t>KG</t>
        </is>
      </c>
      <c r="G77" s="21" t="n">
        <v>0.125</v>
      </c>
      <c r="H77" s="22">
        <f>ROUND(M77*FATOR, 2)</f>
        <v/>
      </c>
      <c r="I77" s="22">
        <f>ROUND(G77*H77, 2)</f>
        <v/>
      </c>
      <c r="L77" t="n">
        <v>0.125</v>
      </c>
      <c r="M77" t="n">
        <v>14.17</v>
      </c>
      <c r="N77">
        <f>(M77-H77)</f>
        <v/>
      </c>
    </row>
    <row r="78" ht="29.1" customHeight="1">
      <c r="A78" s="44" t="inlineStr">
        <is>
          <t>74.44.21</t>
        </is>
      </c>
      <c r="B78" s="43" t="inlineStr">
        <is>
          <t>ARMACAO VERTICAL COM HASTE E CONTRA-PINO, EM CHAPA DE ACO GALVANIZADO 3/16", COM 1 ESTRIBO, SEM ISOLADOR REF 1094</t>
        </is>
      </c>
      <c r="C78" s="55" t="n"/>
      <c r="D78" s="44" t="inlineStr">
        <is>
          <t>SUDECAP</t>
        </is>
      </c>
      <c r="E78" s="55" t="n"/>
      <c r="F78" s="44" t="inlineStr">
        <is>
          <t>UN</t>
        </is>
      </c>
      <c r="G78" s="21" t="n">
        <v>0.25</v>
      </c>
      <c r="H78" s="22">
        <f>ROUND(M78*FATOR, 2)</f>
        <v/>
      </c>
      <c r="I78" s="22">
        <f>ROUND(G78*H78, 2)</f>
        <v/>
      </c>
      <c r="L78" t="n">
        <v>0.25</v>
      </c>
      <c r="M78" t="n">
        <v>20.99</v>
      </c>
      <c r="N78">
        <f>(M78-H78)</f>
        <v/>
      </c>
    </row>
    <row r="79" ht="15" customHeight="1">
      <c r="A79" s="44" t="inlineStr">
        <is>
          <t>74.44.95</t>
        </is>
      </c>
      <c r="B79" s="43" t="inlineStr">
        <is>
          <t>CABECOTE DE ALUMINIO 1 1/4" REF 1099</t>
        </is>
      </c>
      <c r="C79" s="55" t="n"/>
      <c r="D79" s="44" t="inlineStr">
        <is>
          <t>SUDECAP</t>
        </is>
      </c>
      <c r="E79" s="55" t="n"/>
      <c r="F79" s="44" t="inlineStr">
        <is>
          <t>UN</t>
        </is>
      </c>
      <c r="G79" s="21" t="n">
        <v>0.25</v>
      </c>
      <c r="H79" s="22">
        <f>ROUND(M79*FATOR, 2)</f>
        <v/>
      </c>
      <c r="I79" s="22">
        <f>ROUND(G79*H79, 2)</f>
        <v/>
      </c>
      <c r="L79" t="n">
        <v>0.25</v>
      </c>
      <c r="M79" t="n">
        <v>4.22</v>
      </c>
      <c r="N79">
        <f>(M79-H79)</f>
        <v/>
      </c>
    </row>
    <row r="80" ht="15" customHeight="1">
      <c r="A80" s="44" t="inlineStr">
        <is>
          <t>74.17.11</t>
        </is>
      </c>
      <c r="B80" s="43" t="inlineStr">
        <is>
          <t>CABO DE COBRE NU (CORDOALHA) 10,0MM2</t>
        </is>
      </c>
      <c r="C80" s="55" t="n"/>
      <c r="D80" s="44" t="inlineStr">
        <is>
          <t>SUDECAP</t>
        </is>
      </c>
      <c r="E80" s="55" t="n"/>
      <c r="F80" s="44" t="inlineStr">
        <is>
          <t>M</t>
        </is>
      </c>
      <c r="G80" s="21" t="n">
        <v>1.15</v>
      </c>
      <c r="H80" s="22">
        <f>ROUND(M80*FATOR, 2)</f>
        <v/>
      </c>
      <c r="I80" s="22">
        <f>ROUND(G80*H80, 2)</f>
        <v/>
      </c>
      <c r="L80" t="n">
        <v>1.15</v>
      </c>
      <c r="M80" t="n">
        <v>8.199999999999999</v>
      </c>
      <c r="N80">
        <f>(M80-H80)</f>
        <v/>
      </c>
    </row>
    <row r="81" ht="29.1" customHeight="1">
      <c r="A81" s="44" t="inlineStr">
        <is>
          <t>74.16.43</t>
        </is>
      </c>
      <c r="B81" s="43" t="inlineStr">
        <is>
          <t>CABO DE COBRE, FLEXIVEL, CLASSE 4 OU 5, ISOLACAO EM PVC/A, ANTICHAMA BWF-B, COBERTURA PVC-ST1, ANTICHAMA BWF-B, 1 CONDUTOR, 0,6/1 KV, SECAO NOMINAL 25 MM2</t>
        </is>
      </c>
      <c r="C81" s="55" t="n"/>
      <c r="D81" s="44" t="inlineStr">
        <is>
          <t>SUDECAP</t>
        </is>
      </c>
      <c r="E81" s="55" t="n"/>
      <c r="F81" s="44" t="inlineStr">
        <is>
          <t>M</t>
        </is>
      </c>
      <c r="G81" s="21" t="n">
        <v>4.4</v>
      </c>
      <c r="H81" s="22">
        <f>ROUND(M81*FATOR, 2)</f>
        <v/>
      </c>
      <c r="I81" s="22">
        <f>ROUND(G81*H81, 2)</f>
        <v/>
      </c>
      <c r="L81" t="n">
        <v>4.4</v>
      </c>
      <c r="M81" t="n">
        <v>12.93</v>
      </c>
      <c r="N81">
        <f>(M81-H81)</f>
        <v/>
      </c>
    </row>
    <row r="82" ht="21" customHeight="1">
      <c r="A82" s="44" t="inlineStr">
        <is>
          <t>74.28.05</t>
        </is>
      </c>
      <c r="B82" s="43" t="inlineStr">
        <is>
          <t>CONECTOR METALICO TIPO PARAFUSO FENDIDO (SPLIT BOLT), PARA CABOS 25 MM2</t>
        </is>
      </c>
      <c r="C82" s="55" t="n"/>
      <c r="D82" s="44" t="inlineStr">
        <is>
          <t>SUDECAP</t>
        </is>
      </c>
      <c r="E82" s="55" t="n"/>
      <c r="F82" s="44" t="inlineStr">
        <is>
          <t>UN</t>
        </is>
      </c>
      <c r="G82" s="21" t="n">
        <v>1.75</v>
      </c>
      <c r="H82" s="22">
        <f>ROUND(M82*FATOR, 2)</f>
        <v/>
      </c>
      <c r="I82" s="22">
        <f>ROUND(G82*H82, 2)</f>
        <v/>
      </c>
      <c r="L82" t="n">
        <v>1.75</v>
      </c>
      <c r="M82" t="n">
        <v>11.72</v>
      </c>
      <c r="N82">
        <f>(M82-H82)</f>
        <v/>
      </c>
    </row>
    <row r="83" ht="21" customHeight="1">
      <c r="A83" s="44" t="inlineStr">
        <is>
          <t>74.08.31</t>
        </is>
      </c>
      <c r="B83" s="43" t="inlineStr">
        <is>
          <t>CX. PADRAO CEMIG P/MED.POLIF.E DISJ. 46x35x21 CM-2 OU EQUIVALENTE REF 39809</t>
        </is>
      </c>
      <c r="C83" s="55" t="n"/>
      <c r="D83" s="44" t="inlineStr">
        <is>
          <t>SUDECAP</t>
        </is>
      </c>
      <c r="E83" s="55" t="n"/>
      <c r="F83" s="44" t="inlineStr">
        <is>
          <t>UN</t>
        </is>
      </c>
      <c r="G83" s="21" t="n">
        <v>0.25</v>
      </c>
      <c r="H83" s="22">
        <f>ROUND(M83*FATOR, 2)</f>
        <v/>
      </c>
      <c r="I83" s="22">
        <f>ROUND(G83*H83, 2)</f>
        <v/>
      </c>
      <c r="L83" t="n">
        <v>0.25</v>
      </c>
      <c r="M83" t="n">
        <v>204.2</v>
      </c>
      <c r="N83">
        <f>(M83-H83)</f>
        <v/>
      </c>
    </row>
    <row r="84" ht="21" customHeight="1">
      <c r="A84" s="44" t="inlineStr">
        <is>
          <t>74.10.28</t>
        </is>
      </c>
      <c r="B84" s="43" t="inlineStr">
        <is>
          <t>DISJUNTOR TERMOMAGNÉTICO TIPO NEMA, TRIPOLAR 70A, TENSAO MAXIMA DE 240 V</t>
        </is>
      </c>
      <c r="C84" s="55" t="n"/>
      <c r="D84" s="44" t="inlineStr">
        <is>
          <t>SUDECAP</t>
        </is>
      </c>
      <c r="E84" s="55" t="n"/>
      <c r="F84" s="44" t="inlineStr">
        <is>
          <t>UN</t>
        </is>
      </c>
      <c r="G84" s="21" t="n">
        <v>0.25</v>
      </c>
      <c r="H84" s="22">
        <f>ROUND(M84*FATOR, 2)</f>
        <v/>
      </c>
      <c r="I84" s="22">
        <f>ROUND(G84*H84, 2)</f>
        <v/>
      </c>
      <c r="L84" t="n">
        <v>0.25</v>
      </c>
      <c r="M84" t="n">
        <v>123.67</v>
      </c>
      <c r="N84">
        <f>(M84-H84)</f>
        <v/>
      </c>
    </row>
    <row r="85" ht="21" customHeight="1">
      <c r="A85" s="44" t="inlineStr">
        <is>
          <t>74.02.13</t>
        </is>
      </c>
      <c r="B85" s="43" t="inlineStr">
        <is>
          <t>ELETRODUTO GALV. À QUENTE, PESADO, PAREDE 2,65MM, 1 1/4", CONF. ABNT NBR 5598 OU EQUIVALENTE</t>
        </is>
      </c>
      <c r="C85" s="55" t="n"/>
      <c r="D85" s="44" t="inlineStr">
        <is>
          <t>SUDECAP</t>
        </is>
      </c>
      <c r="E85" s="55" t="n"/>
      <c r="F85" s="44" t="inlineStr">
        <is>
          <t>M</t>
        </is>
      </c>
      <c r="G85" s="21" t="n">
        <v>1.25</v>
      </c>
      <c r="H85" s="22">
        <f>ROUND(M85*FATOR, 2)</f>
        <v/>
      </c>
      <c r="I85" s="22">
        <f>ROUND(G85*H85, 2)</f>
        <v/>
      </c>
      <c r="L85" t="n">
        <v>1.25</v>
      </c>
      <c r="M85" t="n">
        <v>52.07</v>
      </c>
      <c r="N85">
        <f>(M85-H85)</f>
        <v/>
      </c>
    </row>
    <row r="86" ht="21" customHeight="1">
      <c r="A86" s="44" t="inlineStr">
        <is>
          <t>74.44.31</t>
        </is>
      </c>
      <c r="B86" s="43" t="inlineStr">
        <is>
          <t>HASTE DE ATERRAM. 17,00MM X 2,40 COPPERWELD (3/4) OU EQUIVALENTE</t>
        </is>
      </c>
      <c r="C86" s="55" t="n"/>
      <c r="D86" s="44" t="inlineStr">
        <is>
          <t>SUDECAP</t>
        </is>
      </c>
      <c r="E86" s="55" t="n"/>
      <c r="F86" s="44" t="inlineStr">
        <is>
          <t>UN</t>
        </is>
      </c>
      <c r="G86" s="21" t="n">
        <v>2</v>
      </c>
      <c r="H86" s="22">
        <f>ROUND(M86*FATOR, 2)</f>
        <v/>
      </c>
      <c r="I86" s="22">
        <f>ROUND(G86*H86, 2)</f>
        <v/>
      </c>
      <c r="L86" t="n">
        <v>2</v>
      </c>
      <c r="M86" t="n">
        <v>115.56</v>
      </c>
      <c r="N86">
        <f>(M86-H86)</f>
        <v/>
      </c>
    </row>
    <row r="87" ht="21" customHeight="1">
      <c r="A87" s="44" t="inlineStr">
        <is>
          <t>74.44.25</t>
        </is>
      </c>
      <c r="B87" s="43" t="inlineStr">
        <is>
          <t>ISOLADOR DE PORCELANA, TIPO ROLDANA, DIMENSOES DE 72X72 MM, PARA USO EM BAIXA TENSAO REF 3398</t>
        </is>
      </c>
      <c r="C87" s="55" t="n"/>
      <c r="D87" s="44" t="inlineStr">
        <is>
          <t>SUDECAP</t>
        </is>
      </c>
      <c r="E87" s="55" t="n"/>
      <c r="F87" s="44" t="inlineStr">
        <is>
          <t>UN</t>
        </is>
      </c>
      <c r="G87" s="21" t="n">
        <v>0.25</v>
      </c>
      <c r="H87" s="22">
        <f>ROUND(M87*FATOR, 2)</f>
        <v/>
      </c>
      <c r="I87" s="22">
        <f>ROUND(G87*H87, 2)</f>
        <v/>
      </c>
      <c r="L87" t="n">
        <v>0.25</v>
      </c>
      <c r="M87" t="n">
        <v>7.33</v>
      </c>
      <c r="N87">
        <f>(M87-H87)</f>
        <v/>
      </c>
    </row>
    <row r="88" ht="21" customHeight="1">
      <c r="A88" s="44" t="inlineStr">
        <is>
          <t>74.46.66</t>
        </is>
      </c>
      <c r="B88" s="43" t="inlineStr">
        <is>
          <t>POSTE AÇO GALVANIZADO TIPO PA4 - D=102MM / H=7,OM  / E=2MM</t>
        </is>
      </c>
      <c r="C88" s="55" t="n"/>
      <c r="D88" s="44" t="inlineStr">
        <is>
          <t>SUDECAP</t>
        </is>
      </c>
      <c r="E88" s="55" t="n"/>
      <c r="F88" s="44" t="inlineStr">
        <is>
          <t>UN</t>
        </is>
      </c>
      <c r="G88" s="21" t="n">
        <v>0.25</v>
      </c>
      <c r="H88" s="22">
        <f>ROUND(M88*FATOR, 2)</f>
        <v/>
      </c>
      <c r="I88" s="22">
        <f>ROUND(G88*H88, 2)</f>
        <v/>
      </c>
      <c r="L88" t="n">
        <v>0.25</v>
      </c>
      <c r="M88" t="n">
        <v>379.13</v>
      </c>
      <c r="N88">
        <f>(M88-H88)</f>
        <v/>
      </c>
    </row>
    <row r="89" ht="15" customHeight="1">
      <c r="A89" s="44" t="inlineStr">
        <is>
          <t>74.44.86</t>
        </is>
      </c>
      <c r="B89" s="43" t="inlineStr">
        <is>
          <t>TAMPAO DE ALUMINIO 102MM</t>
        </is>
      </c>
      <c r="C89" s="55" t="n"/>
      <c r="D89" s="44" t="inlineStr">
        <is>
          <t>SUDECAP</t>
        </is>
      </c>
      <c r="E89" s="55" t="n"/>
      <c r="F89" s="44" t="inlineStr">
        <is>
          <t>UN</t>
        </is>
      </c>
      <c r="G89" s="21" t="n">
        <v>0.25</v>
      </c>
      <c r="H89" s="22">
        <f>ROUND(M89*FATOR, 2)</f>
        <v/>
      </c>
      <c r="I89" s="22">
        <f>ROUND(G89*H89, 2)</f>
        <v/>
      </c>
      <c r="L89" t="n">
        <v>0.25</v>
      </c>
      <c r="M89" t="n">
        <v>5.09</v>
      </c>
      <c r="N89">
        <f>(M89-H89)</f>
        <v/>
      </c>
    </row>
    <row r="90" ht="21" customHeight="1">
      <c r="A90" s="44" t="inlineStr">
        <is>
          <t>74.28.01</t>
        </is>
      </c>
      <c r="B90" s="43" t="inlineStr">
        <is>
          <t>TERMINAL DE PRESSÃO 16,0MM2 DE COBRE OU BRONZE PARA ATERRAMENTO</t>
        </is>
      </c>
      <c r="C90" s="55" t="n"/>
      <c r="D90" s="44" t="inlineStr">
        <is>
          <t>SUDECAP</t>
        </is>
      </c>
      <c r="E90" s="55" t="n"/>
      <c r="F90" s="44" t="inlineStr">
        <is>
          <t>UN</t>
        </is>
      </c>
      <c r="G90" s="21" t="n">
        <v>0.25</v>
      </c>
      <c r="H90" s="22">
        <f>ROUND(M90*FATOR, 2)</f>
        <v/>
      </c>
      <c r="I90" s="22">
        <f>ROUND(G90*H90, 2)</f>
        <v/>
      </c>
      <c r="L90" t="n">
        <v>0.25</v>
      </c>
      <c r="M90" t="n">
        <v>5.47</v>
      </c>
      <c r="N90">
        <f>(M90-H90)</f>
        <v/>
      </c>
    </row>
    <row r="91" ht="15" customHeight="1">
      <c r="A91" s="2" t="n"/>
      <c r="B91" s="2" t="n"/>
      <c r="C91" s="2" t="n"/>
      <c r="D91" s="2" t="n"/>
      <c r="E91" s="2" t="n"/>
      <c r="F91" s="2" t="n"/>
      <c r="G91" s="45" t="inlineStr">
        <is>
          <t>TOTAL Material:</t>
        </is>
      </c>
      <c r="H91" s="55" t="n"/>
      <c r="I91" s="23">
        <f>SUM(I76:I90)</f>
        <v/>
      </c>
    </row>
    <row r="92" ht="15" customHeight="1">
      <c r="A92" s="42" t="inlineStr">
        <is>
          <t>Mão de Obra</t>
        </is>
      </c>
      <c r="B92" s="54" t="n"/>
      <c r="C92" s="55" t="n"/>
      <c r="D92" s="37" t="inlineStr">
        <is>
          <t>FONTE</t>
        </is>
      </c>
      <c r="E92" s="55" t="n"/>
      <c r="F92" s="37" t="inlineStr">
        <is>
          <t>UNID</t>
        </is>
      </c>
      <c r="G92" s="37" t="inlineStr">
        <is>
          <t>COEFICIENTE</t>
        </is>
      </c>
      <c r="H92" s="37" t="inlineStr">
        <is>
          <t>PREÇO UNITÁRIO</t>
        </is>
      </c>
      <c r="I92" s="37" t="inlineStr">
        <is>
          <t>TOTAL</t>
        </is>
      </c>
    </row>
    <row r="93" ht="15" customHeight="1">
      <c r="A93" s="44" t="inlineStr">
        <is>
          <t>55.10.10</t>
        </is>
      </c>
      <c r="B93" s="43" t="inlineStr">
        <is>
          <t>AUXILIAR BOMBEIRO/ELETRICISTA</t>
        </is>
      </c>
      <c r="C93" s="55" t="n"/>
      <c r="D93" s="44" t="inlineStr">
        <is>
          <t>SUDECAP</t>
        </is>
      </c>
      <c r="E93" s="55" t="n"/>
      <c r="F93" s="44" t="inlineStr">
        <is>
          <t>H</t>
        </is>
      </c>
      <c r="G93" s="21">
        <f>L93*FATOR</f>
        <v/>
      </c>
      <c r="H93" s="22" t="n">
        <v>16.84</v>
      </c>
      <c r="I93" s="22">
        <f>ROUND(G93*H93, 2)</f>
        <v/>
      </c>
      <c r="L93" t="n">
        <v>3</v>
      </c>
      <c r="M93" t="n">
        <v>16.84</v>
      </c>
      <c r="N93">
        <f>(M93-H93)</f>
        <v/>
      </c>
    </row>
    <row r="94" ht="15" customHeight="1">
      <c r="A94" s="44" t="inlineStr">
        <is>
          <t>55.10.55</t>
        </is>
      </c>
      <c r="B94" s="43" t="inlineStr">
        <is>
          <t>ELETRICISTA</t>
        </is>
      </c>
      <c r="C94" s="55" t="n"/>
      <c r="D94" s="44" t="inlineStr">
        <is>
          <t>SUDECAP</t>
        </is>
      </c>
      <c r="E94" s="55" t="n"/>
      <c r="F94" s="44" t="inlineStr">
        <is>
          <t>H</t>
        </is>
      </c>
      <c r="G94" s="21">
        <f>L94*FATOR</f>
        <v/>
      </c>
      <c r="H94" s="22" t="n">
        <v>24.04</v>
      </c>
      <c r="I94" s="22">
        <f>ROUND(G94*H94, 2)</f>
        <v/>
      </c>
      <c r="L94" t="n">
        <v>3</v>
      </c>
      <c r="M94" t="n">
        <v>24.04</v>
      </c>
      <c r="N94">
        <f>(M94-H94)</f>
        <v/>
      </c>
    </row>
    <row r="95" ht="15" customHeight="1">
      <c r="A95" s="2" t="n"/>
      <c r="B95" s="2" t="n"/>
      <c r="C95" s="2" t="n"/>
      <c r="D95" s="2" t="n"/>
      <c r="E95" s="2" t="n"/>
      <c r="F95" s="2" t="n"/>
      <c r="G95" s="45" t="inlineStr">
        <is>
          <t>TOTAL Mão de Obra:</t>
        </is>
      </c>
      <c r="H95" s="55" t="n"/>
      <c r="I95" s="23">
        <f>SUM(I93:I94)</f>
        <v/>
      </c>
    </row>
    <row r="96" ht="15" customHeight="1">
      <c r="A96" s="2" t="n"/>
      <c r="B96" s="2" t="n"/>
      <c r="C96" s="2" t="n"/>
      <c r="D96" s="2" t="n"/>
      <c r="E96" s="2" t="n"/>
      <c r="F96" s="2" t="n"/>
      <c r="G96" s="46" t="inlineStr">
        <is>
          <t>VALOR:</t>
        </is>
      </c>
      <c r="H96" s="55" t="n"/>
      <c r="I96" s="5">
        <f>SUM(I91,I95)</f>
        <v/>
      </c>
    </row>
    <row r="97" ht="15" customHeight="1">
      <c r="A97" s="2" t="n"/>
      <c r="B97" s="2" t="n"/>
      <c r="C97" s="2" t="n"/>
      <c r="D97" s="2" t="n"/>
      <c r="E97" s="2" t="n"/>
      <c r="F97" s="2" t="n"/>
      <c r="G97" s="46" t="inlineStr">
        <is>
          <t>VALOR BDI:</t>
        </is>
      </c>
      <c r="H97" s="55" t="n"/>
      <c r="I97" s="5">
        <f>ROUNDDOWN(I96*BDI,2)</f>
        <v/>
      </c>
    </row>
    <row r="98" ht="15" customHeight="1">
      <c r="A98" s="2" t="n"/>
      <c r="B98" s="2" t="n"/>
      <c r="C98" s="2" t="n"/>
      <c r="D98" s="2" t="n"/>
      <c r="E98" s="2" t="n"/>
      <c r="F98" s="2" t="n"/>
      <c r="G98" s="46" t="inlineStr">
        <is>
          <t>VALOR COM BDI:</t>
        </is>
      </c>
      <c r="H98" s="55" t="n"/>
      <c r="I98" s="5">
        <f>I97 + I96</f>
        <v/>
      </c>
    </row>
    <row r="99" ht="9.949999999999999" customHeight="1">
      <c r="A99" s="2" t="n"/>
      <c r="B99" s="2" t="n"/>
      <c r="C99" s="2" t="n"/>
      <c r="D99" s="40" t="n"/>
      <c r="G99" s="2" t="n"/>
      <c r="H99" s="2" t="n"/>
      <c r="I99" s="2" t="n"/>
    </row>
    <row r="100" ht="20.1" customHeight="1">
      <c r="A100" s="41" t="inlineStr">
        <is>
          <t>1.6. 01.06.05 PADRAO COPASA - KIT CAVALTE METAL E REGISTRO 3/4" (UN)</t>
        </is>
      </c>
      <c r="B100" s="54" t="n"/>
      <c r="C100" s="54" t="n"/>
      <c r="D100" s="54" t="n"/>
      <c r="E100" s="54" t="n"/>
      <c r="F100" s="54" t="n"/>
      <c r="G100" s="54" t="n"/>
      <c r="H100" s="54" t="n"/>
      <c r="I100" s="55" t="n"/>
    </row>
    <row r="101" ht="15" customHeight="1">
      <c r="A101" s="42" t="inlineStr">
        <is>
          <t>Material</t>
        </is>
      </c>
      <c r="B101" s="54" t="n"/>
      <c r="C101" s="55" t="n"/>
      <c r="D101" s="37" t="inlineStr">
        <is>
          <t>FONTE</t>
        </is>
      </c>
      <c r="E101" s="55" t="n"/>
      <c r="F101" s="37" t="inlineStr">
        <is>
          <t>UNID</t>
        </is>
      </c>
      <c r="G101" s="37" t="inlineStr">
        <is>
          <t>COEFICIENTE</t>
        </is>
      </c>
      <c r="H101" s="37" t="inlineStr">
        <is>
          <t>PREÇO UNITÁRIO</t>
        </is>
      </c>
      <c r="I101" s="37" t="inlineStr">
        <is>
          <t>TOTAL</t>
        </is>
      </c>
    </row>
    <row r="102" ht="15" customHeight="1">
      <c r="A102" s="44" t="inlineStr">
        <is>
          <t>73.54.02</t>
        </is>
      </c>
      <c r="B102" s="43" t="inlineStr">
        <is>
          <t>KIT PADRAO COPASA 3/4" DE METAL OU EQUIVALENTE</t>
        </is>
      </c>
      <c r="C102" s="55" t="n"/>
      <c r="D102" s="44" t="inlineStr">
        <is>
          <t>SUDECAP</t>
        </is>
      </c>
      <c r="E102" s="55" t="n"/>
      <c r="F102" s="44" t="inlineStr">
        <is>
          <t>UN</t>
        </is>
      </c>
      <c r="G102" s="21" t="n">
        <v>1</v>
      </c>
      <c r="H102" s="22">
        <f>ROUND(M102*FATOR, 2)</f>
        <v/>
      </c>
      <c r="I102" s="22">
        <f>ROUND(G102*H102, 2)</f>
        <v/>
      </c>
      <c r="L102" t="n">
        <v>1</v>
      </c>
      <c r="M102" t="n">
        <v>282.17</v>
      </c>
      <c r="N102">
        <f>(M102-H102)</f>
        <v/>
      </c>
    </row>
    <row r="103" ht="15" customHeight="1">
      <c r="A103" s="2" t="n"/>
      <c r="B103" s="2" t="n"/>
      <c r="C103" s="2" t="n"/>
      <c r="D103" s="2" t="n"/>
      <c r="E103" s="2" t="n"/>
      <c r="F103" s="2" t="n"/>
      <c r="G103" s="45" t="inlineStr">
        <is>
          <t>TOTAL Material:</t>
        </is>
      </c>
      <c r="H103" s="55" t="n"/>
      <c r="I103" s="23">
        <f>SUM(I102:I102)</f>
        <v/>
      </c>
    </row>
    <row r="104" ht="15" customHeight="1">
      <c r="A104" s="42" t="inlineStr">
        <is>
          <t>Mão de Obra</t>
        </is>
      </c>
      <c r="B104" s="54" t="n"/>
      <c r="C104" s="55" t="n"/>
      <c r="D104" s="37" t="inlineStr">
        <is>
          <t>FONTE</t>
        </is>
      </c>
      <c r="E104" s="55" t="n"/>
      <c r="F104" s="37" t="inlineStr">
        <is>
          <t>UNID</t>
        </is>
      </c>
      <c r="G104" s="37" t="inlineStr">
        <is>
          <t>COEFICIENTE</t>
        </is>
      </c>
      <c r="H104" s="37" t="inlineStr">
        <is>
          <t>PREÇO UNITÁRIO</t>
        </is>
      </c>
      <c r="I104" s="37" t="inlineStr">
        <is>
          <t>TOTAL</t>
        </is>
      </c>
    </row>
    <row r="105" ht="15" customHeight="1">
      <c r="A105" s="44" t="inlineStr">
        <is>
          <t>55.10.10</t>
        </is>
      </c>
      <c r="B105" s="43" t="inlineStr">
        <is>
          <t>AUXILIAR BOMBEIRO/ELETRICISTA</t>
        </is>
      </c>
      <c r="C105" s="55" t="n"/>
      <c r="D105" s="44" t="inlineStr">
        <is>
          <t>SUDECAP</t>
        </is>
      </c>
      <c r="E105" s="55" t="n"/>
      <c r="F105" s="44" t="inlineStr">
        <is>
          <t>H</t>
        </is>
      </c>
      <c r="G105" s="21">
        <f>L105*FATOR</f>
        <v/>
      </c>
      <c r="H105" s="22" t="n">
        <v>16.84</v>
      </c>
      <c r="I105" s="22">
        <f>ROUND(G105*H105, 2)</f>
        <v/>
      </c>
      <c r="L105" t="n">
        <v>3</v>
      </c>
      <c r="M105" t="n">
        <v>16.84</v>
      </c>
      <c r="N105">
        <f>(M105-H105)</f>
        <v/>
      </c>
    </row>
    <row r="106" ht="15" customHeight="1">
      <c r="A106" s="44" t="inlineStr">
        <is>
          <t>55.10.39</t>
        </is>
      </c>
      <c r="B106" s="43" t="inlineStr">
        <is>
          <t>BOMBEIRO</t>
        </is>
      </c>
      <c r="C106" s="55" t="n"/>
      <c r="D106" s="44" t="inlineStr">
        <is>
          <t>SUDECAP</t>
        </is>
      </c>
      <c r="E106" s="55" t="n"/>
      <c r="F106" s="44" t="inlineStr">
        <is>
          <t>H</t>
        </is>
      </c>
      <c r="G106" s="21">
        <f>L106*FATOR</f>
        <v/>
      </c>
      <c r="H106" s="22" t="n">
        <v>24.05</v>
      </c>
      <c r="I106" s="22">
        <f>ROUND(G106*H106, 2)</f>
        <v/>
      </c>
      <c r="L106" t="n">
        <v>3</v>
      </c>
      <c r="M106" t="n">
        <v>24.05</v>
      </c>
      <c r="N106">
        <f>(M106-H106)</f>
        <v/>
      </c>
    </row>
    <row r="107" ht="15" customHeight="1">
      <c r="A107" s="44" t="inlineStr">
        <is>
          <t>55.10.75</t>
        </is>
      </c>
      <c r="B107" s="43" t="inlineStr">
        <is>
          <t>PEDREIRO</t>
        </is>
      </c>
      <c r="C107" s="55" t="n"/>
      <c r="D107" s="44" t="inlineStr">
        <is>
          <t>SUDECAP</t>
        </is>
      </c>
      <c r="E107" s="55" t="n"/>
      <c r="F107" s="44" t="inlineStr">
        <is>
          <t>H</t>
        </is>
      </c>
      <c r="G107" s="21">
        <f>L107*FATOR</f>
        <v/>
      </c>
      <c r="H107" s="22" t="n">
        <v>24.05</v>
      </c>
      <c r="I107" s="22">
        <f>ROUND(G107*H107, 2)</f>
        <v/>
      </c>
      <c r="L107" t="n">
        <v>3</v>
      </c>
      <c r="M107" t="n">
        <v>24.05</v>
      </c>
      <c r="N107">
        <f>(M107-H107)</f>
        <v/>
      </c>
    </row>
    <row r="108" ht="15" customHeight="1">
      <c r="A108" s="2" t="n"/>
      <c r="B108" s="2" t="n"/>
      <c r="C108" s="2" t="n"/>
      <c r="D108" s="2" t="n"/>
      <c r="E108" s="2" t="n"/>
      <c r="F108" s="2" t="n"/>
      <c r="G108" s="45" t="inlineStr">
        <is>
          <t>TOTAL Mão de Obra:</t>
        </is>
      </c>
      <c r="H108" s="55" t="n"/>
      <c r="I108" s="23">
        <f>SUM(I105:I107)</f>
        <v/>
      </c>
    </row>
    <row r="109" ht="15" customHeight="1">
      <c r="A109" s="2" t="n"/>
      <c r="B109" s="2" t="n"/>
      <c r="C109" s="2" t="n"/>
      <c r="D109" s="2" t="n"/>
      <c r="E109" s="2" t="n"/>
      <c r="F109" s="2" t="n"/>
      <c r="G109" s="46" t="inlineStr">
        <is>
          <t>VALOR:</t>
        </is>
      </c>
      <c r="H109" s="55" t="n"/>
      <c r="I109" s="5">
        <f>SUM(I103,I108)</f>
        <v/>
      </c>
    </row>
    <row r="110" ht="15" customHeight="1">
      <c r="A110" s="2" t="n"/>
      <c r="B110" s="2" t="n"/>
      <c r="C110" s="2" t="n"/>
      <c r="D110" s="2" t="n"/>
      <c r="E110" s="2" t="n"/>
      <c r="F110" s="2" t="n"/>
      <c r="G110" s="46" t="inlineStr">
        <is>
          <t>VALOR BDI:</t>
        </is>
      </c>
      <c r="H110" s="55" t="n"/>
      <c r="I110" s="5">
        <f>ROUNDDOWN(I109*BDI,2)</f>
        <v/>
      </c>
    </row>
    <row r="111" ht="15" customHeight="1">
      <c r="A111" s="2" t="n"/>
      <c r="B111" s="2" t="n"/>
      <c r="C111" s="2" t="n"/>
      <c r="D111" s="2" t="n"/>
      <c r="E111" s="2" t="n"/>
      <c r="F111" s="2" t="n"/>
      <c r="G111" s="46" t="inlineStr">
        <is>
          <t>VALOR COM BDI:</t>
        </is>
      </c>
      <c r="H111" s="55" t="n"/>
      <c r="I111" s="5">
        <f>I110 + I109</f>
        <v/>
      </c>
    </row>
    <row r="112" ht="9.949999999999999" customHeight="1">
      <c r="A112" s="2" t="n"/>
      <c r="B112" s="2" t="n"/>
      <c r="C112" s="2" t="n"/>
      <c r="D112" s="40" t="n"/>
      <c r="G112" s="2" t="n"/>
      <c r="H112" s="2" t="n"/>
      <c r="I112" s="2" t="n"/>
    </row>
    <row r="113" ht="20.1" customHeight="1">
      <c r="A113" s="41" t="inlineStr">
        <is>
          <t>1.7. 01.08.01 TUBO PVC D= 100 MM (M)</t>
        </is>
      </c>
      <c r="B113" s="54" t="n"/>
      <c r="C113" s="54" t="n"/>
      <c r="D113" s="54" t="n"/>
      <c r="E113" s="54" t="n"/>
      <c r="F113" s="54" t="n"/>
      <c r="G113" s="54" t="n"/>
      <c r="H113" s="54" t="n"/>
      <c r="I113" s="55" t="n"/>
    </row>
    <row r="114" ht="15" customHeight="1">
      <c r="A114" s="42" t="inlineStr">
        <is>
          <t>Material</t>
        </is>
      </c>
      <c r="B114" s="54" t="n"/>
      <c r="C114" s="55" t="n"/>
      <c r="D114" s="37" t="inlineStr">
        <is>
          <t>FONTE</t>
        </is>
      </c>
      <c r="E114" s="55" t="n"/>
      <c r="F114" s="37" t="inlineStr">
        <is>
          <t>UNID</t>
        </is>
      </c>
      <c r="G114" s="37" t="inlineStr">
        <is>
          <t>COEFICIENTE</t>
        </is>
      </c>
      <c r="H114" s="37" t="inlineStr">
        <is>
          <t>PREÇO UNITÁRIO</t>
        </is>
      </c>
      <c r="I114" s="37" t="inlineStr">
        <is>
          <t>TOTAL</t>
        </is>
      </c>
    </row>
    <row r="115" ht="21" customHeight="1">
      <c r="A115" s="44" t="inlineStr">
        <is>
          <t>73.24.04</t>
        </is>
      </c>
      <c r="B115" s="43" t="inlineStr">
        <is>
          <t>TUBO PVC ESGOTO P/B SERIE NORMAL (NBR 5688) D= 100MM X 6M</t>
        </is>
      </c>
      <c r="C115" s="55" t="n"/>
      <c r="D115" s="44" t="inlineStr">
        <is>
          <t>SUDECAP</t>
        </is>
      </c>
      <c r="E115" s="55" t="n"/>
      <c r="F115" s="44" t="inlineStr">
        <is>
          <t>UN</t>
        </is>
      </c>
      <c r="G115" s="21" t="n">
        <v>0.18333</v>
      </c>
      <c r="H115" s="22">
        <f>ROUND(M115*FATOR, 2)</f>
        <v/>
      </c>
      <c r="I115" s="22">
        <f>ROUND(G115*H115, 2)</f>
        <v/>
      </c>
      <c r="L115" t="n">
        <v>0.18333</v>
      </c>
      <c r="M115" t="n">
        <v>90.59999999999999</v>
      </c>
      <c r="N115">
        <f>(M115-H115)</f>
        <v/>
      </c>
    </row>
    <row r="116" ht="15" customHeight="1">
      <c r="A116" s="2" t="n"/>
      <c r="B116" s="2" t="n"/>
      <c r="C116" s="2" t="n"/>
      <c r="D116" s="2" t="n"/>
      <c r="E116" s="2" t="n"/>
      <c r="F116" s="2" t="n"/>
      <c r="G116" s="45" t="inlineStr">
        <is>
          <t>TOTAL Material:</t>
        </is>
      </c>
      <c r="H116" s="55" t="n"/>
      <c r="I116" s="23">
        <f>SUM(I115:I115)</f>
        <v/>
      </c>
    </row>
    <row r="117" ht="15" customHeight="1">
      <c r="A117" s="42" t="inlineStr">
        <is>
          <t>Mão de Obra</t>
        </is>
      </c>
      <c r="B117" s="54" t="n"/>
      <c r="C117" s="55" t="n"/>
      <c r="D117" s="37" t="inlineStr">
        <is>
          <t>FONTE</t>
        </is>
      </c>
      <c r="E117" s="55" t="n"/>
      <c r="F117" s="37" t="inlineStr">
        <is>
          <t>UNID</t>
        </is>
      </c>
      <c r="G117" s="37" t="inlineStr">
        <is>
          <t>COEFICIENTE</t>
        </is>
      </c>
      <c r="H117" s="37" t="inlineStr">
        <is>
          <t>PREÇO UNITÁRIO</t>
        </is>
      </c>
      <c r="I117" s="37" t="inlineStr">
        <is>
          <t>TOTAL</t>
        </is>
      </c>
    </row>
    <row r="118" ht="15" customHeight="1">
      <c r="A118" s="44" t="inlineStr">
        <is>
          <t>55.10.10</t>
        </is>
      </c>
      <c r="B118" s="43" t="inlineStr">
        <is>
          <t>AUXILIAR BOMBEIRO/ELETRICISTA</t>
        </is>
      </c>
      <c r="C118" s="55" t="n"/>
      <c r="D118" s="44" t="inlineStr">
        <is>
          <t>SUDECAP</t>
        </is>
      </c>
      <c r="E118" s="55" t="n"/>
      <c r="F118" s="44" t="inlineStr">
        <is>
          <t>H</t>
        </is>
      </c>
      <c r="G118" s="21">
        <f>L118*FATOR</f>
        <v/>
      </c>
      <c r="H118" s="22" t="n">
        <v>16.84</v>
      </c>
      <c r="I118" s="22">
        <f>ROUND(G118*H118, 2)</f>
        <v/>
      </c>
      <c r="L118" t="n">
        <v>0.2</v>
      </c>
      <c r="M118" t="n">
        <v>16.84</v>
      </c>
      <c r="N118">
        <f>(M118-H118)</f>
        <v/>
      </c>
    </row>
    <row r="119" ht="15" customHeight="1">
      <c r="A119" s="44" t="inlineStr">
        <is>
          <t>55.10.39</t>
        </is>
      </c>
      <c r="B119" s="43" t="inlineStr">
        <is>
          <t>BOMBEIRO</t>
        </is>
      </c>
      <c r="C119" s="55" t="n"/>
      <c r="D119" s="44" t="inlineStr">
        <is>
          <t>SUDECAP</t>
        </is>
      </c>
      <c r="E119" s="55" t="n"/>
      <c r="F119" s="44" t="inlineStr">
        <is>
          <t>H</t>
        </is>
      </c>
      <c r="G119" s="21">
        <f>L119*FATOR</f>
        <v/>
      </c>
      <c r="H119" s="22" t="n">
        <v>24.05</v>
      </c>
      <c r="I119" s="22">
        <f>ROUND(G119*H119, 2)</f>
        <v/>
      </c>
      <c r="L119" t="n">
        <v>0.15</v>
      </c>
      <c r="M119" t="n">
        <v>24.05</v>
      </c>
      <c r="N119">
        <f>(M119-H119)</f>
        <v/>
      </c>
    </row>
    <row r="120" ht="15" customHeight="1">
      <c r="A120" s="2" t="n"/>
      <c r="B120" s="2" t="n"/>
      <c r="C120" s="2" t="n"/>
      <c r="D120" s="2" t="n"/>
      <c r="E120" s="2" t="n"/>
      <c r="F120" s="2" t="n"/>
      <c r="G120" s="45" t="inlineStr">
        <is>
          <t>TOTAL Mão de Obra:</t>
        </is>
      </c>
      <c r="H120" s="55" t="n"/>
      <c r="I120" s="23">
        <f>SUM(I118:I119)</f>
        <v/>
      </c>
    </row>
    <row r="121" ht="15" customHeight="1">
      <c r="A121" s="2" t="n"/>
      <c r="B121" s="2" t="n"/>
      <c r="C121" s="2" t="n"/>
      <c r="D121" s="2" t="n"/>
      <c r="E121" s="2" t="n"/>
      <c r="F121" s="2" t="n"/>
      <c r="G121" s="46" t="inlineStr">
        <is>
          <t>VALOR:</t>
        </is>
      </c>
      <c r="H121" s="55" t="n"/>
      <c r="I121" s="5">
        <f>SUM(I116,I120)</f>
        <v/>
      </c>
    </row>
    <row r="122" ht="15" customHeight="1">
      <c r="A122" s="2" t="n"/>
      <c r="B122" s="2" t="n"/>
      <c r="C122" s="2" t="n"/>
      <c r="D122" s="2" t="n"/>
      <c r="E122" s="2" t="n"/>
      <c r="F122" s="2" t="n"/>
      <c r="G122" s="46" t="inlineStr">
        <is>
          <t>VALOR BDI:</t>
        </is>
      </c>
      <c r="H122" s="55" t="n"/>
      <c r="I122" s="5">
        <f>ROUNDDOWN(I121*BDI,2)</f>
        <v/>
      </c>
    </row>
    <row r="123" ht="15" customHeight="1">
      <c r="A123" s="2" t="n"/>
      <c r="B123" s="2" t="n"/>
      <c r="C123" s="2" t="n"/>
      <c r="D123" s="2" t="n"/>
      <c r="E123" s="2" t="n"/>
      <c r="F123" s="2" t="n"/>
      <c r="G123" s="46" t="inlineStr">
        <is>
          <t>VALOR COM BDI:</t>
        </is>
      </c>
      <c r="H123" s="55" t="n"/>
      <c r="I123" s="5">
        <f>I122 + I121</f>
        <v/>
      </c>
    </row>
    <row r="124" ht="9.949999999999999" customHeight="1">
      <c r="A124" s="2" t="n"/>
      <c r="B124" s="2" t="n"/>
      <c r="C124" s="2" t="n"/>
      <c r="D124" s="40" t="n"/>
      <c r="G124" s="2" t="n"/>
      <c r="H124" s="2" t="n"/>
      <c r="I124" s="2" t="n"/>
    </row>
    <row r="125" ht="20.1" customHeight="1">
      <c r="A125" s="41" t="inlineStr">
        <is>
          <t>1.8. 01.08.21 TUBO PVC AGUA SOLDA E CONEXOES D=25MM (3/4") (M)</t>
        </is>
      </c>
      <c r="B125" s="54" t="n"/>
      <c r="C125" s="54" t="n"/>
      <c r="D125" s="54" t="n"/>
      <c r="E125" s="54" t="n"/>
      <c r="F125" s="54" t="n"/>
      <c r="G125" s="54" t="n"/>
      <c r="H125" s="54" t="n"/>
      <c r="I125" s="55" t="n"/>
    </row>
    <row r="126" ht="15" customHeight="1">
      <c r="A126" s="42" t="inlineStr">
        <is>
          <t>Material</t>
        </is>
      </c>
      <c r="B126" s="54" t="n"/>
      <c r="C126" s="55" t="n"/>
      <c r="D126" s="37" t="inlineStr">
        <is>
          <t>FONTE</t>
        </is>
      </c>
      <c r="E126" s="55" t="n"/>
      <c r="F126" s="37" t="inlineStr">
        <is>
          <t>UNID</t>
        </is>
      </c>
      <c r="G126" s="37" t="inlineStr">
        <is>
          <t>COEFICIENTE</t>
        </is>
      </c>
      <c r="H126" s="37" t="inlineStr">
        <is>
          <t>PREÇO UNITÁRIO</t>
        </is>
      </c>
      <c r="I126" s="37" t="inlineStr">
        <is>
          <t>TOTAL</t>
        </is>
      </c>
    </row>
    <row r="127" ht="15" customHeight="1">
      <c r="A127" s="44" t="inlineStr">
        <is>
          <t>73.80.20</t>
        </is>
      </c>
      <c r="B127" s="43" t="inlineStr">
        <is>
          <t>ADESIVO PARA TUBOS DE PVC</t>
        </is>
      </c>
      <c r="C127" s="55" t="n"/>
      <c r="D127" s="44" t="inlineStr">
        <is>
          <t>SUDECAP</t>
        </is>
      </c>
      <c r="E127" s="55" t="n"/>
      <c r="F127" s="44" t="inlineStr">
        <is>
          <t>KG</t>
        </is>
      </c>
      <c r="G127" s="21" t="n">
        <v>0.00044</v>
      </c>
      <c r="H127" s="22">
        <f>ROUND(M127*FATOR, 2)</f>
        <v/>
      </c>
      <c r="I127" s="22">
        <f>ROUND(G127*H127, 2)</f>
        <v/>
      </c>
      <c r="L127" t="n">
        <v>0.00044</v>
      </c>
      <c r="M127" t="n">
        <v>82.89</v>
      </c>
      <c r="N127">
        <f>(M127-H127)</f>
        <v/>
      </c>
    </row>
    <row r="128" ht="21" customHeight="1">
      <c r="A128" s="44" t="inlineStr">
        <is>
          <t>73.02.02</t>
        </is>
      </c>
      <c r="B128" s="43" t="inlineStr">
        <is>
          <t>TUBO PVC SOLDÁVEL MARROM D=  25MM (3/4") CONF. NBR 5648</t>
        </is>
      </c>
      <c r="C128" s="55" t="n"/>
      <c r="D128" s="44" t="inlineStr">
        <is>
          <t>SUDECAP</t>
        </is>
      </c>
      <c r="E128" s="55" t="n"/>
      <c r="F128" s="44" t="inlineStr">
        <is>
          <t>M</t>
        </is>
      </c>
      <c r="G128" s="21" t="n">
        <v>1.1</v>
      </c>
      <c r="H128" s="22">
        <f>ROUND(M128*FATOR, 2)</f>
        <v/>
      </c>
      <c r="I128" s="22">
        <f>ROUND(G128*H128, 2)</f>
        <v/>
      </c>
      <c r="L128" t="n">
        <v>1.1</v>
      </c>
      <c r="M128" t="n">
        <v>4.1</v>
      </c>
      <c r="N128">
        <f>(M128-H128)</f>
        <v/>
      </c>
    </row>
    <row r="129" ht="15" customHeight="1">
      <c r="A129" s="2" t="n"/>
      <c r="B129" s="2" t="n"/>
      <c r="C129" s="2" t="n"/>
      <c r="D129" s="2" t="n"/>
      <c r="E129" s="2" t="n"/>
      <c r="F129" s="2" t="n"/>
      <c r="G129" s="45" t="inlineStr">
        <is>
          <t>TOTAL Material:</t>
        </is>
      </c>
      <c r="H129" s="55" t="n"/>
      <c r="I129" s="23">
        <f>SUM(I127:I128)</f>
        <v/>
      </c>
    </row>
    <row r="130" ht="15" customHeight="1">
      <c r="A130" s="42" t="inlineStr">
        <is>
          <t>Mão de Obra</t>
        </is>
      </c>
      <c r="B130" s="54" t="n"/>
      <c r="C130" s="55" t="n"/>
      <c r="D130" s="37" t="inlineStr">
        <is>
          <t>FONTE</t>
        </is>
      </c>
      <c r="E130" s="55" t="n"/>
      <c r="F130" s="37" t="inlineStr">
        <is>
          <t>UNID</t>
        </is>
      </c>
      <c r="G130" s="37" t="inlineStr">
        <is>
          <t>COEFICIENTE</t>
        </is>
      </c>
      <c r="H130" s="37" t="inlineStr">
        <is>
          <t>PREÇO UNITÁRIO</t>
        </is>
      </c>
      <c r="I130" s="37" t="inlineStr">
        <is>
          <t>TOTAL</t>
        </is>
      </c>
    </row>
    <row r="131" ht="15" customHeight="1">
      <c r="A131" s="44" t="inlineStr">
        <is>
          <t>55.10.10</t>
        </is>
      </c>
      <c r="B131" s="43" t="inlineStr">
        <is>
          <t>AUXILIAR BOMBEIRO/ELETRICISTA</t>
        </is>
      </c>
      <c r="C131" s="55" t="n"/>
      <c r="D131" s="44" t="inlineStr">
        <is>
          <t>SUDECAP</t>
        </is>
      </c>
      <c r="E131" s="55" t="n"/>
      <c r="F131" s="44" t="inlineStr">
        <is>
          <t>H</t>
        </is>
      </c>
      <c r="G131" s="21">
        <f>L131*FATOR</f>
        <v/>
      </c>
      <c r="H131" s="22" t="n">
        <v>16.84</v>
      </c>
      <c r="I131" s="22">
        <f>ROUND(G131*H131, 2)</f>
        <v/>
      </c>
      <c r="L131" t="n">
        <v>0.08400000000000001</v>
      </c>
      <c r="M131" t="n">
        <v>16.84</v>
      </c>
      <c r="N131">
        <f>(M131-H131)</f>
        <v/>
      </c>
    </row>
    <row r="132" ht="15" customHeight="1">
      <c r="A132" s="44" t="inlineStr">
        <is>
          <t>55.10.39</t>
        </is>
      </c>
      <c r="B132" s="43" t="inlineStr">
        <is>
          <t>BOMBEIRO</t>
        </is>
      </c>
      <c r="C132" s="55" t="n"/>
      <c r="D132" s="44" t="inlineStr">
        <is>
          <t>SUDECAP</t>
        </is>
      </c>
      <c r="E132" s="55" t="n"/>
      <c r="F132" s="44" t="inlineStr">
        <is>
          <t>H</t>
        </is>
      </c>
      <c r="G132" s="21">
        <f>L132*FATOR</f>
        <v/>
      </c>
      <c r="H132" s="22" t="n">
        <v>24.05</v>
      </c>
      <c r="I132" s="22">
        <f>ROUND(G132*H132, 2)</f>
        <v/>
      </c>
      <c r="L132" t="n">
        <v>0.08400000000000001</v>
      </c>
      <c r="M132" t="n">
        <v>24.05</v>
      </c>
      <c r="N132">
        <f>(M132-H132)</f>
        <v/>
      </c>
    </row>
    <row r="133" ht="15" customHeight="1">
      <c r="A133" s="2" t="n"/>
      <c r="B133" s="2" t="n"/>
      <c r="C133" s="2" t="n"/>
      <c r="D133" s="2" t="n"/>
      <c r="E133" s="2" t="n"/>
      <c r="F133" s="2" t="n"/>
      <c r="G133" s="45" t="inlineStr">
        <is>
          <t>TOTAL Mão de Obra:</t>
        </is>
      </c>
      <c r="H133" s="55" t="n"/>
      <c r="I133" s="23">
        <f>SUM(I131:I132)</f>
        <v/>
      </c>
    </row>
    <row r="134" ht="15" customHeight="1">
      <c r="A134" s="2" t="n"/>
      <c r="B134" s="2" t="n"/>
      <c r="C134" s="2" t="n"/>
      <c r="D134" s="2" t="n"/>
      <c r="E134" s="2" t="n"/>
      <c r="F134" s="2" t="n"/>
      <c r="G134" s="46" t="inlineStr">
        <is>
          <t>VALOR:</t>
        </is>
      </c>
      <c r="H134" s="55" t="n"/>
      <c r="I134" s="5">
        <f>SUM(I129,I133)</f>
        <v/>
      </c>
    </row>
    <row r="135" ht="15" customHeight="1">
      <c r="A135" s="2" t="n"/>
      <c r="B135" s="2" t="n"/>
      <c r="C135" s="2" t="n"/>
      <c r="D135" s="2" t="n"/>
      <c r="E135" s="2" t="n"/>
      <c r="F135" s="2" t="n"/>
      <c r="G135" s="46" t="inlineStr">
        <is>
          <t>VALOR BDI:</t>
        </is>
      </c>
      <c r="H135" s="55" t="n"/>
      <c r="I135" s="5">
        <f>ROUNDDOWN(I134*BDI,2)</f>
        <v/>
      </c>
    </row>
    <row r="136" ht="15" customHeight="1">
      <c r="A136" s="2" t="n"/>
      <c r="B136" s="2" t="n"/>
      <c r="C136" s="2" t="n"/>
      <c r="D136" s="2" t="n"/>
      <c r="E136" s="2" t="n"/>
      <c r="F136" s="2" t="n"/>
      <c r="G136" s="46" t="inlineStr">
        <is>
          <t>VALOR COM BDI:</t>
        </is>
      </c>
      <c r="H136" s="55" t="n"/>
      <c r="I136" s="5">
        <f>I135 + I134</f>
        <v/>
      </c>
    </row>
    <row r="137" ht="9.949999999999999" customHeight="1">
      <c r="A137" s="2" t="n"/>
      <c r="B137" s="2" t="n"/>
      <c r="C137" s="2" t="n"/>
      <c r="D137" s="40" t="n"/>
      <c r="G137" s="2" t="n"/>
      <c r="H137" s="2" t="n"/>
      <c r="I137" s="2" t="n"/>
    </row>
    <row r="138" ht="20.1" customHeight="1">
      <c r="A138" s="41" t="inlineStr">
        <is>
          <t>1.9. 01.09.01 MOBILIZACAO DE CONTAINER (UN)</t>
        </is>
      </c>
      <c r="B138" s="54" t="n"/>
      <c r="C138" s="54" t="n"/>
      <c r="D138" s="54" t="n"/>
      <c r="E138" s="54" t="n"/>
      <c r="F138" s="54" t="n"/>
      <c r="G138" s="54" t="n"/>
      <c r="H138" s="54" t="n"/>
      <c r="I138" s="55" t="n"/>
    </row>
    <row r="139" ht="15" customHeight="1">
      <c r="A139" s="42" t="inlineStr">
        <is>
          <t>Material</t>
        </is>
      </c>
      <c r="B139" s="54" t="n"/>
      <c r="C139" s="55" t="n"/>
      <c r="D139" s="37" t="inlineStr">
        <is>
          <t>FONTE</t>
        </is>
      </c>
      <c r="E139" s="55" t="n"/>
      <c r="F139" s="37" t="inlineStr">
        <is>
          <t>UNID</t>
        </is>
      </c>
      <c r="G139" s="37" t="inlineStr">
        <is>
          <t>COEFICIENTE</t>
        </is>
      </c>
      <c r="H139" s="37" t="inlineStr">
        <is>
          <t>PREÇO UNITÁRIO</t>
        </is>
      </c>
      <c r="I139" s="37" t="inlineStr">
        <is>
          <t>TOTAL</t>
        </is>
      </c>
    </row>
    <row r="140" ht="15" customHeight="1">
      <c r="A140" s="44" t="inlineStr">
        <is>
          <t>89.50.20</t>
        </is>
      </c>
      <c r="B140" s="43" t="inlineStr">
        <is>
          <t>MOBILIZAÇAO DE CONTAINER</t>
        </is>
      </c>
      <c r="C140" s="55" t="n"/>
      <c r="D140" s="44" t="inlineStr">
        <is>
          <t>SUDECAP</t>
        </is>
      </c>
      <c r="E140" s="55" t="n"/>
      <c r="F140" s="44" t="inlineStr">
        <is>
          <t>UN</t>
        </is>
      </c>
      <c r="G140" s="21" t="n">
        <v>1</v>
      </c>
      <c r="H140" s="22">
        <f>ROUND(M140*FATOR, 2)</f>
        <v/>
      </c>
      <c r="I140" s="22">
        <f>ROUND(G140*H140, 2)</f>
        <v/>
      </c>
      <c r="L140" t="n">
        <v>1</v>
      </c>
      <c r="M140" t="n">
        <v>1200</v>
      </c>
      <c r="N140">
        <f>(M140-H140)</f>
        <v/>
      </c>
    </row>
    <row r="141" ht="15" customHeight="1">
      <c r="A141" s="2" t="n"/>
      <c r="B141" s="2" t="n"/>
      <c r="C141" s="2" t="n"/>
      <c r="D141" s="2" t="n"/>
      <c r="E141" s="2" t="n"/>
      <c r="F141" s="2" t="n"/>
      <c r="G141" s="45" t="inlineStr">
        <is>
          <t>TOTAL Material:</t>
        </is>
      </c>
      <c r="H141" s="55" t="n"/>
      <c r="I141" s="23">
        <f>SUM(I140:I140)</f>
        <v/>
      </c>
    </row>
    <row r="142" ht="15" customHeight="1">
      <c r="A142" s="2" t="n"/>
      <c r="B142" s="2" t="n"/>
      <c r="C142" s="2" t="n"/>
      <c r="D142" s="2" t="n"/>
      <c r="E142" s="2" t="n"/>
      <c r="F142" s="2" t="n"/>
      <c r="G142" s="46" t="inlineStr">
        <is>
          <t>VALOR:</t>
        </is>
      </c>
      <c r="H142" s="55" t="n"/>
      <c r="I142" s="5">
        <f>SUM(I141)</f>
        <v/>
      </c>
    </row>
    <row r="143" ht="15" customHeight="1">
      <c r="A143" s="2" t="n"/>
      <c r="B143" s="2" t="n"/>
      <c r="C143" s="2" t="n"/>
      <c r="D143" s="2" t="n"/>
      <c r="E143" s="2" t="n"/>
      <c r="F143" s="2" t="n"/>
      <c r="G143" s="46" t="inlineStr">
        <is>
          <t>VALOR BDI:</t>
        </is>
      </c>
      <c r="H143" s="55" t="n"/>
      <c r="I143" s="5">
        <f>ROUNDDOWN(I142*BDI,2)</f>
        <v/>
      </c>
    </row>
    <row r="144" ht="15" customHeight="1">
      <c r="A144" s="2" t="n"/>
      <c r="B144" s="2" t="n"/>
      <c r="C144" s="2" t="n"/>
      <c r="D144" s="2" t="n"/>
      <c r="E144" s="2" t="n"/>
      <c r="F144" s="2" t="n"/>
      <c r="G144" s="46" t="inlineStr">
        <is>
          <t>VALOR COM BDI:</t>
        </is>
      </c>
      <c r="H144" s="55" t="n"/>
      <c r="I144" s="5">
        <f>I143 + I142</f>
        <v/>
      </c>
    </row>
    <row r="145" ht="9.949999999999999" customHeight="1">
      <c r="A145" s="2" t="n"/>
      <c r="B145" s="2" t="n"/>
      <c r="C145" s="2" t="n"/>
      <c r="D145" s="40" t="n"/>
      <c r="G145" s="2" t="n"/>
      <c r="H145" s="2" t="n"/>
      <c r="I145" s="2" t="n"/>
    </row>
    <row r="146" ht="20.1" customHeight="1">
      <c r="A146" s="41" t="inlineStr">
        <is>
          <t>1.10. 01.09.07 VESTIARIO 4 CHUV. 3 SANIT. 1LAVAT. 1 MICT. (MES)</t>
        </is>
      </c>
      <c r="B146" s="54" t="n"/>
      <c r="C146" s="54" t="n"/>
      <c r="D146" s="54" t="n"/>
      <c r="E146" s="54" t="n"/>
      <c r="F146" s="54" t="n"/>
      <c r="G146" s="54" t="n"/>
      <c r="H146" s="54" t="n"/>
      <c r="I146" s="55" t="n"/>
    </row>
    <row r="147" ht="15" customHeight="1">
      <c r="A147" s="42" t="inlineStr">
        <is>
          <t>Material</t>
        </is>
      </c>
      <c r="B147" s="54" t="n"/>
      <c r="C147" s="55" t="n"/>
      <c r="D147" s="37" t="inlineStr">
        <is>
          <t>FONTE</t>
        </is>
      </c>
      <c r="E147" s="55" t="n"/>
      <c r="F147" s="37" t="inlineStr">
        <is>
          <t>UNID</t>
        </is>
      </c>
      <c r="G147" s="37" t="inlineStr">
        <is>
          <t>COEFICIENTE</t>
        </is>
      </c>
      <c r="H147" s="37" t="inlineStr">
        <is>
          <t>PREÇO UNITÁRIO</t>
        </is>
      </c>
      <c r="I147" s="37" t="inlineStr">
        <is>
          <t>TOTAL</t>
        </is>
      </c>
    </row>
    <row r="148" ht="15" customHeight="1">
      <c r="A148" s="44" t="inlineStr">
        <is>
          <t>89.50.06</t>
        </is>
      </c>
      <c r="B148" s="43" t="inlineStr">
        <is>
          <t>CONT.6,0X2,30X2,82 VEST. 4CHUV.3SANIT.1LAVAT.1MICT</t>
        </is>
      </c>
      <c r="C148" s="55" t="n"/>
      <c r="D148" s="44" t="inlineStr">
        <is>
          <t>SUDECAP</t>
        </is>
      </c>
      <c r="E148" s="55" t="n"/>
      <c r="F148" s="44" t="inlineStr">
        <is>
          <t>MES</t>
        </is>
      </c>
      <c r="G148" s="21" t="n">
        <v>1</v>
      </c>
      <c r="H148" s="22">
        <f>ROUND(M148*FATOR, 2)</f>
        <v/>
      </c>
      <c r="I148" s="22">
        <f>ROUND(G148*H148, 2)</f>
        <v/>
      </c>
      <c r="L148" t="n">
        <v>1</v>
      </c>
      <c r="M148" t="n">
        <v>1700</v>
      </c>
      <c r="N148">
        <f>(M148-H148)</f>
        <v/>
      </c>
    </row>
    <row r="149" ht="15" customHeight="1">
      <c r="A149" s="2" t="n"/>
      <c r="B149" s="2" t="n"/>
      <c r="C149" s="2" t="n"/>
      <c r="D149" s="2" t="n"/>
      <c r="E149" s="2" t="n"/>
      <c r="F149" s="2" t="n"/>
      <c r="G149" s="45" t="inlineStr">
        <is>
          <t>TOTAL Material:</t>
        </is>
      </c>
      <c r="H149" s="55" t="n"/>
      <c r="I149" s="23">
        <f>SUM(I148:I148)</f>
        <v/>
      </c>
    </row>
    <row r="150" ht="15" customHeight="1">
      <c r="A150" s="2" t="n"/>
      <c r="B150" s="2" t="n"/>
      <c r="C150" s="2" t="n"/>
      <c r="D150" s="2" t="n"/>
      <c r="E150" s="2" t="n"/>
      <c r="F150" s="2" t="n"/>
      <c r="G150" s="46" t="inlineStr">
        <is>
          <t>VALOR:</t>
        </is>
      </c>
      <c r="H150" s="55" t="n"/>
      <c r="I150" s="5">
        <f>SUM(I149)</f>
        <v/>
      </c>
    </row>
    <row r="151" ht="15" customHeight="1">
      <c r="A151" s="2" t="n"/>
      <c r="B151" s="2" t="n"/>
      <c r="C151" s="2" t="n"/>
      <c r="D151" s="2" t="n"/>
      <c r="E151" s="2" t="n"/>
      <c r="F151" s="2" t="n"/>
      <c r="G151" s="46" t="inlineStr">
        <is>
          <t>VALOR BDI:</t>
        </is>
      </c>
      <c r="H151" s="55" t="n"/>
      <c r="I151" s="5">
        <f>ROUNDDOWN(I150*BDI,2)</f>
        <v/>
      </c>
    </row>
    <row r="152" ht="15" customHeight="1">
      <c r="A152" s="2" t="n"/>
      <c r="B152" s="2" t="n"/>
      <c r="C152" s="2" t="n"/>
      <c r="D152" s="2" t="n"/>
      <c r="E152" s="2" t="n"/>
      <c r="F152" s="2" t="n"/>
      <c r="G152" s="46" t="inlineStr">
        <is>
          <t>VALOR COM BDI:</t>
        </is>
      </c>
      <c r="H152" s="55" t="n"/>
      <c r="I152" s="5">
        <f>I151 + I150</f>
        <v/>
      </c>
    </row>
    <row r="153" ht="9.949999999999999" customHeight="1">
      <c r="A153" s="2" t="n"/>
      <c r="B153" s="2" t="n"/>
      <c r="C153" s="2" t="n"/>
      <c r="D153" s="40" t="n"/>
      <c r="G153" s="2" t="n"/>
      <c r="H153" s="2" t="n"/>
      <c r="I153" s="2" t="n"/>
    </row>
    <row r="154" ht="20.1" customHeight="1">
      <c r="A154" s="41" t="inlineStr">
        <is>
          <t>1.11. 01.09.09 REFEITORIO (MES)</t>
        </is>
      </c>
      <c r="B154" s="54" t="n"/>
      <c r="C154" s="54" t="n"/>
      <c r="D154" s="54" t="n"/>
      <c r="E154" s="54" t="n"/>
      <c r="F154" s="54" t="n"/>
      <c r="G154" s="54" t="n"/>
      <c r="H154" s="54" t="n"/>
      <c r="I154" s="55" t="n"/>
    </row>
    <row r="155" ht="15" customHeight="1">
      <c r="A155" s="42" t="inlineStr">
        <is>
          <t>Material</t>
        </is>
      </c>
      <c r="B155" s="54" t="n"/>
      <c r="C155" s="55" t="n"/>
      <c r="D155" s="37" t="inlineStr">
        <is>
          <t>FONTE</t>
        </is>
      </c>
      <c r="E155" s="55" t="n"/>
      <c r="F155" s="37" t="inlineStr">
        <is>
          <t>UNID</t>
        </is>
      </c>
      <c r="G155" s="37" t="inlineStr">
        <is>
          <t>COEFICIENTE</t>
        </is>
      </c>
      <c r="H155" s="37" t="inlineStr">
        <is>
          <t>PREÇO UNITÁRIO</t>
        </is>
      </c>
      <c r="I155" s="37" t="inlineStr">
        <is>
          <t>TOTAL</t>
        </is>
      </c>
    </row>
    <row r="156" ht="15" customHeight="1">
      <c r="A156" s="44" t="inlineStr">
        <is>
          <t>89.50.07</t>
        </is>
      </c>
      <c r="B156" s="43" t="inlineStr">
        <is>
          <t>CONTAINER 6,0X2,30X2,82 CM COM ISOLAMENTO TERMICO</t>
        </is>
      </c>
      <c r="C156" s="55" t="n"/>
      <c r="D156" s="44" t="inlineStr">
        <is>
          <t>SUDECAP</t>
        </is>
      </c>
      <c r="E156" s="55" t="n"/>
      <c r="F156" s="44" t="inlineStr">
        <is>
          <t>MES</t>
        </is>
      </c>
      <c r="G156" s="21" t="n">
        <v>1</v>
      </c>
      <c r="H156" s="22">
        <f>ROUND(M156*FATOR, 2)</f>
        <v/>
      </c>
      <c r="I156" s="22">
        <f>ROUND(G156*H156, 2)</f>
        <v/>
      </c>
      <c r="L156" t="n">
        <v>1</v>
      </c>
      <c r="M156" t="n">
        <v>650</v>
      </c>
      <c r="N156">
        <f>(M156-H156)</f>
        <v/>
      </c>
    </row>
    <row r="157" ht="15" customHeight="1">
      <c r="A157" s="2" t="n"/>
      <c r="B157" s="2" t="n"/>
      <c r="C157" s="2" t="n"/>
      <c r="D157" s="2" t="n"/>
      <c r="E157" s="2" t="n"/>
      <c r="F157" s="2" t="n"/>
      <c r="G157" s="45" t="inlineStr">
        <is>
          <t>TOTAL Material:</t>
        </is>
      </c>
      <c r="H157" s="55" t="n"/>
      <c r="I157" s="23">
        <f>SUM(I156:I156)</f>
        <v/>
      </c>
    </row>
    <row r="158" ht="15" customHeight="1">
      <c r="A158" s="2" t="n"/>
      <c r="B158" s="2" t="n"/>
      <c r="C158" s="2" t="n"/>
      <c r="D158" s="2" t="n"/>
      <c r="E158" s="2" t="n"/>
      <c r="F158" s="2" t="n"/>
      <c r="G158" s="46" t="inlineStr">
        <is>
          <t>VALOR:</t>
        </is>
      </c>
      <c r="H158" s="55" t="n"/>
      <c r="I158" s="5">
        <f>SUM(I157)</f>
        <v/>
      </c>
    </row>
    <row r="159" ht="15" customHeight="1">
      <c r="A159" s="2" t="n"/>
      <c r="B159" s="2" t="n"/>
      <c r="C159" s="2" t="n"/>
      <c r="D159" s="2" t="n"/>
      <c r="E159" s="2" t="n"/>
      <c r="F159" s="2" t="n"/>
      <c r="G159" s="46" t="inlineStr">
        <is>
          <t>VALOR BDI:</t>
        </is>
      </c>
      <c r="H159" s="55" t="n"/>
      <c r="I159" s="5">
        <f>ROUNDDOWN(I158*BDI,2)</f>
        <v/>
      </c>
    </row>
    <row r="160" ht="15" customHeight="1">
      <c r="A160" s="2" t="n"/>
      <c r="B160" s="2" t="n"/>
      <c r="C160" s="2" t="n"/>
      <c r="D160" s="2" t="n"/>
      <c r="E160" s="2" t="n"/>
      <c r="F160" s="2" t="n"/>
      <c r="G160" s="46" t="inlineStr">
        <is>
          <t>VALOR COM BDI:</t>
        </is>
      </c>
      <c r="H160" s="55" t="n"/>
      <c r="I160" s="5">
        <f>I159 + I158</f>
        <v/>
      </c>
    </row>
    <row r="161" ht="9.949999999999999" customHeight="1">
      <c r="A161" s="2" t="n"/>
      <c r="B161" s="2" t="n"/>
      <c r="C161" s="2" t="n"/>
      <c r="D161" s="40" t="n"/>
      <c r="G161" s="2" t="n"/>
      <c r="H161" s="2" t="n"/>
      <c r="I161" s="2" t="n"/>
    </row>
    <row r="162" ht="20.1" customHeight="1">
      <c r="A162" s="41" t="inlineStr">
        <is>
          <t>1.12. 01.09.11 DESMOBILIZAÇÃO DE CONTAINER (UN)</t>
        </is>
      </c>
      <c r="B162" s="54" t="n"/>
      <c r="C162" s="54" t="n"/>
      <c r="D162" s="54" t="n"/>
      <c r="E162" s="54" t="n"/>
      <c r="F162" s="54" t="n"/>
      <c r="G162" s="54" t="n"/>
      <c r="H162" s="54" t="n"/>
      <c r="I162" s="55" t="n"/>
    </row>
    <row r="163" ht="15" customHeight="1">
      <c r="A163" s="42" t="inlineStr">
        <is>
          <t>Material</t>
        </is>
      </c>
      <c r="B163" s="54" t="n"/>
      <c r="C163" s="55" t="n"/>
      <c r="D163" s="37" t="inlineStr">
        <is>
          <t>FONTE</t>
        </is>
      </c>
      <c r="E163" s="55" t="n"/>
      <c r="F163" s="37" t="inlineStr">
        <is>
          <t>UNID</t>
        </is>
      </c>
      <c r="G163" s="37" t="inlineStr">
        <is>
          <t>COEFICIENTE</t>
        </is>
      </c>
      <c r="H163" s="37" t="inlineStr">
        <is>
          <t>PREÇO UNITÁRIO</t>
        </is>
      </c>
      <c r="I163" s="37" t="inlineStr">
        <is>
          <t>TOTAL</t>
        </is>
      </c>
    </row>
    <row r="164" ht="15" customHeight="1">
      <c r="A164" s="44" t="inlineStr">
        <is>
          <t>89.50.21</t>
        </is>
      </c>
      <c r="B164" s="43" t="inlineStr">
        <is>
          <t>DESMOBILIZAÇÃO DE CONTAINER</t>
        </is>
      </c>
      <c r="C164" s="55" t="n"/>
      <c r="D164" s="44" t="inlineStr">
        <is>
          <t>SUDECAP</t>
        </is>
      </c>
      <c r="E164" s="55" t="n"/>
      <c r="F164" s="44" t="inlineStr">
        <is>
          <t>UN</t>
        </is>
      </c>
      <c r="G164" s="21" t="n">
        <v>1</v>
      </c>
      <c r="H164" s="22">
        <f>ROUND(M164*FATOR, 2)</f>
        <v/>
      </c>
      <c r="I164" s="22">
        <f>ROUND(G164*H164, 2)</f>
        <v/>
      </c>
      <c r="L164" t="n">
        <v>1</v>
      </c>
      <c r="M164" t="n">
        <v>1200</v>
      </c>
      <c r="N164">
        <f>(M164-H164)</f>
        <v/>
      </c>
    </row>
    <row r="165" ht="15" customHeight="1">
      <c r="A165" s="2" t="n"/>
      <c r="B165" s="2" t="n"/>
      <c r="C165" s="2" t="n"/>
      <c r="D165" s="2" t="n"/>
      <c r="E165" s="2" t="n"/>
      <c r="F165" s="2" t="n"/>
      <c r="G165" s="45" t="inlineStr">
        <is>
          <t>TOTAL Material:</t>
        </is>
      </c>
      <c r="H165" s="55" t="n"/>
      <c r="I165" s="23">
        <f>SUM(I164:I164)</f>
        <v/>
      </c>
    </row>
    <row r="166" ht="15" customHeight="1">
      <c r="A166" s="2" t="n"/>
      <c r="B166" s="2" t="n"/>
      <c r="C166" s="2" t="n"/>
      <c r="D166" s="2" t="n"/>
      <c r="E166" s="2" t="n"/>
      <c r="F166" s="2" t="n"/>
      <c r="G166" s="46" t="inlineStr">
        <is>
          <t>VALOR:</t>
        </is>
      </c>
      <c r="H166" s="55" t="n"/>
      <c r="I166" s="5">
        <f>SUM(I165)</f>
        <v/>
      </c>
    </row>
    <row r="167" ht="15" customHeight="1">
      <c r="A167" s="2" t="n"/>
      <c r="B167" s="2" t="n"/>
      <c r="C167" s="2" t="n"/>
      <c r="D167" s="2" t="n"/>
      <c r="E167" s="2" t="n"/>
      <c r="F167" s="2" t="n"/>
      <c r="G167" s="46" t="inlineStr">
        <is>
          <t>VALOR BDI:</t>
        </is>
      </c>
      <c r="H167" s="55" t="n"/>
      <c r="I167" s="5">
        <f>ROUNDDOWN(I166*BDI,2)</f>
        <v/>
      </c>
    </row>
    <row r="168" ht="15" customHeight="1">
      <c r="A168" s="2" t="n"/>
      <c r="B168" s="2" t="n"/>
      <c r="C168" s="2" t="n"/>
      <c r="D168" s="2" t="n"/>
      <c r="E168" s="2" t="n"/>
      <c r="F168" s="2" t="n"/>
      <c r="G168" s="46" t="inlineStr">
        <is>
          <t>VALOR COM BDI:</t>
        </is>
      </c>
      <c r="H168" s="55" t="n"/>
      <c r="I168" s="5">
        <f>I167 + I166</f>
        <v/>
      </c>
    </row>
    <row r="169" ht="9.949999999999999" customHeight="1">
      <c r="A169" s="2" t="n"/>
      <c r="B169" s="2" t="n"/>
      <c r="C169" s="2" t="n"/>
      <c r="D169" s="40" t="n"/>
      <c r="G169" s="2" t="n"/>
      <c r="H169" s="2" t="n"/>
      <c r="I169" s="2" t="n"/>
    </row>
    <row r="170" ht="20.1" customHeight="1">
      <c r="A170" s="41" t="inlineStr">
        <is>
          <t>1.13. 01.09.13 INSTALAÇÕES PARA CONTAINER VESTIARIO COM BANCO E ARMÁRIO (UN)</t>
        </is>
      </c>
      <c r="B170" s="54" t="n"/>
      <c r="C170" s="54" t="n"/>
      <c r="D170" s="54" t="n"/>
      <c r="E170" s="54" t="n"/>
      <c r="F170" s="54" t="n"/>
      <c r="G170" s="54" t="n"/>
      <c r="H170" s="54" t="n"/>
      <c r="I170" s="55" t="n"/>
    </row>
    <row r="171" ht="15" customHeight="1">
      <c r="A171" s="42" t="inlineStr">
        <is>
          <t>Material</t>
        </is>
      </c>
      <c r="B171" s="54" t="n"/>
      <c r="C171" s="55" t="n"/>
      <c r="D171" s="37" t="inlineStr">
        <is>
          <t>FONTE</t>
        </is>
      </c>
      <c r="E171" s="55" t="n"/>
      <c r="F171" s="37" t="inlineStr">
        <is>
          <t>UNID</t>
        </is>
      </c>
      <c r="G171" s="37" t="inlineStr">
        <is>
          <t>COEFICIENTE</t>
        </is>
      </c>
      <c r="H171" s="37" t="inlineStr">
        <is>
          <t>PREÇO UNITÁRIO</t>
        </is>
      </c>
      <c r="I171" s="37" t="inlineStr">
        <is>
          <t>TOTAL</t>
        </is>
      </c>
    </row>
    <row r="172" ht="15" customHeight="1">
      <c r="A172" s="44" t="inlineStr">
        <is>
          <t>83.25.47</t>
        </is>
      </c>
      <c r="B172" s="43" t="inlineStr">
        <is>
          <t>ARMARIO PARA ROUPAS COM 4 PORTAS 200X72X40CM</t>
        </is>
      </c>
      <c r="C172" s="55" t="n"/>
      <c r="D172" s="44" t="inlineStr">
        <is>
          <t>SUDECAP</t>
        </is>
      </c>
      <c r="E172" s="55" t="n"/>
      <c r="F172" s="44" t="inlineStr">
        <is>
          <t>UN</t>
        </is>
      </c>
      <c r="G172" s="21" t="n">
        <v>0.2</v>
      </c>
      <c r="H172" s="22">
        <f>ROUND(M172*FATOR, 2)</f>
        <v/>
      </c>
      <c r="I172" s="22">
        <f>ROUND(G172*H172, 2)</f>
        <v/>
      </c>
      <c r="L172" t="n">
        <v>0.2</v>
      </c>
      <c r="M172" t="n">
        <v>937.12</v>
      </c>
      <c r="N172">
        <f>(M172-H172)</f>
        <v/>
      </c>
    </row>
    <row r="173" ht="15" customHeight="1">
      <c r="A173" s="2" t="n"/>
      <c r="B173" s="2" t="n"/>
      <c r="C173" s="2" t="n"/>
      <c r="D173" s="2" t="n"/>
      <c r="E173" s="2" t="n"/>
      <c r="F173" s="2" t="n"/>
      <c r="G173" s="45" t="inlineStr">
        <is>
          <t>TOTAL Material:</t>
        </is>
      </c>
      <c r="H173" s="55" t="n"/>
      <c r="I173" s="23">
        <f>SUM(I172:I172)</f>
        <v/>
      </c>
    </row>
    <row r="174" ht="15" customHeight="1">
      <c r="A174" s="42" t="inlineStr">
        <is>
          <t>Mão de Obra</t>
        </is>
      </c>
      <c r="B174" s="54" t="n"/>
      <c r="C174" s="55" t="n"/>
      <c r="D174" s="37" t="inlineStr">
        <is>
          <t>FONTE</t>
        </is>
      </c>
      <c r="E174" s="55" t="n"/>
      <c r="F174" s="37" t="inlineStr">
        <is>
          <t>UNID</t>
        </is>
      </c>
      <c r="G174" s="37" t="inlineStr">
        <is>
          <t>COEFICIENTE</t>
        </is>
      </c>
      <c r="H174" s="37" t="inlineStr">
        <is>
          <t>PREÇO UNITÁRIO</t>
        </is>
      </c>
      <c r="I174" s="37" t="inlineStr">
        <is>
          <t>TOTAL</t>
        </is>
      </c>
    </row>
    <row r="175" ht="15" customHeight="1">
      <c r="A175" s="44" t="inlineStr">
        <is>
          <t>55.10.88</t>
        </is>
      </c>
      <c r="B175" s="43" t="inlineStr">
        <is>
          <t>SERVENTE</t>
        </is>
      </c>
      <c r="C175" s="55" t="n"/>
      <c r="D175" s="44" t="inlineStr">
        <is>
          <t>SUDECAP</t>
        </is>
      </c>
      <c r="E175" s="55" t="n"/>
      <c r="F175" s="44" t="inlineStr">
        <is>
          <t>H</t>
        </is>
      </c>
      <c r="G175" s="21">
        <f>L175*FATOR</f>
        <v/>
      </c>
      <c r="H175" s="22" t="n">
        <v>16.84</v>
      </c>
      <c r="I175" s="22">
        <f>ROUND(G175*H175, 2)</f>
        <v/>
      </c>
      <c r="L175" t="n">
        <v>0.5</v>
      </c>
      <c r="M175" t="n">
        <v>16.84</v>
      </c>
      <c r="N175">
        <f>(M175-H175)</f>
        <v/>
      </c>
    </row>
    <row r="176" ht="15" customHeight="1">
      <c r="A176" s="2" t="n"/>
      <c r="B176" s="2" t="n"/>
      <c r="C176" s="2" t="n"/>
      <c r="D176" s="2" t="n"/>
      <c r="E176" s="2" t="n"/>
      <c r="F176" s="2" t="n"/>
      <c r="G176" s="45" t="inlineStr">
        <is>
          <t>TOTAL Mão de Obra:</t>
        </is>
      </c>
      <c r="H176" s="55" t="n"/>
      <c r="I176" s="23">
        <f>SUM(I175:I175)</f>
        <v/>
      </c>
    </row>
    <row r="177" ht="15" customHeight="1">
      <c r="A177" s="42" t="inlineStr">
        <is>
          <t>Serviço</t>
        </is>
      </c>
      <c r="B177" s="54" t="n"/>
      <c r="C177" s="55" t="n"/>
      <c r="D177" s="37" t="inlineStr">
        <is>
          <t>FONTE</t>
        </is>
      </c>
      <c r="E177" s="55" t="n"/>
      <c r="F177" s="37" t="inlineStr">
        <is>
          <t>UNID</t>
        </is>
      </c>
      <c r="G177" s="37" t="inlineStr">
        <is>
          <t>COEFICIENTE</t>
        </is>
      </c>
      <c r="H177" s="37" t="inlineStr">
        <is>
          <t>PREÇO UNITÁRIO</t>
        </is>
      </c>
      <c r="I177" s="37" t="inlineStr">
        <is>
          <t>TOTAL</t>
        </is>
      </c>
    </row>
    <row r="178" ht="15" customHeight="1">
      <c r="A178" s="44" t="inlineStr">
        <is>
          <t>47.03.03</t>
        </is>
      </c>
      <c r="B178" s="43" t="inlineStr">
        <is>
          <t>BANCO 130X40 CM EM MADEIRIT P/ VESTIARIO</t>
        </is>
      </c>
      <c r="C178" s="55" t="n"/>
      <c r="D178" s="44" t="inlineStr">
        <is>
          <t>SUDECAP</t>
        </is>
      </c>
      <c r="E178" s="55" t="n"/>
      <c r="F178" s="44" t="inlineStr">
        <is>
          <t>UN</t>
        </is>
      </c>
      <c r="G178" s="21" t="n">
        <v>0.2</v>
      </c>
      <c r="H178" s="22">
        <f>'COMPOSICOES AUXILIARES'!G40</f>
        <v/>
      </c>
      <c r="I178" s="22">
        <f>ROUND(G178*H178, 2)</f>
        <v/>
      </c>
      <c r="L178" t="n">
        <v>0.2</v>
      </c>
      <c r="M178" t="n">
        <v>106.64</v>
      </c>
      <c r="N178">
        <f>(M178-H178)</f>
        <v/>
      </c>
    </row>
    <row r="179" ht="15" customHeight="1">
      <c r="A179" s="2" t="n"/>
      <c r="B179" s="2" t="n"/>
      <c r="C179" s="2" t="n"/>
      <c r="D179" s="2" t="n"/>
      <c r="E179" s="2" t="n"/>
      <c r="F179" s="2" t="n"/>
      <c r="G179" s="45" t="inlineStr">
        <is>
          <t>TOTAL Serviço:</t>
        </is>
      </c>
      <c r="H179" s="55" t="n"/>
      <c r="I179" s="23">
        <f>SUM(I178:I178)</f>
        <v/>
      </c>
    </row>
    <row r="180" ht="15" customHeight="1">
      <c r="A180" s="2" t="n"/>
      <c r="B180" s="2" t="n"/>
      <c r="C180" s="2" t="n"/>
      <c r="D180" s="2" t="n"/>
      <c r="E180" s="2" t="n"/>
      <c r="F180" s="2" t="n"/>
      <c r="G180" s="46" t="inlineStr">
        <is>
          <t>VALOR:</t>
        </is>
      </c>
      <c r="H180" s="55" t="n"/>
      <c r="I180" s="5">
        <f>SUM(I173,I179,I176)</f>
        <v/>
      </c>
    </row>
    <row r="181" ht="15" customHeight="1">
      <c r="A181" s="2" t="n"/>
      <c r="B181" s="2" t="n"/>
      <c r="C181" s="2" t="n"/>
      <c r="D181" s="2" t="n"/>
      <c r="E181" s="2" t="n"/>
      <c r="F181" s="2" t="n"/>
      <c r="G181" s="46" t="inlineStr">
        <is>
          <t>VALOR BDI:</t>
        </is>
      </c>
      <c r="H181" s="55" t="n"/>
      <c r="I181" s="5">
        <f>ROUNDDOWN(I180*BDI,2)</f>
        <v/>
      </c>
    </row>
    <row r="182" ht="15" customHeight="1">
      <c r="A182" s="2" t="n"/>
      <c r="B182" s="2" t="n"/>
      <c r="C182" s="2" t="n"/>
      <c r="D182" s="2" t="n"/>
      <c r="E182" s="2" t="n"/>
      <c r="F182" s="2" t="n"/>
      <c r="G182" s="46" t="inlineStr">
        <is>
          <t>VALOR COM BDI:</t>
        </is>
      </c>
      <c r="H182" s="55" t="n"/>
      <c r="I182" s="5">
        <f>I181 + I180</f>
        <v/>
      </c>
    </row>
    <row r="183" ht="9.949999999999999" customHeight="1">
      <c r="A183" s="2" t="n"/>
      <c r="B183" s="2" t="n"/>
      <c r="C183" s="2" t="n"/>
      <c r="D183" s="40" t="n"/>
      <c r="G183" s="2" t="n"/>
      <c r="H183" s="2" t="n"/>
      <c r="I183" s="2" t="n"/>
    </row>
    <row r="184" ht="20.1" customHeight="1">
      <c r="A184" s="41" t="inlineStr">
        <is>
          <t>1.14. 01.09.14 INSTALAÇÕES PARA CONTAINER REFEITORIO (UN)</t>
        </is>
      </c>
      <c r="B184" s="54" t="n"/>
      <c r="C184" s="54" t="n"/>
      <c r="D184" s="54" t="n"/>
      <c r="E184" s="54" t="n"/>
      <c r="F184" s="54" t="n"/>
      <c r="G184" s="54" t="n"/>
      <c r="H184" s="54" t="n"/>
      <c r="I184" s="55" t="n"/>
    </row>
    <row r="185" ht="15" customHeight="1">
      <c r="A185" s="42" t="inlineStr">
        <is>
          <t>Material</t>
        </is>
      </c>
      <c r="B185" s="54" t="n"/>
      <c r="C185" s="55" t="n"/>
      <c r="D185" s="37" t="inlineStr">
        <is>
          <t>FONTE</t>
        </is>
      </c>
      <c r="E185" s="55" t="n"/>
      <c r="F185" s="37" t="inlineStr">
        <is>
          <t>UNID</t>
        </is>
      </c>
      <c r="G185" s="37" t="inlineStr">
        <is>
          <t>COEFICIENTE</t>
        </is>
      </c>
      <c r="H185" s="37" t="inlineStr">
        <is>
          <t>PREÇO UNITÁRIO</t>
        </is>
      </c>
      <c r="I185" s="37" t="inlineStr">
        <is>
          <t>TOTAL</t>
        </is>
      </c>
    </row>
    <row r="186" ht="15" customHeight="1">
      <c r="A186" s="44" t="inlineStr">
        <is>
          <t>83.25.50</t>
        </is>
      </c>
      <c r="B186" s="43" t="inlineStr">
        <is>
          <t>AQUECEDOR PAR 25 MARMITAS 60X90CM - ELETRICO</t>
        </is>
      </c>
      <c r="C186" s="55" t="n"/>
      <c r="D186" s="44" t="inlineStr">
        <is>
          <t>SUDECAP</t>
        </is>
      </c>
      <c r="E186" s="55" t="n"/>
      <c r="F186" s="44" t="inlineStr">
        <is>
          <t>UN</t>
        </is>
      </c>
      <c r="G186" s="21" t="n">
        <v>0.2</v>
      </c>
      <c r="H186" s="22">
        <f>ROUND(M186*FATOR, 2)</f>
        <v/>
      </c>
      <c r="I186" s="22">
        <f>ROUND(G186*H186, 2)</f>
        <v/>
      </c>
      <c r="L186" t="n">
        <v>0.2</v>
      </c>
      <c r="M186" t="n">
        <v>1079.59</v>
      </c>
      <c r="N186">
        <f>(M186-H186)</f>
        <v/>
      </c>
    </row>
    <row r="187" ht="15" customHeight="1">
      <c r="A187" s="2" t="n"/>
      <c r="B187" s="2" t="n"/>
      <c r="C187" s="2" t="n"/>
      <c r="D187" s="2" t="n"/>
      <c r="E187" s="2" t="n"/>
      <c r="F187" s="2" t="n"/>
      <c r="G187" s="45" t="inlineStr">
        <is>
          <t>TOTAL Material:</t>
        </is>
      </c>
      <c r="H187" s="55" t="n"/>
      <c r="I187" s="23">
        <f>SUM(I186:I186)</f>
        <v/>
      </c>
    </row>
    <row r="188" ht="15" customHeight="1">
      <c r="A188" s="42" t="inlineStr">
        <is>
          <t>Mão de Obra</t>
        </is>
      </c>
      <c r="B188" s="54" t="n"/>
      <c r="C188" s="55" t="n"/>
      <c r="D188" s="37" t="inlineStr">
        <is>
          <t>FONTE</t>
        </is>
      </c>
      <c r="E188" s="55" t="n"/>
      <c r="F188" s="37" t="inlineStr">
        <is>
          <t>UNID</t>
        </is>
      </c>
      <c r="G188" s="37" t="inlineStr">
        <is>
          <t>COEFICIENTE</t>
        </is>
      </c>
      <c r="H188" s="37" t="inlineStr">
        <is>
          <t>PREÇO UNITÁRIO</t>
        </is>
      </c>
      <c r="I188" s="37" t="inlineStr">
        <is>
          <t>TOTAL</t>
        </is>
      </c>
    </row>
    <row r="189" ht="15" customHeight="1">
      <c r="A189" s="44" t="inlineStr">
        <is>
          <t>55.10.88</t>
        </is>
      </c>
      <c r="B189" s="43" t="inlineStr">
        <is>
          <t>SERVENTE</t>
        </is>
      </c>
      <c r="C189" s="55" t="n"/>
      <c r="D189" s="44" t="inlineStr">
        <is>
          <t>SUDECAP</t>
        </is>
      </c>
      <c r="E189" s="55" t="n"/>
      <c r="F189" s="44" t="inlineStr">
        <is>
          <t>H</t>
        </is>
      </c>
      <c r="G189" s="21">
        <f>L189*FATOR</f>
        <v/>
      </c>
      <c r="H189" s="22" t="n">
        <v>16.84</v>
      </c>
      <c r="I189" s="22">
        <f>ROUND(G189*H189, 2)</f>
        <v/>
      </c>
      <c r="L189" t="n">
        <v>0.5</v>
      </c>
      <c r="M189" t="n">
        <v>16.84</v>
      </c>
      <c r="N189">
        <f>(M189-H189)</f>
        <v/>
      </c>
    </row>
    <row r="190" ht="15" customHeight="1">
      <c r="A190" s="2" t="n"/>
      <c r="B190" s="2" t="n"/>
      <c r="C190" s="2" t="n"/>
      <c r="D190" s="2" t="n"/>
      <c r="E190" s="2" t="n"/>
      <c r="F190" s="2" t="n"/>
      <c r="G190" s="45" t="inlineStr">
        <is>
          <t>TOTAL Mão de Obra:</t>
        </is>
      </c>
      <c r="H190" s="55" t="n"/>
      <c r="I190" s="23">
        <f>SUM(I189:I189)</f>
        <v/>
      </c>
    </row>
    <row r="191" ht="15" customHeight="1">
      <c r="A191" s="42" t="inlineStr">
        <is>
          <t>Serviço</t>
        </is>
      </c>
      <c r="B191" s="54" t="n"/>
      <c r="C191" s="55" t="n"/>
      <c r="D191" s="37" t="inlineStr">
        <is>
          <t>FONTE</t>
        </is>
      </c>
      <c r="E191" s="55" t="n"/>
      <c r="F191" s="37" t="inlineStr">
        <is>
          <t>UNID</t>
        </is>
      </c>
      <c r="G191" s="37" t="inlineStr">
        <is>
          <t>COEFICIENTE</t>
        </is>
      </c>
      <c r="H191" s="37" t="inlineStr">
        <is>
          <t>PREÇO UNITÁRIO</t>
        </is>
      </c>
      <c r="I191" s="37" t="inlineStr">
        <is>
          <t>TOTAL</t>
        </is>
      </c>
    </row>
    <row r="192" ht="15" customHeight="1">
      <c r="A192" s="44" t="inlineStr">
        <is>
          <t>47.03.02</t>
        </is>
      </c>
      <c r="B192" s="43" t="inlineStr">
        <is>
          <t>CONJ.MESA (130X60CM) 2 BANCOS(130X40CM) MADEIRIT</t>
        </is>
      </c>
      <c r="C192" s="55" t="n"/>
      <c r="D192" s="44" t="inlineStr">
        <is>
          <t>SUDECAP</t>
        </is>
      </c>
      <c r="E192" s="55" t="n"/>
      <c r="F192" s="44" t="inlineStr">
        <is>
          <t>CJ</t>
        </is>
      </c>
      <c r="G192" s="21" t="n">
        <v>0.2</v>
      </c>
      <c r="H192" s="22">
        <f>'COMPOSICOES AUXILIARES'!G287</f>
        <v/>
      </c>
      <c r="I192" s="22">
        <f>ROUND(G192*H192, 2)</f>
        <v/>
      </c>
      <c r="L192" t="n">
        <v>0.2</v>
      </c>
      <c r="M192" t="n">
        <v>372.32</v>
      </c>
      <c r="N192">
        <f>(M192-H192)</f>
        <v/>
      </c>
    </row>
    <row r="193" ht="15" customHeight="1">
      <c r="A193" s="2" t="n"/>
      <c r="B193" s="2" t="n"/>
      <c r="C193" s="2" t="n"/>
      <c r="D193" s="2" t="n"/>
      <c r="E193" s="2" t="n"/>
      <c r="F193" s="2" t="n"/>
      <c r="G193" s="45" t="inlineStr">
        <is>
          <t>TOTAL Serviço:</t>
        </is>
      </c>
      <c r="H193" s="55" t="n"/>
      <c r="I193" s="23">
        <f>SUM(I192:I192)</f>
        <v/>
      </c>
    </row>
    <row r="194" ht="15" customHeight="1">
      <c r="A194" s="2" t="n"/>
      <c r="B194" s="2" t="n"/>
      <c r="C194" s="2" t="n"/>
      <c r="D194" s="2" t="n"/>
      <c r="E194" s="2" t="n"/>
      <c r="F194" s="2" t="n"/>
      <c r="G194" s="46" t="inlineStr">
        <is>
          <t>VALOR:</t>
        </is>
      </c>
      <c r="H194" s="55" t="n"/>
      <c r="I194" s="5">
        <f>SUM(I187,I193,I190)</f>
        <v/>
      </c>
    </row>
    <row r="195" ht="15" customHeight="1">
      <c r="A195" s="2" t="n"/>
      <c r="B195" s="2" t="n"/>
      <c r="C195" s="2" t="n"/>
      <c r="D195" s="2" t="n"/>
      <c r="E195" s="2" t="n"/>
      <c r="F195" s="2" t="n"/>
      <c r="G195" s="46" t="inlineStr">
        <is>
          <t>VALOR BDI:</t>
        </is>
      </c>
      <c r="H195" s="55" t="n"/>
      <c r="I195" s="5">
        <f>ROUNDDOWN(I194*BDI,2)</f>
        <v/>
      </c>
    </row>
    <row r="196" ht="15" customHeight="1">
      <c r="A196" s="2" t="n"/>
      <c r="B196" s="2" t="n"/>
      <c r="C196" s="2" t="n"/>
      <c r="D196" s="2" t="n"/>
      <c r="E196" s="2" t="n"/>
      <c r="F196" s="2" t="n"/>
      <c r="G196" s="46" t="inlineStr">
        <is>
          <t>VALOR COM BDI:</t>
        </is>
      </c>
      <c r="H196" s="55" t="n"/>
      <c r="I196" s="5">
        <f>I195 + I194</f>
        <v/>
      </c>
    </row>
    <row r="197" ht="9.949999999999999" customHeight="1">
      <c r="A197" s="2" t="n"/>
      <c r="B197" s="2" t="n"/>
      <c r="C197" s="2" t="n"/>
      <c r="D197" s="40" t="n"/>
      <c r="G197" s="2" t="n"/>
      <c r="H197" s="2" t="n"/>
      <c r="I197" s="2" t="n"/>
    </row>
    <row r="198" ht="20.1" customHeight="1">
      <c r="A198" s="41" t="inlineStr">
        <is>
          <t>1.15. 01.09.16 CAIXA DÁGUA DE 1000L PARA ABASTECIMENTO DE CONTAINERS (UN)</t>
        </is>
      </c>
      <c r="B198" s="54" t="n"/>
      <c r="C198" s="54" t="n"/>
      <c r="D198" s="54" t="n"/>
      <c r="E198" s="54" t="n"/>
      <c r="F198" s="54" t="n"/>
      <c r="G198" s="54" t="n"/>
      <c r="H198" s="54" t="n"/>
      <c r="I198" s="55" t="n"/>
    </row>
    <row r="199" ht="15" customHeight="1">
      <c r="A199" s="42" t="inlineStr">
        <is>
          <t>Material</t>
        </is>
      </c>
      <c r="B199" s="54" t="n"/>
      <c r="C199" s="55" t="n"/>
      <c r="D199" s="37" t="inlineStr">
        <is>
          <t>FONTE</t>
        </is>
      </c>
      <c r="E199" s="55" t="n"/>
      <c r="F199" s="37" t="inlineStr">
        <is>
          <t>UNID</t>
        </is>
      </c>
      <c r="G199" s="37" t="inlineStr">
        <is>
          <t>COEFICIENTE</t>
        </is>
      </c>
      <c r="H199" s="37" t="inlineStr">
        <is>
          <t>PREÇO UNITÁRIO</t>
        </is>
      </c>
      <c r="I199" s="37" t="inlineStr">
        <is>
          <t>TOTAL</t>
        </is>
      </c>
    </row>
    <row r="200" ht="21" customHeight="1">
      <c r="A200" s="44" t="inlineStr">
        <is>
          <t>73.05.52</t>
        </is>
      </c>
      <c r="B200" s="43" t="inlineStr">
        <is>
          <t>ADAPTADOR SOLDÁVEL CURTO C/FLANGES LIVRES P/CX D´ÁGUA D= 25MM (3/4")</t>
        </is>
      </c>
      <c r="C200" s="55" t="n"/>
      <c r="D200" s="44" t="inlineStr">
        <is>
          <t>SUDECAP</t>
        </is>
      </c>
      <c r="E200" s="55" t="n"/>
      <c r="F200" s="44" t="inlineStr">
        <is>
          <t>UN</t>
        </is>
      </c>
      <c r="G200" s="21" t="n">
        <v>2</v>
      </c>
      <c r="H200" s="22">
        <f>ROUND(M200*FATOR, 2)</f>
        <v/>
      </c>
      <c r="I200" s="22">
        <f>ROUND(G200*H200, 2)</f>
        <v/>
      </c>
      <c r="L200" t="n">
        <v>2</v>
      </c>
      <c r="M200" t="n">
        <v>13.9</v>
      </c>
      <c r="N200">
        <f>(M200-H200)</f>
        <v/>
      </c>
    </row>
    <row r="201" ht="21" customHeight="1">
      <c r="A201" s="44" t="inlineStr">
        <is>
          <t>73.05.56</t>
        </is>
      </c>
      <c r="B201" s="43" t="inlineStr">
        <is>
          <t>ADAPTADOR SOLDÁVEL CURTO C/FLANGES LIVRES P/CX D´ÁGUA D= 60MM (2")</t>
        </is>
      </c>
      <c r="C201" s="55" t="n"/>
      <c r="D201" s="44" t="inlineStr">
        <is>
          <t>SUDECAP</t>
        </is>
      </c>
      <c r="E201" s="55" t="n"/>
      <c r="F201" s="44" t="inlineStr">
        <is>
          <t>UN</t>
        </is>
      </c>
      <c r="G201" s="21" t="n">
        <v>0.5</v>
      </c>
      <c r="H201" s="22">
        <f>ROUND(M201*FATOR, 2)</f>
        <v/>
      </c>
      <c r="I201" s="22">
        <f>ROUND(G201*H201, 2)</f>
        <v/>
      </c>
      <c r="L201" t="n">
        <v>0.5</v>
      </c>
      <c r="M201" t="n">
        <v>49.82</v>
      </c>
      <c r="N201">
        <f>(M201-H201)</f>
        <v/>
      </c>
    </row>
    <row r="202" ht="15" customHeight="1">
      <c r="A202" s="44" t="inlineStr">
        <is>
          <t>73.33.04</t>
        </is>
      </c>
      <c r="B202" s="43" t="inlineStr">
        <is>
          <t>CAIXA D'AGUA DE POLIETILENO COM TAMPA 1000 L</t>
        </is>
      </c>
      <c r="C202" s="55" t="n"/>
      <c r="D202" s="44" t="inlineStr">
        <is>
          <t>SUDECAP</t>
        </is>
      </c>
      <c r="E202" s="55" t="n"/>
      <c r="F202" s="44" t="inlineStr">
        <is>
          <t>UN</t>
        </is>
      </c>
      <c r="G202" s="21" t="n">
        <v>0.1</v>
      </c>
      <c r="H202" s="22">
        <f>ROUND(M202*FATOR, 2)</f>
        <v/>
      </c>
      <c r="I202" s="22">
        <f>ROUND(G202*H202, 2)</f>
        <v/>
      </c>
      <c r="L202" t="n">
        <v>0.1</v>
      </c>
      <c r="M202" t="n">
        <v>360.99</v>
      </c>
      <c r="N202">
        <f>(M202-H202)</f>
        <v/>
      </c>
    </row>
    <row r="203" ht="21" customHeight="1">
      <c r="A203" s="44" t="inlineStr">
        <is>
          <t>73.46.06</t>
        </is>
      </c>
      <c r="B203" s="43" t="inlineStr">
        <is>
          <t>REGISTRO DE GAVETA BRUTO 1510-B   2" FABRIMAR OU EQUIVALENTE</t>
        </is>
      </c>
      <c r="C203" s="55" t="n"/>
      <c r="D203" s="44" t="inlineStr">
        <is>
          <t>SUDECAP</t>
        </is>
      </c>
      <c r="E203" s="55" t="n"/>
      <c r="F203" s="44" t="inlineStr">
        <is>
          <t>UN</t>
        </is>
      </c>
      <c r="G203" s="21" t="n">
        <v>0.5</v>
      </c>
      <c r="H203" s="22">
        <f>ROUND(M203*FATOR, 2)</f>
        <v/>
      </c>
      <c r="I203" s="22">
        <f>ROUND(G203*H203, 2)</f>
        <v/>
      </c>
      <c r="L203" t="n">
        <v>0.5</v>
      </c>
      <c r="M203" t="n">
        <v>149.9</v>
      </c>
      <c r="N203">
        <f>(M203-H203)</f>
        <v/>
      </c>
    </row>
    <row r="204" ht="21" customHeight="1">
      <c r="A204" s="44" t="inlineStr">
        <is>
          <t>73.46.02</t>
        </is>
      </c>
      <c r="B204" s="43" t="inlineStr">
        <is>
          <t>REGISTRO DE GAVETA BRUTO 1510-B 3/4" FABRIMAR OU EQUIVALENTE</t>
        </is>
      </c>
      <c r="C204" s="55" t="n"/>
      <c r="D204" s="44" t="inlineStr">
        <is>
          <t>SUDECAP</t>
        </is>
      </c>
      <c r="E204" s="55" t="n"/>
      <c r="F204" s="44" t="inlineStr">
        <is>
          <t>UN</t>
        </is>
      </c>
      <c r="G204" s="21" t="n">
        <v>1</v>
      </c>
      <c r="H204" s="22">
        <f>ROUND(M204*FATOR, 2)</f>
        <v/>
      </c>
      <c r="I204" s="22">
        <f>ROUND(G204*H204, 2)</f>
        <v/>
      </c>
      <c r="L204" t="n">
        <v>1</v>
      </c>
      <c r="M204" t="n">
        <v>16.9</v>
      </c>
      <c r="N204">
        <f>(M204-H204)</f>
        <v/>
      </c>
    </row>
    <row r="205" ht="21" customHeight="1">
      <c r="A205" s="44" t="inlineStr">
        <is>
          <t>73.51.41</t>
        </is>
      </c>
      <c r="B205" s="43" t="inlineStr">
        <is>
          <t>TORNEIRA BOIA PARA CX. D´AGUA  3/4", PLENA OU EQUIVALENTE</t>
        </is>
      </c>
      <c r="C205" s="55" t="n"/>
      <c r="D205" s="44" t="inlineStr">
        <is>
          <t>SUDECAP</t>
        </is>
      </c>
      <c r="E205" s="55" t="n"/>
      <c r="F205" s="44" t="inlineStr">
        <is>
          <t>UN</t>
        </is>
      </c>
      <c r="G205" s="21" t="n">
        <v>0.5</v>
      </c>
      <c r="H205" s="22">
        <f>ROUND(M205*FATOR, 2)</f>
        <v/>
      </c>
      <c r="I205" s="22">
        <f>ROUND(G205*H205, 2)</f>
        <v/>
      </c>
      <c r="L205" t="n">
        <v>0.5</v>
      </c>
      <c r="M205" t="n">
        <v>46.17</v>
      </c>
      <c r="N205">
        <f>(M205-H205)</f>
        <v/>
      </c>
    </row>
    <row r="206" ht="21" customHeight="1">
      <c r="A206" s="44" t="inlineStr">
        <is>
          <t>73.02.02</t>
        </is>
      </c>
      <c r="B206" s="43" t="inlineStr">
        <is>
          <t>TUBO PVC SOLDÁVEL MARROM D=  25MM (3/4") CONF. NBR 5648</t>
        </is>
      </c>
      <c r="C206" s="55" t="n"/>
      <c r="D206" s="44" t="inlineStr">
        <is>
          <t>SUDECAP</t>
        </is>
      </c>
      <c r="E206" s="55" t="n"/>
      <c r="F206" s="44" t="inlineStr">
        <is>
          <t>M</t>
        </is>
      </c>
      <c r="G206" s="21" t="n">
        <v>4</v>
      </c>
      <c r="H206" s="22">
        <f>ROUND(M206*FATOR, 2)</f>
        <v/>
      </c>
      <c r="I206" s="22">
        <f>ROUND(G206*H206, 2)</f>
        <v/>
      </c>
      <c r="L206" t="n">
        <v>4</v>
      </c>
      <c r="M206" t="n">
        <v>4.1</v>
      </c>
      <c r="N206">
        <f>(M206-H206)</f>
        <v/>
      </c>
    </row>
    <row r="207" ht="21" customHeight="1">
      <c r="A207" s="44" t="inlineStr">
        <is>
          <t>73.02.05</t>
        </is>
      </c>
      <c r="B207" s="43" t="inlineStr">
        <is>
          <t>TUBO PVC SOLDÁVEL MARROM D=  50MM (1 1/2") CONF. NBR 5648</t>
        </is>
      </c>
      <c r="C207" s="55" t="n"/>
      <c r="D207" s="44" t="inlineStr">
        <is>
          <t>SUDECAP</t>
        </is>
      </c>
      <c r="E207" s="55" t="n"/>
      <c r="F207" s="44" t="inlineStr">
        <is>
          <t>M</t>
        </is>
      </c>
      <c r="G207" s="21" t="n">
        <v>2</v>
      </c>
      <c r="H207" s="22">
        <f>ROUND(M207*FATOR, 2)</f>
        <v/>
      </c>
      <c r="I207" s="22">
        <f>ROUND(G207*H207, 2)</f>
        <v/>
      </c>
      <c r="L207" t="n">
        <v>2</v>
      </c>
      <c r="M207" t="n">
        <v>15</v>
      </c>
      <c r="N207">
        <f>(M207-H207)</f>
        <v/>
      </c>
    </row>
    <row r="208" ht="15" customHeight="1">
      <c r="A208" s="2" t="n"/>
      <c r="B208" s="2" t="n"/>
      <c r="C208" s="2" t="n"/>
      <c r="D208" s="2" t="n"/>
      <c r="E208" s="2" t="n"/>
      <c r="F208" s="2" t="n"/>
      <c r="G208" s="45" t="inlineStr">
        <is>
          <t>TOTAL Material:</t>
        </is>
      </c>
      <c r="H208" s="55" t="n"/>
      <c r="I208" s="23">
        <f>SUM(I200:I207)</f>
        <v/>
      </c>
    </row>
    <row r="209" ht="15" customHeight="1">
      <c r="A209" s="42" t="inlineStr">
        <is>
          <t>Mão de Obra</t>
        </is>
      </c>
      <c r="B209" s="54" t="n"/>
      <c r="C209" s="55" t="n"/>
      <c r="D209" s="37" t="inlineStr">
        <is>
          <t>FONTE</t>
        </is>
      </c>
      <c r="E209" s="55" t="n"/>
      <c r="F209" s="37" t="inlineStr">
        <is>
          <t>UNID</t>
        </is>
      </c>
      <c r="G209" s="37" t="inlineStr">
        <is>
          <t>COEFICIENTE</t>
        </is>
      </c>
      <c r="H209" s="37" t="inlineStr">
        <is>
          <t>PREÇO UNITÁRIO</t>
        </is>
      </c>
      <c r="I209" s="37" t="inlineStr">
        <is>
          <t>TOTAL</t>
        </is>
      </c>
    </row>
    <row r="210" ht="15" customHeight="1">
      <c r="A210" s="44" t="inlineStr">
        <is>
          <t>55.10.39</t>
        </is>
      </c>
      <c r="B210" s="43" t="inlineStr">
        <is>
          <t>BOMBEIRO</t>
        </is>
      </c>
      <c r="C210" s="55" t="n"/>
      <c r="D210" s="44" t="inlineStr">
        <is>
          <t>SUDECAP</t>
        </is>
      </c>
      <c r="E210" s="55" t="n"/>
      <c r="F210" s="44" t="inlineStr">
        <is>
          <t>H</t>
        </is>
      </c>
      <c r="G210" s="21">
        <f>L210*FATOR</f>
        <v/>
      </c>
      <c r="H210" s="22" t="n">
        <v>24.05</v>
      </c>
      <c r="I210" s="22">
        <f>ROUND(G210*H210, 2)</f>
        <v/>
      </c>
      <c r="L210" t="n">
        <v>1</v>
      </c>
      <c r="M210" t="n">
        <v>24.05</v>
      </c>
      <c r="N210">
        <f>(M210-H210)</f>
        <v/>
      </c>
    </row>
    <row r="211" ht="15" customHeight="1">
      <c r="A211" s="2" t="n"/>
      <c r="B211" s="2" t="n"/>
      <c r="C211" s="2" t="n"/>
      <c r="D211" s="2" t="n"/>
      <c r="E211" s="2" t="n"/>
      <c r="F211" s="2" t="n"/>
      <c r="G211" s="45" t="inlineStr">
        <is>
          <t>TOTAL Mão de Obra:</t>
        </is>
      </c>
      <c r="H211" s="55" t="n"/>
      <c r="I211" s="23">
        <f>SUM(I210:I210)</f>
        <v/>
      </c>
    </row>
    <row r="212" ht="15" customHeight="1">
      <c r="A212" s="2" t="n"/>
      <c r="B212" s="2" t="n"/>
      <c r="C212" s="2" t="n"/>
      <c r="D212" s="2" t="n"/>
      <c r="E212" s="2" t="n"/>
      <c r="F212" s="2" t="n"/>
      <c r="G212" s="46" t="inlineStr">
        <is>
          <t>VALOR:</t>
        </is>
      </c>
      <c r="H212" s="55" t="n"/>
      <c r="I212" s="5">
        <f>SUM(I208,I211)</f>
        <v/>
      </c>
    </row>
    <row r="213" ht="15" customHeight="1">
      <c r="A213" s="2" t="n"/>
      <c r="B213" s="2" t="n"/>
      <c r="C213" s="2" t="n"/>
      <c r="D213" s="2" t="n"/>
      <c r="E213" s="2" t="n"/>
      <c r="F213" s="2" t="n"/>
      <c r="G213" s="46" t="inlineStr">
        <is>
          <t>VALOR BDI:</t>
        </is>
      </c>
      <c r="H213" s="55" t="n"/>
      <c r="I213" s="5">
        <f>ROUNDDOWN(I212*BDI,2)</f>
        <v/>
      </c>
    </row>
    <row r="214" ht="15" customHeight="1">
      <c r="A214" s="2" t="n"/>
      <c r="B214" s="2" t="n"/>
      <c r="C214" s="2" t="n"/>
      <c r="D214" s="2" t="n"/>
      <c r="E214" s="2" t="n"/>
      <c r="F214" s="2" t="n"/>
      <c r="G214" s="46" t="inlineStr">
        <is>
          <t>VALOR COM BDI:</t>
        </is>
      </c>
      <c r="H214" s="55" t="n"/>
      <c r="I214" s="5">
        <f>I213 + I212</f>
        <v/>
      </c>
    </row>
    <row r="215" ht="9.949999999999999" customHeight="1">
      <c r="A215" s="2" t="n"/>
      <c r="B215" s="2" t="n"/>
      <c r="C215" s="2" t="n"/>
      <c r="D215" s="40" t="n"/>
      <c r="G215" s="2" t="n"/>
      <c r="H215" s="2" t="n"/>
      <c r="I215" s="2" t="n"/>
    </row>
    <row r="216" ht="20.1" customHeight="1">
      <c r="A216" s="41" t="inlineStr">
        <is>
          <t>1.16. 01.11.01 PLACA 1,0X0,60M DUPLA FACE CH.GALV. 26 EM CAVALETE (UNMES)</t>
        </is>
      </c>
      <c r="B216" s="54" t="n"/>
      <c r="C216" s="54" t="n"/>
      <c r="D216" s="54" t="n"/>
      <c r="E216" s="54" t="n"/>
      <c r="F216" s="54" t="n"/>
      <c r="G216" s="54" t="n"/>
      <c r="H216" s="54" t="n"/>
      <c r="I216" s="55" t="n"/>
    </row>
    <row r="217" ht="15" customHeight="1">
      <c r="A217" s="42" t="inlineStr">
        <is>
          <t>Material</t>
        </is>
      </c>
      <c r="B217" s="54" t="n"/>
      <c r="C217" s="55" t="n"/>
      <c r="D217" s="37" t="inlineStr">
        <is>
          <t>FONTE</t>
        </is>
      </c>
      <c r="E217" s="55" t="n"/>
      <c r="F217" s="37" t="inlineStr">
        <is>
          <t>UNID</t>
        </is>
      </c>
      <c r="G217" s="37" t="inlineStr">
        <is>
          <t>COEFICIENTE</t>
        </is>
      </c>
      <c r="H217" s="37" t="inlineStr">
        <is>
          <t>PREÇO UNITÁRIO</t>
        </is>
      </c>
      <c r="I217" s="37" t="inlineStr">
        <is>
          <t>TOTAL</t>
        </is>
      </c>
    </row>
    <row r="218" ht="15" customHeight="1">
      <c r="A218" s="44" t="inlineStr">
        <is>
          <t>83.17.40</t>
        </is>
      </c>
      <c r="B218" s="43" t="inlineStr">
        <is>
          <t>PLACA 1,0X0,60M DUPLA FACE CH.GALV.26 EM CAVALETE</t>
        </is>
      </c>
      <c r="C218" s="55" t="n"/>
      <c r="D218" s="44" t="inlineStr">
        <is>
          <t>SUDECAP</t>
        </is>
      </c>
      <c r="E218" s="55" t="n"/>
      <c r="F218" s="44" t="inlineStr">
        <is>
          <t>UN</t>
        </is>
      </c>
      <c r="G218" s="21" t="n">
        <v>0.04</v>
      </c>
      <c r="H218" s="22">
        <f>ROUND(M218*FATOR, 2)</f>
        <v/>
      </c>
      <c r="I218" s="22">
        <f>ROUND(G218*H218, 2)</f>
        <v/>
      </c>
      <c r="L218" t="n">
        <v>0.04</v>
      </c>
      <c r="M218" t="n">
        <v>300</v>
      </c>
      <c r="N218">
        <f>(M218-H218)</f>
        <v/>
      </c>
    </row>
    <row r="219" ht="15" customHeight="1">
      <c r="A219" s="2" t="n"/>
      <c r="B219" s="2" t="n"/>
      <c r="C219" s="2" t="n"/>
      <c r="D219" s="2" t="n"/>
      <c r="E219" s="2" t="n"/>
      <c r="F219" s="2" t="n"/>
      <c r="G219" s="45" t="inlineStr">
        <is>
          <t>TOTAL Material:</t>
        </is>
      </c>
      <c r="H219" s="55" t="n"/>
      <c r="I219" s="23">
        <f>SUM(I218:I218)</f>
        <v/>
      </c>
    </row>
    <row r="220" ht="15" customHeight="1">
      <c r="A220" s="42" t="inlineStr">
        <is>
          <t>Mão de Obra</t>
        </is>
      </c>
      <c r="B220" s="54" t="n"/>
      <c r="C220" s="55" t="n"/>
      <c r="D220" s="37" t="inlineStr">
        <is>
          <t>FONTE</t>
        </is>
      </c>
      <c r="E220" s="55" t="n"/>
      <c r="F220" s="37" t="inlineStr">
        <is>
          <t>UNID</t>
        </is>
      </c>
      <c r="G220" s="37" t="inlineStr">
        <is>
          <t>COEFICIENTE</t>
        </is>
      </c>
      <c r="H220" s="37" t="inlineStr">
        <is>
          <t>PREÇO UNITÁRIO</t>
        </is>
      </c>
      <c r="I220" s="37" t="inlineStr">
        <is>
          <t>TOTAL</t>
        </is>
      </c>
    </row>
    <row r="221" ht="15" customHeight="1">
      <c r="A221" s="44" t="inlineStr">
        <is>
          <t>55.10.88</t>
        </is>
      </c>
      <c r="B221" s="43" t="inlineStr">
        <is>
          <t>SERVENTE</t>
        </is>
      </c>
      <c r="C221" s="55" t="n"/>
      <c r="D221" s="44" t="inlineStr">
        <is>
          <t>SUDECAP</t>
        </is>
      </c>
      <c r="E221" s="55" t="n"/>
      <c r="F221" s="44" t="inlineStr">
        <is>
          <t>H</t>
        </is>
      </c>
      <c r="G221" s="21">
        <f>L221*FATOR</f>
        <v/>
      </c>
      <c r="H221" s="22" t="n">
        <v>16.84</v>
      </c>
      <c r="I221" s="22">
        <f>ROUND(G221*H221, 2)</f>
        <v/>
      </c>
      <c r="L221" t="n">
        <v>0.2</v>
      </c>
      <c r="M221" t="n">
        <v>16.84</v>
      </c>
      <c r="N221">
        <f>(M221-H221)</f>
        <v/>
      </c>
    </row>
    <row r="222" ht="15" customHeight="1">
      <c r="A222" s="2" t="n"/>
      <c r="B222" s="2" t="n"/>
      <c r="C222" s="2" t="n"/>
      <c r="D222" s="2" t="n"/>
      <c r="E222" s="2" t="n"/>
      <c r="F222" s="2" t="n"/>
      <c r="G222" s="45" t="inlineStr">
        <is>
          <t>TOTAL Mão de Obra:</t>
        </is>
      </c>
      <c r="H222" s="55" t="n"/>
      <c r="I222" s="23">
        <f>SUM(I221:I221)</f>
        <v/>
      </c>
    </row>
    <row r="223" ht="15" customHeight="1">
      <c r="A223" s="2" t="n"/>
      <c r="B223" s="2" t="n"/>
      <c r="C223" s="2" t="n"/>
      <c r="D223" s="2" t="n"/>
      <c r="E223" s="2" t="n"/>
      <c r="F223" s="2" t="n"/>
      <c r="G223" s="46" t="inlineStr">
        <is>
          <t>VALOR:</t>
        </is>
      </c>
      <c r="H223" s="55" t="n"/>
      <c r="I223" s="5">
        <f>SUM(I219,I222)</f>
        <v/>
      </c>
    </row>
    <row r="224" ht="15" customHeight="1">
      <c r="A224" s="2" t="n"/>
      <c r="B224" s="2" t="n"/>
      <c r="C224" s="2" t="n"/>
      <c r="D224" s="2" t="n"/>
      <c r="E224" s="2" t="n"/>
      <c r="F224" s="2" t="n"/>
      <c r="G224" s="46" t="inlineStr">
        <is>
          <t>VALOR BDI:</t>
        </is>
      </c>
      <c r="H224" s="55" t="n"/>
      <c r="I224" s="5">
        <f>ROUNDDOWN(I223*BDI,2)</f>
        <v/>
      </c>
    </row>
    <row r="225" ht="15" customHeight="1">
      <c r="A225" s="2" t="n"/>
      <c r="B225" s="2" t="n"/>
      <c r="C225" s="2" t="n"/>
      <c r="D225" s="2" t="n"/>
      <c r="E225" s="2" t="n"/>
      <c r="F225" s="2" t="n"/>
      <c r="G225" s="46" t="inlineStr">
        <is>
          <t>VALOR COM BDI:</t>
        </is>
      </c>
      <c r="H225" s="55" t="n"/>
      <c r="I225" s="5">
        <f>I224 + I223</f>
        <v/>
      </c>
    </row>
    <row r="226" ht="9.949999999999999" customHeight="1">
      <c r="A226" s="2" t="n"/>
      <c r="B226" s="2" t="n"/>
      <c r="C226" s="2" t="n"/>
      <c r="D226" s="40" t="n"/>
      <c r="G226" s="2" t="n"/>
      <c r="H226" s="2" t="n"/>
      <c r="I226" s="2" t="n"/>
    </row>
    <row r="227" ht="20.1" customHeight="1">
      <c r="A227" s="41" t="inlineStr">
        <is>
          <t>1.17. 01.11.07 CONE EM PVC H= 75 CM (UN)</t>
        </is>
      </c>
      <c r="B227" s="54" t="n"/>
      <c r="C227" s="54" t="n"/>
      <c r="D227" s="54" t="n"/>
      <c r="E227" s="54" t="n"/>
      <c r="F227" s="54" t="n"/>
      <c r="G227" s="54" t="n"/>
      <c r="H227" s="54" t="n"/>
      <c r="I227" s="55" t="n"/>
    </row>
    <row r="228" ht="15" customHeight="1">
      <c r="A228" s="42" t="inlineStr">
        <is>
          <t>Material</t>
        </is>
      </c>
      <c r="B228" s="54" t="n"/>
      <c r="C228" s="55" t="n"/>
      <c r="D228" s="37" t="inlineStr">
        <is>
          <t>FONTE</t>
        </is>
      </c>
      <c r="E228" s="55" t="n"/>
      <c r="F228" s="37" t="inlineStr">
        <is>
          <t>UNID</t>
        </is>
      </c>
      <c r="G228" s="37" t="inlineStr">
        <is>
          <t>COEFICIENTE</t>
        </is>
      </c>
      <c r="H228" s="37" t="inlineStr">
        <is>
          <t>PREÇO UNITÁRIO</t>
        </is>
      </c>
      <c r="I228" s="37" t="inlineStr">
        <is>
          <t>TOTAL</t>
        </is>
      </c>
    </row>
    <row r="229" ht="21" customHeight="1">
      <c r="A229" s="44" t="inlineStr">
        <is>
          <t>84.20.02</t>
        </is>
      </c>
      <c r="B229" s="43" t="inlineStr">
        <is>
          <t>CONE DE SINALIZACAO EM PVC RIGIDO COM FAIXA REFLETIVA, H = 70 / 76 CM</t>
        </is>
      </c>
      <c r="C229" s="55" t="n"/>
      <c r="D229" s="44" t="inlineStr">
        <is>
          <t>SUDECAP</t>
        </is>
      </c>
      <c r="E229" s="55" t="n"/>
      <c r="F229" s="44" t="inlineStr">
        <is>
          <t>UN</t>
        </is>
      </c>
      <c r="G229" s="21" t="n">
        <v>1</v>
      </c>
      <c r="H229" s="22">
        <f>ROUND(M229*FATOR, 2)</f>
        <v/>
      </c>
      <c r="I229" s="22">
        <f>ROUND(G229*H229, 2)</f>
        <v/>
      </c>
      <c r="L229" t="n">
        <v>1</v>
      </c>
      <c r="M229" t="n">
        <v>39</v>
      </c>
      <c r="N229">
        <f>(M229-H229)</f>
        <v/>
      </c>
    </row>
    <row r="230" ht="15" customHeight="1">
      <c r="A230" s="2" t="n"/>
      <c r="B230" s="2" t="n"/>
      <c r="C230" s="2" t="n"/>
      <c r="D230" s="2" t="n"/>
      <c r="E230" s="2" t="n"/>
      <c r="F230" s="2" t="n"/>
      <c r="G230" s="45" t="inlineStr">
        <is>
          <t>TOTAL Material:</t>
        </is>
      </c>
      <c r="H230" s="55" t="n"/>
      <c r="I230" s="23">
        <f>SUM(I229:I229)</f>
        <v/>
      </c>
    </row>
    <row r="231" ht="15" customHeight="1">
      <c r="A231" s="42" t="inlineStr">
        <is>
          <t>Mão de Obra</t>
        </is>
      </c>
      <c r="B231" s="54" t="n"/>
      <c r="C231" s="55" t="n"/>
      <c r="D231" s="37" t="inlineStr">
        <is>
          <t>FONTE</t>
        </is>
      </c>
      <c r="E231" s="55" t="n"/>
      <c r="F231" s="37" t="inlineStr">
        <is>
          <t>UNID</t>
        </is>
      </c>
      <c r="G231" s="37" t="inlineStr">
        <is>
          <t>COEFICIENTE</t>
        </is>
      </c>
      <c r="H231" s="37" t="inlineStr">
        <is>
          <t>PREÇO UNITÁRIO</t>
        </is>
      </c>
      <c r="I231" s="37" t="inlineStr">
        <is>
          <t>TOTAL</t>
        </is>
      </c>
    </row>
    <row r="232" ht="15" customHeight="1">
      <c r="A232" s="44" t="inlineStr">
        <is>
          <t>55.10.88</t>
        </is>
      </c>
      <c r="B232" s="43" t="inlineStr">
        <is>
          <t>SERVENTE</t>
        </is>
      </c>
      <c r="C232" s="55" t="n"/>
      <c r="D232" s="44" t="inlineStr">
        <is>
          <t>SUDECAP</t>
        </is>
      </c>
      <c r="E232" s="55" t="n"/>
      <c r="F232" s="44" t="inlineStr">
        <is>
          <t>H</t>
        </is>
      </c>
      <c r="G232" s="21">
        <f>L232*FATOR</f>
        <v/>
      </c>
      <c r="H232" s="22" t="n">
        <v>16.84</v>
      </c>
      <c r="I232" s="22">
        <f>ROUND(G232*H232, 2)</f>
        <v/>
      </c>
      <c r="L232" t="n">
        <v>0.1</v>
      </c>
      <c r="M232" t="n">
        <v>16.84</v>
      </c>
      <c r="N232">
        <f>(M232-H232)</f>
        <v/>
      </c>
    </row>
    <row r="233" ht="15" customHeight="1">
      <c r="A233" s="2" t="n"/>
      <c r="B233" s="2" t="n"/>
      <c r="C233" s="2" t="n"/>
      <c r="D233" s="2" t="n"/>
      <c r="E233" s="2" t="n"/>
      <c r="F233" s="2" t="n"/>
      <c r="G233" s="45" t="inlineStr">
        <is>
          <t>TOTAL Mão de Obra:</t>
        </is>
      </c>
      <c r="H233" s="55" t="n"/>
      <c r="I233" s="23">
        <f>SUM(I232:I232)</f>
        <v/>
      </c>
    </row>
    <row r="234" ht="15" customHeight="1">
      <c r="A234" s="2" t="n"/>
      <c r="B234" s="2" t="n"/>
      <c r="C234" s="2" t="n"/>
      <c r="D234" s="2" t="n"/>
      <c r="E234" s="2" t="n"/>
      <c r="F234" s="2" t="n"/>
      <c r="G234" s="46" t="inlineStr">
        <is>
          <t>VALOR:</t>
        </is>
      </c>
      <c r="H234" s="55" t="n"/>
      <c r="I234" s="5">
        <f>SUM(I230,I233)</f>
        <v/>
      </c>
    </row>
    <row r="235" ht="15" customHeight="1">
      <c r="A235" s="2" t="n"/>
      <c r="B235" s="2" t="n"/>
      <c r="C235" s="2" t="n"/>
      <c r="D235" s="2" t="n"/>
      <c r="E235" s="2" t="n"/>
      <c r="F235" s="2" t="n"/>
      <c r="G235" s="46" t="inlineStr">
        <is>
          <t>VALOR BDI:</t>
        </is>
      </c>
      <c r="H235" s="55" t="n"/>
      <c r="I235" s="5">
        <f>ROUNDDOWN(I234*BDI,2)</f>
        <v/>
      </c>
    </row>
    <row r="236" ht="15" customHeight="1">
      <c r="A236" s="2" t="n"/>
      <c r="B236" s="2" t="n"/>
      <c r="C236" s="2" t="n"/>
      <c r="D236" s="2" t="n"/>
      <c r="E236" s="2" t="n"/>
      <c r="F236" s="2" t="n"/>
      <c r="G236" s="46" t="inlineStr">
        <is>
          <t>VALOR COM BDI:</t>
        </is>
      </c>
      <c r="H236" s="55" t="n"/>
      <c r="I236" s="5">
        <f>I235 + I234</f>
        <v/>
      </c>
    </row>
    <row r="237" ht="9.949999999999999" customHeight="1">
      <c r="A237" s="2" t="n"/>
      <c r="B237" s="2" t="n"/>
      <c r="C237" s="2" t="n"/>
      <c r="D237" s="40" t="n"/>
      <c r="G237" s="2" t="n"/>
      <c r="H237" s="2" t="n"/>
      <c r="I237" s="2" t="n"/>
    </row>
    <row r="238" ht="20.1" customHeight="1">
      <c r="A238" s="41" t="inlineStr">
        <is>
          <t>2.1. 02.11.04 PASSEIO OU LAJE DE CONCRETO C/EQUIPAMENTO ELETRICO (M2)</t>
        </is>
      </c>
      <c r="B238" s="54" t="n"/>
      <c r="C238" s="54" t="n"/>
      <c r="D238" s="54" t="n"/>
      <c r="E238" s="54" t="n"/>
      <c r="F238" s="54" t="n"/>
      <c r="G238" s="54" t="n"/>
      <c r="H238" s="54" t="n"/>
      <c r="I238" s="55" t="n"/>
    </row>
    <row r="239" ht="15" customHeight="1">
      <c r="A239" s="42" t="inlineStr">
        <is>
          <t>Equipamento</t>
        </is>
      </c>
      <c r="B239" s="54" t="n"/>
      <c r="C239" s="55" t="n"/>
      <c r="D239" s="37" t="inlineStr">
        <is>
          <t>FONTE</t>
        </is>
      </c>
      <c r="E239" s="55" t="n"/>
      <c r="F239" s="37" t="inlineStr">
        <is>
          <t>UNID</t>
        </is>
      </c>
      <c r="G239" s="37" t="inlineStr">
        <is>
          <t>COEFICIENTE</t>
        </is>
      </c>
      <c r="H239" s="37" t="inlineStr">
        <is>
          <t>PREÇO UNITÁRIO</t>
        </is>
      </c>
      <c r="I239" s="37" t="inlineStr">
        <is>
          <t>TOTAL</t>
        </is>
      </c>
    </row>
    <row r="240" ht="29.1" customHeight="1">
      <c r="A240" s="44" t="inlineStr">
        <is>
          <t>50.19.66</t>
        </is>
      </c>
      <c r="B240" s="43" t="inlineStr">
        <is>
          <t>MARTELO DEMOLIDOR ELETRICO, 2.000 W,  1.000 IMPACTOS POR MINUTO, FORÇA DE IMPACTO ENTRE 62 E 69 J, PESO DE 30 KG, OU EQUIVALENTE</t>
        </is>
      </c>
      <c r="C240" s="55" t="n"/>
      <c r="D240" s="44" t="inlineStr">
        <is>
          <t>SUDECAP</t>
        </is>
      </c>
      <c r="E240" s="55" t="n"/>
      <c r="F240" s="44" t="inlineStr">
        <is>
          <t>H</t>
        </is>
      </c>
      <c r="G240" s="21" t="n">
        <v>0.18</v>
      </c>
      <c r="H240" s="22">
        <f>ROUND(M240*FATOR, 2)</f>
        <v/>
      </c>
      <c r="I240" s="22">
        <f>ROUND(G240*H240, 2)</f>
        <v/>
      </c>
      <c r="L240" t="n">
        <v>0.18</v>
      </c>
      <c r="M240" t="n">
        <v>3.24</v>
      </c>
      <c r="N240">
        <f>(M240-H240)</f>
        <v/>
      </c>
    </row>
    <row r="241" ht="15" customHeight="1">
      <c r="A241" s="2" t="n"/>
      <c r="B241" s="2" t="n"/>
      <c r="C241" s="2" t="n"/>
      <c r="D241" s="2" t="n"/>
      <c r="E241" s="2" t="n"/>
      <c r="F241" s="2" t="n"/>
      <c r="G241" s="45" t="inlineStr">
        <is>
          <t>TOTAL Equipamento:</t>
        </is>
      </c>
      <c r="H241" s="55" t="n"/>
      <c r="I241" s="23">
        <f>SUM(I240:I240)</f>
        <v/>
      </c>
    </row>
    <row r="242" ht="15" customHeight="1">
      <c r="A242" s="42" t="inlineStr">
        <is>
          <t>Material</t>
        </is>
      </c>
      <c r="B242" s="54" t="n"/>
      <c r="C242" s="55" t="n"/>
      <c r="D242" s="37" t="inlineStr">
        <is>
          <t>FONTE</t>
        </is>
      </c>
      <c r="E242" s="55" t="n"/>
      <c r="F242" s="37" t="inlineStr">
        <is>
          <t>UNID</t>
        </is>
      </c>
      <c r="G242" s="37" t="inlineStr">
        <is>
          <t>COEFICIENTE</t>
        </is>
      </c>
      <c r="H242" s="37" t="inlineStr">
        <is>
          <t>PREÇO UNITÁRIO</t>
        </is>
      </c>
      <c r="I242" s="37" t="inlineStr">
        <is>
          <t>TOTAL</t>
        </is>
      </c>
    </row>
    <row r="243" ht="15" customHeight="1">
      <c r="A243" s="44" t="inlineStr">
        <is>
          <t>83.23.10</t>
        </is>
      </c>
      <c r="B243" s="43" t="inlineStr">
        <is>
          <t>KILOWATT/HORA B3 - DEMAIS CLASSES - INCLUSIVE ICMS</t>
        </is>
      </c>
      <c r="C243" s="55" t="n"/>
      <c r="D243" s="44" t="inlineStr">
        <is>
          <t>SUDECAP</t>
        </is>
      </c>
      <c r="E243" s="55" t="n"/>
      <c r="F243" s="44" t="inlineStr">
        <is>
          <t>KWH</t>
        </is>
      </c>
      <c r="G243" s="21" t="n">
        <v>1.59</v>
      </c>
      <c r="H243" s="22">
        <f>ROUND(M243*FATOR, 2)</f>
        <v/>
      </c>
      <c r="I243" s="22">
        <f>ROUND(G243*H243, 2)</f>
        <v/>
      </c>
      <c r="L243" t="n">
        <v>1.59</v>
      </c>
      <c r="M243" t="n">
        <v>1</v>
      </c>
      <c r="N243">
        <f>(M243-H243)</f>
        <v/>
      </c>
    </row>
    <row r="244" ht="15" customHeight="1">
      <c r="A244" s="2" t="n"/>
      <c r="B244" s="2" t="n"/>
      <c r="C244" s="2" t="n"/>
      <c r="D244" s="2" t="n"/>
      <c r="E244" s="2" t="n"/>
      <c r="F244" s="2" t="n"/>
      <c r="G244" s="45" t="inlineStr">
        <is>
          <t>TOTAL Material:</t>
        </is>
      </c>
      <c r="H244" s="55" t="n"/>
      <c r="I244" s="23">
        <f>SUM(I243:I243)</f>
        <v/>
      </c>
    </row>
    <row r="245" ht="15" customHeight="1">
      <c r="A245" s="42" t="inlineStr">
        <is>
          <t>Mão de Obra</t>
        </is>
      </c>
      <c r="B245" s="54" t="n"/>
      <c r="C245" s="55" t="n"/>
      <c r="D245" s="37" t="inlineStr">
        <is>
          <t>FONTE</t>
        </is>
      </c>
      <c r="E245" s="55" t="n"/>
      <c r="F245" s="37" t="inlineStr">
        <is>
          <t>UNID</t>
        </is>
      </c>
      <c r="G245" s="37" t="inlineStr">
        <is>
          <t>COEFICIENTE</t>
        </is>
      </c>
      <c r="H245" s="37" t="inlineStr">
        <is>
          <t>PREÇO UNITÁRIO</t>
        </is>
      </c>
      <c r="I245" s="37" t="inlineStr">
        <is>
          <t>TOTAL</t>
        </is>
      </c>
    </row>
    <row r="246" ht="15" customHeight="1">
      <c r="A246" s="44" t="inlineStr">
        <is>
          <t>55.10.51</t>
        </is>
      </c>
      <c r="B246" s="43" t="inlineStr">
        <is>
          <t>POCEIRO</t>
        </is>
      </c>
      <c r="C246" s="55" t="n"/>
      <c r="D246" s="44" t="inlineStr">
        <is>
          <t>SUDECAP</t>
        </is>
      </c>
      <c r="E246" s="55" t="n"/>
      <c r="F246" s="44" t="inlineStr">
        <is>
          <t>H</t>
        </is>
      </c>
      <c r="G246" s="21">
        <f>L246*FATOR</f>
        <v/>
      </c>
      <c r="H246" s="22" t="n">
        <v>24.05</v>
      </c>
      <c r="I246" s="22">
        <f>ROUND(G246*H246, 2)</f>
        <v/>
      </c>
      <c r="L246" t="n">
        <v>0.18</v>
      </c>
      <c r="M246" t="n">
        <v>24.05</v>
      </c>
      <c r="N246">
        <f>(M246-H246)</f>
        <v/>
      </c>
    </row>
    <row r="247" ht="15" customHeight="1">
      <c r="A247" s="44" t="inlineStr">
        <is>
          <t>55.10.88</t>
        </is>
      </c>
      <c r="B247" s="43" t="inlineStr">
        <is>
          <t>SERVENTE</t>
        </is>
      </c>
      <c r="C247" s="55" t="n"/>
      <c r="D247" s="44" t="inlineStr">
        <is>
          <t>SUDECAP</t>
        </is>
      </c>
      <c r="E247" s="55" t="n"/>
      <c r="F247" s="44" t="inlineStr">
        <is>
          <t>H</t>
        </is>
      </c>
      <c r="G247" s="21">
        <f>L247*FATOR</f>
        <v/>
      </c>
      <c r="H247" s="22" t="n">
        <v>16.84</v>
      </c>
      <c r="I247" s="22">
        <f>ROUND(G247*H247, 2)</f>
        <v/>
      </c>
      <c r="L247" t="n">
        <v>0.03</v>
      </c>
      <c r="M247" t="n">
        <v>16.84</v>
      </c>
      <c r="N247">
        <f>(M247-H247)</f>
        <v/>
      </c>
    </row>
    <row r="248" ht="15" customHeight="1">
      <c r="A248" s="2" t="n"/>
      <c r="B248" s="2" t="n"/>
      <c r="C248" s="2" t="n"/>
      <c r="D248" s="2" t="n"/>
      <c r="E248" s="2" t="n"/>
      <c r="F248" s="2" t="n"/>
      <c r="G248" s="45" t="inlineStr">
        <is>
          <t>TOTAL Mão de Obra:</t>
        </is>
      </c>
      <c r="H248" s="55" t="n"/>
      <c r="I248" s="23">
        <f>SUM(I246:I247)</f>
        <v/>
      </c>
    </row>
    <row r="249" ht="15" customHeight="1">
      <c r="A249" s="2" t="n"/>
      <c r="B249" s="2" t="n"/>
      <c r="C249" s="2" t="n"/>
      <c r="D249" s="2" t="n"/>
      <c r="E249" s="2" t="n"/>
      <c r="F249" s="2" t="n"/>
      <c r="G249" s="46" t="inlineStr">
        <is>
          <t>VALOR:</t>
        </is>
      </c>
      <c r="H249" s="55" t="n"/>
      <c r="I249" s="5">
        <f>SUM(I244,I241,I248)</f>
        <v/>
      </c>
    </row>
    <row r="250" ht="15" customHeight="1">
      <c r="A250" s="2" t="n"/>
      <c r="B250" s="2" t="n"/>
      <c r="C250" s="2" t="n"/>
      <c r="D250" s="2" t="n"/>
      <c r="E250" s="2" t="n"/>
      <c r="F250" s="2" t="n"/>
      <c r="G250" s="46" t="inlineStr">
        <is>
          <t>VALOR BDI:</t>
        </is>
      </c>
      <c r="H250" s="55" t="n"/>
      <c r="I250" s="5">
        <f>ROUNDDOWN(I249*BDI,2)</f>
        <v/>
      </c>
    </row>
    <row r="251" ht="15" customHeight="1">
      <c r="A251" s="2" t="n"/>
      <c r="B251" s="2" t="n"/>
      <c r="C251" s="2" t="n"/>
      <c r="D251" s="2" t="n"/>
      <c r="E251" s="2" t="n"/>
      <c r="F251" s="2" t="n"/>
      <c r="G251" s="46" t="inlineStr">
        <is>
          <t>VALOR COM BDI:</t>
        </is>
      </c>
      <c r="H251" s="55" t="n"/>
      <c r="I251" s="5">
        <f>I250 + I249</f>
        <v/>
      </c>
    </row>
    <row r="252" ht="9.949999999999999" customHeight="1">
      <c r="A252" s="2" t="n"/>
      <c r="B252" s="2" t="n"/>
      <c r="C252" s="2" t="n"/>
      <c r="D252" s="40" t="n"/>
      <c r="G252" s="2" t="n"/>
      <c r="H252" s="2" t="n"/>
      <c r="I252" s="2" t="n"/>
    </row>
    <row r="253" ht="20.1" customHeight="1">
      <c r="A253" s="41" t="inlineStr">
        <is>
          <t>2.2. 02.12.01 CORTE MECAN. C/ SERRA CIRCULAR EM CONCRETO/ASFALTO (M)</t>
        </is>
      </c>
      <c r="B253" s="54" t="n"/>
      <c r="C253" s="54" t="n"/>
      <c r="D253" s="54" t="n"/>
      <c r="E253" s="54" t="n"/>
      <c r="F253" s="54" t="n"/>
      <c r="G253" s="54" t="n"/>
      <c r="H253" s="54" t="n"/>
      <c r="I253" s="55" t="n"/>
    </row>
    <row r="254" ht="15" customHeight="1">
      <c r="A254" s="42" t="inlineStr">
        <is>
          <t>Equipamento Custo Horário</t>
        </is>
      </c>
      <c r="B254" s="54" t="n"/>
      <c r="C254" s="55" t="n"/>
      <c r="D254" s="37" t="inlineStr">
        <is>
          <t>FONTE</t>
        </is>
      </c>
      <c r="E254" s="55" t="n"/>
      <c r="F254" s="37" t="inlineStr">
        <is>
          <t>UNID</t>
        </is>
      </c>
      <c r="G254" s="37" t="inlineStr">
        <is>
          <t>COEFICIENTE</t>
        </is>
      </c>
      <c r="H254" s="37" t="inlineStr">
        <is>
          <t>PREÇO UNITÁRIO</t>
        </is>
      </c>
      <c r="I254" s="37" t="inlineStr">
        <is>
          <t>TOTAL</t>
        </is>
      </c>
    </row>
    <row r="255" ht="21" customHeight="1">
      <c r="A255" s="44" t="inlineStr">
        <is>
          <t>50.41.12</t>
        </is>
      </c>
      <c r="B255" s="43" t="inlineStr">
        <is>
          <t>CHI/MÁQUINA CORTADORA DE PISO (SERRA CLIPPER), À GASOLINA, 13HP, ÚMIDO OU À SECO, OU EQUIVALENTE</t>
        </is>
      </c>
      <c r="C255" s="55" t="n"/>
      <c r="D255" s="44" t="inlineStr">
        <is>
          <t>SUDECAP</t>
        </is>
      </c>
      <c r="E255" s="55" t="n"/>
      <c r="F255" s="44" t="inlineStr">
        <is>
          <t>H</t>
        </is>
      </c>
      <c r="G255" s="21" t="n">
        <v>0.034</v>
      </c>
      <c r="H255" s="22">
        <f>'COMPOSICOES AUXILIARES'!G89</f>
        <v/>
      </c>
      <c r="I255" s="22">
        <f>ROUND(G255*H255, 2)</f>
        <v/>
      </c>
      <c r="L255" t="n">
        <v>0.034</v>
      </c>
      <c r="M255" t="n">
        <v>1.58</v>
      </c>
      <c r="N255">
        <f>(M255-H255)</f>
        <v/>
      </c>
    </row>
    <row r="256" ht="21" customHeight="1">
      <c r="A256" s="44" t="inlineStr">
        <is>
          <t>50.41.11</t>
        </is>
      </c>
      <c r="B256" s="43" t="inlineStr">
        <is>
          <t>CHP/MÁQUINA CORTADORA DE PISO (SERRA CLIPPER), À GASOLINA, 13HP, ÚMIDO OU À SECO, OU EQUIVALENTE</t>
        </is>
      </c>
      <c r="C256" s="55" t="n"/>
      <c r="D256" s="44" t="inlineStr">
        <is>
          <t>SUDECAP</t>
        </is>
      </c>
      <c r="E256" s="55" t="n"/>
      <c r="F256" s="44" t="inlineStr">
        <is>
          <t>H</t>
        </is>
      </c>
      <c r="G256" s="21" t="n">
        <v>0.025</v>
      </c>
      <c r="H256" s="22">
        <f>'COMPOSICOES AUXILIARES'!G175</f>
        <v/>
      </c>
      <c r="I256" s="22">
        <f>ROUND(G256*H256, 2)</f>
        <v/>
      </c>
      <c r="L256" t="n">
        <v>0.025</v>
      </c>
      <c r="M256" t="n">
        <v>8.710000000000001</v>
      </c>
      <c r="N256">
        <f>(M256-H256)</f>
        <v/>
      </c>
    </row>
    <row r="257" ht="18" customHeight="1">
      <c r="A257" s="2" t="n"/>
      <c r="B257" s="2" t="n"/>
      <c r="C257" s="2" t="n"/>
      <c r="D257" s="2" t="n"/>
      <c r="E257" s="2" t="n"/>
      <c r="F257" s="2" t="n"/>
      <c r="G257" s="45" t="inlineStr">
        <is>
          <t>TOTAL Equipamento Custo Horário:</t>
        </is>
      </c>
      <c r="H257" s="55" t="n"/>
      <c r="I257" s="23">
        <f>SUM(I255:I256)</f>
        <v/>
      </c>
    </row>
    <row r="258" ht="15" customHeight="1">
      <c r="A258" s="42" t="inlineStr">
        <is>
          <t>Material</t>
        </is>
      </c>
      <c r="B258" s="54" t="n"/>
      <c r="C258" s="55" t="n"/>
      <c r="D258" s="37" t="inlineStr">
        <is>
          <t>FONTE</t>
        </is>
      </c>
      <c r="E258" s="55" t="n"/>
      <c r="F258" s="37" t="inlineStr">
        <is>
          <t>UNID</t>
        </is>
      </c>
      <c r="G258" s="37" t="inlineStr">
        <is>
          <t>COEFICIENTE</t>
        </is>
      </c>
      <c r="H258" s="37" t="inlineStr">
        <is>
          <t>PREÇO UNITÁRIO</t>
        </is>
      </c>
      <c r="I258" s="37" t="inlineStr">
        <is>
          <t>TOTAL</t>
        </is>
      </c>
    </row>
    <row r="259" ht="15" customHeight="1">
      <c r="A259" s="44" t="inlineStr">
        <is>
          <t>72.10.01</t>
        </is>
      </c>
      <c r="B259" s="43" t="inlineStr">
        <is>
          <t>DISCO DIAMANTADO D=14" PRECISION OU EQUIVALENTE</t>
        </is>
      </c>
      <c r="C259" s="55" t="n"/>
      <c r="D259" s="44" t="inlineStr">
        <is>
          <t>SUDECAP</t>
        </is>
      </c>
      <c r="E259" s="55" t="n"/>
      <c r="F259" s="44" t="inlineStr">
        <is>
          <t>UN</t>
        </is>
      </c>
      <c r="G259" s="21" t="n">
        <v>0.002</v>
      </c>
      <c r="H259" s="22">
        <f>ROUND(M259*FATOR, 2)</f>
        <v/>
      </c>
      <c r="I259" s="22">
        <f>ROUND(G259*H259, 2)</f>
        <v/>
      </c>
      <c r="L259" t="n">
        <v>0.002</v>
      </c>
      <c r="M259" t="n">
        <v>208.21</v>
      </c>
      <c r="N259">
        <f>(M259-H259)</f>
        <v/>
      </c>
    </row>
    <row r="260" ht="15" customHeight="1">
      <c r="A260" s="2" t="n"/>
      <c r="B260" s="2" t="n"/>
      <c r="C260" s="2" t="n"/>
      <c r="D260" s="2" t="n"/>
      <c r="E260" s="2" t="n"/>
      <c r="F260" s="2" t="n"/>
      <c r="G260" s="45" t="inlineStr">
        <is>
          <t>TOTAL Material:</t>
        </is>
      </c>
      <c r="H260" s="55" t="n"/>
      <c r="I260" s="23">
        <f>SUM(I259:I259)</f>
        <v/>
      </c>
    </row>
    <row r="261" ht="15" customHeight="1">
      <c r="A261" s="42" t="inlineStr">
        <is>
          <t>Mão de Obra</t>
        </is>
      </c>
      <c r="B261" s="54" t="n"/>
      <c r="C261" s="55" t="n"/>
      <c r="D261" s="37" t="inlineStr">
        <is>
          <t>FONTE</t>
        </is>
      </c>
      <c r="E261" s="55" t="n"/>
      <c r="F261" s="37" t="inlineStr">
        <is>
          <t>UNID</t>
        </is>
      </c>
      <c r="G261" s="37" t="inlineStr">
        <is>
          <t>COEFICIENTE</t>
        </is>
      </c>
      <c r="H261" s="37" t="inlineStr">
        <is>
          <t>PREÇO UNITÁRIO</t>
        </is>
      </c>
      <c r="I261" s="37" t="inlineStr">
        <is>
          <t>TOTAL</t>
        </is>
      </c>
    </row>
    <row r="262" ht="15" customHeight="1">
      <c r="A262" s="44" t="inlineStr">
        <is>
          <t>55.10.75</t>
        </is>
      </c>
      <c r="B262" s="43" t="inlineStr">
        <is>
          <t>PEDREIRO</t>
        </is>
      </c>
      <c r="C262" s="55" t="n"/>
      <c r="D262" s="44" t="inlineStr">
        <is>
          <t>SUDECAP</t>
        </is>
      </c>
      <c r="E262" s="55" t="n"/>
      <c r="F262" s="44" t="inlineStr">
        <is>
          <t>H</t>
        </is>
      </c>
      <c r="G262" s="21">
        <f>L262*FATOR</f>
        <v/>
      </c>
      <c r="H262" s="22" t="n">
        <v>24.05</v>
      </c>
      <c r="I262" s="22">
        <f>ROUND(G262*H262, 2)</f>
        <v/>
      </c>
      <c r="L262" t="n">
        <v>0.059</v>
      </c>
      <c r="M262" t="n">
        <v>24.05</v>
      </c>
      <c r="N262">
        <f>(M262-H262)</f>
        <v/>
      </c>
    </row>
    <row r="263" ht="15" customHeight="1">
      <c r="A263" s="2" t="n"/>
      <c r="B263" s="2" t="n"/>
      <c r="C263" s="2" t="n"/>
      <c r="D263" s="2" t="n"/>
      <c r="E263" s="2" t="n"/>
      <c r="F263" s="2" t="n"/>
      <c r="G263" s="45" t="inlineStr">
        <is>
          <t>TOTAL Mão de Obra:</t>
        </is>
      </c>
      <c r="H263" s="55" t="n"/>
      <c r="I263" s="23">
        <f>SUM(I262:I262)</f>
        <v/>
      </c>
    </row>
    <row r="264" ht="15" customHeight="1">
      <c r="A264" s="2" t="n"/>
      <c r="B264" s="2" t="n"/>
      <c r="C264" s="2" t="n"/>
      <c r="D264" s="2" t="n"/>
      <c r="E264" s="2" t="n"/>
      <c r="F264" s="2" t="n"/>
      <c r="G264" s="46" t="inlineStr">
        <is>
          <t>VALOR:</t>
        </is>
      </c>
      <c r="H264" s="55" t="n"/>
      <c r="I264" s="5">
        <f>SUM(I260,I257,I263)</f>
        <v/>
      </c>
    </row>
    <row r="265" ht="15" customHeight="1">
      <c r="A265" s="2" t="n"/>
      <c r="B265" s="2" t="n"/>
      <c r="C265" s="2" t="n"/>
      <c r="D265" s="2" t="n"/>
      <c r="E265" s="2" t="n"/>
      <c r="F265" s="2" t="n"/>
      <c r="G265" s="46" t="inlineStr">
        <is>
          <t>VALOR BDI:</t>
        </is>
      </c>
      <c r="H265" s="55" t="n"/>
      <c r="I265" s="5">
        <f>ROUNDDOWN(I264*BDI,2)</f>
        <v/>
      </c>
    </row>
    <row r="266" ht="15" customHeight="1">
      <c r="A266" s="2" t="n"/>
      <c r="B266" s="2" t="n"/>
      <c r="C266" s="2" t="n"/>
      <c r="D266" s="2" t="n"/>
      <c r="E266" s="2" t="n"/>
      <c r="F266" s="2" t="n"/>
      <c r="G266" s="46" t="inlineStr">
        <is>
          <t>VALOR COM BDI:</t>
        </is>
      </c>
      <c r="H266" s="55" t="n"/>
      <c r="I266" s="5">
        <f>I265 + I264</f>
        <v/>
      </c>
    </row>
    <row r="267" ht="9.949999999999999" customHeight="1">
      <c r="A267" s="2" t="n"/>
      <c r="B267" s="2" t="n"/>
      <c r="C267" s="2" t="n"/>
      <c r="D267" s="40" t="n"/>
      <c r="G267" s="2" t="n"/>
      <c r="H267" s="2" t="n"/>
      <c r="I267" s="2" t="n"/>
    </row>
    <row r="268" ht="20.1" customHeight="1">
      <c r="A268" s="41" t="inlineStr">
        <is>
          <t>2.3. 02.13.04 ARMADO - COM EQUIPAMENTO ELETRICO (M3)</t>
        </is>
      </c>
      <c r="B268" s="54" t="n"/>
      <c r="C268" s="54" t="n"/>
      <c r="D268" s="54" t="n"/>
      <c r="E268" s="54" t="n"/>
      <c r="F268" s="54" t="n"/>
      <c r="G268" s="54" t="n"/>
      <c r="H268" s="54" t="n"/>
      <c r="I268" s="55" t="n"/>
    </row>
    <row r="269" ht="15" customHeight="1">
      <c r="A269" s="42" t="inlineStr">
        <is>
          <t>Equipamento</t>
        </is>
      </c>
      <c r="B269" s="54" t="n"/>
      <c r="C269" s="55" t="n"/>
      <c r="D269" s="37" t="inlineStr">
        <is>
          <t>FONTE</t>
        </is>
      </c>
      <c r="E269" s="55" t="n"/>
      <c r="F269" s="37" t="inlineStr">
        <is>
          <t>UNID</t>
        </is>
      </c>
      <c r="G269" s="37" t="inlineStr">
        <is>
          <t>COEFICIENTE</t>
        </is>
      </c>
      <c r="H269" s="37" t="inlineStr">
        <is>
          <t>PREÇO UNITÁRIO</t>
        </is>
      </c>
      <c r="I269" s="37" t="inlineStr">
        <is>
          <t>TOTAL</t>
        </is>
      </c>
    </row>
    <row r="270" ht="29.1" customHeight="1">
      <c r="A270" s="44" t="inlineStr">
        <is>
          <t>50.19.66</t>
        </is>
      </c>
      <c r="B270" s="43" t="inlineStr">
        <is>
          <t>MARTELO DEMOLIDOR ELETRICO, 2.000 W,  1.000 IMPACTOS POR MINUTO, FORÇA DE IMPACTO ENTRE 62 E 69 J, PESO DE 30 KG, OU EQUIVALENTE</t>
        </is>
      </c>
      <c r="C270" s="55" t="n"/>
      <c r="D270" s="44" t="inlineStr">
        <is>
          <t>SUDECAP</t>
        </is>
      </c>
      <c r="E270" s="55" t="n"/>
      <c r="F270" s="44" t="inlineStr">
        <is>
          <t>H</t>
        </is>
      </c>
      <c r="G270" s="21" t="n">
        <v>5</v>
      </c>
      <c r="H270" s="22">
        <f>ROUND(M270*FATOR, 2)</f>
        <v/>
      </c>
      <c r="I270" s="22">
        <f>ROUND(G270*H270, 2)</f>
        <v/>
      </c>
      <c r="L270" t="n">
        <v>5</v>
      </c>
      <c r="M270" t="n">
        <v>3.24</v>
      </c>
      <c r="N270">
        <f>(M270-H270)</f>
        <v/>
      </c>
    </row>
    <row r="271" ht="15" customHeight="1">
      <c r="A271" s="2" t="n"/>
      <c r="B271" s="2" t="n"/>
      <c r="C271" s="2" t="n"/>
      <c r="D271" s="2" t="n"/>
      <c r="E271" s="2" t="n"/>
      <c r="F271" s="2" t="n"/>
      <c r="G271" s="45" t="inlineStr">
        <is>
          <t>TOTAL Equipamento:</t>
        </is>
      </c>
      <c r="H271" s="55" t="n"/>
      <c r="I271" s="23">
        <f>SUM(I270:I270)</f>
        <v/>
      </c>
    </row>
    <row r="272" ht="15" customHeight="1">
      <c r="A272" s="42" t="inlineStr">
        <is>
          <t>Material</t>
        </is>
      </c>
      <c r="B272" s="54" t="n"/>
      <c r="C272" s="55" t="n"/>
      <c r="D272" s="37" t="inlineStr">
        <is>
          <t>FONTE</t>
        </is>
      </c>
      <c r="E272" s="55" t="n"/>
      <c r="F272" s="37" t="inlineStr">
        <is>
          <t>UNID</t>
        </is>
      </c>
      <c r="G272" s="37" t="inlineStr">
        <is>
          <t>COEFICIENTE</t>
        </is>
      </c>
      <c r="H272" s="37" t="inlineStr">
        <is>
          <t>PREÇO UNITÁRIO</t>
        </is>
      </c>
      <c r="I272" s="37" t="inlineStr">
        <is>
          <t>TOTAL</t>
        </is>
      </c>
    </row>
    <row r="273" ht="15" customHeight="1">
      <c r="A273" s="44" t="inlineStr">
        <is>
          <t>83.23.10</t>
        </is>
      </c>
      <c r="B273" s="43" t="inlineStr">
        <is>
          <t>KILOWATT/HORA B3 - DEMAIS CLASSES - INCLUSIVE ICMS</t>
        </is>
      </c>
      <c r="C273" s="55" t="n"/>
      <c r="D273" s="44" t="inlineStr">
        <is>
          <t>SUDECAP</t>
        </is>
      </c>
      <c r="E273" s="55" t="n"/>
      <c r="F273" s="44" t="inlineStr">
        <is>
          <t>KWH</t>
        </is>
      </c>
      <c r="G273" s="21" t="n">
        <v>3.19</v>
      </c>
      <c r="H273" s="22">
        <f>ROUND(M273*FATOR, 2)</f>
        <v/>
      </c>
      <c r="I273" s="22">
        <f>ROUND(G273*H273, 2)</f>
        <v/>
      </c>
      <c r="L273" t="n">
        <v>3.19</v>
      </c>
      <c r="M273" t="n">
        <v>1</v>
      </c>
      <c r="N273">
        <f>(M273-H273)</f>
        <v/>
      </c>
    </row>
    <row r="274" ht="15" customHeight="1">
      <c r="A274" s="2" t="n"/>
      <c r="B274" s="2" t="n"/>
      <c r="C274" s="2" t="n"/>
      <c r="D274" s="2" t="n"/>
      <c r="E274" s="2" t="n"/>
      <c r="F274" s="2" t="n"/>
      <c r="G274" s="45" t="inlineStr">
        <is>
          <t>TOTAL Material:</t>
        </is>
      </c>
      <c r="H274" s="55" t="n"/>
      <c r="I274" s="23">
        <f>SUM(I273:I273)</f>
        <v/>
      </c>
    </row>
    <row r="275" ht="15" customHeight="1">
      <c r="A275" s="42" t="inlineStr">
        <is>
          <t>Mão de Obra</t>
        </is>
      </c>
      <c r="B275" s="54" t="n"/>
      <c r="C275" s="55" t="n"/>
      <c r="D275" s="37" t="inlineStr">
        <is>
          <t>FONTE</t>
        </is>
      </c>
      <c r="E275" s="55" t="n"/>
      <c r="F275" s="37" t="inlineStr">
        <is>
          <t>UNID</t>
        </is>
      </c>
      <c r="G275" s="37" t="inlineStr">
        <is>
          <t>COEFICIENTE</t>
        </is>
      </c>
      <c r="H275" s="37" t="inlineStr">
        <is>
          <t>PREÇO UNITÁRIO</t>
        </is>
      </c>
      <c r="I275" s="37" t="inlineStr">
        <is>
          <t>TOTAL</t>
        </is>
      </c>
    </row>
    <row r="276" ht="15" customHeight="1">
      <c r="A276" s="44" t="inlineStr">
        <is>
          <t>55.10.51</t>
        </is>
      </c>
      <c r="B276" s="43" t="inlineStr">
        <is>
          <t>POCEIRO</t>
        </is>
      </c>
      <c r="C276" s="55" t="n"/>
      <c r="D276" s="44" t="inlineStr">
        <is>
          <t>SUDECAP</t>
        </is>
      </c>
      <c r="E276" s="55" t="n"/>
      <c r="F276" s="44" t="inlineStr">
        <is>
          <t>H</t>
        </is>
      </c>
      <c r="G276" s="21">
        <f>L276*FATOR</f>
        <v/>
      </c>
      <c r="H276" s="22" t="n">
        <v>24.05</v>
      </c>
      <c r="I276" s="22">
        <f>ROUND(G276*H276, 2)</f>
        <v/>
      </c>
      <c r="L276" t="n">
        <v>5</v>
      </c>
      <c r="M276" t="n">
        <v>24.05</v>
      </c>
      <c r="N276">
        <f>(M276-H276)</f>
        <v/>
      </c>
    </row>
    <row r="277" ht="15" customHeight="1">
      <c r="A277" s="44" t="inlineStr">
        <is>
          <t>55.10.88</t>
        </is>
      </c>
      <c r="B277" s="43" t="inlineStr">
        <is>
          <t>SERVENTE</t>
        </is>
      </c>
      <c r="C277" s="55" t="n"/>
      <c r="D277" s="44" t="inlineStr">
        <is>
          <t>SUDECAP</t>
        </is>
      </c>
      <c r="E277" s="55" t="n"/>
      <c r="F277" s="44" t="inlineStr">
        <is>
          <t>H</t>
        </is>
      </c>
      <c r="G277" s="21">
        <f>L277*FATOR</f>
        <v/>
      </c>
      <c r="H277" s="22" t="n">
        <v>16.84</v>
      </c>
      <c r="I277" s="22">
        <f>ROUND(G277*H277, 2)</f>
        <v/>
      </c>
      <c r="L277" t="n">
        <v>0.5</v>
      </c>
      <c r="M277" t="n">
        <v>16.84</v>
      </c>
      <c r="N277">
        <f>(M277-H277)</f>
        <v/>
      </c>
    </row>
    <row r="278" ht="15" customHeight="1">
      <c r="A278" s="2" t="n"/>
      <c r="B278" s="2" t="n"/>
      <c r="C278" s="2" t="n"/>
      <c r="D278" s="2" t="n"/>
      <c r="E278" s="2" t="n"/>
      <c r="F278" s="2" t="n"/>
      <c r="G278" s="45" t="inlineStr">
        <is>
          <t>TOTAL Mão de Obra:</t>
        </is>
      </c>
      <c r="H278" s="55" t="n"/>
      <c r="I278" s="23">
        <f>SUM(I276:I277)</f>
        <v/>
      </c>
    </row>
    <row r="279" ht="15" customHeight="1">
      <c r="A279" s="2" t="n"/>
      <c r="B279" s="2" t="n"/>
      <c r="C279" s="2" t="n"/>
      <c r="D279" s="2" t="n"/>
      <c r="E279" s="2" t="n"/>
      <c r="F279" s="2" t="n"/>
      <c r="G279" s="46" t="inlineStr">
        <is>
          <t>VALOR:</t>
        </is>
      </c>
      <c r="H279" s="55" t="n"/>
      <c r="I279" s="5">
        <f>SUM(I274,I271,I278)</f>
        <v/>
      </c>
    </row>
    <row r="280" ht="15" customHeight="1">
      <c r="A280" s="2" t="n"/>
      <c r="B280" s="2" t="n"/>
      <c r="C280" s="2" t="n"/>
      <c r="D280" s="2" t="n"/>
      <c r="E280" s="2" t="n"/>
      <c r="F280" s="2" t="n"/>
      <c r="G280" s="46" t="inlineStr">
        <is>
          <t>VALOR BDI:</t>
        </is>
      </c>
      <c r="H280" s="55" t="n"/>
      <c r="I280" s="5">
        <f>ROUNDDOWN(I279*BDI,2)</f>
        <v/>
      </c>
    </row>
    <row r="281" ht="15" customHeight="1">
      <c r="A281" s="2" t="n"/>
      <c r="B281" s="2" t="n"/>
      <c r="C281" s="2" t="n"/>
      <c r="D281" s="2" t="n"/>
      <c r="E281" s="2" t="n"/>
      <c r="F281" s="2" t="n"/>
      <c r="G281" s="46" t="inlineStr">
        <is>
          <t>VALOR COM BDI:</t>
        </is>
      </c>
      <c r="H281" s="55" t="n"/>
      <c r="I281" s="5">
        <f>I280 + I279</f>
        <v/>
      </c>
    </row>
    <row r="282" ht="9.949999999999999" customHeight="1">
      <c r="A282" s="2" t="n"/>
      <c r="B282" s="2" t="n"/>
      <c r="C282" s="2" t="n"/>
      <c r="D282" s="40" t="n"/>
      <c r="G282" s="2" t="n"/>
      <c r="H282" s="2" t="n"/>
      <c r="I282" s="2" t="n"/>
    </row>
    <row r="283" ht="20.1" customHeight="1">
      <c r="A283" s="41" t="inlineStr">
        <is>
          <t>2.4. 02.26.01 DMT &lt;= 50,0 M (M3)</t>
        </is>
      </c>
      <c r="B283" s="54" t="n"/>
      <c r="C283" s="54" t="n"/>
      <c r="D283" s="54" t="n"/>
      <c r="E283" s="54" t="n"/>
      <c r="F283" s="54" t="n"/>
      <c r="G283" s="54" t="n"/>
      <c r="H283" s="54" t="n"/>
      <c r="I283" s="55" t="n"/>
    </row>
    <row r="284" ht="15" customHeight="1">
      <c r="A284" s="42" t="inlineStr">
        <is>
          <t>Mão de Obra</t>
        </is>
      </c>
      <c r="B284" s="54" t="n"/>
      <c r="C284" s="55" t="n"/>
      <c r="D284" s="37" t="inlineStr">
        <is>
          <t>FONTE</t>
        </is>
      </c>
      <c r="E284" s="55" t="n"/>
      <c r="F284" s="37" t="inlineStr">
        <is>
          <t>UNID</t>
        </is>
      </c>
      <c r="G284" s="37" t="inlineStr">
        <is>
          <t>COEFICIENTE</t>
        </is>
      </c>
      <c r="H284" s="37" t="inlineStr">
        <is>
          <t>PREÇO UNITÁRIO</t>
        </is>
      </c>
      <c r="I284" s="37" t="inlineStr">
        <is>
          <t>TOTAL</t>
        </is>
      </c>
    </row>
    <row r="285" ht="15" customHeight="1">
      <c r="A285" s="44" t="inlineStr">
        <is>
          <t>55.10.88</t>
        </is>
      </c>
      <c r="B285" s="43" t="inlineStr">
        <is>
          <t>SERVENTE</t>
        </is>
      </c>
      <c r="C285" s="55" t="n"/>
      <c r="D285" s="44" t="inlineStr">
        <is>
          <t>SUDECAP</t>
        </is>
      </c>
      <c r="E285" s="55" t="n"/>
      <c r="F285" s="44" t="inlineStr">
        <is>
          <t>H</t>
        </is>
      </c>
      <c r="G285" s="21">
        <f>L285*FATOR</f>
        <v/>
      </c>
      <c r="H285" s="22" t="n">
        <v>16.84</v>
      </c>
      <c r="I285" s="22">
        <f>ROUND(G285*H285, 2)</f>
        <v/>
      </c>
      <c r="L285" t="n">
        <v>1.5</v>
      </c>
      <c r="M285" t="n">
        <v>16.84</v>
      </c>
      <c r="N285">
        <f>(M285-H285)</f>
        <v/>
      </c>
    </row>
    <row r="286" ht="15" customHeight="1">
      <c r="A286" s="2" t="n"/>
      <c r="B286" s="2" t="n"/>
      <c r="C286" s="2" t="n"/>
      <c r="D286" s="2" t="n"/>
      <c r="E286" s="2" t="n"/>
      <c r="F286" s="2" t="n"/>
      <c r="G286" s="45" t="inlineStr">
        <is>
          <t>TOTAL Mão de Obra:</t>
        </is>
      </c>
      <c r="H286" s="55" t="n"/>
      <c r="I286" s="23">
        <f>SUM(I285:I285)</f>
        <v/>
      </c>
    </row>
    <row r="287" ht="15" customHeight="1">
      <c r="A287" s="2" t="n"/>
      <c r="B287" s="2" t="n"/>
      <c r="C287" s="2" t="n"/>
      <c r="D287" s="2" t="n"/>
      <c r="E287" s="2" t="n"/>
      <c r="F287" s="2" t="n"/>
      <c r="G287" s="46" t="inlineStr">
        <is>
          <t>VALOR:</t>
        </is>
      </c>
      <c r="H287" s="55" t="n"/>
      <c r="I287" s="5">
        <f>SUM(I286)</f>
        <v/>
      </c>
    </row>
    <row r="288" ht="15" customHeight="1">
      <c r="A288" s="2" t="n"/>
      <c r="B288" s="2" t="n"/>
      <c r="C288" s="2" t="n"/>
      <c r="D288" s="2" t="n"/>
      <c r="E288" s="2" t="n"/>
      <c r="F288" s="2" t="n"/>
      <c r="G288" s="46" t="inlineStr">
        <is>
          <t>VALOR BDI:</t>
        </is>
      </c>
      <c r="H288" s="55" t="n"/>
      <c r="I288" s="5">
        <f>ROUNDDOWN(I287*BDI,2)</f>
        <v/>
      </c>
    </row>
    <row r="289" ht="15" customHeight="1">
      <c r="A289" s="2" t="n"/>
      <c r="B289" s="2" t="n"/>
      <c r="C289" s="2" t="n"/>
      <c r="D289" s="2" t="n"/>
      <c r="E289" s="2" t="n"/>
      <c r="F289" s="2" t="n"/>
      <c r="G289" s="46" t="inlineStr">
        <is>
          <t>VALOR COM BDI:</t>
        </is>
      </c>
      <c r="H289" s="55" t="n"/>
      <c r="I289" s="5">
        <f>I288 + I287</f>
        <v/>
      </c>
    </row>
    <row r="290" ht="9.949999999999999" customHeight="1">
      <c r="A290" s="2" t="n"/>
      <c r="B290" s="2" t="n"/>
      <c r="C290" s="2" t="n"/>
      <c r="D290" s="40" t="n"/>
      <c r="G290" s="2" t="n"/>
      <c r="H290" s="2" t="n"/>
      <c r="I290" s="2" t="n"/>
    </row>
    <row r="291" ht="20.1" customHeight="1">
      <c r="A291" s="41" t="inlineStr">
        <is>
          <t>2.5. 02.29.01 CAÇAMBA 5m³ (VG)</t>
        </is>
      </c>
      <c r="B291" s="54" t="n"/>
      <c r="C291" s="54" t="n"/>
      <c r="D291" s="54" t="n"/>
      <c r="E291" s="54" t="n"/>
      <c r="F291" s="54" t="n"/>
      <c r="G291" s="54" t="n"/>
      <c r="H291" s="54" t="n"/>
      <c r="I291" s="55" t="n"/>
    </row>
    <row r="292" ht="15" customHeight="1">
      <c r="A292" s="42" t="inlineStr">
        <is>
          <t>Material</t>
        </is>
      </c>
      <c r="B292" s="54" t="n"/>
      <c r="C292" s="55" t="n"/>
      <c r="D292" s="37" t="inlineStr">
        <is>
          <t>FONTE</t>
        </is>
      </c>
      <c r="E292" s="55" t="n"/>
      <c r="F292" s="37" t="inlineStr">
        <is>
          <t>UNID</t>
        </is>
      </c>
      <c r="G292" s="37" t="inlineStr">
        <is>
          <t>COEFICIENTE</t>
        </is>
      </c>
      <c r="H292" s="37" t="inlineStr">
        <is>
          <t>PREÇO UNITÁRIO</t>
        </is>
      </c>
      <c r="I292" s="37" t="inlineStr">
        <is>
          <t>TOTAL</t>
        </is>
      </c>
    </row>
    <row r="293" ht="15" customHeight="1">
      <c r="A293" s="44" t="inlineStr">
        <is>
          <t>83.30.20</t>
        </is>
      </c>
      <c r="B293" s="43" t="inlineStr">
        <is>
          <t>TRANSPORTE EM CAÇAMBA (5m³)</t>
        </is>
      </c>
      <c r="C293" s="55" t="n"/>
      <c r="D293" s="44" t="inlineStr">
        <is>
          <t>SUDECAP</t>
        </is>
      </c>
      <c r="E293" s="55" t="n"/>
      <c r="F293" s="44" t="inlineStr">
        <is>
          <t>UN</t>
        </is>
      </c>
      <c r="G293" s="21" t="n">
        <v>1</v>
      </c>
      <c r="H293" s="22">
        <f>ROUND(M293*FATOR, 2)</f>
        <v/>
      </c>
      <c r="I293" s="22">
        <f>ROUND(G293*H293, 2)</f>
        <v/>
      </c>
      <c r="L293" t="n">
        <v>1</v>
      </c>
      <c r="M293" t="n">
        <v>280</v>
      </c>
      <c r="N293">
        <f>(M293-H293)</f>
        <v/>
      </c>
    </row>
    <row r="294" ht="15" customHeight="1">
      <c r="A294" s="2" t="n"/>
      <c r="B294" s="2" t="n"/>
      <c r="C294" s="2" t="n"/>
      <c r="D294" s="2" t="n"/>
      <c r="E294" s="2" t="n"/>
      <c r="F294" s="2" t="n"/>
      <c r="G294" s="45" t="inlineStr">
        <is>
          <t>TOTAL Material:</t>
        </is>
      </c>
      <c r="H294" s="55" t="n"/>
      <c r="I294" s="23">
        <f>SUM(I293:I293)</f>
        <v/>
      </c>
    </row>
    <row r="295" ht="15" customHeight="1">
      <c r="A295" s="2" t="n"/>
      <c r="B295" s="2" t="n"/>
      <c r="C295" s="2" t="n"/>
      <c r="D295" s="2" t="n"/>
      <c r="E295" s="2" t="n"/>
      <c r="F295" s="2" t="n"/>
      <c r="G295" s="46" t="inlineStr">
        <is>
          <t>VALOR:</t>
        </is>
      </c>
      <c r="H295" s="55" t="n"/>
      <c r="I295" s="5">
        <f>SUM(I294)</f>
        <v/>
      </c>
    </row>
    <row r="296" ht="15" customHeight="1">
      <c r="A296" s="2" t="n"/>
      <c r="B296" s="2" t="n"/>
      <c r="C296" s="2" t="n"/>
      <c r="D296" s="2" t="n"/>
      <c r="E296" s="2" t="n"/>
      <c r="F296" s="2" t="n"/>
      <c r="G296" s="46" t="inlineStr">
        <is>
          <t>VALOR BDI:</t>
        </is>
      </c>
      <c r="H296" s="55" t="n"/>
      <c r="I296" s="5">
        <f>ROUNDDOWN(I295*BDI,2)</f>
        <v/>
      </c>
    </row>
    <row r="297" ht="15" customHeight="1">
      <c r="A297" s="2" t="n"/>
      <c r="B297" s="2" t="n"/>
      <c r="C297" s="2" t="n"/>
      <c r="D297" s="2" t="n"/>
      <c r="E297" s="2" t="n"/>
      <c r="F297" s="2" t="n"/>
      <c r="G297" s="46" t="inlineStr">
        <is>
          <t>VALOR COM BDI:</t>
        </is>
      </c>
      <c r="H297" s="55" t="n"/>
      <c r="I297" s="5">
        <f>I296 + I295</f>
        <v/>
      </c>
    </row>
    <row r="298" ht="9.949999999999999" customHeight="1">
      <c r="A298" s="2" t="n"/>
      <c r="B298" s="2" t="n"/>
      <c r="C298" s="2" t="n"/>
      <c r="D298" s="40" t="n"/>
      <c r="G298" s="2" t="n"/>
      <c r="H298" s="2" t="n"/>
      <c r="I298" s="2" t="n"/>
    </row>
    <row r="299" ht="20.1" customHeight="1">
      <c r="A299" s="41" t="inlineStr">
        <is>
          <t>3.1. 03.01.02 DESMATAMENTO,DESTOC.E LIMPEZA,INCL.TRANSP. ATE 50M (M2)</t>
        </is>
      </c>
      <c r="B299" s="54" t="n"/>
      <c r="C299" s="54" t="n"/>
      <c r="D299" s="54" t="n"/>
      <c r="E299" s="54" t="n"/>
      <c r="F299" s="54" t="n"/>
      <c r="G299" s="54" t="n"/>
      <c r="H299" s="54" t="n"/>
      <c r="I299" s="55" t="n"/>
    </row>
    <row r="300" ht="15" customHeight="1">
      <c r="A300" s="42" t="inlineStr">
        <is>
          <t>Equipamento Custo Horário</t>
        </is>
      </c>
      <c r="B300" s="54" t="n"/>
      <c r="C300" s="55" t="n"/>
      <c r="D300" s="37" t="inlineStr">
        <is>
          <t>FONTE</t>
        </is>
      </c>
      <c r="E300" s="55" t="n"/>
      <c r="F300" s="37" t="inlineStr">
        <is>
          <t>UNID</t>
        </is>
      </c>
      <c r="G300" s="37" t="inlineStr">
        <is>
          <t>COEFICIENTE</t>
        </is>
      </c>
      <c r="H300" s="37" t="inlineStr">
        <is>
          <t>PREÇO UNITÁRIO</t>
        </is>
      </c>
      <c r="I300" s="37" t="inlineStr">
        <is>
          <t>TOTAL</t>
        </is>
      </c>
    </row>
    <row r="301" ht="29.1" customHeight="1">
      <c r="A301" s="44" t="inlineStr">
        <is>
          <t>50.36.10</t>
        </is>
      </c>
      <c r="B301" s="43" t="inlineStr">
        <is>
          <t>CHP/TRATOR DE ESTEIRAS, POTENCIA DE 177HP/132KW, PESO OPERACIONAL DE 16,5T, COM LAMINA COM CAPACIDADE DE 3,18M3, OU EQUIVALENTE</t>
        </is>
      </c>
      <c r="C301" s="55" t="n"/>
      <c r="D301" s="44" t="inlineStr">
        <is>
          <t>SUDECAP</t>
        </is>
      </c>
      <c r="E301" s="55" t="n"/>
      <c r="F301" s="44" t="inlineStr">
        <is>
          <t>H</t>
        </is>
      </c>
      <c r="G301" s="21" t="n">
        <v>0.0023</v>
      </c>
      <c r="H301" s="22">
        <f>'COMPOSICOES AUXILIARES'!G189</f>
        <v/>
      </c>
      <c r="I301" s="22">
        <f>ROUND(G301*H301, 2)</f>
        <v/>
      </c>
      <c r="L301" t="n">
        <v>0.0023</v>
      </c>
      <c r="M301" t="n">
        <v>287.5</v>
      </c>
      <c r="N301">
        <f>(M301-H301)</f>
        <v/>
      </c>
    </row>
    <row r="302" ht="18" customHeight="1">
      <c r="A302" s="2" t="n"/>
      <c r="B302" s="2" t="n"/>
      <c r="C302" s="2" t="n"/>
      <c r="D302" s="2" t="n"/>
      <c r="E302" s="2" t="n"/>
      <c r="F302" s="2" t="n"/>
      <c r="G302" s="45" t="inlineStr">
        <is>
          <t>TOTAL Equipamento Custo Horário:</t>
        </is>
      </c>
      <c r="H302" s="55" t="n"/>
      <c r="I302" s="23">
        <f>SUM(I301:I301)</f>
        <v/>
      </c>
    </row>
    <row r="303" ht="15" customHeight="1">
      <c r="A303" s="42" t="inlineStr">
        <is>
          <t>Mão de Obra</t>
        </is>
      </c>
      <c r="B303" s="54" t="n"/>
      <c r="C303" s="55" t="n"/>
      <c r="D303" s="37" t="inlineStr">
        <is>
          <t>FONTE</t>
        </is>
      </c>
      <c r="E303" s="55" t="n"/>
      <c r="F303" s="37" t="inlineStr">
        <is>
          <t>UNID</t>
        </is>
      </c>
      <c r="G303" s="37" t="inlineStr">
        <is>
          <t>COEFICIENTE</t>
        </is>
      </c>
      <c r="H303" s="37" t="inlineStr">
        <is>
          <t>PREÇO UNITÁRIO</t>
        </is>
      </c>
      <c r="I303" s="37" t="inlineStr">
        <is>
          <t>TOTAL</t>
        </is>
      </c>
    </row>
    <row r="304" ht="15" customHeight="1">
      <c r="A304" s="44" t="inlineStr">
        <is>
          <t>55.10.88</t>
        </is>
      </c>
      <c r="B304" s="43" t="inlineStr">
        <is>
          <t>SERVENTE</t>
        </is>
      </c>
      <c r="C304" s="55" t="n"/>
      <c r="D304" s="44" t="inlineStr">
        <is>
          <t>SUDECAP</t>
        </is>
      </c>
      <c r="E304" s="55" t="n"/>
      <c r="F304" s="44" t="inlineStr">
        <is>
          <t>H</t>
        </is>
      </c>
      <c r="G304" s="21">
        <f>L304*FATOR</f>
        <v/>
      </c>
      <c r="H304" s="22" t="n">
        <v>16.84</v>
      </c>
      <c r="I304" s="22">
        <f>ROUND(G304*H304, 2)</f>
        <v/>
      </c>
      <c r="L304" t="n">
        <v>0.0046</v>
      </c>
      <c r="M304" t="n">
        <v>16.84</v>
      </c>
      <c r="N304">
        <f>(M304-H304)</f>
        <v/>
      </c>
    </row>
    <row r="305" ht="15" customHeight="1">
      <c r="A305" s="2" t="n"/>
      <c r="B305" s="2" t="n"/>
      <c r="C305" s="2" t="n"/>
      <c r="D305" s="2" t="n"/>
      <c r="E305" s="2" t="n"/>
      <c r="F305" s="2" t="n"/>
      <c r="G305" s="45" t="inlineStr">
        <is>
          <t>TOTAL Mão de Obra:</t>
        </is>
      </c>
      <c r="H305" s="55" t="n"/>
      <c r="I305" s="23">
        <f>SUM(I304:I304)</f>
        <v/>
      </c>
    </row>
    <row r="306" ht="15" customHeight="1">
      <c r="A306" s="2" t="n"/>
      <c r="B306" s="2" t="n"/>
      <c r="C306" s="2" t="n"/>
      <c r="D306" s="2" t="n"/>
      <c r="E306" s="2" t="n"/>
      <c r="F306" s="2" t="n"/>
      <c r="G306" s="46" t="inlineStr">
        <is>
          <t>VALOR:</t>
        </is>
      </c>
      <c r="H306" s="55" t="n"/>
      <c r="I306" s="5">
        <f>SUM(I302,I305)</f>
        <v/>
      </c>
    </row>
    <row r="307" ht="15" customHeight="1">
      <c r="A307" s="2" t="n"/>
      <c r="B307" s="2" t="n"/>
      <c r="C307" s="2" t="n"/>
      <c r="D307" s="2" t="n"/>
      <c r="E307" s="2" t="n"/>
      <c r="F307" s="2" t="n"/>
      <c r="G307" s="46" t="inlineStr">
        <is>
          <t>VALOR BDI:</t>
        </is>
      </c>
      <c r="H307" s="55" t="n"/>
      <c r="I307" s="5">
        <f>ROUNDDOWN(I306*BDI,2)</f>
        <v/>
      </c>
    </row>
    <row r="308" ht="15" customHeight="1">
      <c r="A308" s="2" t="n"/>
      <c r="B308" s="2" t="n"/>
      <c r="C308" s="2" t="n"/>
      <c r="D308" s="2" t="n"/>
      <c r="E308" s="2" t="n"/>
      <c r="F308" s="2" t="n"/>
      <c r="G308" s="46" t="inlineStr">
        <is>
          <t>VALOR COM BDI:</t>
        </is>
      </c>
      <c r="H308" s="55" t="n"/>
      <c r="I308" s="5">
        <f>I307 + I306</f>
        <v/>
      </c>
    </row>
    <row r="309" ht="9.949999999999999" customHeight="1">
      <c r="A309" s="2" t="n"/>
      <c r="B309" s="2" t="n"/>
      <c r="C309" s="2" t="n"/>
      <c r="D309" s="40" t="n"/>
      <c r="G309" s="2" t="n"/>
      <c r="H309" s="2" t="n"/>
      <c r="I309" s="2" t="n"/>
    </row>
    <row r="310" ht="20.1" customHeight="1">
      <c r="A310" s="41" t="inlineStr">
        <is>
          <t>3.2. ED-28163 DESTOCAMENTO E AFASTAMENTO DE REMANESCENTE ARBÓREO, INCLUSIVE TRANSPORTE E RETIRADA DO MATERIAL ESCAVADO (EM CAÇAMBA) (un)</t>
        </is>
      </c>
      <c r="B310" s="54" t="n"/>
      <c r="C310" s="54" t="n"/>
      <c r="D310" s="54" t="n"/>
      <c r="E310" s="54" t="n"/>
      <c r="F310" s="54" t="n"/>
      <c r="G310" s="54" t="n"/>
      <c r="H310" s="54" t="n"/>
      <c r="I310" s="55" t="n"/>
    </row>
    <row r="311" ht="12.95" customHeight="1">
      <c r="A311" s="47" t="inlineStr">
        <is>
          <t>EQUIPAMENTOS</t>
        </is>
      </c>
      <c r="B311" s="58" t="n"/>
      <c r="C311" s="48" t="inlineStr">
        <is>
          <t>QUANT</t>
        </is>
      </c>
      <c r="D311" s="59" t="n"/>
      <c r="E311" s="36" t="inlineStr">
        <is>
          <t>UTILIZAÇÃO</t>
        </is>
      </c>
      <c r="F311" s="55" t="n"/>
      <c r="G311" s="36" t="inlineStr">
        <is>
          <t>CUSTO OPERACIONAL</t>
        </is>
      </c>
      <c r="H311" s="55" t="n"/>
      <c r="I311" s="36" t="inlineStr">
        <is>
          <t>CUSTO HORÁRIO</t>
        </is>
      </c>
    </row>
    <row r="312" ht="12" customHeight="1">
      <c r="A312" s="60" t="n"/>
      <c r="C312" s="60" t="n"/>
      <c r="D312" s="61" t="n"/>
      <c r="E312" s="37" t="inlineStr">
        <is>
          <t>PROD</t>
        </is>
      </c>
      <c r="F312" s="37" t="inlineStr">
        <is>
          <t>IMPR</t>
        </is>
      </c>
      <c r="G312" s="37" t="inlineStr">
        <is>
          <t>PROD</t>
        </is>
      </c>
      <c r="H312" s="37" t="inlineStr">
        <is>
          <t>IMPR</t>
        </is>
      </c>
      <c r="I312" s="57" t="n"/>
    </row>
    <row r="313" ht="48" customHeight="1">
      <c r="A313" s="7" t="inlineStr">
        <is>
          <t>EQED-23926</t>
        </is>
      </c>
      <c r="B313" s="52" t="inlineStr">
        <is>
          <t>RETROESCAVADEIRA SOBRE PNEUS (PESO*: 6. 750KG|POTÊNCIA NOMINAL: 70-80CV[51-58KW]| CAPACIDADE DA CAÇAMBA: 0,76M³|PROFUNDIDADE DE ESCAVAÇÃO: 4,3 A 5,4M| REFERÊNCIA: E9526 OU EQUIVALENTE|OPERADOR: INCLUSO|COMBUSTÍVEL: DIESEL)*VALORES REFERENCIAIS APROXIMADOS</t>
        </is>
      </c>
      <c r="C313" s="49" t="n">
        <v>1</v>
      </c>
      <c r="D313" s="55" t="n"/>
      <c r="E313" s="25" t="n">
        <v>1</v>
      </c>
      <c r="F313" s="25" t="n">
        <v>0</v>
      </c>
      <c r="G313" s="26" t="n">
        <v>129</v>
      </c>
      <c r="H313" s="26" t="n">
        <v>55.6</v>
      </c>
      <c r="I313" s="26" t="n">
        <v>129</v>
      </c>
      <c r="L313" t="n">
        <v>129</v>
      </c>
      <c r="M313" t="n">
        <v>55.6</v>
      </c>
      <c r="N313">
        <f>(M313-H313)</f>
        <v/>
      </c>
    </row>
    <row r="314" ht="15" customHeight="1">
      <c r="A314" s="31" t="n"/>
      <c r="B314" s="31" t="n"/>
      <c r="C314" s="31" t="n"/>
      <c r="D314" s="31" t="n"/>
      <c r="E314" s="31" t="n"/>
      <c r="F314" s="31" t="n"/>
      <c r="G314" s="38" t="inlineStr">
        <is>
          <t>TOTAL EQUIPAMENTOS:</t>
        </is>
      </c>
      <c r="H314" s="55" t="n"/>
      <c r="I314" s="27" t="n">
        <v>129</v>
      </c>
    </row>
    <row r="315" ht="20.1" customHeight="1">
      <c r="A315" s="50" t="inlineStr">
        <is>
          <t>MÃO DE OBRA</t>
        </is>
      </c>
      <c r="B315" s="54" t="n"/>
      <c r="C315" s="54" t="n"/>
      <c r="D315" s="54" t="n"/>
      <c r="E315" s="55" t="n"/>
      <c r="F315" s="36" t="inlineStr">
        <is>
          <t>UNID</t>
        </is>
      </c>
      <c r="G315" s="36" t="inlineStr">
        <is>
          <t>CONSUMO</t>
        </is>
      </c>
      <c r="H315" s="36" t="inlineStr">
        <is>
          <t>SALÁRIO HORA</t>
        </is>
      </c>
      <c r="I315" s="36" t="inlineStr">
        <is>
          <t>CUSTO HORÁRIO</t>
        </is>
      </c>
    </row>
    <row r="316" ht="15" customHeight="1">
      <c r="A316" s="7" t="inlineStr">
        <is>
          <t>55.10.88</t>
        </is>
      </c>
      <c r="B316" s="51" t="inlineStr">
        <is>
          <t>SERVENTE</t>
        </is>
      </c>
      <c r="C316" s="54" t="n"/>
      <c r="D316" s="54" t="n"/>
      <c r="E316" s="54" t="n"/>
      <c r="F316" s="7" t="inlineStr">
        <is>
          <t>H</t>
        </is>
      </c>
      <c r="G316" s="49">
        <f>L316*FATOR</f>
        <v/>
      </c>
      <c r="H316" s="9" t="n">
        <v>16.84</v>
      </c>
      <c r="I316" s="9">
        <f>ROUND(G316*H316, 2)</f>
        <v/>
      </c>
      <c r="L316" t="n">
        <v>0.1833333</v>
      </c>
      <c r="M316" t="n">
        <v>16.84</v>
      </c>
      <c r="N316">
        <f>(M316-H316)</f>
        <v/>
      </c>
    </row>
    <row r="317" ht="15" customHeight="1">
      <c r="A317" s="31" t="n"/>
      <c r="B317" s="31" t="n"/>
      <c r="C317" s="31" t="n"/>
      <c r="D317" s="31" t="n"/>
      <c r="E317" s="31" t="n"/>
      <c r="F317" s="31" t="n"/>
      <c r="G317" s="38" t="inlineStr">
        <is>
          <t>TOTAL MÃO DE OBRA:</t>
        </is>
      </c>
      <c r="H317" s="55" t="n"/>
      <c r="I317" s="28">
        <f>SUM(I316:I316)</f>
        <v/>
      </c>
    </row>
    <row r="318" ht="15" customHeight="1">
      <c r="A318" s="2" t="n"/>
      <c r="B318" s="2" t="n"/>
      <c r="C318" s="2" t="n"/>
      <c r="D318" s="2" t="n"/>
      <c r="E318" s="2" t="n"/>
      <c r="F318" s="2" t="n"/>
      <c r="G318" s="46" t="inlineStr">
        <is>
          <t>Custo Horário da Execução:</t>
        </is>
      </c>
      <c r="H318" s="55" t="n"/>
      <c r="I318" s="26">
        <f>I317+I314</f>
        <v/>
      </c>
    </row>
    <row r="319" ht="15" customHeight="1">
      <c r="A319" s="2" t="n"/>
      <c r="B319" s="2" t="n"/>
      <c r="C319" s="2" t="n"/>
      <c r="D319" s="2" t="n"/>
      <c r="E319" s="2" t="n"/>
      <c r="F319" s="2" t="n"/>
      <c r="G319" s="46" t="inlineStr">
        <is>
          <t>Produção da Equipe:</t>
        </is>
      </c>
      <c r="H319" s="55" t="n"/>
      <c r="I319" s="29" t="n">
        <v>0.5455</v>
      </c>
    </row>
    <row r="320" ht="15" customHeight="1">
      <c r="A320" s="2" t="n"/>
      <c r="B320" s="2" t="n"/>
      <c r="C320" s="2" t="n"/>
      <c r="D320" s="2" t="n"/>
      <c r="E320" s="2" t="n"/>
      <c r="F320" s="2" t="n"/>
      <c r="G320" s="46" t="inlineStr">
        <is>
          <t>Custo Unitário da Execução:</t>
        </is>
      </c>
      <c r="H320" s="55" t="n"/>
      <c r="I320" s="26">
        <f>ROUND(I318/I319, 4)</f>
        <v/>
      </c>
    </row>
    <row r="321" ht="20.1" customHeight="1">
      <c r="A321" s="50" t="inlineStr">
        <is>
          <t>SERVIÇOS</t>
        </is>
      </c>
      <c r="B321" s="54" t="n"/>
      <c r="C321" s="54" t="n"/>
      <c r="D321" s="54" t="n"/>
      <c r="E321" s="55" t="n"/>
      <c r="F321" s="36" t="inlineStr">
        <is>
          <t>UNID</t>
        </is>
      </c>
      <c r="G321" s="36" t="inlineStr">
        <is>
          <t>CONSUMO</t>
        </is>
      </c>
      <c r="H321" s="36" t="inlineStr">
        <is>
          <t>PREÇO UNITÁRIO</t>
        </is>
      </c>
      <c r="I321" s="36" t="inlineStr">
        <is>
          <t>CUSTO UNITÁRIO</t>
        </is>
      </c>
    </row>
    <row r="322" ht="15.95" customHeight="1">
      <c r="A322" s="7" t="inlineStr">
        <is>
          <t>ED-51125</t>
        </is>
      </c>
      <c r="B322" s="52" t="inlineStr">
        <is>
          <t>TRANSPORTE DE MATERIAL DEMOLIDO EM CAÇAMBA, EXCLUSIVE CARGA MANUAL OU MECÂNICA</t>
        </is>
      </c>
      <c r="C322" s="54" t="n"/>
      <c r="D322" s="54" t="n"/>
      <c r="E322" s="55" t="n"/>
      <c r="F322" s="7" t="inlineStr">
        <is>
          <t>m3</t>
        </is>
      </c>
      <c r="G322" s="30" t="n">
        <v>3</v>
      </c>
      <c r="H322" s="10">
        <f>'COMPOSICOES AUXILIARES'!G433</f>
        <v/>
      </c>
      <c r="I322" s="10">
        <f>ROUND(G322*H322, 2)</f>
        <v/>
      </c>
      <c r="L322" t="n">
        <v>3</v>
      </c>
      <c r="M322" t="n">
        <v>57.5</v>
      </c>
      <c r="N322">
        <f>(M322-H322)</f>
        <v/>
      </c>
    </row>
    <row r="323" ht="15" customHeight="1">
      <c r="A323" s="31" t="n"/>
      <c r="B323" s="31" t="n"/>
      <c r="C323" s="31" t="n"/>
      <c r="D323" s="31" t="n"/>
      <c r="E323" s="31" t="n"/>
      <c r="F323" s="31" t="n"/>
      <c r="G323" s="38" t="inlineStr">
        <is>
          <t>TOTAL SERVIÇOS:</t>
        </is>
      </c>
      <c r="H323" s="55" t="n"/>
      <c r="I323" s="5">
        <f>SUM(I322:I322)</f>
        <v/>
      </c>
    </row>
    <row r="324" ht="15" customHeight="1">
      <c r="A324" s="2" t="n"/>
      <c r="B324" s="2" t="n"/>
      <c r="C324" s="2" t="n"/>
      <c r="D324" s="2" t="n"/>
      <c r="E324" s="2" t="n"/>
      <c r="F324" s="2" t="n"/>
      <c r="G324" s="46" t="inlineStr">
        <is>
          <t>Custo Direto Total:</t>
        </is>
      </c>
      <c r="H324" s="55" t="n"/>
      <c r="I324" s="10" t="n">
        <v>414.62</v>
      </c>
    </row>
    <row r="325" ht="15" customHeight="1">
      <c r="A325" s="2" t="n"/>
      <c r="B325" s="2" t="n"/>
      <c r="C325" s="2" t="n"/>
      <c r="D325" s="2" t="n"/>
      <c r="E325" s="2" t="n"/>
      <c r="F325" s="2" t="n"/>
      <c r="G325" s="46" t="inlineStr">
        <is>
          <t>VALOR:</t>
        </is>
      </c>
      <c r="H325" s="55" t="n"/>
      <c r="I325" s="5">
        <f>SUM(I317,I323)</f>
        <v/>
      </c>
    </row>
    <row r="326" ht="15" customHeight="1">
      <c r="A326" s="2" t="n"/>
      <c r="B326" s="2" t="n"/>
      <c r="C326" s="2" t="n"/>
      <c r="D326" s="2" t="n"/>
      <c r="E326" s="2" t="n"/>
      <c r="F326" s="2" t="n"/>
      <c r="G326" s="46" t="inlineStr">
        <is>
          <t>VALOR BDI:</t>
        </is>
      </c>
      <c r="H326" s="55" t="n"/>
      <c r="I326" s="5">
        <f>ROUNDDOWN(I325*BDI,2)</f>
        <v/>
      </c>
    </row>
    <row r="327" ht="15" customHeight="1">
      <c r="A327" s="2" t="n"/>
      <c r="B327" s="2" t="n"/>
      <c r="C327" s="2" t="n"/>
      <c r="D327" s="2" t="n"/>
      <c r="E327" s="2" t="n"/>
      <c r="F327" s="2" t="n"/>
      <c r="G327" s="46" t="inlineStr">
        <is>
          <t>VALOR COM BDI:</t>
        </is>
      </c>
      <c r="H327" s="55" t="n"/>
      <c r="I327" s="5">
        <f>I326 + I325</f>
        <v/>
      </c>
    </row>
    <row r="328" ht="9.949999999999999" customHeight="1">
      <c r="A328" s="2" t="n"/>
      <c r="B328" s="2" t="n"/>
      <c r="C328" s="2" t="n"/>
      <c r="D328" s="40" t="n"/>
      <c r="G328" s="2" t="n"/>
      <c r="H328" s="2" t="n"/>
      <c r="I328" s="2" t="n"/>
    </row>
    <row r="329" ht="20.1" customHeight="1">
      <c r="A329" s="41" t="inlineStr">
        <is>
          <t>3.3. 03.03.01 EM MATERIAL DE 1ª CATEGORIA (M3)</t>
        </is>
      </c>
      <c r="B329" s="54" t="n"/>
      <c r="C329" s="54" t="n"/>
      <c r="D329" s="54" t="n"/>
      <c r="E329" s="54" t="n"/>
      <c r="F329" s="54" t="n"/>
      <c r="G329" s="54" t="n"/>
      <c r="H329" s="54" t="n"/>
      <c r="I329" s="55" t="n"/>
    </row>
    <row r="330" ht="15" customHeight="1">
      <c r="A330" s="42" t="inlineStr">
        <is>
          <t>Equipamento Custo Horário</t>
        </is>
      </c>
      <c r="B330" s="54" t="n"/>
      <c r="C330" s="55" t="n"/>
      <c r="D330" s="37" t="inlineStr">
        <is>
          <t>FONTE</t>
        </is>
      </c>
      <c r="E330" s="55" t="n"/>
      <c r="F330" s="37" t="inlineStr">
        <is>
          <t>UNID</t>
        </is>
      </c>
      <c r="G330" s="37" t="inlineStr">
        <is>
          <t>COEFICIENTE</t>
        </is>
      </c>
      <c r="H330" s="37" t="inlineStr">
        <is>
          <t>PREÇO UNITÁRIO</t>
        </is>
      </c>
      <c r="I330" s="37" t="inlineStr">
        <is>
          <t>TOTAL</t>
        </is>
      </c>
    </row>
    <row r="331" ht="29.1" customHeight="1">
      <c r="A331" s="44" t="inlineStr">
        <is>
          <t>50.36.10</t>
        </is>
      </c>
      <c r="B331" s="43" t="inlineStr">
        <is>
          <t>CHP/TRATOR DE ESTEIRAS, POTENCIA DE 177HP/132KW, PESO OPERACIONAL DE 16,5T, COM LAMINA COM CAPACIDADE DE 3,18M3, OU EQUIVALENTE</t>
        </is>
      </c>
      <c r="C331" s="55" t="n"/>
      <c r="D331" s="44" t="inlineStr">
        <is>
          <t>SUDECAP</t>
        </is>
      </c>
      <c r="E331" s="55" t="n"/>
      <c r="F331" s="44" t="inlineStr">
        <is>
          <t>H</t>
        </is>
      </c>
      <c r="G331" s="21" t="n">
        <v>0.01709</v>
      </c>
      <c r="H331" s="22">
        <f>'COMPOSICOES AUXILIARES'!G189</f>
        <v/>
      </c>
      <c r="I331" s="22">
        <f>ROUND(G331*H331, 2)</f>
        <v/>
      </c>
      <c r="L331" t="n">
        <v>0.01709</v>
      </c>
      <c r="M331" t="n">
        <v>287.5</v>
      </c>
      <c r="N331">
        <f>(M331-H331)</f>
        <v/>
      </c>
    </row>
    <row r="332" ht="18" customHeight="1">
      <c r="A332" s="2" t="n"/>
      <c r="B332" s="2" t="n"/>
      <c r="C332" s="2" t="n"/>
      <c r="D332" s="2" t="n"/>
      <c r="E332" s="2" t="n"/>
      <c r="F332" s="2" t="n"/>
      <c r="G332" s="45" t="inlineStr">
        <is>
          <t>TOTAL Equipamento Custo Horário:</t>
        </is>
      </c>
      <c r="H332" s="55" t="n"/>
      <c r="I332" s="23">
        <f>SUM(I331:I331)</f>
        <v/>
      </c>
    </row>
    <row r="333" ht="15" customHeight="1">
      <c r="A333" s="42" t="inlineStr">
        <is>
          <t>Mão de Obra</t>
        </is>
      </c>
      <c r="B333" s="54" t="n"/>
      <c r="C333" s="55" t="n"/>
      <c r="D333" s="37" t="inlineStr">
        <is>
          <t>FONTE</t>
        </is>
      </c>
      <c r="E333" s="55" t="n"/>
      <c r="F333" s="37" t="inlineStr">
        <is>
          <t>UNID</t>
        </is>
      </c>
      <c r="G333" s="37" t="inlineStr">
        <is>
          <t>COEFICIENTE</t>
        </is>
      </c>
      <c r="H333" s="37" t="inlineStr">
        <is>
          <t>PREÇO UNITÁRIO</t>
        </is>
      </c>
      <c r="I333" s="37" t="inlineStr">
        <is>
          <t>TOTAL</t>
        </is>
      </c>
    </row>
    <row r="334" ht="15" customHeight="1">
      <c r="A334" s="44" t="inlineStr">
        <is>
          <t>55.10.88</t>
        </is>
      </c>
      <c r="B334" s="43" t="inlineStr">
        <is>
          <t>SERVENTE</t>
        </is>
      </c>
      <c r="C334" s="55" t="n"/>
      <c r="D334" s="44" t="inlineStr">
        <is>
          <t>SUDECAP</t>
        </is>
      </c>
      <c r="E334" s="55" t="n"/>
      <c r="F334" s="44" t="inlineStr">
        <is>
          <t>H</t>
        </is>
      </c>
      <c r="G334" s="21">
        <f>L334*FATOR</f>
        <v/>
      </c>
      <c r="H334" s="22" t="n">
        <v>16.84</v>
      </c>
      <c r="I334" s="22">
        <f>ROUND(G334*H334, 2)</f>
        <v/>
      </c>
      <c r="L334" t="n">
        <v>0.01709</v>
      </c>
      <c r="M334" t="n">
        <v>16.84</v>
      </c>
      <c r="N334">
        <f>(M334-H334)</f>
        <v/>
      </c>
    </row>
    <row r="335" ht="15" customHeight="1">
      <c r="A335" s="2" t="n"/>
      <c r="B335" s="2" t="n"/>
      <c r="C335" s="2" t="n"/>
      <c r="D335" s="2" t="n"/>
      <c r="E335" s="2" t="n"/>
      <c r="F335" s="2" t="n"/>
      <c r="G335" s="45" t="inlineStr">
        <is>
          <t>TOTAL Mão de Obra:</t>
        </is>
      </c>
      <c r="H335" s="55" t="n"/>
      <c r="I335" s="23">
        <f>SUM(I334:I334)</f>
        <v/>
      </c>
    </row>
    <row r="336" ht="15" customHeight="1">
      <c r="A336" s="2" t="n"/>
      <c r="B336" s="2" t="n"/>
      <c r="C336" s="2" t="n"/>
      <c r="D336" s="2" t="n"/>
      <c r="E336" s="2" t="n"/>
      <c r="F336" s="2" t="n"/>
      <c r="G336" s="46" t="inlineStr">
        <is>
          <t>VALOR:</t>
        </is>
      </c>
      <c r="H336" s="55" t="n"/>
      <c r="I336" s="5">
        <f>SUM(I332,I335)</f>
        <v/>
      </c>
    </row>
    <row r="337" ht="15" customHeight="1">
      <c r="A337" s="2" t="n"/>
      <c r="B337" s="2" t="n"/>
      <c r="C337" s="2" t="n"/>
      <c r="D337" s="2" t="n"/>
      <c r="E337" s="2" t="n"/>
      <c r="F337" s="2" t="n"/>
      <c r="G337" s="46" t="inlineStr">
        <is>
          <t>VALOR BDI:</t>
        </is>
      </c>
      <c r="H337" s="55" t="n"/>
      <c r="I337" s="5">
        <f>ROUNDDOWN(I336*BDI,2)</f>
        <v/>
      </c>
    </row>
    <row r="338" ht="15" customHeight="1">
      <c r="A338" s="2" t="n"/>
      <c r="B338" s="2" t="n"/>
      <c r="C338" s="2" t="n"/>
      <c r="D338" s="2" t="n"/>
      <c r="E338" s="2" t="n"/>
      <c r="F338" s="2" t="n"/>
      <c r="G338" s="46" t="inlineStr">
        <is>
          <t>VALOR COM BDI:</t>
        </is>
      </c>
      <c r="H338" s="55" t="n"/>
      <c r="I338" s="5">
        <f>I337 + I336</f>
        <v/>
      </c>
    </row>
    <row r="339" ht="9.949999999999999" customHeight="1">
      <c r="A339" s="2" t="n"/>
      <c r="B339" s="2" t="n"/>
      <c r="C339" s="2" t="n"/>
      <c r="D339" s="40" t="n"/>
      <c r="G339" s="2" t="n"/>
      <c r="H339" s="2" t="n"/>
      <c r="I339" s="2" t="n"/>
    </row>
    <row r="340" ht="20.1" customHeight="1">
      <c r="A340" s="41" t="inlineStr">
        <is>
          <t>3.4. 03.12.01 MANUAL (M3)</t>
        </is>
      </c>
      <c r="B340" s="54" t="n"/>
      <c r="C340" s="54" t="n"/>
      <c r="D340" s="54" t="n"/>
      <c r="E340" s="54" t="n"/>
      <c r="F340" s="54" t="n"/>
      <c r="G340" s="54" t="n"/>
      <c r="H340" s="54" t="n"/>
      <c r="I340" s="55" t="n"/>
    </row>
    <row r="341" ht="15" customHeight="1">
      <c r="A341" s="42" t="inlineStr">
        <is>
          <t>Equipamento Custo Horário</t>
        </is>
      </c>
      <c r="B341" s="54" t="n"/>
      <c r="C341" s="55" t="n"/>
      <c r="D341" s="37" t="inlineStr">
        <is>
          <t>FONTE</t>
        </is>
      </c>
      <c r="E341" s="55" t="n"/>
      <c r="F341" s="37" t="inlineStr">
        <is>
          <t>UNID</t>
        </is>
      </c>
      <c r="G341" s="37" t="inlineStr">
        <is>
          <t>COEFICIENTE</t>
        </is>
      </c>
      <c r="H341" s="37" t="inlineStr">
        <is>
          <t>PREÇO UNITÁRIO</t>
        </is>
      </c>
      <c r="I341" s="37" t="inlineStr">
        <is>
          <t>TOTAL</t>
        </is>
      </c>
    </row>
    <row r="342" ht="15" customHeight="1">
      <c r="A342" s="44" t="inlineStr">
        <is>
          <t>50.10.09</t>
        </is>
      </c>
      <c r="B342" s="43" t="inlineStr">
        <is>
          <t>CHI/CAMINHAO BASCULANTE FORD 1317 WE</t>
        </is>
      </c>
      <c r="C342" s="55" t="n"/>
      <c r="D342" s="44" t="inlineStr">
        <is>
          <t>SUDECAP</t>
        </is>
      </c>
      <c r="E342" s="55" t="n"/>
      <c r="F342" s="44" t="inlineStr">
        <is>
          <t>H</t>
        </is>
      </c>
      <c r="G342" s="21" t="n">
        <v>0.17</v>
      </c>
      <c r="H342" s="22">
        <f>'COMPOSICOES AUXILIARES'!G62</f>
        <v/>
      </c>
      <c r="I342" s="22">
        <f>ROUND(G342*H342, 2)</f>
        <v/>
      </c>
      <c r="L342" t="n">
        <v>0.17</v>
      </c>
      <c r="M342" t="n">
        <v>65.55</v>
      </c>
      <c r="N342">
        <f>(M342-H342)</f>
        <v/>
      </c>
    </row>
    <row r="343" ht="18" customHeight="1">
      <c r="A343" s="2" t="n"/>
      <c r="B343" s="2" t="n"/>
      <c r="C343" s="2" t="n"/>
      <c r="D343" s="2" t="n"/>
      <c r="E343" s="2" t="n"/>
      <c r="F343" s="2" t="n"/>
      <c r="G343" s="45" t="inlineStr">
        <is>
          <t>TOTAL Equipamento Custo Horário:</t>
        </is>
      </c>
      <c r="H343" s="55" t="n"/>
      <c r="I343" s="23">
        <f>SUM(I342:I342)</f>
        <v/>
      </c>
    </row>
    <row r="344" ht="15" customHeight="1">
      <c r="A344" s="42" t="inlineStr">
        <is>
          <t>Mão de Obra</t>
        </is>
      </c>
      <c r="B344" s="54" t="n"/>
      <c r="C344" s="55" t="n"/>
      <c r="D344" s="37" t="inlineStr">
        <is>
          <t>FONTE</t>
        </is>
      </c>
      <c r="E344" s="55" t="n"/>
      <c r="F344" s="37" t="inlineStr">
        <is>
          <t>UNID</t>
        </is>
      </c>
      <c r="G344" s="37" t="inlineStr">
        <is>
          <t>COEFICIENTE</t>
        </is>
      </c>
      <c r="H344" s="37" t="inlineStr">
        <is>
          <t>PREÇO UNITÁRIO</t>
        </is>
      </c>
      <c r="I344" s="37" t="inlineStr">
        <is>
          <t>TOTAL</t>
        </is>
      </c>
    </row>
    <row r="345" ht="15" customHeight="1">
      <c r="A345" s="44" t="inlineStr">
        <is>
          <t>55.10.88</t>
        </is>
      </c>
      <c r="B345" s="43" t="inlineStr">
        <is>
          <t>SERVENTE</t>
        </is>
      </c>
      <c r="C345" s="55" t="n"/>
      <c r="D345" s="44" t="inlineStr">
        <is>
          <t>SUDECAP</t>
        </is>
      </c>
      <c r="E345" s="55" t="n"/>
      <c r="F345" s="44" t="inlineStr">
        <is>
          <t>H</t>
        </is>
      </c>
      <c r="G345" s="21">
        <f>L345*FATOR</f>
        <v/>
      </c>
      <c r="H345" s="22" t="n">
        <v>16.84</v>
      </c>
      <c r="I345" s="22">
        <f>ROUND(G345*H345, 2)</f>
        <v/>
      </c>
      <c r="L345" t="n">
        <v>0.66</v>
      </c>
      <c r="M345" t="n">
        <v>16.84</v>
      </c>
      <c r="N345">
        <f>(M345-H345)</f>
        <v/>
      </c>
    </row>
    <row r="346" ht="15" customHeight="1">
      <c r="A346" s="2" t="n"/>
      <c r="B346" s="2" t="n"/>
      <c r="C346" s="2" t="n"/>
      <c r="D346" s="2" t="n"/>
      <c r="E346" s="2" t="n"/>
      <c r="F346" s="2" t="n"/>
      <c r="G346" s="45" t="inlineStr">
        <is>
          <t>TOTAL Mão de Obra:</t>
        </is>
      </c>
      <c r="H346" s="55" t="n"/>
      <c r="I346" s="23">
        <f>SUM(I345:I345)</f>
        <v/>
      </c>
    </row>
    <row r="347" ht="15" customHeight="1">
      <c r="A347" s="2" t="n"/>
      <c r="B347" s="2" t="n"/>
      <c r="C347" s="2" t="n"/>
      <c r="D347" s="2" t="n"/>
      <c r="E347" s="2" t="n"/>
      <c r="F347" s="2" t="n"/>
      <c r="G347" s="46" t="inlineStr">
        <is>
          <t>VALOR:</t>
        </is>
      </c>
      <c r="H347" s="55" t="n"/>
      <c r="I347" s="5">
        <f>SUM(I343,I346)</f>
        <v/>
      </c>
    </row>
    <row r="348" ht="15" customHeight="1">
      <c r="A348" s="2" t="n"/>
      <c r="B348" s="2" t="n"/>
      <c r="C348" s="2" t="n"/>
      <c r="D348" s="2" t="n"/>
      <c r="E348" s="2" t="n"/>
      <c r="F348" s="2" t="n"/>
      <c r="G348" s="46" t="inlineStr">
        <is>
          <t>VALOR BDI:</t>
        </is>
      </c>
      <c r="H348" s="55" t="n"/>
      <c r="I348" s="5">
        <f>ROUNDDOWN(I347*BDI,2)</f>
        <v/>
      </c>
    </row>
    <row r="349" ht="15" customHeight="1">
      <c r="A349" s="2" t="n"/>
      <c r="B349" s="2" t="n"/>
      <c r="C349" s="2" t="n"/>
      <c r="D349" s="2" t="n"/>
      <c r="E349" s="2" t="n"/>
      <c r="F349" s="2" t="n"/>
      <c r="G349" s="46" t="inlineStr">
        <is>
          <t>VALOR COM BDI:</t>
        </is>
      </c>
      <c r="H349" s="55" t="n"/>
      <c r="I349" s="5">
        <f>I348 + I347</f>
        <v/>
      </c>
    </row>
    <row r="350" ht="9.949999999999999" customHeight="1">
      <c r="A350" s="2" t="n"/>
      <c r="B350" s="2" t="n"/>
      <c r="C350" s="2" t="n"/>
      <c r="D350" s="40" t="n"/>
      <c r="G350" s="2" t="n"/>
      <c r="H350" s="2" t="n"/>
      <c r="I350" s="2" t="n"/>
    </row>
    <row r="351" ht="20.1" customHeight="1">
      <c r="A351" s="41" t="inlineStr">
        <is>
          <t>3.5. 03.13.04 DMT &gt; 5 KM (M3KM)</t>
        </is>
      </c>
      <c r="B351" s="54" t="n"/>
      <c r="C351" s="54" t="n"/>
      <c r="D351" s="54" t="n"/>
      <c r="E351" s="54" t="n"/>
      <c r="F351" s="54" t="n"/>
      <c r="G351" s="54" t="n"/>
      <c r="H351" s="54" t="n"/>
      <c r="I351" s="55" t="n"/>
    </row>
    <row r="352" ht="15" customHeight="1">
      <c r="A352" s="42" t="inlineStr">
        <is>
          <t>Equipamento Custo Horário</t>
        </is>
      </c>
      <c r="B352" s="54" t="n"/>
      <c r="C352" s="55" t="n"/>
      <c r="D352" s="37" t="inlineStr">
        <is>
          <t>FONTE</t>
        </is>
      </c>
      <c r="E352" s="55" t="n"/>
      <c r="F352" s="37" t="inlineStr">
        <is>
          <t>UNID</t>
        </is>
      </c>
      <c r="G352" s="37" t="inlineStr">
        <is>
          <t>COEFICIENTE</t>
        </is>
      </c>
      <c r="H352" s="37" t="inlineStr">
        <is>
          <t>PREÇO UNITÁRIO</t>
        </is>
      </c>
      <c r="I352" s="37" t="inlineStr">
        <is>
          <t>TOTAL</t>
        </is>
      </c>
    </row>
    <row r="353" ht="15" customHeight="1">
      <c r="A353" s="44" t="inlineStr">
        <is>
          <t>50.10.09</t>
        </is>
      </c>
      <c r="B353" s="43" t="inlineStr">
        <is>
          <t>CHI/CAMINHAO BASCULANTE FORD 1317 WE</t>
        </is>
      </c>
      <c r="C353" s="55" t="n"/>
      <c r="D353" s="44" t="inlineStr">
        <is>
          <t>SUDECAP</t>
        </is>
      </c>
      <c r="E353" s="55" t="n"/>
      <c r="F353" s="44" t="inlineStr">
        <is>
          <t>H</t>
        </is>
      </c>
      <c r="G353" s="21" t="n">
        <v>0.0009</v>
      </c>
      <c r="H353" s="22">
        <f>'COMPOSICOES AUXILIARES'!G62</f>
        <v/>
      </c>
      <c r="I353" s="22">
        <f>ROUND(G353*H353, 2)</f>
        <v/>
      </c>
      <c r="L353" t="n">
        <v>0.0009</v>
      </c>
      <c r="M353" t="n">
        <v>65.55</v>
      </c>
      <c r="N353">
        <f>(M353-H353)</f>
        <v/>
      </c>
    </row>
    <row r="354" ht="15" customHeight="1">
      <c r="A354" s="44" t="inlineStr">
        <is>
          <t>50.10.08</t>
        </is>
      </c>
      <c r="B354" s="43" t="inlineStr">
        <is>
          <t>CHP/CAMINHAO BASCULANTE FORD 1317 WE</t>
        </is>
      </c>
      <c r="C354" s="55" t="n"/>
      <c r="D354" s="44" t="inlineStr">
        <is>
          <t>SUDECAP</t>
        </is>
      </c>
      <c r="E354" s="55" t="n"/>
      <c r="F354" s="44" t="inlineStr">
        <is>
          <t>H</t>
        </is>
      </c>
      <c r="G354" s="21" t="n">
        <v>0.01403</v>
      </c>
      <c r="H354" s="22">
        <f>'COMPOSICOES AUXILIARES'!G124</f>
        <v/>
      </c>
      <c r="I354" s="22">
        <f>ROUND(G354*H354, 2)</f>
        <v/>
      </c>
      <c r="L354" t="n">
        <v>0.01403</v>
      </c>
      <c r="M354" t="n">
        <v>138.98</v>
      </c>
      <c r="N354">
        <f>(M354-H354)</f>
        <v/>
      </c>
    </row>
    <row r="355" ht="18" customHeight="1">
      <c r="A355" s="2" t="n"/>
      <c r="B355" s="2" t="n"/>
      <c r="C355" s="2" t="n"/>
      <c r="D355" s="2" t="n"/>
      <c r="E355" s="2" t="n"/>
      <c r="F355" s="2" t="n"/>
      <c r="G355" s="45" t="inlineStr">
        <is>
          <t>TOTAL Equipamento Custo Horário:</t>
        </is>
      </c>
      <c r="H355" s="55" t="n"/>
      <c r="I355" s="23">
        <f>SUM(I353:I354)</f>
        <v/>
      </c>
    </row>
    <row r="356" ht="15" customHeight="1">
      <c r="A356" s="2" t="n"/>
      <c r="B356" s="2" t="n"/>
      <c r="C356" s="2" t="n"/>
      <c r="D356" s="2" t="n"/>
      <c r="E356" s="2" t="n"/>
      <c r="F356" s="2" t="n"/>
      <c r="G356" s="46" t="inlineStr">
        <is>
          <t>VALOR:</t>
        </is>
      </c>
      <c r="H356" s="55" t="n"/>
      <c r="I356" s="5">
        <f>SUM(I355)</f>
        <v/>
      </c>
    </row>
    <row r="357" ht="15" customHeight="1">
      <c r="A357" s="2" t="n"/>
      <c r="B357" s="2" t="n"/>
      <c r="C357" s="2" t="n"/>
      <c r="D357" s="2" t="n"/>
      <c r="E357" s="2" t="n"/>
      <c r="F357" s="2" t="n"/>
      <c r="G357" s="46" t="inlineStr">
        <is>
          <t>VALOR BDI:</t>
        </is>
      </c>
      <c r="H357" s="55" t="n"/>
      <c r="I357" s="5">
        <f>ROUNDDOWN(I356*BDI,2)</f>
        <v/>
      </c>
    </row>
    <row r="358" ht="15" customHeight="1">
      <c r="A358" s="2" t="n"/>
      <c r="B358" s="2" t="n"/>
      <c r="C358" s="2" t="n"/>
      <c r="D358" s="2" t="n"/>
      <c r="E358" s="2" t="n"/>
      <c r="F358" s="2" t="n"/>
      <c r="G358" s="46" t="inlineStr">
        <is>
          <t>VALOR COM BDI:</t>
        </is>
      </c>
      <c r="H358" s="55" t="n"/>
      <c r="I358" s="5">
        <f>I357 + I356</f>
        <v/>
      </c>
    </row>
    <row r="359" ht="9.949999999999999" customHeight="1">
      <c r="A359" s="2" t="n"/>
      <c r="B359" s="2" t="n"/>
      <c r="C359" s="2" t="n"/>
      <c r="D359" s="40" t="n"/>
      <c r="G359" s="2" t="n"/>
      <c r="H359" s="2" t="n"/>
      <c r="I359" s="2" t="n"/>
    </row>
    <row r="360" ht="20.1" customHeight="1">
      <c r="A360" s="41" t="inlineStr">
        <is>
          <t>3.6. 03.23.03 COM PLACA VIBRATORIA (M2)</t>
        </is>
      </c>
      <c r="B360" s="54" t="n"/>
      <c r="C360" s="54" t="n"/>
      <c r="D360" s="54" t="n"/>
      <c r="E360" s="54" t="n"/>
      <c r="F360" s="54" t="n"/>
      <c r="G360" s="54" t="n"/>
      <c r="H360" s="54" t="n"/>
      <c r="I360" s="55" t="n"/>
    </row>
    <row r="361" ht="15" customHeight="1">
      <c r="A361" s="42" t="inlineStr">
        <is>
          <t>Equipamento Custo Horário</t>
        </is>
      </c>
      <c r="B361" s="54" t="n"/>
      <c r="C361" s="55" t="n"/>
      <c r="D361" s="37" t="inlineStr">
        <is>
          <t>FONTE</t>
        </is>
      </c>
      <c r="E361" s="55" t="n"/>
      <c r="F361" s="37" t="inlineStr">
        <is>
          <t>UNID</t>
        </is>
      </c>
      <c r="G361" s="37" t="inlineStr">
        <is>
          <t>COEFICIENTE</t>
        </is>
      </c>
      <c r="H361" s="37" t="inlineStr">
        <is>
          <t>PREÇO UNITÁRIO</t>
        </is>
      </c>
      <c r="I361" s="37" t="inlineStr">
        <is>
          <t>TOTAL</t>
        </is>
      </c>
    </row>
    <row r="362" ht="21" customHeight="1">
      <c r="A362" s="44" t="inlineStr">
        <is>
          <t>50.13.75</t>
        </is>
      </c>
      <c r="B362" s="43" t="inlineStr">
        <is>
          <t>CHI/COMPACTADOR VIBRATÓRIO DE PLACA 9,0 HP DIESEL OU EQUIVALENTE</t>
        </is>
      </c>
      <c r="C362" s="55" t="n"/>
      <c r="D362" s="44" t="inlineStr">
        <is>
          <t>SUDECAP</t>
        </is>
      </c>
      <c r="E362" s="55" t="n"/>
      <c r="F362" s="44" t="inlineStr">
        <is>
          <t>H</t>
        </is>
      </c>
      <c r="G362" s="21" t="n">
        <v>0.01</v>
      </c>
      <c r="H362" s="22">
        <f>'COMPOSICOES AUXILIARES'!G70</f>
        <v/>
      </c>
      <c r="I362" s="22">
        <f>ROUND(G362*H362, 2)</f>
        <v/>
      </c>
      <c r="L362" t="n">
        <v>0.01</v>
      </c>
      <c r="M362" t="n">
        <v>3.55</v>
      </c>
      <c r="N362">
        <f>(M362-H362)</f>
        <v/>
      </c>
    </row>
    <row r="363" ht="21" customHeight="1">
      <c r="A363" s="44" t="inlineStr">
        <is>
          <t>50.13.74</t>
        </is>
      </c>
      <c r="B363" s="43" t="inlineStr">
        <is>
          <t>CHP/COMPACTADOR VIBRATÓRIO DE PLACA 9,0 HP DIESEL OU EQUIVALENTE</t>
        </is>
      </c>
      <c r="C363" s="55" t="n"/>
      <c r="D363" s="44" t="inlineStr">
        <is>
          <t>SUDECAP</t>
        </is>
      </c>
      <c r="E363" s="55" t="n"/>
      <c r="F363" s="44" t="inlineStr">
        <is>
          <t>H</t>
        </is>
      </c>
      <c r="G363" s="21" t="n">
        <v>0.04</v>
      </c>
      <c r="H363" s="22">
        <f>'COMPOSICOES AUXILIARES'!G150</f>
        <v/>
      </c>
      <c r="I363" s="22">
        <f>ROUND(G363*H363, 2)</f>
        <v/>
      </c>
      <c r="L363" t="n">
        <v>0.04</v>
      </c>
      <c r="M363" t="n">
        <v>12.4</v>
      </c>
      <c r="N363">
        <f>(M363-H363)</f>
        <v/>
      </c>
    </row>
    <row r="364" ht="18" customHeight="1">
      <c r="A364" s="2" t="n"/>
      <c r="B364" s="2" t="n"/>
      <c r="C364" s="2" t="n"/>
      <c r="D364" s="2" t="n"/>
      <c r="E364" s="2" t="n"/>
      <c r="F364" s="2" t="n"/>
      <c r="G364" s="45" t="inlineStr">
        <is>
          <t>TOTAL Equipamento Custo Horário:</t>
        </is>
      </c>
      <c r="H364" s="55" t="n"/>
      <c r="I364" s="23">
        <f>SUM(I362:I363)</f>
        <v/>
      </c>
    </row>
    <row r="365" ht="15" customHeight="1">
      <c r="A365" s="42" t="inlineStr">
        <is>
          <t>Mão de Obra</t>
        </is>
      </c>
      <c r="B365" s="54" t="n"/>
      <c r="C365" s="55" t="n"/>
      <c r="D365" s="37" t="inlineStr">
        <is>
          <t>FONTE</t>
        </is>
      </c>
      <c r="E365" s="55" t="n"/>
      <c r="F365" s="37" t="inlineStr">
        <is>
          <t>UNID</t>
        </is>
      </c>
      <c r="G365" s="37" t="inlineStr">
        <is>
          <t>COEFICIENTE</t>
        </is>
      </c>
      <c r="H365" s="37" t="inlineStr">
        <is>
          <t>PREÇO UNITÁRIO</t>
        </is>
      </c>
      <c r="I365" s="37" t="inlineStr">
        <is>
          <t>TOTAL</t>
        </is>
      </c>
    </row>
    <row r="366" ht="15" customHeight="1">
      <c r="A366" s="44" t="inlineStr">
        <is>
          <t>55.10.88</t>
        </is>
      </c>
      <c r="B366" s="43" t="inlineStr">
        <is>
          <t>SERVENTE</t>
        </is>
      </c>
      <c r="C366" s="55" t="n"/>
      <c r="D366" s="44" t="inlineStr">
        <is>
          <t>SUDECAP</t>
        </is>
      </c>
      <c r="E366" s="55" t="n"/>
      <c r="F366" s="44" t="inlineStr">
        <is>
          <t>H</t>
        </is>
      </c>
      <c r="G366" s="21">
        <f>L366*FATOR</f>
        <v/>
      </c>
      <c r="H366" s="22" t="n">
        <v>16.84</v>
      </c>
      <c r="I366" s="22">
        <f>ROUND(G366*H366, 2)</f>
        <v/>
      </c>
      <c r="L366" t="n">
        <v>0.25</v>
      </c>
      <c r="M366" t="n">
        <v>16.84</v>
      </c>
      <c r="N366">
        <f>(M366-H366)</f>
        <v/>
      </c>
    </row>
    <row r="367" ht="15" customHeight="1">
      <c r="A367" s="2" t="n"/>
      <c r="B367" s="2" t="n"/>
      <c r="C367" s="2" t="n"/>
      <c r="D367" s="2" t="n"/>
      <c r="E367" s="2" t="n"/>
      <c r="F367" s="2" t="n"/>
      <c r="G367" s="45" t="inlineStr">
        <is>
          <t>TOTAL Mão de Obra:</t>
        </is>
      </c>
      <c r="H367" s="55" t="n"/>
      <c r="I367" s="23">
        <f>SUM(I366:I366)</f>
        <v/>
      </c>
    </row>
    <row r="368" ht="15" customHeight="1">
      <c r="A368" s="2" t="n"/>
      <c r="B368" s="2" t="n"/>
      <c r="C368" s="2" t="n"/>
      <c r="D368" s="2" t="n"/>
      <c r="E368" s="2" t="n"/>
      <c r="F368" s="2" t="n"/>
      <c r="G368" s="46" t="inlineStr">
        <is>
          <t>VALOR:</t>
        </is>
      </c>
      <c r="H368" s="55" t="n"/>
      <c r="I368" s="5">
        <f>SUM(I364,I367)</f>
        <v/>
      </c>
    </row>
    <row r="369" ht="15" customHeight="1">
      <c r="A369" s="2" t="n"/>
      <c r="B369" s="2" t="n"/>
      <c r="C369" s="2" t="n"/>
      <c r="D369" s="2" t="n"/>
      <c r="E369" s="2" t="n"/>
      <c r="F369" s="2" t="n"/>
      <c r="G369" s="46" t="inlineStr">
        <is>
          <t>VALOR BDI:</t>
        </is>
      </c>
      <c r="H369" s="55" t="n"/>
      <c r="I369" s="5">
        <f>ROUNDDOWN(I368*BDI,2)</f>
        <v/>
      </c>
    </row>
    <row r="370" ht="15" customHeight="1">
      <c r="A370" s="2" t="n"/>
      <c r="B370" s="2" t="n"/>
      <c r="C370" s="2" t="n"/>
      <c r="D370" s="2" t="n"/>
      <c r="E370" s="2" t="n"/>
      <c r="F370" s="2" t="n"/>
      <c r="G370" s="46" t="inlineStr">
        <is>
          <t>VALOR COM BDI:</t>
        </is>
      </c>
      <c r="H370" s="55" t="n"/>
      <c r="I370" s="5">
        <f>I369 + I368</f>
        <v/>
      </c>
    </row>
    <row r="371" ht="9.949999999999999" customHeight="1">
      <c r="A371" s="2" t="n"/>
      <c r="B371" s="2" t="n"/>
      <c r="C371" s="2" t="n"/>
      <c r="D371" s="40" t="n"/>
      <c r="G371" s="2" t="n"/>
      <c r="H371" s="2" t="n"/>
      <c r="I371" s="2" t="n"/>
    </row>
    <row r="372" ht="20.1" customHeight="1">
      <c r="A372" s="41" t="inlineStr">
        <is>
          <t>3.7. ITEM COT-1 DISPOSIÇÃO FINAL DE RESÍDUOS DE QUALQUER NATUREZA, COM LICENCIAMENTO AMBIENTAL, ADOTADO CAMINHÃO TRUCADO BASCULANTE DE 9 M3 - ATERRO DONA DORA - BR 381 KM 11,5 - Borges - Sabará - MG (VG)</t>
        </is>
      </c>
      <c r="B372" s="54" t="n"/>
      <c r="C372" s="54" t="n"/>
      <c r="D372" s="54" t="n"/>
      <c r="E372" s="54" t="n"/>
      <c r="F372" s="54" t="n"/>
      <c r="G372" s="54" t="n"/>
      <c r="H372" s="54" t="n"/>
      <c r="I372" s="55" t="n"/>
    </row>
    <row r="373" ht="15" customHeight="1">
      <c r="A373" s="42" t="inlineStr">
        <is>
          <t>Material</t>
        </is>
      </c>
      <c r="B373" s="54" t="n"/>
      <c r="C373" s="55" t="n"/>
      <c r="D373" s="37" t="inlineStr">
        <is>
          <t>FONTE</t>
        </is>
      </c>
      <c r="E373" s="55" t="n"/>
      <c r="F373" s="37" t="inlineStr">
        <is>
          <t>UNID</t>
        </is>
      </c>
      <c r="G373" s="37" t="inlineStr">
        <is>
          <t>COEFICIENTE</t>
        </is>
      </c>
      <c r="H373" s="37" t="inlineStr">
        <is>
          <t>PREÇO UNITÁRIO</t>
        </is>
      </c>
      <c r="I373" s="37" t="inlineStr">
        <is>
          <t>TOTAL</t>
        </is>
      </c>
    </row>
    <row r="374" ht="38.1" customHeight="1">
      <c r="A374" s="44" t="inlineStr">
        <is>
          <t>ITEM COT-1</t>
        </is>
      </c>
      <c r="B374" s="43" t="inlineStr">
        <is>
          <t>DISPOSIÇÃO FINAL DE RESÍDUOS DE QUALQUER NATUREZA, COM LICENCIAMENTO AMBIENTAL, ADOTADO CAMINHÃO TRUCADO BASCULANTE DE 9 M3 - ATERRO DONA DORA - BR 381 KM 11,5 - Borges - Sabará - MG</t>
        </is>
      </c>
      <c r="C374" s="55" t="n"/>
      <c r="D374" s="44" t="inlineStr">
        <is>
          <t xml:space="preserve">Composições </t>
        </is>
      </c>
      <c r="E374" s="55" t="n"/>
      <c r="F374" s="44" t="inlineStr">
        <is>
          <t>VG</t>
        </is>
      </c>
      <c r="G374" s="21" t="n">
        <v>1</v>
      </c>
      <c r="H374" s="22">
        <f>ROUND(M374*FATOR, 2)</f>
        <v/>
      </c>
      <c r="I374" s="22">
        <f>ROUND(G374*H374, 2)</f>
        <v/>
      </c>
      <c r="L374" t="n">
        <v>1</v>
      </c>
      <c r="M374" t="n">
        <v>110.38</v>
      </c>
      <c r="N374">
        <f>(M374-H374)</f>
        <v/>
      </c>
    </row>
    <row r="375" ht="15" customHeight="1">
      <c r="A375" s="2" t="n"/>
      <c r="B375" s="2" t="n"/>
      <c r="C375" s="2" t="n"/>
      <c r="D375" s="2" t="n"/>
      <c r="E375" s="2" t="n"/>
      <c r="F375" s="2" t="n"/>
      <c r="G375" s="45" t="inlineStr">
        <is>
          <t>TOTAL Material:</t>
        </is>
      </c>
      <c r="H375" s="55" t="n"/>
      <c r="I375" s="23">
        <f>SUM(I374:I374)</f>
        <v/>
      </c>
    </row>
    <row r="376" ht="15" customHeight="1">
      <c r="A376" s="2" t="n"/>
      <c r="B376" s="2" t="n"/>
      <c r="C376" s="2" t="n"/>
      <c r="D376" s="2" t="n"/>
      <c r="E376" s="2" t="n"/>
      <c r="F376" s="2" t="n"/>
      <c r="G376" s="46" t="inlineStr">
        <is>
          <t>VALOR:</t>
        </is>
      </c>
      <c r="H376" s="55" t="n"/>
      <c r="I376" s="5">
        <f>SUM(I375)</f>
        <v/>
      </c>
    </row>
    <row r="377" ht="15" customHeight="1">
      <c r="A377" s="2" t="n"/>
      <c r="B377" s="2" t="n"/>
      <c r="C377" s="2" t="n"/>
      <c r="D377" s="2" t="n"/>
      <c r="E377" s="2" t="n"/>
      <c r="F377" s="2" t="n"/>
      <c r="G377" s="46" t="inlineStr">
        <is>
          <t>VALOR BDI:</t>
        </is>
      </c>
      <c r="H377" s="55" t="n"/>
      <c r="I377" s="5">
        <f>ROUNDDOWN(I376*BDI,2)</f>
        <v/>
      </c>
    </row>
    <row r="378" ht="15" customHeight="1">
      <c r="A378" s="2" t="n"/>
      <c r="B378" s="2" t="n"/>
      <c r="C378" s="2" t="n"/>
      <c r="D378" s="2" t="n"/>
      <c r="E378" s="2" t="n"/>
      <c r="F378" s="2" t="n"/>
      <c r="G378" s="46" t="inlineStr">
        <is>
          <t>VALOR COM BDI:</t>
        </is>
      </c>
      <c r="H378" s="55" t="n"/>
      <c r="I378" s="5">
        <f>I377 + I376</f>
        <v/>
      </c>
    </row>
    <row r="379" ht="9.949999999999999" customHeight="1">
      <c r="A379" s="2" t="n"/>
      <c r="B379" s="2" t="n"/>
      <c r="C379" s="2" t="n"/>
      <c r="D379" s="40" t="n"/>
      <c r="G379" s="2" t="n"/>
      <c r="H379" s="2" t="n"/>
      <c r="I379" s="2" t="n"/>
    </row>
    <row r="380" ht="20.1" customHeight="1">
      <c r="A380" s="41" t="inlineStr">
        <is>
          <t>4.1. 11.01.02 D= 3/4" (M)</t>
        </is>
      </c>
      <c r="B380" s="54" t="n"/>
      <c r="C380" s="54" t="n"/>
      <c r="D380" s="54" t="n"/>
      <c r="E380" s="54" t="n"/>
      <c r="F380" s="54" t="n"/>
      <c r="G380" s="54" t="n"/>
      <c r="H380" s="54" t="n"/>
      <c r="I380" s="55" t="n"/>
    </row>
    <row r="381" ht="15" customHeight="1">
      <c r="A381" s="42" t="inlineStr">
        <is>
          <t>Material</t>
        </is>
      </c>
      <c r="B381" s="54" t="n"/>
      <c r="C381" s="55" t="n"/>
      <c r="D381" s="37" t="inlineStr">
        <is>
          <t>FONTE</t>
        </is>
      </c>
      <c r="E381" s="55" t="n"/>
      <c r="F381" s="37" t="inlineStr">
        <is>
          <t>UNID</t>
        </is>
      </c>
      <c r="G381" s="37" t="inlineStr">
        <is>
          <t>COEFICIENTE</t>
        </is>
      </c>
      <c r="H381" s="37" t="inlineStr">
        <is>
          <t>PREÇO UNITÁRIO</t>
        </is>
      </c>
      <c r="I381" s="37" t="inlineStr">
        <is>
          <t>TOTAL</t>
        </is>
      </c>
    </row>
    <row r="382" ht="21" customHeight="1">
      <c r="A382" s="44" t="inlineStr">
        <is>
          <t>74.01.02</t>
        </is>
      </c>
      <c r="B382" s="43" t="inlineStr">
        <is>
          <t>ELETRODUTO DE PVC RIGIDO ROSCAVEL DE 3/4 ", SEM LUVA REF 2674</t>
        </is>
      </c>
      <c r="C382" s="55" t="n"/>
      <c r="D382" s="44" t="inlineStr">
        <is>
          <t>SUDECAP</t>
        </is>
      </c>
      <c r="E382" s="55" t="n"/>
      <c r="F382" s="44" t="inlineStr">
        <is>
          <t>M</t>
        </is>
      </c>
      <c r="G382" s="21" t="n">
        <v>1.1</v>
      </c>
      <c r="H382" s="22">
        <f>ROUND(M382*FATOR, 2)</f>
        <v/>
      </c>
      <c r="I382" s="22">
        <f>ROUND(G382*H382, 2)</f>
        <v/>
      </c>
      <c r="L382" t="n">
        <v>1.1</v>
      </c>
      <c r="M382" t="n">
        <v>3.04</v>
      </c>
      <c r="N382">
        <f>(M382-H382)</f>
        <v/>
      </c>
    </row>
    <row r="383" ht="15" customHeight="1">
      <c r="A383" s="2" t="n"/>
      <c r="B383" s="2" t="n"/>
      <c r="C383" s="2" t="n"/>
      <c r="D383" s="2" t="n"/>
      <c r="E383" s="2" t="n"/>
      <c r="F383" s="2" t="n"/>
      <c r="G383" s="45" t="inlineStr">
        <is>
          <t>TOTAL Material:</t>
        </is>
      </c>
      <c r="H383" s="55" t="n"/>
      <c r="I383" s="23">
        <f>SUM(I382:I382)</f>
        <v/>
      </c>
    </row>
    <row r="384" ht="15" customHeight="1">
      <c r="A384" s="42" t="inlineStr">
        <is>
          <t>Mão de Obra</t>
        </is>
      </c>
      <c r="B384" s="54" t="n"/>
      <c r="C384" s="55" t="n"/>
      <c r="D384" s="37" t="inlineStr">
        <is>
          <t>FONTE</t>
        </is>
      </c>
      <c r="E384" s="55" t="n"/>
      <c r="F384" s="37" t="inlineStr">
        <is>
          <t>UNID</t>
        </is>
      </c>
      <c r="G384" s="37" t="inlineStr">
        <is>
          <t>COEFICIENTE</t>
        </is>
      </c>
      <c r="H384" s="37" t="inlineStr">
        <is>
          <t>PREÇO UNITÁRIO</t>
        </is>
      </c>
      <c r="I384" s="37" t="inlineStr">
        <is>
          <t>TOTAL</t>
        </is>
      </c>
    </row>
    <row r="385" ht="15" customHeight="1">
      <c r="A385" s="44" t="inlineStr">
        <is>
          <t>55.10.10</t>
        </is>
      </c>
      <c r="B385" s="43" t="inlineStr">
        <is>
          <t>AUXILIAR BOMBEIRO/ELETRICISTA</t>
        </is>
      </c>
      <c r="C385" s="55" t="n"/>
      <c r="D385" s="44" t="inlineStr">
        <is>
          <t>SUDECAP</t>
        </is>
      </c>
      <c r="E385" s="55" t="n"/>
      <c r="F385" s="44" t="inlineStr">
        <is>
          <t>H</t>
        </is>
      </c>
      <c r="G385" s="21">
        <f>L385*FATOR</f>
        <v/>
      </c>
      <c r="H385" s="22" t="n">
        <v>16.84</v>
      </c>
      <c r="I385" s="22">
        <f>ROUND(G385*H385, 2)</f>
        <v/>
      </c>
      <c r="L385" t="n">
        <v>0.12</v>
      </c>
      <c r="M385" t="n">
        <v>16.84</v>
      </c>
      <c r="N385">
        <f>(M385-H385)</f>
        <v/>
      </c>
    </row>
    <row r="386" ht="15" customHeight="1">
      <c r="A386" s="44" t="inlineStr">
        <is>
          <t>55.10.55</t>
        </is>
      </c>
      <c r="B386" s="43" t="inlineStr">
        <is>
          <t>ELETRICISTA</t>
        </is>
      </c>
      <c r="C386" s="55" t="n"/>
      <c r="D386" s="44" t="inlineStr">
        <is>
          <t>SUDECAP</t>
        </is>
      </c>
      <c r="E386" s="55" t="n"/>
      <c r="F386" s="44" t="inlineStr">
        <is>
          <t>H</t>
        </is>
      </c>
      <c r="G386" s="21">
        <f>L386*FATOR</f>
        <v/>
      </c>
      <c r="H386" s="22" t="n">
        <v>24.04</v>
      </c>
      <c r="I386" s="22">
        <f>ROUND(G386*H386, 2)</f>
        <v/>
      </c>
      <c r="L386" t="n">
        <v>0.133</v>
      </c>
      <c r="M386" t="n">
        <v>24.04</v>
      </c>
      <c r="N386">
        <f>(M386-H386)</f>
        <v/>
      </c>
    </row>
    <row r="387" ht="15" customHeight="1">
      <c r="A387" s="2" t="n"/>
      <c r="B387" s="2" t="n"/>
      <c r="C387" s="2" t="n"/>
      <c r="D387" s="2" t="n"/>
      <c r="E387" s="2" t="n"/>
      <c r="F387" s="2" t="n"/>
      <c r="G387" s="45" t="inlineStr">
        <is>
          <t>TOTAL Mão de Obra:</t>
        </is>
      </c>
      <c r="H387" s="55" t="n"/>
      <c r="I387" s="23">
        <f>SUM(I385:I386)</f>
        <v/>
      </c>
    </row>
    <row r="388" ht="15" customHeight="1">
      <c r="A388" s="2" t="n"/>
      <c r="B388" s="2" t="n"/>
      <c r="C388" s="2" t="n"/>
      <c r="D388" s="2" t="n"/>
      <c r="E388" s="2" t="n"/>
      <c r="F388" s="2" t="n"/>
      <c r="G388" s="46" t="inlineStr">
        <is>
          <t>VALOR:</t>
        </is>
      </c>
      <c r="H388" s="55" t="n"/>
      <c r="I388" s="5">
        <f>SUM(I383,I387)</f>
        <v/>
      </c>
    </row>
    <row r="389" ht="15" customHeight="1">
      <c r="A389" s="2" t="n"/>
      <c r="B389" s="2" t="n"/>
      <c r="C389" s="2" t="n"/>
      <c r="D389" s="2" t="n"/>
      <c r="E389" s="2" t="n"/>
      <c r="F389" s="2" t="n"/>
      <c r="G389" s="46" t="inlineStr">
        <is>
          <t>VALOR BDI:</t>
        </is>
      </c>
      <c r="H389" s="55" t="n"/>
      <c r="I389" s="5">
        <f>ROUNDDOWN(I388*BDI,2)</f>
        <v/>
      </c>
    </row>
    <row r="390" ht="15" customHeight="1">
      <c r="A390" s="2" t="n"/>
      <c r="B390" s="2" t="n"/>
      <c r="C390" s="2" t="n"/>
      <c r="D390" s="2" t="n"/>
      <c r="E390" s="2" t="n"/>
      <c r="F390" s="2" t="n"/>
      <c r="G390" s="46" t="inlineStr">
        <is>
          <t>VALOR COM BDI:</t>
        </is>
      </c>
      <c r="H390" s="55" t="n"/>
      <c r="I390" s="5">
        <f>I389 + I388</f>
        <v/>
      </c>
    </row>
    <row r="391" ht="9.949999999999999" customHeight="1">
      <c r="A391" s="2" t="n"/>
      <c r="B391" s="2" t="n"/>
      <c r="C391" s="2" t="n"/>
      <c r="D391" s="40" t="n"/>
      <c r="G391" s="2" t="n"/>
      <c r="H391" s="2" t="n"/>
      <c r="I391" s="2" t="n"/>
    </row>
    <row r="392" ht="20.1" customHeight="1">
      <c r="A392" s="41" t="inlineStr">
        <is>
          <t>4.2. 11.24.04 # 1,5 MM2, ISOLAMENTO 750V (M)</t>
        </is>
      </c>
      <c r="B392" s="54" t="n"/>
      <c r="C392" s="54" t="n"/>
      <c r="D392" s="54" t="n"/>
      <c r="E392" s="54" t="n"/>
      <c r="F392" s="54" t="n"/>
      <c r="G392" s="54" t="n"/>
      <c r="H392" s="54" t="n"/>
      <c r="I392" s="55" t="n"/>
    </row>
    <row r="393" ht="15" customHeight="1">
      <c r="A393" s="42" t="inlineStr">
        <is>
          <t>Material</t>
        </is>
      </c>
      <c r="B393" s="54" t="n"/>
      <c r="C393" s="55" t="n"/>
      <c r="D393" s="37" t="inlineStr">
        <is>
          <t>FONTE</t>
        </is>
      </c>
      <c r="E393" s="55" t="n"/>
      <c r="F393" s="37" t="inlineStr">
        <is>
          <t>UNID</t>
        </is>
      </c>
      <c r="G393" s="37" t="inlineStr">
        <is>
          <t>COEFICIENTE</t>
        </is>
      </c>
      <c r="H393" s="37" t="inlineStr">
        <is>
          <t>PREÇO UNITÁRIO</t>
        </is>
      </c>
      <c r="I393" s="37" t="inlineStr">
        <is>
          <t>TOTAL</t>
        </is>
      </c>
    </row>
    <row r="394" ht="29.1" customHeight="1">
      <c r="A394" s="44" t="inlineStr">
        <is>
          <t>74.16.01</t>
        </is>
      </c>
      <c r="B394" s="43" t="inlineStr">
        <is>
          <t>CABO DE COBRE, FLEXIVEL, CLASSE 4 OU 5, ISOLACAO EM PVC/A, ANTICHAMA BWF-B, 1 CONDUTOR, 450/750 V, SECAO NOMINAL 1,5 MM2</t>
        </is>
      </c>
      <c r="C394" s="55" t="n"/>
      <c r="D394" s="44" t="inlineStr">
        <is>
          <t>SUDECAP</t>
        </is>
      </c>
      <c r="E394" s="55" t="n"/>
      <c r="F394" s="44" t="inlineStr">
        <is>
          <t>M</t>
        </is>
      </c>
      <c r="G394" s="21" t="n">
        <v>1</v>
      </c>
      <c r="H394" s="22">
        <f>ROUND(M394*FATOR, 2)</f>
        <v/>
      </c>
      <c r="I394" s="22">
        <f>ROUND(G394*H394, 2)</f>
        <v/>
      </c>
      <c r="L394" t="n">
        <v>1</v>
      </c>
      <c r="M394" t="n">
        <v>1</v>
      </c>
      <c r="N394">
        <f>(M394-H394)</f>
        <v/>
      </c>
    </row>
    <row r="395" ht="15" customHeight="1">
      <c r="A395" s="2" t="n"/>
      <c r="B395" s="2" t="n"/>
      <c r="C395" s="2" t="n"/>
      <c r="D395" s="2" t="n"/>
      <c r="E395" s="2" t="n"/>
      <c r="F395" s="2" t="n"/>
      <c r="G395" s="45" t="inlineStr">
        <is>
          <t>TOTAL Material:</t>
        </is>
      </c>
      <c r="H395" s="55" t="n"/>
      <c r="I395" s="23">
        <f>SUM(I394:I394)</f>
        <v/>
      </c>
    </row>
    <row r="396" ht="15" customHeight="1">
      <c r="A396" s="42" t="inlineStr">
        <is>
          <t>Mão de Obra</t>
        </is>
      </c>
      <c r="B396" s="54" t="n"/>
      <c r="C396" s="55" t="n"/>
      <c r="D396" s="37" t="inlineStr">
        <is>
          <t>FONTE</t>
        </is>
      </c>
      <c r="E396" s="55" t="n"/>
      <c r="F396" s="37" t="inlineStr">
        <is>
          <t>UNID</t>
        </is>
      </c>
      <c r="G396" s="37" t="inlineStr">
        <is>
          <t>COEFICIENTE</t>
        </is>
      </c>
      <c r="H396" s="37" t="inlineStr">
        <is>
          <t>PREÇO UNITÁRIO</t>
        </is>
      </c>
      <c r="I396" s="37" t="inlineStr">
        <is>
          <t>TOTAL</t>
        </is>
      </c>
    </row>
    <row r="397" ht="15" customHeight="1">
      <c r="A397" s="44" t="inlineStr">
        <is>
          <t>55.10.10</t>
        </is>
      </c>
      <c r="B397" s="43" t="inlineStr">
        <is>
          <t>AUXILIAR BOMBEIRO/ELETRICISTA</t>
        </is>
      </c>
      <c r="C397" s="55" t="n"/>
      <c r="D397" s="44" t="inlineStr">
        <is>
          <t>SUDECAP</t>
        </is>
      </c>
      <c r="E397" s="55" t="n"/>
      <c r="F397" s="44" t="inlineStr">
        <is>
          <t>H</t>
        </is>
      </c>
      <c r="G397" s="21">
        <f>L397*FATOR</f>
        <v/>
      </c>
      <c r="H397" s="22" t="n">
        <v>16.84</v>
      </c>
      <c r="I397" s="22">
        <f>ROUND(G397*H397, 2)</f>
        <v/>
      </c>
      <c r="L397" t="n">
        <v>0.025</v>
      </c>
      <c r="M397" t="n">
        <v>16.84</v>
      </c>
      <c r="N397">
        <f>(M397-H397)</f>
        <v/>
      </c>
    </row>
    <row r="398" ht="15" customHeight="1">
      <c r="A398" s="44" t="inlineStr">
        <is>
          <t>55.10.55</t>
        </is>
      </c>
      <c r="B398" s="43" t="inlineStr">
        <is>
          <t>ELETRICISTA</t>
        </is>
      </c>
      <c r="C398" s="55" t="n"/>
      <c r="D398" s="44" t="inlineStr">
        <is>
          <t>SUDECAP</t>
        </is>
      </c>
      <c r="E398" s="55" t="n"/>
      <c r="F398" s="44" t="inlineStr">
        <is>
          <t>H</t>
        </is>
      </c>
      <c r="G398" s="21">
        <f>L398*FATOR</f>
        <v/>
      </c>
      <c r="H398" s="22" t="n">
        <v>24.04</v>
      </c>
      <c r="I398" s="22">
        <f>ROUND(G398*H398, 2)</f>
        <v/>
      </c>
      <c r="L398" t="n">
        <v>0.025</v>
      </c>
      <c r="M398" t="n">
        <v>24.04</v>
      </c>
      <c r="N398">
        <f>(M398-H398)</f>
        <v/>
      </c>
    </row>
    <row r="399" ht="15" customHeight="1">
      <c r="A399" s="2" t="n"/>
      <c r="B399" s="2" t="n"/>
      <c r="C399" s="2" t="n"/>
      <c r="D399" s="2" t="n"/>
      <c r="E399" s="2" t="n"/>
      <c r="F399" s="2" t="n"/>
      <c r="G399" s="45" t="inlineStr">
        <is>
          <t>TOTAL Mão de Obra:</t>
        </is>
      </c>
      <c r="H399" s="55" t="n"/>
      <c r="I399" s="23">
        <f>SUM(I397:I398)</f>
        <v/>
      </c>
    </row>
    <row r="400" ht="15" customHeight="1">
      <c r="A400" s="2" t="n"/>
      <c r="B400" s="2" t="n"/>
      <c r="C400" s="2" t="n"/>
      <c r="D400" s="2" t="n"/>
      <c r="E400" s="2" t="n"/>
      <c r="F400" s="2" t="n"/>
      <c r="G400" s="46" t="inlineStr">
        <is>
          <t>VALOR:</t>
        </is>
      </c>
      <c r="H400" s="55" t="n"/>
      <c r="I400" s="5">
        <f>SUM(I395,I399)</f>
        <v/>
      </c>
    </row>
    <row r="401" ht="15" customHeight="1">
      <c r="A401" s="2" t="n"/>
      <c r="B401" s="2" t="n"/>
      <c r="C401" s="2" t="n"/>
      <c r="D401" s="2" t="n"/>
      <c r="E401" s="2" t="n"/>
      <c r="F401" s="2" t="n"/>
      <c r="G401" s="46" t="inlineStr">
        <is>
          <t>VALOR BDI:</t>
        </is>
      </c>
      <c r="H401" s="55" t="n"/>
      <c r="I401" s="5">
        <f>ROUNDDOWN(I400*BDI,2)</f>
        <v/>
      </c>
    </row>
    <row r="402" ht="15" customHeight="1">
      <c r="A402" s="2" t="n"/>
      <c r="B402" s="2" t="n"/>
      <c r="C402" s="2" t="n"/>
      <c r="D402" s="2" t="n"/>
      <c r="E402" s="2" t="n"/>
      <c r="F402" s="2" t="n"/>
      <c r="G402" s="46" t="inlineStr">
        <is>
          <t>VALOR COM BDI:</t>
        </is>
      </c>
      <c r="H402" s="55" t="n"/>
      <c r="I402" s="5">
        <f>I401 + I400</f>
        <v/>
      </c>
    </row>
    <row r="403" ht="9.949999999999999" customHeight="1">
      <c r="A403" s="2" t="n"/>
      <c r="B403" s="2" t="n"/>
      <c r="C403" s="2" t="n"/>
      <c r="D403" s="40" t="n"/>
      <c r="G403" s="2" t="n"/>
      <c r="H403" s="2" t="n"/>
      <c r="I403" s="2" t="n"/>
    </row>
    <row r="404" ht="20.1" customHeight="1">
      <c r="A404" s="41" t="inlineStr">
        <is>
          <t>4.3. 11.24.05 # 2,5 MM2, ISOLAMENTO 750V (M)</t>
        </is>
      </c>
      <c r="B404" s="54" t="n"/>
      <c r="C404" s="54" t="n"/>
      <c r="D404" s="54" t="n"/>
      <c r="E404" s="54" t="n"/>
      <c r="F404" s="54" t="n"/>
      <c r="G404" s="54" t="n"/>
      <c r="H404" s="54" t="n"/>
      <c r="I404" s="55" t="n"/>
    </row>
    <row r="405" ht="15" customHeight="1">
      <c r="A405" s="42" t="inlineStr">
        <is>
          <t>Material</t>
        </is>
      </c>
      <c r="B405" s="54" t="n"/>
      <c r="C405" s="55" t="n"/>
      <c r="D405" s="37" t="inlineStr">
        <is>
          <t>FONTE</t>
        </is>
      </c>
      <c r="E405" s="55" t="n"/>
      <c r="F405" s="37" t="inlineStr">
        <is>
          <t>UNID</t>
        </is>
      </c>
      <c r="G405" s="37" t="inlineStr">
        <is>
          <t>COEFICIENTE</t>
        </is>
      </c>
      <c r="H405" s="37" t="inlineStr">
        <is>
          <t>PREÇO UNITÁRIO</t>
        </is>
      </c>
      <c r="I405" s="37" t="inlineStr">
        <is>
          <t>TOTAL</t>
        </is>
      </c>
    </row>
    <row r="406" ht="29.1" customHeight="1">
      <c r="A406" s="44" t="inlineStr">
        <is>
          <t>74.16.02</t>
        </is>
      </c>
      <c r="B406" s="43" t="inlineStr">
        <is>
          <t>CABO DE COBRE, FLEXIVEL, CLASSE 4 OU 5, ISOLACAO EM PVC/A, ANTICHAMA BWF-B, 1 CONDUTOR, 450/750 V, SECAO NOMINAL 2,5 MM2 REF 1014</t>
        </is>
      </c>
      <c r="C406" s="55" t="n"/>
      <c r="D406" s="44" t="inlineStr">
        <is>
          <t>SUDECAP</t>
        </is>
      </c>
      <c r="E406" s="55" t="n"/>
      <c r="F406" s="44" t="inlineStr">
        <is>
          <t>M</t>
        </is>
      </c>
      <c r="G406" s="21" t="n">
        <v>1</v>
      </c>
      <c r="H406" s="22">
        <f>ROUND(M406*FATOR, 2)</f>
        <v/>
      </c>
      <c r="I406" s="22">
        <f>ROUND(G406*H406, 2)</f>
        <v/>
      </c>
      <c r="L406" t="n">
        <v>1</v>
      </c>
      <c r="M406" t="n">
        <v>1.56</v>
      </c>
      <c r="N406">
        <f>(M406-H406)</f>
        <v/>
      </c>
    </row>
    <row r="407" ht="15" customHeight="1">
      <c r="A407" s="2" t="n"/>
      <c r="B407" s="2" t="n"/>
      <c r="C407" s="2" t="n"/>
      <c r="D407" s="2" t="n"/>
      <c r="E407" s="2" t="n"/>
      <c r="F407" s="2" t="n"/>
      <c r="G407" s="45" t="inlineStr">
        <is>
          <t>TOTAL Material:</t>
        </is>
      </c>
      <c r="H407" s="55" t="n"/>
      <c r="I407" s="23">
        <f>SUM(I406:I406)</f>
        <v/>
      </c>
    </row>
    <row r="408" ht="15" customHeight="1">
      <c r="A408" s="42" t="inlineStr">
        <is>
          <t>Mão de Obra</t>
        </is>
      </c>
      <c r="B408" s="54" t="n"/>
      <c r="C408" s="55" t="n"/>
      <c r="D408" s="37" t="inlineStr">
        <is>
          <t>FONTE</t>
        </is>
      </c>
      <c r="E408" s="55" t="n"/>
      <c r="F408" s="37" t="inlineStr">
        <is>
          <t>UNID</t>
        </is>
      </c>
      <c r="G408" s="37" t="inlineStr">
        <is>
          <t>COEFICIENTE</t>
        </is>
      </c>
      <c r="H408" s="37" t="inlineStr">
        <is>
          <t>PREÇO UNITÁRIO</t>
        </is>
      </c>
      <c r="I408" s="37" t="inlineStr">
        <is>
          <t>TOTAL</t>
        </is>
      </c>
    </row>
    <row r="409" ht="15" customHeight="1">
      <c r="A409" s="44" t="inlineStr">
        <is>
          <t>55.10.10</t>
        </is>
      </c>
      <c r="B409" s="43" t="inlineStr">
        <is>
          <t>AUXILIAR BOMBEIRO/ELETRICISTA</t>
        </is>
      </c>
      <c r="C409" s="55" t="n"/>
      <c r="D409" s="44" t="inlineStr">
        <is>
          <t>SUDECAP</t>
        </is>
      </c>
      <c r="E409" s="55" t="n"/>
      <c r="F409" s="44" t="inlineStr">
        <is>
          <t>H</t>
        </is>
      </c>
      <c r="G409" s="21">
        <f>L409*FATOR</f>
        <v/>
      </c>
      <c r="H409" s="22" t="n">
        <v>16.84</v>
      </c>
      <c r="I409" s="22">
        <f>ROUND(G409*H409, 2)</f>
        <v/>
      </c>
      <c r="L409" t="n">
        <v>0.035</v>
      </c>
      <c r="M409" t="n">
        <v>16.84</v>
      </c>
      <c r="N409">
        <f>(M409-H409)</f>
        <v/>
      </c>
    </row>
    <row r="410" ht="15" customHeight="1">
      <c r="A410" s="44" t="inlineStr">
        <is>
          <t>55.10.55</t>
        </is>
      </c>
      <c r="B410" s="43" t="inlineStr">
        <is>
          <t>ELETRICISTA</t>
        </is>
      </c>
      <c r="C410" s="55" t="n"/>
      <c r="D410" s="44" t="inlineStr">
        <is>
          <t>SUDECAP</t>
        </is>
      </c>
      <c r="E410" s="55" t="n"/>
      <c r="F410" s="44" t="inlineStr">
        <is>
          <t>H</t>
        </is>
      </c>
      <c r="G410" s="21">
        <f>L410*FATOR</f>
        <v/>
      </c>
      <c r="H410" s="22" t="n">
        <v>24.04</v>
      </c>
      <c r="I410" s="22">
        <f>ROUND(G410*H410, 2)</f>
        <v/>
      </c>
      <c r="L410" t="n">
        <v>0.035</v>
      </c>
      <c r="M410" t="n">
        <v>24.04</v>
      </c>
      <c r="N410">
        <f>(M410-H410)</f>
        <v/>
      </c>
    </row>
    <row r="411" ht="15" customHeight="1">
      <c r="A411" s="2" t="n"/>
      <c r="B411" s="2" t="n"/>
      <c r="C411" s="2" t="n"/>
      <c r="D411" s="2" t="n"/>
      <c r="E411" s="2" t="n"/>
      <c r="F411" s="2" t="n"/>
      <c r="G411" s="45" t="inlineStr">
        <is>
          <t>TOTAL Mão de Obra:</t>
        </is>
      </c>
      <c r="H411" s="55" t="n"/>
      <c r="I411" s="23">
        <f>SUM(I409:I410)</f>
        <v/>
      </c>
    </row>
    <row r="412" ht="15" customHeight="1">
      <c r="A412" s="2" t="n"/>
      <c r="B412" s="2" t="n"/>
      <c r="C412" s="2" t="n"/>
      <c r="D412" s="2" t="n"/>
      <c r="E412" s="2" t="n"/>
      <c r="F412" s="2" t="n"/>
      <c r="G412" s="46" t="inlineStr">
        <is>
          <t>VALOR:</t>
        </is>
      </c>
      <c r="H412" s="55" t="n"/>
      <c r="I412" s="5">
        <f>SUM(I407,I411)</f>
        <v/>
      </c>
    </row>
    <row r="413" ht="15" customHeight="1">
      <c r="A413" s="2" t="n"/>
      <c r="B413" s="2" t="n"/>
      <c r="C413" s="2" t="n"/>
      <c r="D413" s="2" t="n"/>
      <c r="E413" s="2" t="n"/>
      <c r="F413" s="2" t="n"/>
      <c r="G413" s="46" t="inlineStr">
        <is>
          <t>VALOR BDI:</t>
        </is>
      </c>
      <c r="H413" s="55" t="n"/>
      <c r="I413" s="5">
        <f>ROUNDDOWN(I412*BDI,2)</f>
        <v/>
      </c>
    </row>
    <row r="414" ht="15" customHeight="1">
      <c r="A414" s="2" t="n"/>
      <c r="B414" s="2" t="n"/>
      <c r="C414" s="2" t="n"/>
      <c r="D414" s="2" t="n"/>
      <c r="E414" s="2" t="n"/>
      <c r="F414" s="2" t="n"/>
      <c r="G414" s="46" t="inlineStr">
        <is>
          <t>VALOR COM BDI:</t>
        </is>
      </c>
      <c r="H414" s="55" t="n"/>
      <c r="I414" s="5">
        <f>I413 + I412</f>
        <v/>
      </c>
    </row>
    <row r="415" ht="9.949999999999999" customHeight="1">
      <c r="A415" s="2" t="n"/>
      <c r="B415" s="2" t="n"/>
      <c r="C415" s="2" t="n"/>
      <c r="D415" s="40" t="n"/>
      <c r="G415" s="2" t="n"/>
      <c r="H415" s="2" t="n"/>
      <c r="I415" s="2" t="n"/>
    </row>
    <row r="416" ht="20.1" customHeight="1">
      <c r="A416" s="41" t="inlineStr">
        <is>
          <t>5.1. 15.04.07 E= 3,0 CM (M2)</t>
        </is>
      </c>
      <c r="B416" s="54" t="n"/>
      <c r="C416" s="54" t="n"/>
      <c r="D416" s="54" t="n"/>
      <c r="E416" s="54" t="n"/>
      <c r="F416" s="54" t="n"/>
      <c r="G416" s="54" t="n"/>
      <c r="H416" s="54" t="n"/>
      <c r="I416" s="55" t="n"/>
    </row>
    <row r="417" ht="15" customHeight="1">
      <c r="A417" s="42" t="inlineStr">
        <is>
          <t>Mão de Obra</t>
        </is>
      </c>
      <c r="B417" s="54" t="n"/>
      <c r="C417" s="55" t="n"/>
      <c r="D417" s="37" t="inlineStr">
        <is>
          <t>FONTE</t>
        </is>
      </c>
      <c r="E417" s="55" t="n"/>
      <c r="F417" s="37" t="inlineStr">
        <is>
          <t>UNID</t>
        </is>
      </c>
      <c r="G417" s="37" t="inlineStr">
        <is>
          <t>COEFICIENTE</t>
        </is>
      </c>
      <c r="H417" s="37" t="inlineStr">
        <is>
          <t>PREÇO UNITÁRIO</t>
        </is>
      </c>
      <c r="I417" s="37" t="inlineStr">
        <is>
          <t>TOTAL</t>
        </is>
      </c>
    </row>
    <row r="418" ht="15" customHeight="1">
      <c r="A418" s="44" t="inlineStr">
        <is>
          <t>55.10.75</t>
        </is>
      </c>
      <c r="B418" s="43" t="inlineStr">
        <is>
          <t>PEDREIRO</t>
        </is>
      </c>
      <c r="C418" s="55" t="n"/>
      <c r="D418" s="44" t="inlineStr">
        <is>
          <t>SUDECAP</t>
        </is>
      </c>
      <c r="E418" s="55" t="n"/>
      <c r="F418" s="44" t="inlineStr">
        <is>
          <t>H</t>
        </is>
      </c>
      <c r="G418" s="21">
        <f>L418*FATOR</f>
        <v/>
      </c>
      <c r="H418" s="22" t="n">
        <v>24.05</v>
      </c>
      <c r="I418" s="22">
        <f>ROUND(G418*H418, 2)</f>
        <v/>
      </c>
      <c r="L418" t="n">
        <v>0.62</v>
      </c>
      <c r="M418" t="n">
        <v>24.05</v>
      </c>
      <c r="N418">
        <f>(M418-H418)</f>
        <v/>
      </c>
    </row>
    <row r="419" ht="15" customHeight="1">
      <c r="A419" s="44" t="inlineStr">
        <is>
          <t>55.10.88</t>
        </is>
      </c>
      <c r="B419" s="43" t="inlineStr">
        <is>
          <t>SERVENTE</t>
        </is>
      </c>
      <c r="C419" s="55" t="n"/>
      <c r="D419" s="44" t="inlineStr">
        <is>
          <t>SUDECAP</t>
        </is>
      </c>
      <c r="E419" s="55" t="n"/>
      <c r="F419" s="44" t="inlineStr">
        <is>
          <t>H</t>
        </is>
      </c>
      <c r="G419" s="21">
        <f>L419*FATOR</f>
        <v/>
      </c>
      <c r="H419" s="22" t="n">
        <v>16.84</v>
      </c>
      <c r="I419" s="22">
        <f>ROUND(G419*H419, 2)</f>
        <v/>
      </c>
      <c r="L419" t="n">
        <v>0.62</v>
      </c>
      <c r="M419" t="n">
        <v>16.84</v>
      </c>
      <c r="N419">
        <f>(M419-H419)</f>
        <v/>
      </c>
    </row>
    <row r="420" ht="15" customHeight="1">
      <c r="A420" s="2" t="n"/>
      <c r="B420" s="2" t="n"/>
      <c r="C420" s="2" t="n"/>
      <c r="D420" s="2" t="n"/>
      <c r="E420" s="2" t="n"/>
      <c r="F420" s="2" t="n"/>
      <c r="G420" s="45" t="inlineStr">
        <is>
          <t>TOTAL Mão de Obra:</t>
        </is>
      </c>
      <c r="H420" s="55" t="n"/>
      <c r="I420" s="23">
        <f>SUM(I418:I419)</f>
        <v/>
      </c>
    </row>
    <row r="421" ht="15" customHeight="1">
      <c r="A421" s="42" t="inlineStr">
        <is>
          <t>Serviço</t>
        </is>
      </c>
      <c r="B421" s="54" t="n"/>
      <c r="C421" s="55" t="n"/>
      <c r="D421" s="37" t="inlineStr">
        <is>
          <t>FONTE</t>
        </is>
      </c>
      <c r="E421" s="55" t="n"/>
      <c r="F421" s="37" t="inlineStr">
        <is>
          <t>UNID</t>
        </is>
      </c>
      <c r="G421" s="37" t="inlineStr">
        <is>
          <t>COEFICIENTE</t>
        </is>
      </c>
      <c r="H421" s="37" t="inlineStr">
        <is>
          <t>PREÇO UNITÁRIO</t>
        </is>
      </c>
      <c r="I421" s="37" t="inlineStr">
        <is>
          <t>TOTAL</t>
        </is>
      </c>
    </row>
    <row r="422" ht="15" customHeight="1">
      <c r="A422" s="44" t="inlineStr">
        <is>
          <t>40.24.15</t>
        </is>
      </c>
      <c r="B422" s="43" t="inlineStr">
        <is>
          <t>ARGAMASSA DE CIMENTO E AREIA 1:3</t>
        </is>
      </c>
      <c r="C422" s="55" t="n"/>
      <c r="D422" s="44" t="inlineStr">
        <is>
          <t>SUDECAP</t>
        </is>
      </c>
      <c r="E422" s="55" t="n"/>
      <c r="F422" s="44" t="inlineStr">
        <is>
          <t>M3</t>
        </is>
      </c>
      <c r="G422" s="21" t="n">
        <v>0.03</v>
      </c>
      <c r="H422" s="22">
        <f>'COMPOSICOES AUXILIARES'!G26</f>
        <v/>
      </c>
      <c r="I422" s="22">
        <f>ROUND(G422*H422, 2)</f>
        <v/>
      </c>
      <c r="L422" t="n">
        <v>0.03</v>
      </c>
      <c r="M422" t="n">
        <v>635.01</v>
      </c>
      <c r="N422">
        <f>(M422-H422)</f>
        <v/>
      </c>
    </row>
    <row r="423" ht="15" customHeight="1">
      <c r="A423" s="2" t="n"/>
      <c r="B423" s="2" t="n"/>
      <c r="C423" s="2" t="n"/>
      <c r="D423" s="2" t="n"/>
      <c r="E423" s="2" t="n"/>
      <c r="F423" s="2" t="n"/>
      <c r="G423" s="45" t="inlineStr">
        <is>
          <t>TOTAL Serviço:</t>
        </is>
      </c>
      <c r="H423" s="55" t="n"/>
      <c r="I423" s="23">
        <f>SUM(I422:I422)</f>
        <v/>
      </c>
    </row>
    <row r="424" ht="15" customHeight="1">
      <c r="A424" s="2" t="n"/>
      <c r="B424" s="2" t="n"/>
      <c r="C424" s="2" t="n"/>
      <c r="D424" s="2" t="n"/>
      <c r="E424" s="2" t="n"/>
      <c r="F424" s="2" t="n"/>
      <c r="G424" s="46" t="inlineStr">
        <is>
          <t>VALOR:</t>
        </is>
      </c>
      <c r="H424" s="55" t="n"/>
      <c r="I424" s="5">
        <f>SUM(I423,I420)</f>
        <v/>
      </c>
    </row>
    <row r="425" ht="15" customHeight="1">
      <c r="A425" s="2" t="n"/>
      <c r="B425" s="2" t="n"/>
      <c r="C425" s="2" t="n"/>
      <c r="D425" s="2" t="n"/>
      <c r="E425" s="2" t="n"/>
      <c r="F425" s="2" t="n"/>
      <c r="G425" s="46" t="inlineStr">
        <is>
          <t>VALOR BDI:</t>
        </is>
      </c>
      <c r="H425" s="55" t="n"/>
      <c r="I425" s="5">
        <f>ROUNDDOWN(I424*BDI,2)</f>
        <v/>
      </c>
    </row>
    <row r="426" ht="15" customHeight="1">
      <c r="A426" s="2" t="n"/>
      <c r="B426" s="2" t="n"/>
      <c r="C426" s="2" t="n"/>
      <c r="D426" s="2" t="n"/>
      <c r="E426" s="2" t="n"/>
      <c r="F426" s="2" t="n"/>
      <c r="G426" s="46" t="inlineStr">
        <is>
          <t>VALOR COM BDI:</t>
        </is>
      </c>
      <c r="H426" s="55" t="n"/>
      <c r="I426" s="5">
        <f>I425 + I424</f>
        <v/>
      </c>
    </row>
    <row r="427" ht="9.949999999999999" customHeight="1">
      <c r="A427" s="2" t="n"/>
      <c r="B427" s="2" t="n"/>
      <c r="C427" s="2" t="n"/>
      <c r="D427" s="40" t="n"/>
      <c r="G427" s="2" t="n"/>
      <c r="H427" s="2" t="n"/>
      <c r="I427" s="2" t="n"/>
    </row>
    <row r="428" ht="20.1" customHeight="1">
      <c r="A428" s="41" t="inlineStr">
        <is>
          <t>5.2. 15.22.10 20 X 20 CM, DIRECIONAL EM COR AMARELA/VERMELHA (M2)</t>
        </is>
      </c>
      <c r="B428" s="54" t="n"/>
      <c r="C428" s="54" t="n"/>
      <c r="D428" s="54" t="n"/>
      <c r="E428" s="54" t="n"/>
      <c r="F428" s="54" t="n"/>
      <c r="G428" s="54" t="n"/>
      <c r="H428" s="54" t="n"/>
      <c r="I428" s="55" t="n"/>
    </row>
    <row r="429" ht="15" customHeight="1">
      <c r="A429" s="42" t="inlineStr">
        <is>
          <t>Material</t>
        </is>
      </c>
      <c r="B429" s="54" t="n"/>
      <c r="C429" s="55" t="n"/>
      <c r="D429" s="37" t="inlineStr">
        <is>
          <t>FONTE</t>
        </is>
      </c>
      <c r="E429" s="55" t="n"/>
      <c r="F429" s="37" t="inlineStr">
        <is>
          <t>UNID</t>
        </is>
      </c>
      <c r="G429" s="37" t="inlineStr">
        <is>
          <t>COEFICIENTE</t>
        </is>
      </c>
      <c r="H429" s="37" t="inlineStr">
        <is>
          <t>PREÇO UNITÁRIO</t>
        </is>
      </c>
      <c r="I429" s="37" t="inlineStr">
        <is>
          <t>TOTAL</t>
        </is>
      </c>
    </row>
    <row r="430" ht="15" customHeight="1">
      <c r="A430" s="44" t="inlineStr">
        <is>
          <t>62.01.05</t>
        </is>
      </c>
      <c r="B430" s="43" t="inlineStr">
        <is>
          <t>CIMENTO PORTLAND COMUM    ( CPIII-40 )  SC 50KG</t>
        </is>
      </c>
      <c r="C430" s="55" t="n"/>
      <c r="D430" s="44" t="inlineStr">
        <is>
          <t>SUDECAP</t>
        </is>
      </c>
      <c r="E430" s="55" t="n"/>
      <c r="F430" s="44" t="inlineStr">
        <is>
          <t>KG</t>
        </is>
      </c>
      <c r="G430" s="21" t="n">
        <v>1.3</v>
      </c>
      <c r="H430" s="22">
        <f>ROUND(M430*FATOR, 2)</f>
        <v/>
      </c>
      <c r="I430" s="22">
        <f>ROUND(G430*H430, 2)</f>
        <v/>
      </c>
      <c r="L430" t="n">
        <v>1.3</v>
      </c>
      <c r="M430" t="n">
        <v>0.7</v>
      </c>
      <c r="N430">
        <f>(M430-H430)</f>
        <v/>
      </c>
    </row>
    <row r="431" ht="15" customHeight="1">
      <c r="A431" s="44" t="inlineStr">
        <is>
          <t>82.13.10</t>
        </is>
      </c>
      <c r="B431" s="43" t="inlineStr">
        <is>
          <t>LADRILHO HIDRAUL. AMARELO/VERM. 20X20CM DIRECIONAL</t>
        </is>
      </c>
      <c r="C431" s="55" t="n"/>
      <c r="D431" s="44" t="inlineStr">
        <is>
          <t>SUDECAP</t>
        </is>
      </c>
      <c r="E431" s="55" t="n"/>
      <c r="F431" s="44" t="inlineStr">
        <is>
          <t>M2</t>
        </is>
      </c>
      <c r="G431" s="21" t="n">
        <v>1.07</v>
      </c>
      <c r="H431" s="22">
        <f>ROUND(M431*FATOR, 2)</f>
        <v/>
      </c>
      <c r="I431" s="22">
        <f>ROUND(G431*H431, 2)</f>
        <v/>
      </c>
      <c r="L431" t="n">
        <v>1.07</v>
      </c>
      <c r="M431" t="n">
        <v>60.25</v>
      </c>
      <c r="N431">
        <f>(M431-H431)</f>
        <v/>
      </c>
    </row>
    <row r="432" ht="15" customHeight="1">
      <c r="A432" s="2" t="n"/>
      <c r="B432" s="2" t="n"/>
      <c r="C432" s="2" t="n"/>
      <c r="D432" s="2" t="n"/>
      <c r="E432" s="2" t="n"/>
      <c r="F432" s="2" t="n"/>
      <c r="G432" s="45" t="inlineStr">
        <is>
          <t>TOTAL Material:</t>
        </is>
      </c>
      <c r="H432" s="55" t="n"/>
      <c r="I432" s="23">
        <f>SUM(I430:I431)</f>
        <v/>
      </c>
    </row>
    <row r="433" ht="15" customHeight="1">
      <c r="A433" s="42" t="inlineStr">
        <is>
          <t>Mão de Obra</t>
        </is>
      </c>
      <c r="B433" s="54" t="n"/>
      <c r="C433" s="55" t="n"/>
      <c r="D433" s="37" t="inlineStr">
        <is>
          <t>FONTE</t>
        </is>
      </c>
      <c r="E433" s="55" t="n"/>
      <c r="F433" s="37" t="inlineStr">
        <is>
          <t>UNID</t>
        </is>
      </c>
      <c r="G433" s="37" t="inlineStr">
        <is>
          <t>COEFICIENTE</t>
        </is>
      </c>
      <c r="H433" s="37" t="inlineStr">
        <is>
          <t>PREÇO UNITÁRIO</t>
        </is>
      </c>
      <c r="I433" s="37" t="inlineStr">
        <is>
          <t>TOTAL</t>
        </is>
      </c>
    </row>
    <row r="434" ht="15" customHeight="1">
      <c r="A434" s="44" t="inlineStr">
        <is>
          <t>55.10.77</t>
        </is>
      </c>
      <c r="B434" s="43" t="inlineStr">
        <is>
          <t>PEDREIRO DE ACABAMENTO</t>
        </is>
      </c>
      <c r="C434" s="55" t="n"/>
      <c r="D434" s="44" t="inlineStr">
        <is>
          <t>SUDECAP</t>
        </is>
      </c>
      <c r="E434" s="55" t="n"/>
      <c r="F434" s="44" t="inlineStr">
        <is>
          <t>H</t>
        </is>
      </c>
      <c r="G434" s="21">
        <f>L434*FATOR</f>
        <v/>
      </c>
      <c r="H434" s="22" t="n">
        <v>24.05</v>
      </c>
      <c r="I434" s="22">
        <f>ROUND(G434*H434, 2)</f>
        <v/>
      </c>
      <c r="L434" t="n">
        <v>1.2</v>
      </c>
      <c r="M434" t="n">
        <v>24.05</v>
      </c>
      <c r="N434">
        <f>(M434-H434)</f>
        <v/>
      </c>
    </row>
    <row r="435" ht="15" customHeight="1">
      <c r="A435" s="44" t="inlineStr">
        <is>
          <t>55.10.88</t>
        </is>
      </c>
      <c r="B435" s="43" t="inlineStr">
        <is>
          <t>SERVENTE</t>
        </is>
      </c>
      <c r="C435" s="55" t="n"/>
      <c r="D435" s="44" t="inlineStr">
        <is>
          <t>SUDECAP</t>
        </is>
      </c>
      <c r="E435" s="55" t="n"/>
      <c r="F435" s="44" t="inlineStr">
        <is>
          <t>H</t>
        </is>
      </c>
      <c r="G435" s="21">
        <f>L435*FATOR</f>
        <v/>
      </c>
      <c r="H435" s="22" t="n">
        <v>16.84</v>
      </c>
      <c r="I435" s="22">
        <f>ROUND(G435*H435, 2)</f>
        <v/>
      </c>
      <c r="L435" t="n">
        <v>0.6</v>
      </c>
      <c r="M435" t="n">
        <v>16.84</v>
      </c>
      <c r="N435">
        <f>(M435-H435)</f>
        <v/>
      </c>
    </row>
    <row r="436" ht="15" customHeight="1">
      <c r="A436" s="2" t="n"/>
      <c r="B436" s="2" t="n"/>
      <c r="C436" s="2" t="n"/>
      <c r="D436" s="2" t="n"/>
      <c r="E436" s="2" t="n"/>
      <c r="F436" s="2" t="n"/>
      <c r="G436" s="45" t="inlineStr">
        <is>
          <t>TOTAL Mão de Obra:</t>
        </is>
      </c>
      <c r="H436" s="55" t="n"/>
      <c r="I436" s="23">
        <f>SUM(I434:I435)</f>
        <v/>
      </c>
    </row>
    <row r="437" ht="15" customHeight="1">
      <c r="A437" s="42" t="inlineStr">
        <is>
          <t>Serviço</t>
        </is>
      </c>
      <c r="B437" s="54" t="n"/>
      <c r="C437" s="55" t="n"/>
      <c r="D437" s="37" t="inlineStr">
        <is>
          <t>FONTE</t>
        </is>
      </c>
      <c r="E437" s="55" t="n"/>
      <c r="F437" s="37" t="inlineStr">
        <is>
          <t>UNID</t>
        </is>
      </c>
      <c r="G437" s="37" t="inlineStr">
        <is>
          <t>COEFICIENTE</t>
        </is>
      </c>
      <c r="H437" s="37" t="inlineStr">
        <is>
          <t>PREÇO UNITÁRIO</t>
        </is>
      </c>
      <c r="I437" s="37" t="inlineStr">
        <is>
          <t>TOTAL</t>
        </is>
      </c>
    </row>
    <row r="438" ht="15" customHeight="1">
      <c r="A438" s="44" t="inlineStr">
        <is>
          <t>40.24.15</t>
        </is>
      </c>
      <c r="B438" s="43" t="inlineStr">
        <is>
          <t>ARGAMASSA DE CIMENTO E AREIA 1:3</t>
        </is>
      </c>
      <c r="C438" s="55" t="n"/>
      <c r="D438" s="44" t="inlineStr">
        <is>
          <t>SUDECAP</t>
        </is>
      </c>
      <c r="E438" s="55" t="n"/>
      <c r="F438" s="44" t="inlineStr">
        <is>
          <t>M3</t>
        </is>
      </c>
      <c r="G438" s="21" t="n">
        <v>0.02</v>
      </c>
      <c r="H438" s="22">
        <f>'COMPOSICOES AUXILIARES'!G26</f>
        <v/>
      </c>
      <c r="I438" s="22">
        <f>ROUND(G438*H438, 2)</f>
        <v/>
      </c>
      <c r="L438" t="n">
        <v>0.02</v>
      </c>
      <c r="M438" t="n">
        <v>635.01</v>
      </c>
      <c r="N438">
        <f>(M438-H438)</f>
        <v/>
      </c>
    </row>
    <row r="439" ht="15" customHeight="1">
      <c r="A439" s="2" t="n"/>
      <c r="B439" s="2" t="n"/>
      <c r="C439" s="2" t="n"/>
      <c r="D439" s="2" t="n"/>
      <c r="E439" s="2" t="n"/>
      <c r="F439" s="2" t="n"/>
      <c r="G439" s="45" t="inlineStr">
        <is>
          <t>TOTAL Serviço:</t>
        </is>
      </c>
      <c r="H439" s="55" t="n"/>
      <c r="I439" s="23">
        <f>SUM(I438:I438)</f>
        <v/>
      </c>
    </row>
    <row r="440" ht="15" customHeight="1">
      <c r="A440" s="2" t="n"/>
      <c r="B440" s="2" t="n"/>
      <c r="C440" s="2" t="n"/>
      <c r="D440" s="2" t="n"/>
      <c r="E440" s="2" t="n"/>
      <c r="F440" s="2" t="n"/>
      <c r="G440" s="46" t="inlineStr">
        <is>
          <t>VALOR:</t>
        </is>
      </c>
      <c r="H440" s="55" t="n"/>
      <c r="I440" s="5">
        <f>SUM(I432,I439,I436)</f>
        <v/>
      </c>
    </row>
    <row r="441" ht="15" customHeight="1">
      <c r="A441" s="2" t="n"/>
      <c r="B441" s="2" t="n"/>
      <c r="C441" s="2" t="n"/>
      <c r="D441" s="2" t="n"/>
      <c r="E441" s="2" t="n"/>
      <c r="F441" s="2" t="n"/>
      <c r="G441" s="46" t="inlineStr">
        <is>
          <t>VALOR BDI:</t>
        </is>
      </c>
      <c r="H441" s="55" t="n"/>
      <c r="I441" s="5">
        <f>ROUNDDOWN(I440*BDI,2)</f>
        <v/>
      </c>
    </row>
    <row r="442" ht="15" customHeight="1">
      <c r="A442" s="2" t="n"/>
      <c r="B442" s="2" t="n"/>
      <c r="C442" s="2" t="n"/>
      <c r="D442" s="2" t="n"/>
      <c r="E442" s="2" t="n"/>
      <c r="F442" s="2" t="n"/>
      <c r="G442" s="46" t="inlineStr">
        <is>
          <t>VALOR COM BDI:</t>
        </is>
      </c>
      <c r="H442" s="55" t="n"/>
      <c r="I442" s="5">
        <f>I441 + I440</f>
        <v/>
      </c>
    </row>
    <row r="443" ht="9.949999999999999" customHeight="1">
      <c r="A443" s="2" t="n"/>
      <c r="B443" s="2" t="n"/>
      <c r="C443" s="2" t="n"/>
      <c r="D443" s="40" t="n"/>
      <c r="G443" s="2" t="n"/>
      <c r="H443" s="2" t="n"/>
      <c r="I443" s="2" t="n"/>
    </row>
    <row r="444" ht="20.1" customHeight="1">
      <c r="A444" s="41" t="inlineStr">
        <is>
          <t>5.3. 15.22.11 20 X 20 CM, TATIL EM COR AMARELA/VERMELHA (M2)</t>
        </is>
      </c>
      <c r="B444" s="54" t="n"/>
      <c r="C444" s="54" t="n"/>
      <c r="D444" s="54" t="n"/>
      <c r="E444" s="54" t="n"/>
      <c r="F444" s="54" t="n"/>
      <c r="G444" s="54" t="n"/>
      <c r="H444" s="54" t="n"/>
      <c r="I444" s="55" t="n"/>
    </row>
    <row r="445" ht="15" customHeight="1">
      <c r="A445" s="42" t="inlineStr">
        <is>
          <t>Material</t>
        </is>
      </c>
      <c r="B445" s="54" t="n"/>
      <c r="C445" s="55" t="n"/>
      <c r="D445" s="37" t="inlineStr">
        <is>
          <t>FONTE</t>
        </is>
      </c>
      <c r="E445" s="55" t="n"/>
      <c r="F445" s="37" t="inlineStr">
        <is>
          <t>UNID</t>
        </is>
      </c>
      <c r="G445" s="37" t="inlineStr">
        <is>
          <t>COEFICIENTE</t>
        </is>
      </c>
      <c r="H445" s="37" t="inlineStr">
        <is>
          <t>PREÇO UNITÁRIO</t>
        </is>
      </c>
      <c r="I445" s="37" t="inlineStr">
        <is>
          <t>TOTAL</t>
        </is>
      </c>
    </row>
    <row r="446" ht="15" customHeight="1">
      <c r="A446" s="44" t="inlineStr">
        <is>
          <t>62.01.05</t>
        </is>
      </c>
      <c r="B446" s="43" t="inlineStr">
        <is>
          <t>CIMENTO PORTLAND COMUM    ( CPIII-40 )  SC 50KG</t>
        </is>
      </c>
      <c r="C446" s="55" t="n"/>
      <c r="D446" s="44" t="inlineStr">
        <is>
          <t>SUDECAP</t>
        </is>
      </c>
      <c r="E446" s="55" t="n"/>
      <c r="F446" s="44" t="inlineStr">
        <is>
          <t>KG</t>
        </is>
      </c>
      <c r="G446" s="21" t="n">
        <v>1.3</v>
      </c>
      <c r="H446" s="22">
        <f>ROUND(M446*FATOR, 2)</f>
        <v/>
      </c>
      <c r="I446" s="22">
        <f>ROUND(G446*H446, 2)</f>
        <v/>
      </c>
      <c r="L446" t="n">
        <v>1.3</v>
      </c>
      <c r="M446" t="n">
        <v>0.7</v>
      </c>
      <c r="N446">
        <f>(M446-H446)</f>
        <v/>
      </c>
    </row>
    <row r="447" ht="21" customHeight="1">
      <c r="A447" s="44" t="inlineStr">
        <is>
          <t>82.13.11</t>
        </is>
      </c>
      <c r="B447" s="43" t="inlineStr">
        <is>
          <t>LADRILHO HIDRAULICO, *20 X 20* CM, E= 2 CM, TATIL ALERTA OU DIRECIONAL, AMARELO</t>
        </is>
      </c>
      <c r="C447" s="55" t="n"/>
      <c r="D447" s="44" t="inlineStr">
        <is>
          <t>SUDECAP</t>
        </is>
      </c>
      <c r="E447" s="55" t="n"/>
      <c r="F447" s="44" t="inlineStr">
        <is>
          <t>M2</t>
        </is>
      </c>
      <c r="G447" s="21" t="n">
        <v>1.07</v>
      </c>
      <c r="H447" s="22">
        <f>ROUND(M447*FATOR, 2)</f>
        <v/>
      </c>
      <c r="I447" s="22">
        <f>ROUND(G447*H447, 2)</f>
        <v/>
      </c>
      <c r="L447" t="n">
        <v>1.07</v>
      </c>
      <c r="M447" t="n">
        <v>60.25</v>
      </c>
      <c r="N447">
        <f>(M447-H447)</f>
        <v/>
      </c>
    </row>
    <row r="448" ht="15" customHeight="1">
      <c r="A448" s="2" t="n"/>
      <c r="B448" s="2" t="n"/>
      <c r="C448" s="2" t="n"/>
      <c r="D448" s="2" t="n"/>
      <c r="E448" s="2" t="n"/>
      <c r="F448" s="2" t="n"/>
      <c r="G448" s="45" t="inlineStr">
        <is>
          <t>TOTAL Material:</t>
        </is>
      </c>
      <c r="H448" s="55" t="n"/>
      <c r="I448" s="23">
        <f>SUM(I446:I447)</f>
        <v/>
      </c>
    </row>
    <row r="449" ht="15" customHeight="1">
      <c r="A449" s="42" t="inlineStr">
        <is>
          <t>Mão de Obra</t>
        </is>
      </c>
      <c r="B449" s="54" t="n"/>
      <c r="C449" s="55" t="n"/>
      <c r="D449" s="37" t="inlineStr">
        <is>
          <t>FONTE</t>
        </is>
      </c>
      <c r="E449" s="55" t="n"/>
      <c r="F449" s="37" t="inlineStr">
        <is>
          <t>UNID</t>
        </is>
      </c>
      <c r="G449" s="37" t="inlineStr">
        <is>
          <t>COEFICIENTE</t>
        </is>
      </c>
      <c r="H449" s="37" t="inlineStr">
        <is>
          <t>PREÇO UNITÁRIO</t>
        </is>
      </c>
      <c r="I449" s="37" t="inlineStr">
        <is>
          <t>TOTAL</t>
        </is>
      </c>
    </row>
    <row r="450" ht="15" customHeight="1">
      <c r="A450" s="44" t="inlineStr">
        <is>
          <t>55.10.77</t>
        </is>
      </c>
      <c r="B450" s="43" t="inlineStr">
        <is>
          <t>PEDREIRO DE ACABAMENTO</t>
        </is>
      </c>
      <c r="C450" s="55" t="n"/>
      <c r="D450" s="44" t="inlineStr">
        <is>
          <t>SUDECAP</t>
        </is>
      </c>
      <c r="E450" s="55" t="n"/>
      <c r="F450" s="44" t="inlineStr">
        <is>
          <t>H</t>
        </is>
      </c>
      <c r="G450" s="21">
        <f>L450*FATOR</f>
        <v/>
      </c>
      <c r="H450" s="22" t="n">
        <v>24.05</v>
      </c>
      <c r="I450" s="22">
        <f>ROUND(G450*H450, 2)</f>
        <v/>
      </c>
      <c r="L450" t="n">
        <v>1.2</v>
      </c>
      <c r="M450" t="n">
        <v>24.05</v>
      </c>
      <c r="N450">
        <f>(M450-H450)</f>
        <v/>
      </c>
    </row>
    <row r="451" ht="15" customHeight="1">
      <c r="A451" s="44" t="inlineStr">
        <is>
          <t>55.10.88</t>
        </is>
      </c>
      <c r="B451" s="43" t="inlineStr">
        <is>
          <t>SERVENTE</t>
        </is>
      </c>
      <c r="C451" s="55" t="n"/>
      <c r="D451" s="44" t="inlineStr">
        <is>
          <t>SUDECAP</t>
        </is>
      </c>
      <c r="E451" s="55" t="n"/>
      <c r="F451" s="44" t="inlineStr">
        <is>
          <t>H</t>
        </is>
      </c>
      <c r="G451" s="21">
        <f>L451*FATOR</f>
        <v/>
      </c>
      <c r="H451" s="22" t="n">
        <v>16.84</v>
      </c>
      <c r="I451" s="22">
        <f>ROUND(G451*H451, 2)</f>
        <v/>
      </c>
      <c r="L451" t="n">
        <v>0.6</v>
      </c>
      <c r="M451" t="n">
        <v>16.84</v>
      </c>
      <c r="N451">
        <f>(M451-H451)</f>
        <v/>
      </c>
    </row>
    <row r="452" ht="15" customHeight="1">
      <c r="A452" s="2" t="n"/>
      <c r="B452" s="2" t="n"/>
      <c r="C452" s="2" t="n"/>
      <c r="D452" s="2" t="n"/>
      <c r="E452" s="2" t="n"/>
      <c r="F452" s="2" t="n"/>
      <c r="G452" s="45" t="inlineStr">
        <is>
          <t>TOTAL Mão de Obra:</t>
        </is>
      </c>
      <c r="H452" s="55" t="n"/>
      <c r="I452" s="23">
        <f>SUM(I450:I451)</f>
        <v/>
      </c>
    </row>
    <row r="453" ht="15" customHeight="1">
      <c r="A453" s="42" t="inlineStr">
        <is>
          <t>Serviço</t>
        </is>
      </c>
      <c r="B453" s="54" t="n"/>
      <c r="C453" s="55" t="n"/>
      <c r="D453" s="37" t="inlineStr">
        <is>
          <t>FONTE</t>
        </is>
      </c>
      <c r="E453" s="55" t="n"/>
      <c r="F453" s="37" t="inlineStr">
        <is>
          <t>UNID</t>
        </is>
      </c>
      <c r="G453" s="37" t="inlineStr">
        <is>
          <t>COEFICIENTE</t>
        </is>
      </c>
      <c r="H453" s="37" t="inlineStr">
        <is>
          <t>PREÇO UNITÁRIO</t>
        </is>
      </c>
      <c r="I453" s="37" t="inlineStr">
        <is>
          <t>TOTAL</t>
        </is>
      </c>
    </row>
    <row r="454" ht="15" customHeight="1">
      <c r="A454" s="44" t="inlineStr">
        <is>
          <t>40.24.15</t>
        </is>
      </c>
      <c r="B454" s="43" t="inlineStr">
        <is>
          <t>ARGAMASSA DE CIMENTO E AREIA 1:3</t>
        </is>
      </c>
      <c r="C454" s="55" t="n"/>
      <c r="D454" s="44" t="inlineStr">
        <is>
          <t>SUDECAP</t>
        </is>
      </c>
      <c r="E454" s="55" t="n"/>
      <c r="F454" s="44" t="inlineStr">
        <is>
          <t>M3</t>
        </is>
      </c>
      <c r="G454" s="21" t="n">
        <v>0.02</v>
      </c>
      <c r="H454" s="22">
        <f>'COMPOSICOES AUXILIARES'!G26</f>
        <v/>
      </c>
      <c r="I454" s="22">
        <f>ROUND(G454*H454, 2)</f>
        <v/>
      </c>
      <c r="L454" t="n">
        <v>0.02</v>
      </c>
      <c r="M454" t="n">
        <v>635.01</v>
      </c>
      <c r="N454">
        <f>(M454-H454)</f>
        <v/>
      </c>
    </row>
    <row r="455" ht="15" customHeight="1">
      <c r="A455" s="2" t="n"/>
      <c r="B455" s="2" t="n"/>
      <c r="C455" s="2" t="n"/>
      <c r="D455" s="2" t="n"/>
      <c r="E455" s="2" t="n"/>
      <c r="F455" s="2" t="n"/>
      <c r="G455" s="45" t="inlineStr">
        <is>
          <t>TOTAL Serviço:</t>
        </is>
      </c>
      <c r="H455" s="55" t="n"/>
      <c r="I455" s="23">
        <f>SUM(I454:I454)</f>
        <v/>
      </c>
    </row>
    <row r="456" ht="15" customHeight="1">
      <c r="A456" s="2" t="n"/>
      <c r="B456" s="2" t="n"/>
      <c r="C456" s="2" t="n"/>
      <c r="D456" s="2" t="n"/>
      <c r="E456" s="2" t="n"/>
      <c r="F456" s="2" t="n"/>
      <c r="G456" s="46" t="inlineStr">
        <is>
          <t>VALOR:</t>
        </is>
      </c>
      <c r="H456" s="55" t="n"/>
      <c r="I456" s="5">
        <f>SUM(I448,I455,I452)</f>
        <v/>
      </c>
    </row>
    <row r="457" ht="15" customHeight="1">
      <c r="A457" s="2" t="n"/>
      <c r="B457" s="2" t="n"/>
      <c r="C457" s="2" t="n"/>
      <c r="D457" s="2" t="n"/>
      <c r="E457" s="2" t="n"/>
      <c r="F457" s="2" t="n"/>
      <c r="G457" s="46" t="inlineStr">
        <is>
          <t>VALOR BDI:</t>
        </is>
      </c>
      <c r="H457" s="55" t="n"/>
      <c r="I457" s="5">
        <f>ROUNDDOWN(I456*BDI,2)</f>
        <v/>
      </c>
    </row>
    <row r="458" ht="15" customHeight="1">
      <c r="A458" s="2" t="n"/>
      <c r="B458" s="2" t="n"/>
      <c r="C458" s="2" t="n"/>
      <c r="D458" s="2" t="n"/>
      <c r="E458" s="2" t="n"/>
      <c r="F458" s="2" t="n"/>
      <c r="G458" s="46" t="inlineStr">
        <is>
          <t>VALOR COM BDI:</t>
        </is>
      </c>
      <c r="H458" s="55" t="n"/>
      <c r="I458" s="5">
        <f>I457 + I456</f>
        <v/>
      </c>
    </row>
    <row r="459" ht="9.949999999999999" customHeight="1">
      <c r="A459" s="2" t="n"/>
      <c r="B459" s="2" t="n"/>
      <c r="C459" s="2" t="n"/>
      <c r="D459" s="40" t="n"/>
      <c r="G459" s="2" t="n"/>
      <c r="H459" s="2" t="n"/>
      <c r="I459" s="2" t="n"/>
    </row>
    <row r="460" ht="20.1" customHeight="1">
      <c r="A460" s="41" t="inlineStr">
        <is>
          <t>5.4. ITEM COT-6 PISO DE BORRACHA EM PLACA NA COR VERDE - ESPESSURA MÍNIMA - 50 MM (M2)</t>
        </is>
      </c>
      <c r="B460" s="54" t="n"/>
      <c r="C460" s="54" t="n"/>
      <c r="D460" s="54" t="n"/>
      <c r="E460" s="54" t="n"/>
      <c r="F460" s="54" t="n"/>
      <c r="G460" s="54" t="n"/>
      <c r="H460" s="54" t="n"/>
      <c r="I460" s="55" t="n"/>
    </row>
    <row r="461" ht="15" customHeight="1">
      <c r="A461" s="42" t="inlineStr">
        <is>
          <t>Material</t>
        </is>
      </c>
      <c r="B461" s="54" t="n"/>
      <c r="C461" s="55" t="n"/>
      <c r="D461" s="37" t="inlineStr">
        <is>
          <t>FONTE</t>
        </is>
      </c>
      <c r="E461" s="55" t="n"/>
      <c r="F461" s="37" t="inlineStr">
        <is>
          <t>UNID</t>
        </is>
      </c>
      <c r="G461" s="37" t="inlineStr">
        <is>
          <t>COEFICIENTE</t>
        </is>
      </c>
      <c r="H461" s="37" t="inlineStr">
        <is>
          <t>PREÇO UNITÁRIO</t>
        </is>
      </c>
      <c r="I461" s="37" t="inlineStr">
        <is>
          <t>TOTAL</t>
        </is>
      </c>
    </row>
    <row r="462" ht="21" customHeight="1">
      <c r="A462" s="44" t="inlineStr">
        <is>
          <t>ITEM COT-6</t>
        </is>
      </c>
      <c r="B462" s="43" t="inlineStr">
        <is>
          <t>PISO DE BORRACHA EM PLACA NA COR VERDE - ESPESSURA MÍNIMA - 50 MM</t>
        </is>
      </c>
      <c r="C462" s="55" t="n"/>
      <c r="D462" s="44" t="inlineStr">
        <is>
          <t xml:space="preserve">Composições </t>
        </is>
      </c>
      <c r="E462" s="55" t="n"/>
      <c r="F462" s="44" t="inlineStr">
        <is>
          <t>M2</t>
        </is>
      </c>
      <c r="G462" s="21" t="n">
        <v>1</v>
      </c>
      <c r="H462" s="22">
        <f>ROUND(M462*FATOR, 2)</f>
        <v/>
      </c>
      <c r="I462" s="22">
        <f>ROUND(G462*H462, 2)</f>
        <v/>
      </c>
      <c r="L462" t="n">
        <v>1</v>
      </c>
      <c r="M462" t="n">
        <v>340.32</v>
      </c>
      <c r="N462">
        <f>(M462-H462)</f>
        <v/>
      </c>
    </row>
    <row r="463" ht="15" customHeight="1">
      <c r="A463" s="2" t="n"/>
      <c r="B463" s="2" t="n"/>
      <c r="C463" s="2" t="n"/>
      <c r="D463" s="2" t="n"/>
      <c r="E463" s="2" t="n"/>
      <c r="F463" s="2" t="n"/>
      <c r="G463" s="45" t="inlineStr">
        <is>
          <t>TOTAL Material:</t>
        </is>
      </c>
      <c r="H463" s="55" t="n"/>
      <c r="I463" s="23">
        <f>SUM(I462:I462)</f>
        <v/>
      </c>
    </row>
    <row r="464" ht="15" customHeight="1">
      <c r="A464" s="2" t="n"/>
      <c r="B464" s="2" t="n"/>
      <c r="C464" s="2" t="n"/>
      <c r="D464" s="2" t="n"/>
      <c r="E464" s="2" t="n"/>
      <c r="F464" s="2" t="n"/>
      <c r="G464" s="46" t="inlineStr">
        <is>
          <t>VALOR:</t>
        </is>
      </c>
      <c r="H464" s="55" t="n"/>
      <c r="I464" s="5">
        <f>SUM(I463)</f>
        <v/>
      </c>
    </row>
    <row r="465" ht="15" customHeight="1">
      <c r="A465" s="2" t="n"/>
      <c r="B465" s="2" t="n"/>
      <c r="C465" s="2" t="n"/>
      <c r="D465" s="2" t="n"/>
      <c r="E465" s="2" t="n"/>
      <c r="F465" s="2" t="n"/>
      <c r="G465" s="46" t="inlineStr">
        <is>
          <t>VALOR BDI:</t>
        </is>
      </c>
      <c r="H465" s="55" t="n"/>
      <c r="I465" s="5">
        <f>ROUNDDOWN(I464*BDI,2)</f>
        <v/>
      </c>
    </row>
    <row r="466" ht="15" customHeight="1">
      <c r="A466" s="2" t="n"/>
      <c r="B466" s="2" t="n"/>
      <c r="C466" s="2" t="n"/>
      <c r="D466" s="2" t="n"/>
      <c r="E466" s="2" t="n"/>
      <c r="F466" s="2" t="n"/>
      <c r="G466" s="46" t="inlineStr">
        <is>
          <t>VALOR COM BDI:</t>
        </is>
      </c>
      <c r="H466" s="55" t="n"/>
      <c r="I466" s="5">
        <f>I465 + I464</f>
        <v/>
      </c>
    </row>
    <row r="467" ht="9.949999999999999" customHeight="1">
      <c r="A467" s="2" t="n"/>
      <c r="B467" s="2" t="n"/>
      <c r="C467" s="2" t="n"/>
      <c r="D467" s="40" t="n"/>
      <c r="G467" s="2" t="n"/>
      <c r="H467" s="2" t="n"/>
      <c r="I467" s="2" t="n"/>
    </row>
    <row r="468" ht="20.1" customHeight="1">
      <c r="A468" s="41" t="inlineStr">
        <is>
          <t>5.5. ITEM COT-7 PISO DE BORRACHA EM PLACA NA COR AZUL - ESPESSURA MÍNIMA - 50 MM (M2)</t>
        </is>
      </c>
      <c r="B468" s="54" t="n"/>
      <c r="C468" s="54" t="n"/>
      <c r="D468" s="54" t="n"/>
      <c r="E468" s="54" t="n"/>
      <c r="F468" s="54" t="n"/>
      <c r="G468" s="54" t="n"/>
      <c r="H468" s="54" t="n"/>
      <c r="I468" s="55" t="n"/>
    </row>
    <row r="469" ht="15" customHeight="1">
      <c r="A469" s="42" t="inlineStr">
        <is>
          <t>Material</t>
        </is>
      </c>
      <c r="B469" s="54" t="n"/>
      <c r="C469" s="55" t="n"/>
      <c r="D469" s="37" t="inlineStr">
        <is>
          <t>FONTE</t>
        </is>
      </c>
      <c r="E469" s="55" t="n"/>
      <c r="F469" s="37" t="inlineStr">
        <is>
          <t>UNID</t>
        </is>
      </c>
      <c r="G469" s="37" t="inlineStr">
        <is>
          <t>COEFICIENTE</t>
        </is>
      </c>
      <c r="H469" s="37" t="inlineStr">
        <is>
          <t>PREÇO UNITÁRIO</t>
        </is>
      </c>
      <c r="I469" s="37" t="inlineStr">
        <is>
          <t>TOTAL</t>
        </is>
      </c>
    </row>
    <row r="470" ht="21" customHeight="1">
      <c r="A470" s="44" t="inlineStr">
        <is>
          <t>ITEM COT-7</t>
        </is>
      </c>
      <c r="B470" s="43" t="inlineStr">
        <is>
          <t>PISO DE BORRACHA EM PLACA NA COR AZUL - ESPESSURA MÍNIMA - 50 MM</t>
        </is>
      </c>
      <c r="C470" s="55" t="n"/>
      <c r="D470" s="44" t="inlineStr">
        <is>
          <t xml:space="preserve">Composições </t>
        </is>
      </c>
      <c r="E470" s="55" t="n"/>
      <c r="F470" s="44" t="inlineStr">
        <is>
          <t>M2</t>
        </is>
      </c>
      <c r="G470" s="21" t="n">
        <v>1</v>
      </c>
      <c r="H470" s="22">
        <f>ROUND(M470*FATOR, 2)</f>
        <v/>
      </c>
      <c r="I470" s="22">
        <f>ROUND(G470*H470, 2)</f>
        <v/>
      </c>
      <c r="L470" t="n">
        <v>1</v>
      </c>
      <c r="M470" t="n">
        <v>340.32</v>
      </c>
      <c r="N470">
        <f>(M470-H470)</f>
        <v/>
      </c>
    </row>
    <row r="471" ht="15" customHeight="1">
      <c r="A471" s="2" t="n"/>
      <c r="B471" s="2" t="n"/>
      <c r="C471" s="2" t="n"/>
      <c r="D471" s="2" t="n"/>
      <c r="E471" s="2" t="n"/>
      <c r="F471" s="2" t="n"/>
      <c r="G471" s="45" t="inlineStr">
        <is>
          <t>TOTAL Material:</t>
        </is>
      </c>
      <c r="H471" s="55" t="n"/>
      <c r="I471" s="23">
        <f>SUM(I470:I470)</f>
        <v/>
      </c>
    </row>
    <row r="472" ht="15" customHeight="1">
      <c r="A472" s="2" t="n"/>
      <c r="B472" s="2" t="n"/>
      <c r="C472" s="2" t="n"/>
      <c r="D472" s="2" t="n"/>
      <c r="E472" s="2" t="n"/>
      <c r="F472" s="2" t="n"/>
      <c r="G472" s="46" t="inlineStr">
        <is>
          <t>VALOR:</t>
        </is>
      </c>
      <c r="H472" s="55" t="n"/>
      <c r="I472" s="5">
        <f>SUM(I471)</f>
        <v/>
      </c>
    </row>
    <row r="473" ht="15" customHeight="1">
      <c r="A473" s="2" t="n"/>
      <c r="B473" s="2" t="n"/>
      <c r="C473" s="2" t="n"/>
      <c r="D473" s="2" t="n"/>
      <c r="E473" s="2" t="n"/>
      <c r="F473" s="2" t="n"/>
      <c r="G473" s="46" t="inlineStr">
        <is>
          <t>VALOR BDI:</t>
        </is>
      </c>
      <c r="H473" s="55" t="n"/>
      <c r="I473" s="5">
        <f>ROUNDDOWN(I472*BDI,2)</f>
        <v/>
      </c>
    </row>
    <row r="474" ht="15" customHeight="1">
      <c r="A474" s="2" t="n"/>
      <c r="B474" s="2" t="n"/>
      <c r="C474" s="2" t="n"/>
      <c r="D474" s="2" t="n"/>
      <c r="E474" s="2" t="n"/>
      <c r="F474" s="2" t="n"/>
      <c r="G474" s="46" t="inlineStr">
        <is>
          <t>VALOR COM BDI:</t>
        </is>
      </c>
      <c r="H474" s="55" t="n"/>
      <c r="I474" s="5">
        <f>I473 + I472</f>
        <v/>
      </c>
    </row>
    <row r="475" ht="9.949999999999999" customHeight="1">
      <c r="A475" s="2" t="n"/>
      <c r="B475" s="2" t="n"/>
      <c r="C475" s="2" t="n"/>
      <c r="D475" s="40" t="n"/>
      <c r="G475" s="2" t="n"/>
      <c r="H475" s="2" t="n"/>
      <c r="I475" s="2" t="n"/>
    </row>
    <row r="476" ht="20.1" customHeight="1">
      <c r="A476" s="41" t="inlineStr">
        <is>
          <t>5.6. ITEM COT-8 PISO DE BORRACHA EM PLACA NA COR TERRA COTA - ESPESSURA MÍNIMA - 50 MM (M2)</t>
        </is>
      </c>
      <c r="B476" s="54" t="n"/>
      <c r="C476" s="54" t="n"/>
      <c r="D476" s="54" t="n"/>
      <c r="E476" s="54" t="n"/>
      <c r="F476" s="54" t="n"/>
      <c r="G476" s="54" t="n"/>
      <c r="H476" s="54" t="n"/>
      <c r="I476" s="55" t="n"/>
    </row>
    <row r="477" ht="15" customHeight="1">
      <c r="A477" s="42" t="inlineStr">
        <is>
          <t>Material</t>
        </is>
      </c>
      <c r="B477" s="54" t="n"/>
      <c r="C477" s="55" t="n"/>
      <c r="D477" s="37" t="inlineStr">
        <is>
          <t>FONTE</t>
        </is>
      </c>
      <c r="E477" s="55" t="n"/>
      <c r="F477" s="37" t="inlineStr">
        <is>
          <t>UNID</t>
        </is>
      </c>
      <c r="G477" s="37" t="inlineStr">
        <is>
          <t>COEFICIENTE</t>
        </is>
      </c>
      <c r="H477" s="37" t="inlineStr">
        <is>
          <t>PREÇO UNITÁRIO</t>
        </is>
      </c>
      <c r="I477" s="37" t="inlineStr">
        <is>
          <t>TOTAL</t>
        </is>
      </c>
    </row>
    <row r="478" ht="21" customHeight="1">
      <c r="A478" s="44" t="inlineStr">
        <is>
          <t>ITEM COT-8</t>
        </is>
      </c>
      <c r="B478" s="43" t="inlineStr">
        <is>
          <t>PISO DE BORRACHA EM PLACA NA COR TERRA COTA - ESPESSURA MÍNIMA - 50 MM</t>
        </is>
      </c>
      <c r="C478" s="55" t="n"/>
      <c r="D478" s="44" t="inlineStr">
        <is>
          <t xml:space="preserve">Composições </t>
        </is>
      </c>
      <c r="E478" s="55" t="n"/>
      <c r="F478" s="44" t="inlineStr">
        <is>
          <t>M2</t>
        </is>
      </c>
      <c r="G478" s="21" t="n">
        <v>1</v>
      </c>
      <c r="H478" s="22">
        <f>ROUND(M478*FATOR, 2)</f>
        <v/>
      </c>
      <c r="I478" s="22">
        <f>ROUND(G478*H478, 2)</f>
        <v/>
      </c>
      <c r="L478" t="n">
        <v>1</v>
      </c>
      <c r="M478" t="n">
        <v>340.32</v>
      </c>
      <c r="N478">
        <f>(M478-H478)</f>
        <v/>
      </c>
    </row>
    <row r="479" ht="15" customHeight="1">
      <c r="A479" s="2" t="n"/>
      <c r="B479" s="2" t="n"/>
      <c r="C479" s="2" t="n"/>
      <c r="D479" s="2" t="n"/>
      <c r="E479" s="2" t="n"/>
      <c r="F479" s="2" t="n"/>
      <c r="G479" s="45" t="inlineStr">
        <is>
          <t>TOTAL Material:</t>
        </is>
      </c>
      <c r="H479" s="55" t="n"/>
      <c r="I479" s="23">
        <f>SUM(I478:I478)</f>
        <v/>
      </c>
    </row>
    <row r="480" ht="15" customHeight="1">
      <c r="A480" s="2" t="n"/>
      <c r="B480" s="2" t="n"/>
      <c r="C480" s="2" t="n"/>
      <c r="D480" s="2" t="n"/>
      <c r="E480" s="2" t="n"/>
      <c r="F480" s="2" t="n"/>
      <c r="G480" s="46" t="inlineStr">
        <is>
          <t>VALOR:</t>
        </is>
      </c>
      <c r="H480" s="55" t="n"/>
      <c r="I480" s="5">
        <f>SUM(I479)</f>
        <v/>
      </c>
    </row>
    <row r="481" ht="15" customHeight="1">
      <c r="A481" s="2" t="n"/>
      <c r="B481" s="2" t="n"/>
      <c r="C481" s="2" t="n"/>
      <c r="D481" s="2" t="n"/>
      <c r="E481" s="2" t="n"/>
      <c r="F481" s="2" t="n"/>
      <c r="G481" s="46" t="inlineStr">
        <is>
          <t>VALOR BDI:</t>
        </is>
      </c>
      <c r="H481" s="55" t="n"/>
      <c r="I481" s="5">
        <f>ROUNDDOWN(I480*BDI,2)</f>
        <v/>
      </c>
    </row>
    <row r="482" ht="15" customHeight="1">
      <c r="A482" s="2" t="n"/>
      <c r="B482" s="2" t="n"/>
      <c r="C482" s="2" t="n"/>
      <c r="D482" s="2" t="n"/>
      <c r="E482" s="2" t="n"/>
      <c r="F482" s="2" t="n"/>
      <c r="G482" s="46" t="inlineStr">
        <is>
          <t>VALOR COM BDI:</t>
        </is>
      </c>
      <c r="H482" s="55" t="n"/>
      <c r="I482" s="5">
        <f>I481 + I480</f>
        <v/>
      </c>
    </row>
    <row r="483" ht="9.949999999999999" customHeight="1">
      <c r="A483" s="2" t="n"/>
      <c r="B483" s="2" t="n"/>
      <c r="C483" s="2" t="n"/>
      <c r="D483" s="40" t="n"/>
      <c r="G483" s="2" t="n"/>
      <c r="H483" s="2" t="n"/>
      <c r="I483" s="2" t="n"/>
    </row>
    <row r="484" ht="20.1" customHeight="1">
      <c r="A484" s="41" t="inlineStr">
        <is>
          <t>5.7. 15.35.01 PASSEIO / PISO DE CONCRETO, 20MPA, H=6CM, JUNTA MANUAL A CADA 2M (M2)</t>
        </is>
      </c>
      <c r="B484" s="54" t="n"/>
      <c r="C484" s="54" t="n"/>
      <c r="D484" s="54" t="n"/>
      <c r="E484" s="54" t="n"/>
      <c r="F484" s="54" t="n"/>
      <c r="G484" s="54" t="n"/>
      <c r="H484" s="54" t="n"/>
      <c r="I484" s="55" t="n"/>
    </row>
    <row r="485" ht="15" customHeight="1">
      <c r="A485" s="42" t="inlineStr">
        <is>
          <t>Material</t>
        </is>
      </c>
      <c r="B485" s="54" t="n"/>
      <c r="C485" s="55" t="n"/>
      <c r="D485" s="37" t="inlineStr">
        <is>
          <t>FONTE</t>
        </is>
      </c>
      <c r="E485" s="55" t="n"/>
      <c r="F485" s="37" t="inlineStr">
        <is>
          <t>UNID</t>
        </is>
      </c>
      <c r="G485" s="37" t="inlineStr">
        <is>
          <t>COEFICIENTE</t>
        </is>
      </c>
      <c r="H485" s="37" t="inlineStr">
        <is>
          <t>PREÇO UNITÁRIO</t>
        </is>
      </c>
      <c r="I485" s="37" t="inlineStr">
        <is>
          <t>TOTAL</t>
        </is>
      </c>
    </row>
    <row r="486" ht="15" customHeight="1">
      <c r="A486" s="44" t="inlineStr">
        <is>
          <t>75.20.05</t>
        </is>
      </c>
      <c r="B486" s="43" t="inlineStr">
        <is>
          <t>PO XADREZ - PACOTE DE 250 GRAMAS OU EQUIVALENTE</t>
        </is>
      </c>
      <c r="C486" s="55" t="n"/>
      <c r="D486" s="44" t="inlineStr">
        <is>
          <t>SUDECAP</t>
        </is>
      </c>
      <c r="E486" s="55" t="n"/>
      <c r="F486" s="44" t="inlineStr">
        <is>
          <t>UN</t>
        </is>
      </c>
      <c r="G486" s="21" t="n">
        <v>2</v>
      </c>
      <c r="H486" s="22">
        <f>ROUND(M486*FATOR, 2)</f>
        <v/>
      </c>
      <c r="I486" s="22">
        <f>ROUND(G486*H486, 2)</f>
        <v/>
      </c>
      <c r="L486" t="n">
        <v>2</v>
      </c>
      <c r="M486" t="n">
        <v>13.99</v>
      </c>
      <c r="N486">
        <f>(M486-H486)</f>
        <v/>
      </c>
    </row>
    <row r="487" ht="15" customHeight="1">
      <c r="A487" s="44" t="inlineStr">
        <is>
          <t>77.05.51</t>
        </is>
      </c>
      <c r="B487" s="43" t="inlineStr">
        <is>
          <t>PREGO DE ACO POLIDO COM CABECA 18 X 30 (2 3/4 X 10)</t>
        </is>
      </c>
      <c r="C487" s="55" t="n"/>
      <c r="D487" s="44" t="inlineStr">
        <is>
          <t>SUDECAP</t>
        </is>
      </c>
      <c r="E487" s="55" t="n"/>
      <c r="F487" s="44" t="inlineStr">
        <is>
          <t>KG</t>
        </is>
      </c>
      <c r="G487" s="21" t="n">
        <v>0.0221</v>
      </c>
      <c r="H487" s="22">
        <f>ROUND(M487*FATOR, 2)</f>
        <v/>
      </c>
      <c r="I487" s="22">
        <f>ROUND(G487*H487, 2)</f>
        <v/>
      </c>
      <c r="L487" t="n">
        <v>0.0221</v>
      </c>
      <c r="M487" t="n">
        <v>14.17</v>
      </c>
      <c r="N487">
        <f>(M487-H487)</f>
        <v/>
      </c>
    </row>
    <row r="488" ht="21" customHeight="1">
      <c r="A488" s="44" t="inlineStr">
        <is>
          <t>71.01.05</t>
        </is>
      </c>
      <c r="B488" s="43" t="inlineStr">
        <is>
          <t>TABUA DE MADEIRA APARELHADA *2,5 X 25* CM, MACARANDUBA, ANGELIM OU EQUIVALENTE DA REGIAO</t>
        </is>
      </c>
      <c r="C488" s="55" t="n"/>
      <c r="D488" s="44" t="inlineStr">
        <is>
          <t>SUDECAP</t>
        </is>
      </c>
      <c r="E488" s="55" t="n"/>
      <c r="F488" s="44" t="inlineStr">
        <is>
          <t>M2</t>
        </is>
      </c>
      <c r="G488" s="21" t="n">
        <v>0.06</v>
      </c>
      <c r="H488" s="22">
        <f>ROUND(M488*FATOR, 2)</f>
        <v/>
      </c>
      <c r="I488" s="22">
        <f>ROUND(G488*H488, 2)</f>
        <v/>
      </c>
      <c r="L488" t="n">
        <v>0.06</v>
      </c>
      <c r="M488" t="n">
        <v>110</v>
      </c>
      <c r="N488">
        <f>(M488-H488)</f>
        <v/>
      </c>
    </row>
    <row r="489" ht="15" customHeight="1">
      <c r="A489" s="2" t="n"/>
      <c r="B489" s="2" t="n"/>
      <c r="C489" s="2" t="n"/>
      <c r="D489" s="2" t="n"/>
      <c r="E489" s="2" t="n"/>
      <c r="F489" s="2" t="n"/>
      <c r="G489" s="45" t="inlineStr">
        <is>
          <t>TOTAL Material:</t>
        </is>
      </c>
      <c r="H489" s="55" t="n"/>
      <c r="I489" s="23">
        <f>SUM(I486:I488)</f>
        <v/>
      </c>
    </row>
    <row r="490" ht="15" customHeight="1">
      <c r="A490" s="42" t="inlineStr">
        <is>
          <t>Mão de Obra</t>
        </is>
      </c>
      <c r="B490" s="54" t="n"/>
      <c r="C490" s="55" t="n"/>
      <c r="D490" s="37" t="inlineStr">
        <is>
          <t>FONTE</t>
        </is>
      </c>
      <c r="E490" s="55" t="n"/>
      <c r="F490" s="37" t="inlineStr">
        <is>
          <t>UNID</t>
        </is>
      </c>
      <c r="G490" s="37" t="inlineStr">
        <is>
          <t>COEFICIENTE</t>
        </is>
      </c>
      <c r="H490" s="37" t="inlineStr">
        <is>
          <t>PREÇO UNITÁRIO</t>
        </is>
      </c>
      <c r="I490" s="37" t="inlineStr">
        <is>
          <t>TOTAL</t>
        </is>
      </c>
    </row>
    <row r="491" ht="15" customHeight="1">
      <c r="A491" s="44" t="inlineStr">
        <is>
          <t>55.10.50</t>
        </is>
      </c>
      <c r="B491" s="43" t="inlineStr">
        <is>
          <t>CARPINTEIRO</t>
        </is>
      </c>
      <c r="C491" s="55" t="n"/>
      <c r="D491" s="44" t="inlineStr">
        <is>
          <t>SUDECAP</t>
        </is>
      </c>
      <c r="E491" s="55" t="n"/>
      <c r="F491" s="44" t="inlineStr">
        <is>
          <t>H</t>
        </is>
      </c>
      <c r="G491" s="21">
        <f>L491*FATOR</f>
        <v/>
      </c>
      <c r="H491" s="22" t="n">
        <v>24.04</v>
      </c>
      <c r="I491" s="22">
        <f>ROUND(G491*H491, 2)</f>
        <v/>
      </c>
      <c r="L491" t="n">
        <v>0.1202</v>
      </c>
      <c r="M491" t="n">
        <v>24.04</v>
      </c>
      <c r="N491">
        <f>(M491-H491)</f>
        <v/>
      </c>
    </row>
    <row r="492" ht="15" customHeight="1">
      <c r="A492" s="44" t="inlineStr">
        <is>
          <t>55.10.75</t>
        </is>
      </c>
      <c r="B492" s="43" t="inlineStr">
        <is>
          <t>PEDREIRO</t>
        </is>
      </c>
      <c r="C492" s="55" t="n"/>
      <c r="D492" s="44" t="inlineStr">
        <is>
          <t>SUDECAP</t>
        </is>
      </c>
      <c r="E492" s="55" t="n"/>
      <c r="F492" s="44" t="inlineStr">
        <is>
          <t>H</t>
        </is>
      </c>
      <c r="G492" s="21">
        <f>L492*FATOR</f>
        <v/>
      </c>
      <c r="H492" s="22" t="n">
        <v>24.05</v>
      </c>
      <c r="I492" s="22">
        <f>ROUND(G492*H492, 2)</f>
        <v/>
      </c>
      <c r="L492" t="n">
        <v>0.1045</v>
      </c>
      <c r="M492" t="n">
        <v>24.05</v>
      </c>
      <c r="N492">
        <f>(M492-H492)</f>
        <v/>
      </c>
    </row>
    <row r="493" ht="15" customHeight="1">
      <c r="A493" s="44" t="inlineStr">
        <is>
          <t>55.10.88</t>
        </is>
      </c>
      <c r="B493" s="43" t="inlineStr">
        <is>
          <t>SERVENTE</t>
        </is>
      </c>
      <c r="C493" s="55" t="n"/>
      <c r="D493" s="44" t="inlineStr">
        <is>
          <t>SUDECAP</t>
        </is>
      </c>
      <c r="E493" s="55" t="n"/>
      <c r="F493" s="44" t="inlineStr">
        <is>
          <t>H</t>
        </is>
      </c>
      <c r="G493" s="21">
        <f>L493*FATOR</f>
        <v/>
      </c>
      <c r="H493" s="22" t="n">
        <v>16.84</v>
      </c>
      <c r="I493" s="22">
        <f>ROUND(G493*H493, 2)</f>
        <v/>
      </c>
      <c r="L493" t="n">
        <v>0.2448</v>
      </c>
      <c r="M493" t="n">
        <v>16.84</v>
      </c>
      <c r="N493">
        <f>(M493-H493)</f>
        <v/>
      </c>
    </row>
    <row r="494" ht="15" customHeight="1">
      <c r="A494" s="2" t="n"/>
      <c r="B494" s="2" t="n"/>
      <c r="C494" s="2" t="n"/>
      <c r="D494" s="2" t="n"/>
      <c r="E494" s="2" t="n"/>
      <c r="F494" s="2" t="n"/>
      <c r="G494" s="45" t="inlineStr">
        <is>
          <t>TOTAL Mão de Obra:</t>
        </is>
      </c>
      <c r="H494" s="55" t="n"/>
      <c r="I494" s="23">
        <f>SUM(I491:I493)</f>
        <v/>
      </c>
    </row>
    <row r="495" ht="15" customHeight="1">
      <c r="A495" s="42" t="inlineStr">
        <is>
          <t>Serviço</t>
        </is>
      </c>
      <c r="B495" s="54" t="n"/>
      <c r="C495" s="55" t="n"/>
      <c r="D495" s="37" t="inlineStr">
        <is>
          <t>FONTE</t>
        </is>
      </c>
      <c r="E495" s="55" t="n"/>
      <c r="F495" s="37" t="inlineStr">
        <is>
          <t>UNID</t>
        </is>
      </c>
      <c r="G495" s="37" t="inlineStr">
        <is>
          <t>COEFICIENTE</t>
        </is>
      </c>
      <c r="H495" s="37" t="inlineStr">
        <is>
          <t>PREÇO UNITÁRIO</t>
        </is>
      </c>
      <c r="I495" s="37" t="inlineStr">
        <is>
          <t>TOTAL</t>
        </is>
      </c>
    </row>
    <row r="496" ht="21" customHeight="1">
      <c r="A496" s="44" t="inlineStr">
        <is>
          <t>15.35.34</t>
        </is>
      </c>
      <c r="B496" s="43" t="inlineStr">
        <is>
          <t>APLICAÇÃO DE LONA PLÁSTICA (150 MICRA) PARA EXECUÇÃO DE PAVIMENTOS DE CONCRETO REF 97113</t>
        </is>
      </c>
      <c r="C496" s="55" t="n"/>
      <c r="D496" s="44" t="inlineStr">
        <is>
          <t>SUDECAP</t>
        </is>
      </c>
      <c r="E496" s="55" t="n"/>
      <c r="F496" s="44" t="inlineStr">
        <is>
          <t>M2</t>
        </is>
      </c>
      <c r="G496" s="21" t="n">
        <v>1</v>
      </c>
      <c r="H496" s="22">
        <f>'COMPOSICOES AUXILIARES'!G11</f>
        <v/>
      </c>
      <c r="I496" s="22">
        <f>ROUND(G496*H496, 2)</f>
        <v/>
      </c>
      <c r="L496" t="n">
        <v>1</v>
      </c>
      <c r="M496" t="n">
        <v>1.79</v>
      </c>
      <c r="N496">
        <f>(M496-H496)</f>
        <v/>
      </c>
    </row>
    <row r="497" ht="15" customHeight="1">
      <c r="A497" s="44" t="inlineStr">
        <is>
          <t>40.08.23</t>
        </is>
      </c>
      <c r="B497" s="43" t="inlineStr">
        <is>
          <t>CONCRETO FCK &gt;= 20 MPA, B1-B2 CALCARIA - PREPARO</t>
        </is>
      </c>
      <c r="C497" s="55" t="n"/>
      <c r="D497" s="44" t="inlineStr">
        <is>
          <t>SUDECAP</t>
        </is>
      </c>
      <c r="E497" s="55" t="n"/>
      <c r="F497" s="44" t="inlineStr">
        <is>
          <t>M3</t>
        </is>
      </c>
      <c r="G497" s="21" t="n">
        <v>0.07389</v>
      </c>
      <c r="H497" s="22">
        <f>'COMPOSICOES AUXILIARES'!G255</f>
        <v/>
      </c>
      <c r="I497" s="22">
        <f>ROUND(G497*H497, 2)</f>
        <v/>
      </c>
      <c r="L497" t="n">
        <v>0.07389</v>
      </c>
      <c r="M497" t="n">
        <v>576.61</v>
      </c>
      <c r="N497">
        <f>(M497-H497)</f>
        <v/>
      </c>
    </row>
    <row r="498" ht="15" customHeight="1">
      <c r="A498" s="44" t="inlineStr">
        <is>
          <t>40.16.01</t>
        </is>
      </c>
      <c r="B498" s="43" t="inlineStr">
        <is>
          <t>LANÇAMENTO DE CONCRETO CONVENCIONAL EM FUNDAÇÕES</t>
        </is>
      </c>
      <c r="C498" s="55" t="n"/>
      <c r="D498" s="44" t="inlineStr">
        <is>
          <t>SUDECAP</t>
        </is>
      </c>
      <c r="E498" s="55" t="n"/>
      <c r="F498" s="44" t="inlineStr">
        <is>
          <t>M3</t>
        </is>
      </c>
      <c r="G498" s="21" t="n">
        <v>0.07389</v>
      </c>
      <c r="H498" s="22">
        <f>'COMPOSICOES AUXILIARES'!G400</f>
        <v/>
      </c>
      <c r="I498" s="22">
        <f>ROUND(G498*H498, 2)</f>
        <v/>
      </c>
      <c r="L498" t="n">
        <v>0.07389</v>
      </c>
      <c r="M498" t="n">
        <v>72.17</v>
      </c>
      <c r="N498">
        <f>(M498-H498)</f>
        <v/>
      </c>
    </row>
    <row r="499" ht="15" customHeight="1">
      <c r="A499" s="2" t="n"/>
      <c r="B499" s="2" t="n"/>
      <c r="C499" s="2" t="n"/>
      <c r="D499" s="2" t="n"/>
      <c r="E499" s="2" t="n"/>
      <c r="F499" s="2" t="n"/>
      <c r="G499" s="45" t="inlineStr">
        <is>
          <t>TOTAL Serviço:</t>
        </is>
      </c>
      <c r="H499" s="55" t="n"/>
      <c r="I499" s="23">
        <f>SUM(I496:I498)</f>
        <v/>
      </c>
    </row>
    <row r="500" ht="15" customHeight="1">
      <c r="A500" s="2" t="n"/>
      <c r="B500" s="2" t="n"/>
      <c r="C500" s="2" t="n"/>
      <c r="D500" s="2" t="n"/>
      <c r="E500" s="2" t="n"/>
      <c r="F500" s="2" t="n"/>
      <c r="G500" s="46" t="inlineStr">
        <is>
          <t>VALOR:</t>
        </is>
      </c>
      <c r="H500" s="55" t="n"/>
      <c r="I500" s="5">
        <f>SUM(I489,I499,I494)</f>
        <v/>
      </c>
    </row>
    <row r="501" ht="15" customHeight="1">
      <c r="A501" s="2" t="n"/>
      <c r="B501" s="2" t="n"/>
      <c r="C501" s="2" t="n"/>
      <c r="D501" s="2" t="n"/>
      <c r="E501" s="2" t="n"/>
      <c r="F501" s="2" t="n"/>
      <c r="G501" s="46" t="inlineStr">
        <is>
          <t>VALOR BDI:</t>
        </is>
      </c>
      <c r="H501" s="55" t="n"/>
      <c r="I501" s="5">
        <f>ROUNDDOWN(I500*BDI,2)</f>
        <v/>
      </c>
    </row>
    <row r="502" ht="15" customHeight="1">
      <c r="A502" s="2" t="n"/>
      <c r="B502" s="2" t="n"/>
      <c r="C502" s="2" t="n"/>
      <c r="D502" s="2" t="n"/>
      <c r="E502" s="2" t="n"/>
      <c r="F502" s="2" t="n"/>
      <c r="G502" s="46" t="inlineStr">
        <is>
          <t>VALOR COM BDI:</t>
        </is>
      </c>
      <c r="H502" s="55" t="n"/>
      <c r="I502" s="5">
        <f>I501 + I500</f>
        <v/>
      </c>
    </row>
    <row r="503" ht="9.949999999999999" customHeight="1">
      <c r="A503" s="2" t="n"/>
      <c r="B503" s="2" t="n"/>
      <c r="C503" s="2" t="n"/>
      <c r="D503" s="40" t="n"/>
      <c r="G503" s="2" t="n"/>
      <c r="H503" s="2" t="n"/>
      <c r="I503" s="2" t="n"/>
    </row>
    <row r="504" ht="20.1" customHeight="1">
      <c r="A504" s="41" t="inlineStr">
        <is>
          <t>6.1. 17.06.22 PINTURA DE PISO COM TINTA ACRÍLICA, APLICAÇÃO MANUAL, 3 DEMÃOS, INCLUSO FUNDO PREPARADOR REF 102492 (M2)</t>
        </is>
      </c>
      <c r="B504" s="54" t="n"/>
      <c r="C504" s="54" t="n"/>
      <c r="D504" s="54" t="n"/>
      <c r="E504" s="54" t="n"/>
      <c r="F504" s="54" t="n"/>
      <c r="G504" s="54" t="n"/>
      <c r="H504" s="54" t="n"/>
      <c r="I504" s="55" t="n"/>
    </row>
    <row r="505" ht="15" customHeight="1">
      <c r="A505" s="42" t="inlineStr">
        <is>
          <t>Material</t>
        </is>
      </c>
      <c r="B505" s="54" t="n"/>
      <c r="C505" s="55" t="n"/>
      <c r="D505" s="37" t="inlineStr">
        <is>
          <t>FONTE</t>
        </is>
      </c>
      <c r="E505" s="55" t="n"/>
      <c r="F505" s="37" t="inlineStr">
        <is>
          <t>UNID</t>
        </is>
      </c>
      <c r="G505" s="37" t="inlineStr">
        <is>
          <t>COEFICIENTE</t>
        </is>
      </c>
      <c r="H505" s="37" t="inlineStr">
        <is>
          <t>PREÇO UNITÁRIO</t>
        </is>
      </c>
      <c r="I505" s="37" t="inlineStr">
        <is>
          <t>TOTAL</t>
        </is>
      </c>
    </row>
    <row r="506" ht="15" customHeight="1">
      <c r="A506" s="44" t="inlineStr">
        <is>
          <t>75.50.22</t>
        </is>
      </c>
      <c r="B506" s="43" t="inlineStr">
        <is>
          <t>FITA CREPE ROLO DE 25MM X 50M REF 12815</t>
        </is>
      </c>
      <c r="C506" s="55" t="n"/>
      <c r="D506" s="44" t="inlineStr">
        <is>
          <t>SUDECAP</t>
        </is>
      </c>
      <c r="E506" s="55" t="n"/>
      <c r="F506" s="44" t="inlineStr">
        <is>
          <t>UN</t>
        </is>
      </c>
      <c r="G506" s="21" t="n">
        <v>0.01</v>
      </c>
      <c r="H506" s="22">
        <f>ROUND(M506*FATOR, 2)</f>
        <v/>
      </c>
      <c r="I506" s="22">
        <f>ROUND(G506*H506, 2)</f>
        <v/>
      </c>
      <c r="L506" t="n">
        <v>0.01</v>
      </c>
      <c r="M506" t="n">
        <v>6</v>
      </c>
      <c r="N506">
        <f>(M506-H506)</f>
        <v/>
      </c>
    </row>
    <row r="507" ht="15" customHeight="1">
      <c r="A507" s="44" t="inlineStr">
        <is>
          <t>75.18.12</t>
        </is>
      </c>
      <c r="B507" s="43" t="inlineStr">
        <is>
          <t>SELADOR ACRILICO PAREDES INTERNAS/EXTERNAS REF 6085</t>
        </is>
      </c>
      <c r="C507" s="55" t="n"/>
      <c r="D507" s="44" t="inlineStr">
        <is>
          <t>SUDECAP</t>
        </is>
      </c>
      <c r="E507" s="55" t="n"/>
      <c r="F507" s="44" t="inlineStr">
        <is>
          <t>L</t>
        </is>
      </c>
      <c r="G507" s="21" t="n">
        <v>0.16</v>
      </c>
      <c r="H507" s="22">
        <f>ROUND(M507*FATOR, 2)</f>
        <v/>
      </c>
      <c r="I507" s="22">
        <f>ROUND(G507*H507, 2)</f>
        <v/>
      </c>
      <c r="L507" t="n">
        <v>0.16</v>
      </c>
      <c r="M507" t="n">
        <v>8.56</v>
      </c>
      <c r="N507">
        <f>(M507-H507)</f>
        <v/>
      </c>
    </row>
    <row r="508" ht="15" customHeight="1">
      <c r="A508" s="44" t="inlineStr">
        <is>
          <t>75.01.11</t>
        </is>
      </c>
      <c r="B508" s="43" t="inlineStr">
        <is>
          <t>TINTA ACRÍLICA PREMIUM, COR BRANCO FOSCO REF 7356</t>
        </is>
      </c>
      <c r="C508" s="55" t="n"/>
      <c r="D508" s="44" t="inlineStr">
        <is>
          <t>SUDECAP</t>
        </is>
      </c>
      <c r="E508" s="55" t="n"/>
      <c r="F508" s="44" t="inlineStr">
        <is>
          <t>L</t>
        </is>
      </c>
      <c r="G508" s="21" t="n">
        <v>0.427</v>
      </c>
      <c r="H508" s="22">
        <f>ROUND(M508*FATOR, 2)</f>
        <v/>
      </c>
      <c r="I508" s="22">
        <f>ROUND(G508*H508, 2)</f>
        <v/>
      </c>
      <c r="L508" t="n">
        <v>0.427</v>
      </c>
      <c r="M508" t="n">
        <v>15.83</v>
      </c>
      <c r="N508">
        <f>(M508-H508)</f>
        <v/>
      </c>
    </row>
    <row r="509" ht="15" customHeight="1">
      <c r="A509" s="2" t="n"/>
      <c r="B509" s="2" t="n"/>
      <c r="C509" s="2" t="n"/>
      <c r="D509" s="2" t="n"/>
      <c r="E509" s="2" t="n"/>
      <c r="F509" s="2" t="n"/>
      <c r="G509" s="45" t="inlineStr">
        <is>
          <t>TOTAL Material:</t>
        </is>
      </c>
      <c r="H509" s="55" t="n"/>
      <c r="I509" s="23">
        <f>SUM(I506:I508)</f>
        <v/>
      </c>
    </row>
    <row r="510" ht="15" customHeight="1">
      <c r="A510" s="42" t="inlineStr">
        <is>
          <t>Mão de Obra</t>
        </is>
      </c>
      <c r="B510" s="54" t="n"/>
      <c r="C510" s="55" t="n"/>
      <c r="D510" s="37" t="inlineStr">
        <is>
          <t>FONTE</t>
        </is>
      </c>
      <c r="E510" s="55" t="n"/>
      <c r="F510" s="37" t="inlineStr">
        <is>
          <t>UNID</t>
        </is>
      </c>
      <c r="G510" s="37" t="inlineStr">
        <is>
          <t>COEFICIENTE</t>
        </is>
      </c>
      <c r="H510" s="37" t="inlineStr">
        <is>
          <t>PREÇO UNITÁRIO</t>
        </is>
      </c>
      <c r="I510" s="37" t="inlineStr">
        <is>
          <t>TOTAL</t>
        </is>
      </c>
    </row>
    <row r="511" ht="15" customHeight="1">
      <c r="A511" s="44" t="inlineStr">
        <is>
          <t>55.10.05</t>
        </is>
      </c>
      <c r="B511" s="43" t="inlineStr">
        <is>
          <t>AJUDANTE</t>
        </is>
      </c>
      <c r="C511" s="55" t="n"/>
      <c r="D511" s="44" t="inlineStr">
        <is>
          <t>SUDECAP</t>
        </is>
      </c>
      <c r="E511" s="55" t="n"/>
      <c r="F511" s="44" t="inlineStr">
        <is>
          <t>H</t>
        </is>
      </c>
      <c r="G511" s="21">
        <f>L511*FATOR</f>
        <v/>
      </c>
      <c r="H511" s="22" t="n">
        <v>16.83</v>
      </c>
      <c r="I511" s="22">
        <f>ROUND(G511*H511, 2)</f>
        <v/>
      </c>
      <c r="L511" t="n">
        <v>0.152</v>
      </c>
      <c r="M511" t="n">
        <v>16.83</v>
      </c>
      <c r="N511">
        <f>(M511-H511)</f>
        <v/>
      </c>
    </row>
    <row r="512" ht="15" customHeight="1">
      <c r="A512" s="44" t="inlineStr">
        <is>
          <t>55.10.81</t>
        </is>
      </c>
      <c r="B512" s="43" t="inlineStr">
        <is>
          <t>PINTOR</t>
        </is>
      </c>
      <c r="C512" s="55" t="n"/>
      <c r="D512" s="44" t="inlineStr">
        <is>
          <t>SUDECAP</t>
        </is>
      </c>
      <c r="E512" s="55" t="n"/>
      <c r="F512" s="44" t="inlineStr">
        <is>
          <t>H</t>
        </is>
      </c>
      <c r="G512" s="21">
        <f>L512*FATOR</f>
        <v/>
      </c>
      <c r="H512" s="22" t="n">
        <v>24.05</v>
      </c>
      <c r="I512" s="22">
        <f>ROUND(G512*H512, 2)</f>
        <v/>
      </c>
      <c r="L512" t="n">
        <v>0.365</v>
      </c>
      <c r="M512" t="n">
        <v>24.05</v>
      </c>
      <c r="N512">
        <f>(M512-H512)</f>
        <v/>
      </c>
    </row>
    <row r="513" ht="15" customHeight="1">
      <c r="A513" s="2" t="n"/>
      <c r="B513" s="2" t="n"/>
      <c r="C513" s="2" t="n"/>
      <c r="D513" s="2" t="n"/>
      <c r="E513" s="2" t="n"/>
      <c r="F513" s="2" t="n"/>
      <c r="G513" s="45" t="inlineStr">
        <is>
          <t>TOTAL Mão de Obra:</t>
        </is>
      </c>
      <c r="H513" s="55" t="n"/>
      <c r="I513" s="23">
        <f>SUM(I511:I512)</f>
        <v/>
      </c>
    </row>
    <row r="514" ht="15" customHeight="1">
      <c r="A514" s="2" t="n"/>
      <c r="B514" s="2" t="n"/>
      <c r="C514" s="2" t="n"/>
      <c r="D514" s="2" t="n"/>
      <c r="E514" s="2" t="n"/>
      <c r="F514" s="2" t="n"/>
      <c r="G514" s="46" t="inlineStr">
        <is>
          <t>VALOR:</t>
        </is>
      </c>
      <c r="H514" s="55" t="n"/>
      <c r="I514" s="5">
        <f>SUM(I509,I513)</f>
        <v/>
      </c>
    </row>
    <row r="515" ht="15" customHeight="1">
      <c r="A515" s="2" t="n"/>
      <c r="B515" s="2" t="n"/>
      <c r="C515" s="2" t="n"/>
      <c r="D515" s="2" t="n"/>
      <c r="E515" s="2" t="n"/>
      <c r="F515" s="2" t="n"/>
      <c r="G515" s="46" t="inlineStr">
        <is>
          <t>VALOR BDI:</t>
        </is>
      </c>
      <c r="H515" s="55" t="n"/>
      <c r="I515" s="5">
        <f>ROUNDDOWN(I514*BDI,2)</f>
        <v/>
      </c>
    </row>
    <row r="516" ht="15" customHeight="1">
      <c r="A516" s="2" t="n"/>
      <c r="B516" s="2" t="n"/>
      <c r="C516" s="2" t="n"/>
      <c r="D516" s="2" t="n"/>
      <c r="E516" s="2" t="n"/>
      <c r="F516" s="2" t="n"/>
      <c r="G516" s="46" t="inlineStr">
        <is>
          <t>VALOR COM BDI:</t>
        </is>
      </c>
      <c r="H516" s="55" t="n"/>
      <c r="I516" s="5">
        <f>I515 + I514</f>
        <v/>
      </c>
    </row>
    <row r="517" ht="9.949999999999999" customHeight="1">
      <c r="A517" s="2" t="n"/>
      <c r="B517" s="2" t="n"/>
      <c r="C517" s="2" t="n"/>
      <c r="D517" s="40" t="n"/>
      <c r="G517" s="2" t="n"/>
      <c r="H517" s="2" t="n"/>
      <c r="I517" s="2" t="n"/>
    </row>
    <row r="518" ht="20.1" customHeight="1">
      <c r="A518" s="41" t="inlineStr">
        <is>
          <t>6.2. 17.08.24 PINTURA COM ESMALTE SINTÉTICO ALTO BRILHO EM SUPERFÍCIE METÁLICA, EXCETO PERFIL, APLICAÇÃO MANUAL, DUAS DEMÃOS REF 100760 (M2)</t>
        </is>
      </c>
      <c r="B518" s="54" t="n"/>
      <c r="C518" s="54" t="n"/>
      <c r="D518" s="54" t="n"/>
      <c r="E518" s="54" t="n"/>
      <c r="F518" s="54" t="n"/>
      <c r="G518" s="54" t="n"/>
      <c r="H518" s="54" t="n"/>
      <c r="I518" s="55" t="n"/>
    </row>
    <row r="519" ht="15" customHeight="1">
      <c r="A519" s="42" t="inlineStr">
        <is>
          <t>Material</t>
        </is>
      </c>
      <c r="B519" s="54" t="n"/>
      <c r="C519" s="55" t="n"/>
      <c r="D519" s="37" t="inlineStr">
        <is>
          <t>FONTE</t>
        </is>
      </c>
      <c r="E519" s="55" t="n"/>
      <c r="F519" s="37" t="inlineStr">
        <is>
          <t>UNID</t>
        </is>
      </c>
      <c r="G519" s="37" t="inlineStr">
        <is>
          <t>COEFICIENTE</t>
        </is>
      </c>
      <c r="H519" s="37" t="inlineStr">
        <is>
          <t>PREÇO UNITÁRIO</t>
        </is>
      </c>
      <c r="I519" s="37" t="inlineStr">
        <is>
          <t>TOTAL</t>
        </is>
      </c>
    </row>
    <row r="520" ht="15" customHeight="1">
      <c r="A520" s="44" t="inlineStr">
        <is>
          <t>75.25.06</t>
        </is>
      </c>
      <c r="B520" s="43" t="inlineStr">
        <is>
          <t>DILUENTE AGUARRÁS REF 5318</t>
        </is>
      </c>
      <c r="C520" s="55" t="n"/>
      <c r="D520" s="44" t="inlineStr">
        <is>
          <t>SUDECAP</t>
        </is>
      </c>
      <c r="E520" s="55" t="n"/>
      <c r="F520" s="44" t="inlineStr">
        <is>
          <t>L</t>
        </is>
      </c>
      <c r="G520" s="21" t="n">
        <v>0.0255</v>
      </c>
      <c r="H520" s="22">
        <f>ROUND(M520*FATOR, 2)</f>
        <v/>
      </c>
      <c r="I520" s="22">
        <f>ROUND(G520*H520, 2)</f>
        <v/>
      </c>
      <c r="L520" t="n">
        <v>0.0255</v>
      </c>
      <c r="M520" t="n">
        <v>23.22</v>
      </c>
      <c r="N520">
        <f>(M520-H520)</f>
        <v/>
      </c>
    </row>
    <row r="521" ht="15" customHeight="1">
      <c r="A521" s="44" t="inlineStr">
        <is>
          <t>75.03.04</t>
        </is>
      </c>
      <c r="B521" s="43" t="inlineStr">
        <is>
          <t>TINTA ESMALTE SINTÉTICO PREMIUM ALTO BRILHO REF 7292</t>
        </is>
      </c>
      <c r="C521" s="55" t="n"/>
      <c r="D521" s="44" t="inlineStr">
        <is>
          <t>SUDECAP</t>
        </is>
      </c>
      <c r="E521" s="55" t="n"/>
      <c r="F521" s="44" t="inlineStr">
        <is>
          <t>L</t>
        </is>
      </c>
      <c r="G521" s="21" t="n">
        <v>0.2549</v>
      </c>
      <c r="H521" s="22">
        <f>ROUND(M521*FATOR, 2)</f>
        <v/>
      </c>
      <c r="I521" s="22">
        <f>ROUND(G521*H521, 2)</f>
        <v/>
      </c>
      <c r="L521" t="n">
        <v>0.2549</v>
      </c>
      <c r="M521" t="n">
        <v>33.95</v>
      </c>
      <c r="N521">
        <f>(M521-H521)</f>
        <v/>
      </c>
    </row>
    <row r="522" ht="15" customHeight="1">
      <c r="A522" s="2" t="n"/>
      <c r="B522" s="2" t="n"/>
      <c r="C522" s="2" t="n"/>
      <c r="D522" s="2" t="n"/>
      <c r="E522" s="2" t="n"/>
      <c r="F522" s="2" t="n"/>
      <c r="G522" s="45" t="inlineStr">
        <is>
          <t>TOTAL Material:</t>
        </is>
      </c>
      <c r="H522" s="55" t="n"/>
      <c r="I522" s="23">
        <f>SUM(I520:I521)</f>
        <v/>
      </c>
    </row>
    <row r="523" ht="15" customHeight="1">
      <c r="A523" s="42" t="inlineStr">
        <is>
          <t>Mão de Obra</t>
        </is>
      </c>
      <c r="B523" s="54" t="n"/>
      <c r="C523" s="55" t="n"/>
      <c r="D523" s="37" t="inlineStr">
        <is>
          <t>FONTE</t>
        </is>
      </c>
      <c r="E523" s="55" t="n"/>
      <c r="F523" s="37" t="inlineStr">
        <is>
          <t>UNID</t>
        </is>
      </c>
      <c r="G523" s="37" t="inlineStr">
        <is>
          <t>COEFICIENTE</t>
        </is>
      </c>
      <c r="H523" s="37" t="inlineStr">
        <is>
          <t>PREÇO UNITÁRIO</t>
        </is>
      </c>
      <c r="I523" s="37" t="inlineStr">
        <is>
          <t>TOTAL</t>
        </is>
      </c>
    </row>
    <row r="524" ht="15" customHeight="1">
      <c r="A524" s="44" t="inlineStr">
        <is>
          <t>55.10.81</t>
        </is>
      </c>
      <c r="B524" s="43" t="inlineStr">
        <is>
          <t>PINTOR</t>
        </is>
      </c>
      <c r="C524" s="55" t="n"/>
      <c r="D524" s="44" t="inlineStr">
        <is>
          <t>SUDECAP</t>
        </is>
      </c>
      <c r="E524" s="55" t="n"/>
      <c r="F524" s="44" t="inlineStr">
        <is>
          <t>H</t>
        </is>
      </c>
      <c r="G524" s="21">
        <f>L524*FATOR</f>
        <v/>
      </c>
      <c r="H524" s="22" t="n">
        <v>24.05</v>
      </c>
      <c r="I524" s="22">
        <f>ROUND(G524*H524, 2)</f>
        <v/>
      </c>
      <c r="L524" t="n">
        <v>1.3559</v>
      </c>
      <c r="M524" t="n">
        <v>24.05</v>
      </c>
      <c r="N524">
        <f>(M524-H524)</f>
        <v/>
      </c>
    </row>
    <row r="525" ht="15" customHeight="1">
      <c r="A525" s="2" t="n"/>
      <c r="B525" s="2" t="n"/>
      <c r="C525" s="2" t="n"/>
      <c r="D525" s="2" t="n"/>
      <c r="E525" s="2" t="n"/>
      <c r="F525" s="2" t="n"/>
      <c r="G525" s="45" t="inlineStr">
        <is>
          <t>TOTAL Mão de Obra:</t>
        </is>
      </c>
      <c r="H525" s="55" t="n"/>
      <c r="I525" s="23">
        <f>SUM(I524:I524)</f>
        <v/>
      </c>
    </row>
    <row r="526" ht="15" customHeight="1">
      <c r="A526" s="2" t="n"/>
      <c r="B526" s="2" t="n"/>
      <c r="C526" s="2" t="n"/>
      <c r="D526" s="2" t="n"/>
      <c r="E526" s="2" t="n"/>
      <c r="F526" s="2" t="n"/>
      <c r="G526" s="46" t="inlineStr">
        <is>
          <t>VALOR:</t>
        </is>
      </c>
      <c r="H526" s="55" t="n"/>
      <c r="I526" s="5">
        <f>SUM(I522,I525)</f>
        <v/>
      </c>
    </row>
    <row r="527" ht="15" customHeight="1">
      <c r="A527" s="2" t="n"/>
      <c r="B527" s="2" t="n"/>
      <c r="C527" s="2" t="n"/>
      <c r="D527" s="2" t="n"/>
      <c r="E527" s="2" t="n"/>
      <c r="F527" s="2" t="n"/>
      <c r="G527" s="46" t="inlineStr">
        <is>
          <t>VALOR BDI:</t>
        </is>
      </c>
      <c r="H527" s="55" t="n"/>
      <c r="I527" s="5">
        <f>ROUNDDOWN(I526*BDI,2)</f>
        <v/>
      </c>
    </row>
    <row r="528" ht="15" customHeight="1">
      <c r="A528" s="2" t="n"/>
      <c r="B528" s="2" t="n"/>
      <c r="C528" s="2" t="n"/>
      <c r="D528" s="2" t="n"/>
      <c r="E528" s="2" t="n"/>
      <c r="F528" s="2" t="n"/>
      <c r="G528" s="46" t="inlineStr">
        <is>
          <t>VALOR COM BDI:</t>
        </is>
      </c>
      <c r="H528" s="55" t="n"/>
      <c r="I528" s="5">
        <f>I527 + I526</f>
        <v/>
      </c>
    </row>
    <row r="529" ht="9.949999999999999" customHeight="1">
      <c r="A529" s="2" t="n"/>
      <c r="B529" s="2" t="n"/>
      <c r="C529" s="2" t="n"/>
      <c r="D529" s="40" t="n"/>
      <c r="G529" s="2" t="n"/>
      <c r="H529" s="2" t="n"/>
      <c r="I529" s="2" t="n"/>
    </row>
    <row r="530" ht="20.1" customHeight="1">
      <c r="A530" s="41" t="inlineStr">
        <is>
          <t>6.3. 17.10.11 APLICAÇÃO MANUAL DE VERNIZ SINTÉTICO EM SUPERFÍCIES DE MADEIRA, DUAS DEMÃOS REF 102213 (M2)</t>
        </is>
      </c>
      <c r="B530" s="54" t="n"/>
      <c r="C530" s="54" t="n"/>
      <c r="D530" s="54" t="n"/>
      <c r="E530" s="54" t="n"/>
      <c r="F530" s="54" t="n"/>
      <c r="G530" s="54" t="n"/>
      <c r="H530" s="54" t="n"/>
      <c r="I530" s="55" t="n"/>
    </row>
    <row r="531" ht="15" customHeight="1">
      <c r="A531" s="42" t="inlineStr">
        <is>
          <t>Material</t>
        </is>
      </c>
      <c r="B531" s="54" t="n"/>
      <c r="C531" s="55" t="n"/>
      <c r="D531" s="37" t="inlineStr">
        <is>
          <t>FONTE</t>
        </is>
      </c>
      <c r="E531" s="55" t="n"/>
      <c r="F531" s="37" t="inlineStr">
        <is>
          <t>UNID</t>
        </is>
      </c>
      <c r="G531" s="37" t="inlineStr">
        <is>
          <t>COEFICIENTE</t>
        </is>
      </c>
      <c r="H531" s="37" t="inlineStr">
        <is>
          <t>PREÇO UNITÁRIO</t>
        </is>
      </c>
      <c r="I531" s="37" t="inlineStr">
        <is>
          <t>TOTAL</t>
        </is>
      </c>
    </row>
    <row r="532" ht="15" customHeight="1">
      <c r="A532" s="44" t="inlineStr">
        <is>
          <t>75.25.06</t>
        </is>
      </c>
      <c r="B532" s="43" t="inlineStr">
        <is>
          <t>DILUENTE AGUARRÁS REF 5318</t>
        </is>
      </c>
      <c r="C532" s="55" t="n"/>
      <c r="D532" s="44" t="inlineStr">
        <is>
          <t>SUDECAP</t>
        </is>
      </c>
      <c r="E532" s="55" t="n"/>
      <c r="F532" s="44" t="inlineStr">
        <is>
          <t>L</t>
        </is>
      </c>
      <c r="G532" s="21" t="n">
        <v>0.0271</v>
      </c>
      <c r="H532" s="22">
        <f>ROUND(M532*FATOR, 2)</f>
        <v/>
      </c>
      <c r="I532" s="22">
        <f>ROUND(G532*H532, 2)</f>
        <v/>
      </c>
      <c r="L532" t="n">
        <v>0.0271</v>
      </c>
      <c r="M532" t="n">
        <v>23.22</v>
      </c>
      <c r="N532">
        <f>(M532-H532)</f>
        <v/>
      </c>
    </row>
    <row r="533" ht="21" customHeight="1">
      <c r="A533" s="44" t="inlineStr">
        <is>
          <t>75.07.23</t>
        </is>
      </c>
      <c r="B533" s="43" t="inlineStr">
        <is>
          <t>VERNIZ SINTETICO BRILHANTE PARA MADEIRA, USO INTERNO E EXTERNO REF 10481</t>
        </is>
      </c>
      <c r="C533" s="55" t="n"/>
      <c r="D533" s="44" t="inlineStr">
        <is>
          <t>SUDECAP</t>
        </is>
      </c>
      <c r="E533" s="55" t="n"/>
      <c r="F533" s="44" t="inlineStr">
        <is>
          <t>L</t>
        </is>
      </c>
      <c r="G533" s="21" t="n">
        <v>0.1804</v>
      </c>
      <c r="H533" s="22">
        <f>ROUND(M533*FATOR, 2)</f>
        <v/>
      </c>
      <c r="I533" s="22">
        <f>ROUND(G533*H533, 2)</f>
        <v/>
      </c>
      <c r="L533" t="n">
        <v>0.1804</v>
      </c>
      <c r="M533" t="n">
        <v>34.92</v>
      </c>
      <c r="N533">
        <f>(M533-H533)</f>
        <v/>
      </c>
    </row>
    <row r="534" ht="15" customHeight="1">
      <c r="A534" s="2" t="n"/>
      <c r="B534" s="2" t="n"/>
      <c r="C534" s="2" t="n"/>
      <c r="D534" s="2" t="n"/>
      <c r="E534" s="2" t="n"/>
      <c r="F534" s="2" t="n"/>
      <c r="G534" s="45" t="inlineStr">
        <is>
          <t>TOTAL Material:</t>
        </is>
      </c>
      <c r="H534" s="55" t="n"/>
      <c r="I534" s="23">
        <f>SUM(I532:I533)</f>
        <v/>
      </c>
    </row>
    <row r="535" ht="15" customHeight="1">
      <c r="A535" s="42" t="inlineStr">
        <is>
          <t>Mão de Obra</t>
        </is>
      </c>
      <c r="B535" s="54" t="n"/>
      <c r="C535" s="55" t="n"/>
      <c r="D535" s="37" t="inlineStr">
        <is>
          <t>FONTE</t>
        </is>
      </c>
      <c r="E535" s="55" t="n"/>
      <c r="F535" s="37" t="inlineStr">
        <is>
          <t>UNID</t>
        </is>
      </c>
      <c r="G535" s="37" t="inlineStr">
        <is>
          <t>COEFICIENTE</t>
        </is>
      </c>
      <c r="H535" s="37" t="inlineStr">
        <is>
          <t>PREÇO UNITÁRIO</t>
        </is>
      </c>
      <c r="I535" s="37" t="inlineStr">
        <is>
          <t>TOTAL</t>
        </is>
      </c>
    </row>
    <row r="536" ht="15" customHeight="1">
      <c r="A536" s="44" t="inlineStr">
        <is>
          <t>55.10.81</t>
        </is>
      </c>
      <c r="B536" s="43" t="inlineStr">
        <is>
          <t>PINTOR</t>
        </is>
      </c>
      <c r="C536" s="55" t="n"/>
      <c r="D536" s="44" t="inlineStr">
        <is>
          <t>SUDECAP</t>
        </is>
      </c>
      <c r="E536" s="55" t="n"/>
      <c r="F536" s="44" t="inlineStr">
        <is>
          <t>H</t>
        </is>
      </c>
      <c r="G536" s="21">
        <f>L536*FATOR</f>
        <v/>
      </c>
      <c r="H536" s="22" t="n">
        <v>24.05</v>
      </c>
      <c r="I536" s="22">
        <f>ROUND(G536*H536, 2)</f>
        <v/>
      </c>
      <c r="L536" t="n">
        <v>0.4718</v>
      </c>
      <c r="M536" t="n">
        <v>24.05</v>
      </c>
      <c r="N536">
        <f>(M536-H536)</f>
        <v/>
      </c>
    </row>
    <row r="537" ht="15" customHeight="1">
      <c r="A537" s="2" t="n"/>
      <c r="B537" s="2" t="n"/>
      <c r="C537" s="2" t="n"/>
      <c r="D537" s="2" t="n"/>
      <c r="E537" s="2" t="n"/>
      <c r="F537" s="2" t="n"/>
      <c r="G537" s="45" t="inlineStr">
        <is>
          <t>TOTAL Mão de Obra:</t>
        </is>
      </c>
      <c r="H537" s="55" t="n"/>
      <c r="I537" s="23">
        <f>SUM(I536:I536)</f>
        <v/>
      </c>
    </row>
    <row r="538" ht="15" customHeight="1">
      <c r="A538" s="2" t="n"/>
      <c r="B538" s="2" t="n"/>
      <c r="C538" s="2" t="n"/>
      <c r="D538" s="2" t="n"/>
      <c r="E538" s="2" t="n"/>
      <c r="F538" s="2" t="n"/>
      <c r="G538" s="46" t="inlineStr">
        <is>
          <t>VALOR:</t>
        </is>
      </c>
      <c r="H538" s="55" t="n"/>
      <c r="I538" s="5">
        <f>SUM(I534,I537)</f>
        <v/>
      </c>
    </row>
    <row r="539" ht="15" customHeight="1">
      <c r="A539" s="2" t="n"/>
      <c r="B539" s="2" t="n"/>
      <c r="C539" s="2" t="n"/>
      <c r="D539" s="2" t="n"/>
      <c r="E539" s="2" t="n"/>
      <c r="F539" s="2" t="n"/>
      <c r="G539" s="46" t="inlineStr">
        <is>
          <t>VALOR BDI:</t>
        </is>
      </c>
      <c r="H539" s="55" t="n"/>
      <c r="I539" s="5">
        <f>ROUNDDOWN(I538*BDI,2)</f>
        <v/>
      </c>
    </row>
    <row r="540" ht="15" customHeight="1">
      <c r="A540" s="2" t="n"/>
      <c r="B540" s="2" t="n"/>
      <c r="C540" s="2" t="n"/>
      <c r="D540" s="2" t="n"/>
      <c r="E540" s="2" t="n"/>
      <c r="F540" s="2" t="n"/>
      <c r="G540" s="46" t="inlineStr">
        <is>
          <t>VALOR COM BDI:</t>
        </is>
      </c>
      <c r="H540" s="55" t="n"/>
      <c r="I540" s="5">
        <f>I539 + I538</f>
        <v/>
      </c>
    </row>
    <row r="541" ht="9.949999999999999" customHeight="1">
      <c r="A541" s="2" t="n"/>
      <c r="B541" s="2" t="n"/>
      <c r="C541" s="2" t="n"/>
      <c r="D541" s="40" t="n"/>
      <c r="G541" s="2" t="n"/>
      <c r="H541" s="2" t="n"/>
      <c r="I541" s="2" t="n"/>
    </row>
    <row r="542" ht="20.1" customHeight="1">
      <c r="A542" s="41" t="inlineStr">
        <is>
          <t>6.4. 17.10.23 PINTURA COM ESMALTE SINTÉTICO ALTO BRILHO EM SUPERFÍCIE DE MADEIRA, APLICAÇÃO MANUAL, DUAS DEMÃOS REF 102220 (M2)</t>
        </is>
      </c>
      <c r="B542" s="54" t="n"/>
      <c r="C542" s="54" t="n"/>
      <c r="D542" s="54" t="n"/>
      <c r="E542" s="54" t="n"/>
      <c r="F542" s="54" t="n"/>
      <c r="G542" s="54" t="n"/>
      <c r="H542" s="54" t="n"/>
      <c r="I542" s="55" t="n"/>
    </row>
    <row r="543" ht="15" customHeight="1">
      <c r="A543" s="42" t="inlineStr">
        <is>
          <t>Material</t>
        </is>
      </c>
      <c r="B543" s="54" t="n"/>
      <c r="C543" s="55" t="n"/>
      <c r="D543" s="37" t="inlineStr">
        <is>
          <t>FONTE</t>
        </is>
      </c>
      <c r="E543" s="55" t="n"/>
      <c r="F543" s="37" t="inlineStr">
        <is>
          <t>UNID</t>
        </is>
      </c>
      <c r="G543" s="37" t="inlineStr">
        <is>
          <t>COEFICIENTE</t>
        </is>
      </c>
      <c r="H543" s="37" t="inlineStr">
        <is>
          <t>PREÇO UNITÁRIO</t>
        </is>
      </c>
      <c r="I543" s="37" t="inlineStr">
        <is>
          <t>TOTAL</t>
        </is>
      </c>
    </row>
    <row r="544" ht="15" customHeight="1">
      <c r="A544" s="44" t="inlineStr">
        <is>
          <t>75.25.06</t>
        </is>
      </c>
      <c r="B544" s="43" t="inlineStr">
        <is>
          <t>DILUENTE AGUARRÁS REF 5318</t>
        </is>
      </c>
      <c r="C544" s="55" t="n"/>
      <c r="D544" s="44" t="inlineStr">
        <is>
          <t>SUDECAP</t>
        </is>
      </c>
      <c r="E544" s="55" t="n"/>
      <c r="F544" s="44" t="inlineStr">
        <is>
          <t>L</t>
        </is>
      </c>
      <c r="G544" s="21" t="n">
        <v>0.0125</v>
      </c>
      <c r="H544" s="22">
        <f>ROUND(M544*FATOR, 2)</f>
        <v/>
      </c>
      <c r="I544" s="22">
        <f>ROUND(G544*H544, 2)</f>
        <v/>
      </c>
      <c r="L544" t="n">
        <v>0.0125</v>
      </c>
      <c r="M544" t="n">
        <v>23.22</v>
      </c>
      <c r="N544">
        <f>(M544-H544)</f>
        <v/>
      </c>
    </row>
    <row r="545" ht="15" customHeight="1">
      <c r="A545" s="44" t="inlineStr">
        <is>
          <t>75.03.04</t>
        </is>
      </c>
      <c r="B545" s="43" t="inlineStr">
        <is>
          <t>TINTA ESMALTE SINTÉTICO PREMIUM ALTO BRILHO REF 7292</t>
        </is>
      </c>
      <c r="C545" s="55" t="n"/>
      <c r="D545" s="44" t="inlineStr">
        <is>
          <t>SUDECAP</t>
        </is>
      </c>
      <c r="E545" s="55" t="n"/>
      <c r="F545" s="44" t="inlineStr">
        <is>
          <t>L</t>
        </is>
      </c>
      <c r="G545" s="21" t="n">
        <v>0.1253</v>
      </c>
      <c r="H545" s="22">
        <f>ROUND(M545*FATOR, 2)</f>
        <v/>
      </c>
      <c r="I545" s="22">
        <f>ROUND(G545*H545, 2)</f>
        <v/>
      </c>
      <c r="L545" t="n">
        <v>0.1253</v>
      </c>
      <c r="M545" t="n">
        <v>33.95</v>
      </c>
      <c r="N545">
        <f>(M545-H545)</f>
        <v/>
      </c>
    </row>
    <row r="546" ht="15" customHeight="1">
      <c r="A546" s="2" t="n"/>
      <c r="B546" s="2" t="n"/>
      <c r="C546" s="2" t="n"/>
      <c r="D546" s="2" t="n"/>
      <c r="E546" s="2" t="n"/>
      <c r="F546" s="2" t="n"/>
      <c r="G546" s="45" t="inlineStr">
        <is>
          <t>TOTAL Material:</t>
        </is>
      </c>
      <c r="H546" s="55" t="n"/>
      <c r="I546" s="23">
        <f>SUM(I544:I545)</f>
        <v/>
      </c>
    </row>
    <row r="547" ht="15" customHeight="1">
      <c r="A547" s="42" t="inlineStr">
        <is>
          <t>Mão de Obra</t>
        </is>
      </c>
      <c r="B547" s="54" t="n"/>
      <c r="C547" s="55" t="n"/>
      <c r="D547" s="37" t="inlineStr">
        <is>
          <t>FONTE</t>
        </is>
      </c>
      <c r="E547" s="55" t="n"/>
      <c r="F547" s="37" t="inlineStr">
        <is>
          <t>UNID</t>
        </is>
      </c>
      <c r="G547" s="37" t="inlineStr">
        <is>
          <t>COEFICIENTE</t>
        </is>
      </c>
      <c r="H547" s="37" t="inlineStr">
        <is>
          <t>PREÇO UNITÁRIO</t>
        </is>
      </c>
      <c r="I547" s="37" t="inlineStr">
        <is>
          <t>TOTAL</t>
        </is>
      </c>
    </row>
    <row r="548" ht="15" customHeight="1">
      <c r="A548" s="44" t="inlineStr">
        <is>
          <t>55.10.81</t>
        </is>
      </c>
      <c r="B548" s="43" t="inlineStr">
        <is>
          <t>PINTOR</t>
        </is>
      </c>
      <c r="C548" s="55" t="n"/>
      <c r="D548" s="44" t="inlineStr">
        <is>
          <t>SUDECAP</t>
        </is>
      </c>
      <c r="E548" s="55" t="n"/>
      <c r="F548" s="44" t="inlineStr">
        <is>
          <t>H</t>
        </is>
      </c>
      <c r="G548" s="21">
        <f>L548*FATOR</f>
        <v/>
      </c>
      <c r="H548" s="22" t="n">
        <v>24.05</v>
      </c>
      <c r="I548" s="22">
        <f>ROUND(G548*H548, 2)</f>
        <v/>
      </c>
      <c r="L548" t="n">
        <v>0.3805</v>
      </c>
      <c r="M548" t="n">
        <v>24.05</v>
      </c>
      <c r="N548">
        <f>(M548-H548)</f>
        <v/>
      </c>
    </row>
    <row r="549" ht="15" customHeight="1">
      <c r="A549" s="2" t="n"/>
      <c r="B549" s="2" t="n"/>
      <c r="C549" s="2" t="n"/>
      <c r="D549" s="2" t="n"/>
      <c r="E549" s="2" t="n"/>
      <c r="F549" s="2" t="n"/>
      <c r="G549" s="45" t="inlineStr">
        <is>
          <t>TOTAL Mão de Obra:</t>
        </is>
      </c>
      <c r="H549" s="55" t="n"/>
      <c r="I549" s="23">
        <f>SUM(I548:I548)</f>
        <v/>
      </c>
    </row>
    <row r="550" ht="15" customHeight="1">
      <c r="A550" s="2" t="n"/>
      <c r="B550" s="2" t="n"/>
      <c r="C550" s="2" t="n"/>
      <c r="D550" s="2" t="n"/>
      <c r="E550" s="2" t="n"/>
      <c r="F550" s="2" t="n"/>
      <c r="G550" s="46" t="inlineStr">
        <is>
          <t>VALOR:</t>
        </is>
      </c>
      <c r="H550" s="55" t="n"/>
      <c r="I550" s="5">
        <f>SUM(I546,I549)</f>
        <v/>
      </c>
    </row>
    <row r="551" ht="15" customHeight="1">
      <c r="A551" s="2" t="n"/>
      <c r="B551" s="2" t="n"/>
      <c r="C551" s="2" t="n"/>
      <c r="D551" s="2" t="n"/>
      <c r="E551" s="2" t="n"/>
      <c r="F551" s="2" t="n"/>
      <c r="G551" s="46" t="inlineStr">
        <is>
          <t>VALOR BDI:</t>
        </is>
      </c>
      <c r="H551" s="55" t="n"/>
      <c r="I551" s="5">
        <f>ROUNDDOWN(I550*BDI,2)</f>
        <v/>
      </c>
    </row>
    <row r="552" ht="15" customHeight="1">
      <c r="A552" s="2" t="n"/>
      <c r="B552" s="2" t="n"/>
      <c r="C552" s="2" t="n"/>
      <c r="D552" s="2" t="n"/>
      <c r="E552" s="2" t="n"/>
      <c r="F552" s="2" t="n"/>
      <c r="G552" s="46" t="inlineStr">
        <is>
          <t>VALOR COM BDI:</t>
        </is>
      </c>
      <c r="H552" s="55" t="n"/>
      <c r="I552" s="5">
        <f>I551 + I550</f>
        <v/>
      </c>
    </row>
    <row r="553" ht="9.949999999999999" customHeight="1">
      <c r="A553" s="2" t="n"/>
      <c r="B553" s="2" t="n"/>
      <c r="C553" s="2" t="n"/>
      <c r="D553" s="40" t="n"/>
      <c r="G553" s="2" t="n"/>
      <c r="H553" s="2" t="n"/>
      <c r="I553" s="2" t="n"/>
    </row>
    <row r="554" ht="20.1" customHeight="1">
      <c r="A554" s="41" t="inlineStr">
        <is>
          <t>7.1. 18.10.54 CONJUNTO DE CONCRETO PRÉ FABRICADO DE MESA PARA JOGOS E 2 BANCOS (CJ)</t>
        </is>
      </c>
      <c r="B554" s="54" t="n"/>
      <c r="C554" s="54" t="n"/>
      <c r="D554" s="54" t="n"/>
      <c r="E554" s="54" t="n"/>
      <c r="F554" s="54" t="n"/>
      <c r="G554" s="54" t="n"/>
      <c r="H554" s="54" t="n"/>
      <c r="I554" s="55" t="n"/>
    </row>
    <row r="555" ht="15" customHeight="1">
      <c r="A555" s="42" t="inlineStr">
        <is>
          <t>Material</t>
        </is>
      </c>
      <c r="B555" s="54" t="n"/>
      <c r="C555" s="55" t="n"/>
      <c r="D555" s="37" t="inlineStr">
        <is>
          <t>FONTE</t>
        </is>
      </c>
      <c r="E555" s="55" t="n"/>
      <c r="F555" s="37" t="inlineStr">
        <is>
          <t>UNID</t>
        </is>
      </c>
      <c r="G555" s="37" t="inlineStr">
        <is>
          <t>COEFICIENTE</t>
        </is>
      </c>
      <c r="H555" s="37" t="inlineStr">
        <is>
          <t>PREÇO UNITÁRIO</t>
        </is>
      </c>
      <c r="I555" s="37" t="inlineStr">
        <is>
          <t>TOTAL</t>
        </is>
      </c>
    </row>
    <row r="556" ht="21" customHeight="1">
      <c r="A556" s="44" t="inlineStr">
        <is>
          <t>76.20.02</t>
        </is>
      </c>
      <c r="B556" s="43" t="inlineStr">
        <is>
          <t>CONJUNTO MESA E BANCOS DE CONCRETO PRE-FABRICADO FCK&gt;=20MPA, PADRÃO SUDECAP</t>
        </is>
      </c>
      <c r="C556" s="55" t="n"/>
      <c r="D556" s="44" t="inlineStr">
        <is>
          <t>SUDECAP</t>
        </is>
      </c>
      <c r="E556" s="55" t="n"/>
      <c r="F556" s="44" t="inlineStr">
        <is>
          <t>UN</t>
        </is>
      </c>
      <c r="G556" s="21" t="n">
        <v>1</v>
      </c>
      <c r="H556" s="22">
        <f>ROUND(M556*FATOR, 2)</f>
        <v/>
      </c>
      <c r="I556" s="22">
        <f>ROUND(G556*H556, 2)</f>
        <v/>
      </c>
      <c r="L556" t="n">
        <v>1</v>
      </c>
      <c r="M556" t="n">
        <v>1195</v>
      </c>
      <c r="N556">
        <f>(M556-H556)</f>
        <v/>
      </c>
    </row>
    <row r="557" ht="15" customHeight="1">
      <c r="A557" s="2" t="n"/>
      <c r="B557" s="2" t="n"/>
      <c r="C557" s="2" t="n"/>
      <c r="D557" s="2" t="n"/>
      <c r="E557" s="2" t="n"/>
      <c r="F557" s="2" t="n"/>
      <c r="G557" s="45" t="inlineStr">
        <is>
          <t>TOTAL Material:</t>
        </is>
      </c>
      <c r="H557" s="55" t="n"/>
      <c r="I557" s="23">
        <f>SUM(I556:I556)</f>
        <v/>
      </c>
    </row>
    <row r="558" ht="15" customHeight="1">
      <c r="A558" s="42" t="inlineStr">
        <is>
          <t>Mão de Obra</t>
        </is>
      </c>
      <c r="B558" s="54" t="n"/>
      <c r="C558" s="55" t="n"/>
      <c r="D558" s="37" t="inlineStr">
        <is>
          <t>FONTE</t>
        </is>
      </c>
      <c r="E558" s="55" t="n"/>
      <c r="F558" s="37" t="inlineStr">
        <is>
          <t>UNID</t>
        </is>
      </c>
      <c r="G558" s="37" t="inlineStr">
        <is>
          <t>COEFICIENTE</t>
        </is>
      </c>
      <c r="H558" s="37" t="inlineStr">
        <is>
          <t>PREÇO UNITÁRIO</t>
        </is>
      </c>
      <c r="I558" s="37" t="inlineStr">
        <is>
          <t>TOTAL</t>
        </is>
      </c>
    </row>
    <row r="559" ht="15" customHeight="1">
      <c r="A559" s="44" t="inlineStr">
        <is>
          <t>55.10.75</t>
        </is>
      </c>
      <c r="B559" s="43" t="inlineStr">
        <is>
          <t>PEDREIRO</t>
        </is>
      </c>
      <c r="C559" s="55" t="n"/>
      <c r="D559" s="44" t="inlineStr">
        <is>
          <t>SUDECAP</t>
        </is>
      </c>
      <c r="E559" s="55" t="n"/>
      <c r="F559" s="44" t="inlineStr">
        <is>
          <t>H</t>
        </is>
      </c>
      <c r="G559" s="21">
        <f>L559*FATOR</f>
        <v/>
      </c>
      <c r="H559" s="22" t="n">
        <v>24.05</v>
      </c>
      <c r="I559" s="22">
        <f>ROUND(G559*H559, 2)</f>
        <v/>
      </c>
      <c r="L559" t="n">
        <v>1</v>
      </c>
      <c r="M559" t="n">
        <v>24.05</v>
      </c>
      <c r="N559">
        <f>(M559-H559)</f>
        <v/>
      </c>
    </row>
    <row r="560" ht="15" customHeight="1">
      <c r="A560" s="44" t="inlineStr">
        <is>
          <t>55.10.88</t>
        </is>
      </c>
      <c r="B560" s="43" t="inlineStr">
        <is>
          <t>SERVENTE</t>
        </is>
      </c>
      <c r="C560" s="55" t="n"/>
      <c r="D560" s="44" t="inlineStr">
        <is>
          <t>SUDECAP</t>
        </is>
      </c>
      <c r="E560" s="55" t="n"/>
      <c r="F560" s="44" t="inlineStr">
        <is>
          <t>H</t>
        </is>
      </c>
      <c r="G560" s="21">
        <f>L560*FATOR</f>
        <v/>
      </c>
      <c r="H560" s="22" t="n">
        <v>16.84</v>
      </c>
      <c r="I560" s="22">
        <f>ROUND(G560*H560, 2)</f>
        <v/>
      </c>
      <c r="L560" t="n">
        <v>1</v>
      </c>
      <c r="M560" t="n">
        <v>16.84</v>
      </c>
      <c r="N560">
        <f>(M560-H560)</f>
        <v/>
      </c>
    </row>
    <row r="561" ht="15" customHeight="1">
      <c r="A561" s="2" t="n"/>
      <c r="B561" s="2" t="n"/>
      <c r="C561" s="2" t="n"/>
      <c r="D561" s="2" t="n"/>
      <c r="E561" s="2" t="n"/>
      <c r="F561" s="2" t="n"/>
      <c r="G561" s="45" t="inlineStr">
        <is>
          <t>TOTAL Mão de Obra:</t>
        </is>
      </c>
      <c r="H561" s="55" t="n"/>
      <c r="I561" s="23">
        <f>SUM(I559:I560)</f>
        <v/>
      </c>
    </row>
    <row r="562" ht="15" customHeight="1">
      <c r="A562" s="42" t="inlineStr">
        <is>
          <t>Serviço</t>
        </is>
      </c>
      <c r="B562" s="54" t="n"/>
      <c r="C562" s="55" t="n"/>
      <c r="D562" s="37" t="inlineStr">
        <is>
          <t>FONTE</t>
        </is>
      </c>
      <c r="E562" s="55" t="n"/>
      <c r="F562" s="37" t="inlineStr">
        <is>
          <t>UNID</t>
        </is>
      </c>
      <c r="G562" s="37" t="inlineStr">
        <is>
          <t>COEFICIENTE</t>
        </is>
      </c>
      <c r="H562" s="37" t="inlineStr">
        <is>
          <t>PREÇO UNITÁRIO</t>
        </is>
      </c>
      <c r="I562" s="37" t="inlineStr">
        <is>
          <t>TOTAL</t>
        </is>
      </c>
    </row>
    <row r="563" ht="15" customHeight="1">
      <c r="A563" s="44" t="inlineStr">
        <is>
          <t>40.08.23</t>
        </is>
      </c>
      <c r="B563" s="43" t="inlineStr">
        <is>
          <t>CONCRETO FCK &gt;= 20 MPA, B1-B2 CALCARIA - PREPARO</t>
        </is>
      </c>
      <c r="C563" s="55" t="n"/>
      <c r="D563" s="44" t="inlineStr">
        <is>
          <t>SUDECAP</t>
        </is>
      </c>
      <c r="E563" s="55" t="n"/>
      <c r="F563" s="44" t="inlineStr">
        <is>
          <t>M3</t>
        </is>
      </c>
      <c r="G563" s="21" t="n">
        <v>0.05611</v>
      </c>
      <c r="H563" s="22">
        <f>'COMPOSICOES AUXILIARES'!G255</f>
        <v/>
      </c>
      <c r="I563" s="22">
        <f>ROUND(G563*H563, 2)</f>
        <v/>
      </c>
      <c r="L563" t="n">
        <v>0.05611</v>
      </c>
      <c r="M563" t="n">
        <v>576.61</v>
      </c>
      <c r="N563">
        <f>(M563-H563)</f>
        <v/>
      </c>
    </row>
    <row r="564" ht="15" customHeight="1">
      <c r="A564" s="44" t="inlineStr">
        <is>
          <t>40.32.05</t>
        </is>
      </c>
      <c r="B564" s="43" t="inlineStr">
        <is>
          <t>ESCAVACAO MANUAL H &lt;= 1.5M</t>
        </is>
      </c>
      <c r="C564" s="55" t="n"/>
      <c r="D564" s="44" t="inlineStr">
        <is>
          <t>SUDECAP</t>
        </is>
      </c>
      <c r="E564" s="55" t="n"/>
      <c r="F564" s="44" t="inlineStr">
        <is>
          <t>M3</t>
        </is>
      </c>
      <c r="G564" s="21" t="n">
        <v>0.0622</v>
      </c>
      <c r="H564" s="22">
        <f>'COMPOSICOES AUXILIARES'!G303</f>
        <v/>
      </c>
      <c r="I564" s="22">
        <f>ROUND(G564*H564, 2)</f>
        <v/>
      </c>
      <c r="L564" t="n">
        <v>0.0622</v>
      </c>
      <c r="M564" t="n">
        <v>50.52</v>
      </c>
      <c r="N564">
        <f>(M564-H564)</f>
        <v/>
      </c>
    </row>
    <row r="565" ht="15" customHeight="1">
      <c r="A565" s="2" t="n"/>
      <c r="B565" s="2" t="n"/>
      <c r="C565" s="2" t="n"/>
      <c r="D565" s="2" t="n"/>
      <c r="E565" s="2" t="n"/>
      <c r="F565" s="2" t="n"/>
      <c r="G565" s="45" t="inlineStr">
        <is>
          <t>TOTAL Serviço:</t>
        </is>
      </c>
      <c r="H565" s="55" t="n"/>
      <c r="I565" s="23">
        <f>SUM(I563:I564)</f>
        <v/>
      </c>
    </row>
    <row r="566" ht="15" customHeight="1">
      <c r="A566" s="2" t="n"/>
      <c r="B566" s="2" t="n"/>
      <c r="C566" s="2" t="n"/>
      <c r="D566" s="2" t="n"/>
      <c r="E566" s="2" t="n"/>
      <c r="F566" s="2" t="n"/>
      <c r="G566" s="46" t="inlineStr">
        <is>
          <t>VALOR:</t>
        </is>
      </c>
      <c r="H566" s="55" t="n"/>
      <c r="I566" s="5">
        <f>SUM(I557,I565,I561)</f>
        <v/>
      </c>
    </row>
    <row r="567" ht="15" customHeight="1">
      <c r="A567" s="2" t="n"/>
      <c r="B567" s="2" t="n"/>
      <c r="C567" s="2" t="n"/>
      <c r="D567" s="2" t="n"/>
      <c r="E567" s="2" t="n"/>
      <c r="F567" s="2" t="n"/>
      <c r="G567" s="46" t="inlineStr">
        <is>
          <t>VALOR BDI:</t>
        </is>
      </c>
      <c r="H567" s="55" t="n"/>
      <c r="I567" s="5">
        <f>ROUNDDOWN(I566*BDI,2)</f>
        <v/>
      </c>
    </row>
    <row r="568" ht="15" customHeight="1">
      <c r="A568" s="2" t="n"/>
      <c r="B568" s="2" t="n"/>
      <c r="C568" s="2" t="n"/>
      <c r="D568" s="2" t="n"/>
      <c r="E568" s="2" t="n"/>
      <c r="F568" s="2" t="n"/>
      <c r="G568" s="46" t="inlineStr">
        <is>
          <t>VALOR COM BDI:</t>
        </is>
      </c>
      <c r="H568" s="55" t="n"/>
      <c r="I568" s="5">
        <f>I567 + I566</f>
        <v/>
      </c>
    </row>
    <row r="569" ht="9.949999999999999" customHeight="1">
      <c r="A569" s="2" t="n"/>
      <c r="B569" s="2" t="n"/>
      <c r="C569" s="2" t="n"/>
      <c r="D569" s="40" t="n"/>
      <c r="G569" s="2" t="n"/>
      <c r="H569" s="2" t="n"/>
      <c r="I569" s="2" t="n"/>
    </row>
    <row r="570" ht="20.1" customHeight="1">
      <c r="A570" s="41" t="inlineStr">
        <is>
          <t>7.2. ITEM CPU-06 FORNECIMENTO E INSTALAÇÃO DE BRINQUEDO - ESCALADA MEIA LUA (UN)</t>
        </is>
      </c>
      <c r="B570" s="54" t="n"/>
      <c r="C570" s="54" t="n"/>
      <c r="D570" s="54" t="n"/>
      <c r="E570" s="54" t="n"/>
      <c r="F570" s="54" t="n"/>
      <c r="G570" s="54" t="n"/>
      <c r="H570" s="54" t="n"/>
      <c r="I570" s="55" t="n"/>
    </row>
    <row r="571" ht="15" customHeight="1">
      <c r="A571" s="42" t="inlineStr">
        <is>
          <t>Material</t>
        </is>
      </c>
      <c r="B571" s="54" t="n"/>
      <c r="C571" s="55" t="n"/>
      <c r="D571" s="37" t="inlineStr">
        <is>
          <t>FONTE</t>
        </is>
      </c>
      <c r="E571" s="55" t="n"/>
      <c r="F571" s="37" t="inlineStr">
        <is>
          <t>UNID</t>
        </is>
      </c>
      <c r="G571" s="37" t="inlineStr">
        <is>
          <t>COEFICIENTE</t>
        </is>
      </c>
      <c r="H571" s="37" t="inlineStr">
        <is>
          <t>PREÇO UNITÁRIO</t>
        </is>
      </c>
      <c r="I571" s="37" t="inlineStr">
        <is>
          <t>TOTAL</t>
        </is>
      </c>
    </row>
    <row r="572" ht="21" customHeight="1">
      <c r="A572" s="44" t="inlineStr">
        <is>
          <t>ITEM COT-02</t>
        </is>
      </c>
      <c r="B572" s="43" t="inlineStr">
        <is>
          <t>BRINQUEDO ESCALADA MEIA LUA</t>
        </is>
      </c>
      <c r="C572" s="55" t="n"/>
      <c r="D572" s="44" t="inlineStr">
        <is>
          <t xml:space="preserve">Composições </t>
        </is>
      </c>
      <c r="E572" s="55" t="n"/>
      <c r="F572" s="44" t="inlineStr">
        <is>
          <t>UN</t>
        </is>
      </c>
      <c r="G572" s="21" t="n">
        <v>1</v>
      </c>
      <c r="H572" s="22">
        <f>ROUND(M572*FATOR, 2)</f>
        <v/>
      </c>
      <c r="I572" s="22">
        <f>ROUND(G572*H572, 2)</f>
        <v/>
      </c>
      <c r="L572" t="n">
        <v>1</v>
      </c>
      <c r="M572" t="n">
        <v>6601.86</v>
      </c>
      <c r="N572">
        <f>(M572-H572)</f>
        <v/>
      </c>
    </row>
    <row r="573" ht="15" customHeight="1">
      <c r="A573" s="2" t="n"/>
      <c r="B573" s="2" t="n"/>
      <c r="C573" s="2" t="n"/>
      <c r="D573" s="2" t="n"/>
      <c r="E573" s="2" t="n"/>
      <c r="F573" s="2" t="n"/>
      <c r="G573" s="45" t="inlineStr">
        <is>
          <t>TOTAL Material:</t>
        </is>
      </c>
      <c r="H573" s="55" t="n"/>
      <c r="I573" s="23">
        <f>SUM(I572:I572)</f>
        <v/>
      </c>
    </row>
    <row r="574" ht="15" customHeight="1">
      <c r="A574" s="42" t="inlineStr">
        <is>
          <t>Mão de Obra</t>
        </is>
      </c>
      <c r="B574" s="54" t="n"/>
      <c r="C574" s="55" t="n"/>
      <c r="D574" s="37" t="inlineStr">
        <is>
          <t>FONTE</t>
        </is>
      </c>
      <c r="E574" s="55" t="n"/>
      <c r="F574" s="37" t="inlineStr">
        <is>
          <t>UNID</t>
        </is>
      </c>
      <c r="G574" s="37" t="inlineStr">
        <is>
          <t>COEFICIENTE</t>
        </is>
      </c>
      <c r="H574" s="37" t="inlineStr">
        <is>
          <t>PREÇO UNITÁRIO</t>
        </is>
      </c>
      <c r="I574" s="37" t="inlineStr">
        <is>
          <t>TOTAL</t>
        </is>
      </c>
    </row>
    <row r="575" ht="15" customHeight="1">
      <c r="A575" s="44" t="inlineStr">
        <is>
          <t>55.10.75</t>
        </is>
      </c>
      <c r="B575" s="43" t="inlineStr">
        <is>
          <t>PEDREIRO</t>
        </is>
      </c>
      <c r="C575" s="55" t="n"/>
      <c r="D575" s="44" t="inlineStr">
        <is>
          <t>SUDECAP</t>
        </is>
      </c>
      <c r="E575" s="55" t="n"/>
      <c r="F575" s="44" t="inlineStr">
        <is>
          <t>H</t>
        </is>
      </c>
      <c r="G575" s="21">
        <f>L575*FATOR</f>
        <v/>
      </c>
      <c r="H575" s="22" t="n">
        <v>24.05</v>
      </c>
      <c r="I575" s="22">
        <f>ROUND(G575*H575, 2)</f>
        <v/>
      </c>
      <c r="L575" t="n">
        <v>1</v>
      </c>
      <c r="M575" t="n">
        <v>24.05</v>
      </c>
      <c r="N575">
        <f>(M575-H575)</f>
        <v/>
      </c>
    </row>
    <row r="576" ht="15" customHeight="1">
      <c r="A576" s="2" t="n"/>
      <c r="B576" s="2" t="n"/>
      <c r="C576" s="2" t="n"/>
      <c r="D576" s="2" t="n"/>
      <c r="E576" s="2" t="n"/>
      <c r="F576" s="2" t="n"/>
      <c r="G576" s="45" t="inlineStr">
        <is>
          <t>TOTAL Mão de Obra:</t>
        </is>
      </c>
      <c r="H576" s="55" t="n"/>
      <c r="I576" s="23">
        <f>SUM(I575:I575)</f>
        <v/>
      </c>
    </row>
    <row r="577" ht="15" customHeight="1">
      <c r="A577" s="42" t="inlineStr">
        <is>
          <t>Serviço</t>
        </is>
      </c>
      <c r="B577" s="54" t="n"/>
      <c r="C577" s="55" t="n"/>
      <c r="D577" s="37" t="inlineStr">
        <is>
          <t>FONTE</t>
        </is>
      </c>
      <c r="E577" s="55" t="n"/>
      <c r="F577" s="37" t="inlineStr">
        <is>
          <t>UNID</t>
        </is>
      </c>
      <c r="G577" s="37" t="inlineStr">
        <is>
          <t>COEFICIENTE</t>
        </is>
      </c>
      <c r="H577" s="37" t="inlineStr">
        <is>
          <t>PREÇO UNITÁRIO</t>
        </is>
      </c>
      <c r="I577" s="37" t="inlineStr">
        <is>
          <t>TOTAL</t>
        </is>
      </c>
    </row>
    <row r="578" ht="21" customHeight="1">
      <c r="A578" s="44" t="inlineStr">
        <is>
          <t>04.03.27</t>
        </is>
      </c>
      <c r="B578" s="43" t="inlineStr">
        <is>
          <t>ESTACA ESCAVADA COM TRADO MANUAL, D=30CM, INCLUSIVE CONCRETO EXCLUSIVE ARMAÇÃO</t>
        </is>
      </c>
      <c r="C578" s="55" t="n"/>
      <c r="D578" s="44" t="inlineStr">
        <is>
          <t>SUDECAP</t>
        </is>
      </c>
      <c r="E578" s="55" t="n"/>
      <c r="F578" s="44" t="inlineStr">
        <is>
          <t>M</t>
        </is>
      </c>
      <c r="G578" s="21" t="n">
        <v>0.8</v>
      </c>
      <c r="H578" s="22">
        <f>'COMPOSICOES AUXILIARES'!G316</f>
        <v/>
      </c>
      <c r="I578" s="22">
        <f>ROUND(G578*H578, 2)</f>
        <v/>
      </c>
      <c r="L578" t="n">
        <v>0.8</v>
      </c>
      <c r="M578" t="n">
        <v>107.85</v>
      </c>
      <c r="N578">
        <f>(M578-H578)</f>
        <v/>
      </c>
    </row>
    <row r="579" ht="15" customHeight="1">
      <c r="A579" s="2" t="n"/>
      <c r="B579" s="2" t="n"/>
      <c r="C579" s="2" t="n"/>
      <c r="D579" s="2" t="n"/>
      <c r="E579" s="2" t="n"/>
      <c r="F579" s="2" t="n"/>
      <c r="G579" s="45" t="inlineStr">
        <is>
          <t>TOTAL Serviço:</t>
        </is>
      </c>
      <c r="H579" s="55" t="n"/>
      <c r="I579" s="23">
        <f>SUM(I578:I578)</f>
        <v/>
      </c>
    </row>
    <row r="580" ht="15" customHeight="1">
      <c r="A580" s="2" t="n"/>
      <c r="B580" s="2" t="n"/>
      <c r="C580" s="2" t="n"/>
      <c r="D580" s="2" t="n"/>
      <c r="E580" s="2" t="n"/>
      <c r="F580" s="2" t="n"/>
      <c r="G580" s="46" t="inlineStr">
        <is>
          <t>VALOR:</t>
        </is>
      </c>
      <c r="H580" s="55" t="n"/>
      <c r="I580" s="5">
        <f>SUM(I573,I579,I576)</f>
        <v/>
      </c>
    </row>
    <row r="581" ht="15" customHeight="1">
      <c r="A581" s="2" t="n"/>
      <c r="B581" s="2" t="n"/>
      <c r="C581" s="2" t="n"/>
      <c r="D581" s="2" t="n"/>
      <c r="E581" s="2" t="n"/>
      <c r="F581" s="2" t="n"/>
      <c r="G581" s="46" t="inlineStr">
        <is>
          <t>VALOR BDI:</t>
        </is>
      </c>
      <c r="H581" s="55" t="n"/>
      <c r="I581" s="5">
        <f>ROUNDDOWN(I580*BDI,2)</f>
        <v/>
      </c>
    </row>
    <row r="582" ht="15" customHeight="1">
      <c r="A582" s="2" t="n"/>
      <c r="B582" s="2" t="n"/>
      <c r="C582" s="2" t="n"/>
      <c r="D582" s="2" t="n"/>
      <c r="E582" s="2" t="n"/>
      <c r="F582" s="2" t="n"/>
      <c r="G582" s="46" t="inlineStr">
        <is>
          <t>VALOR COM BDI:</t>
        </is>
      </c>
      <c r="H582" s="55" t="n"/>
      <c r="I582" s="5">
        <f>I581 + I580</f>
        <v/>
      </c>
    </row>
    <row r="583" ht="9.949999999999999" customHeight="1">
      <c r="A583" s="2" t="n"/>
      <c r="B583" s="2" t="n"/>
      <c r="C583" s="2" t="n"/>
      <c r="D583" s="40" t="n"/>
      <c r="G583" s="2" t="n"/>
      <c r="H583" s="2" t="n"/>
      <c r="I583" s="2" t="n"/>
    </row>
    <row r="584" ht="20.1" customHeight="1">
      <c r="A584" s="41" t="inlineStr">
        <is>
          <t>7.3. ITEM COT-3 FORNECIMENTO E INSTALAÇÃO DE BRINQUEDO CARROSEL (GIRA GIRA 8 LUGARES) (UN)</t>
        </is>
      </c>
      <c r="B584" s="54" t="n"/>
      <c r="C584" s="54" t="n"/>
      <c r="D584" s="54" t="n"/>
      <c r="E584" s="54" t="n"/>
      <c r="F584" s="54" t="n"/>
      <c r="G584" s="54" t="n"/>
      <c r="H584" s="54" t="n"/>
      <c r="I584" s="55" t="n"/>
    </row>
    <row r="585" ht="15" customHeight="1">
      <c r="A585" s="42" t="inlineStr">
        <is>
          <t>Material</t>
        </is>
      </c>
      <c r="B585" s="54" t="n"/>
      <c r="C585" s="55" t="n"/>
      <c r="D585" s="37" t="inlineStr">
        <is>
          <t>FONTE</t>
        </is>
      </c>
      <c r="E585" s="55" t="n"/>
      <c r="F585" s="37" t="inlineStr">
        <is>
          <t>UNID</t>
        </is>
      </c>
      <c r="G585" s="37" t="inlineStr">
        <is>
          <t>COEFICIENTE</t>
        </is>
      </c>
      <c r="H585" s="37" t="inlineStr">
        <is>
          <t>PREÇO UNITÁRIO</t>
        </is>
      </c>
      <c r="I585" s="37" t="inlineStr">
        <is>
          <t>TOTAL</t>
        </is>
      </c>
    </row>
    <row r="586" ht="21" customHeight="1">
      <c r="A586" s="44" t="inlineStr">
        <is>
          <t>ITEM COT-3</t>
        </is>
      </c>
      <c r="B586" s="43" t="inlineStr">
        <is>
          <t>FORNECIMENTO E INSTALAÇÃO DE BRINQUEDO CARROSEL (GIRA GIRA 8 LUGARES)</t>
        </is>
      </c>
      <c r="C586" s="55" t="n"/>
      <c r="D586" s="44" t="inlineStr">
        <is>
          <t xml:space="preserve">Composições </t>
        </is>
      </c>
      <c r="E586" s="55" t="n"/>
      <c r="F586" s="44" t="inlineStr">
        <is>
          <t>UN</t>
        </is>
      </c>
      <c r="G586" s="21" t="n">
        <v>1</v>
      </c>
      <c r="H586" s="22">
        <f>ROUND(M586*FATOR, 2)</f>
        <v/>
      </c>
      <c r="I586" s="22">
        <f>ROUND(G586*H586, 2)</f>
        <v/>
      </c>
      <c r="L586" t="n">
        <v>1</v>
      </c>
      <c r="M586" t="n">
        <v>3449.23</v>
      </c>
      <c r="N586">
        <f>(M586-H586)</f>
        <v/>
      </c>
    </row>
    <row r="587" ht="15" customHeight="1">
      <c r="A587" s="2" t="n"/>
      <c r="B587" s="2" t="n"/>
      <c r="C587" s="2" t="n"/>
      <c r="D587" s="2" t="n"/>
      <c r="E587" s="2" t="n"/>
      <c r="F587" s="2" t="n"/>
      <c r="G587" s="45" t="inlineStr">
        <is>
          <t>TOTAL Material:</t>
        </is>
      </c>
      <c r="H587" s="55" t="n"/>
      <c r="I587" s="23">
        <f>SUM(I586:I586)</f>
        <v/>
      </c>
    </row>
    <row r="588" ht="15" customHeight="1">
      <c r="A588" s="2" t="n"/>
      <c r="B588" s="2" t="n"/>
      <c r="C588" s="2" t="n"/>
      <c r="D588" s="2" t="n"/>
      <c r="E588" s="2" t="n"/>
      <c r="F588" s="2" t="n"/>
      <c r="G588" s="46" t="inlineStr">
        <is>
          <t>VALOR:</t>
        </is>
      </c>
      <c r="H588" s="55" t="n"/>
      <c r="I588" s="5">
        <f>SUM(I587)</f>
        <v/>
      </c>
    </row>
    <row r="589" ht="15" customHeight="1">
      <c r="A589" s="2" t="n"/>
      <c r="B589" s="2" t="n"/>
      <c r="C589" s="2" t="n"/>
      <c r="D589" s="2" t="n"/>
      <c r="E589" s="2" t="n"/>
      <c r="F589" s="2" t="n"/>
      <c r="G589" s="46" t="inlineStr">
        <is>
          <t>VALOR BDI:</t>
        </is>
      </c>
      <c r="H589" s="55" t="n"/>
      <c r="I589" s="5">
        <f>ROUNDDOWN(I588*BDI,2)</f>
        <v/>
      </c>
    </row>
    <row r="590" ht="15" customHeight="1">
      <c r="A590" s="2" t="n"/>
      <c r="B590" s="2" t="n"/>
      <c r="C590" s="2" t="n"/>
      <c r="D590" s="2" t="n"/>
      <c r="E590" s="2" t="n"/>
      <c r="F590" s="2" t="n"/>
      <c r="G590" s="46" t="inlineStr">
        <is>
          <t>VALOR COM BDI:</t>
        </is>
      </c>
      <c r="H590" s="55" t="n"/>
      <c r="I590" s="5">
        <f>I589 + I588</f>
        <v/>
      </c>
    </row>
    <row r="591" ht="9.949999999999999" customHeight="1">
      <c r="A591" s="2" t="n"/>
      <c r="B591" s="2" t="n"/>
      <c r="C591" s="2" t="n"/>
      <c r="D591" s="40" t="n"/>
      <c r="G591" s="2" t="n"/>
      <c r="H591" s="2" t="n"/>
      <c r="I591" s="2" t="n"/>
    </row>
    <row r="592" ht="20.1" customHeight="1">
      <c r="A592" s="41" t="inlineStr">
        <is>
          <t>7.4. 18.71.01 MEIO FIO EM CONCRETO PRE-MOLDADO FCK&gt;=20MPA, PADRÃO SUDECAP TIPO A, 30 X 14,2/12 (H X L1/L2), COMPRIMENTO 80 CM (M)</t>
        </is>
      </c>
      <c r="B592" s="54" t="n"/>
      <c r="C592" s="54" t="n"/>
      <c r="D592" s="54" t="n"/>
      <c r="E592" s="54" t="n"/>
      <c r="F592" s="54" t="n"/>
      <c r="G592" s="54" t="n"/>
      <c r="H592" s="54" t="n"/>
      <c r="I592" s="55" t="n"/>
    </row>
    <row r="593" ht="15" customHeight="1">
      <c r="A593" s="42" t="inlineStr">
        <is>
          <t>Material</t>
        </is>
      </c>
      <c r="B593" s="54" t="n"/>
      <c r="C593" s="55" t="n"/>
      <c r="D593" s="37" t="inlineStr">
        <is>
          <t>FONTE</t>
        </is>
      </c>
      <c r="E593" s="55" t="n"/>
      <c r="F593" s="37" t="inlineStr">
        <is>
          <t>UNID</t>
        </is>
      </c>
      <c r="G593" s="37" t="inlineStr">
        <is>
          <t>COEFICIENTE</t>
        </is>
      </c>
      <c r="H593" s="37" t="inlineStr">
        <is>
          <t>PREÇO UNITÁRIO</t>
        </is>
      </c>
      <c r="I593" s="37" t="inlineStr">
        <is>
          <t>TOTAL</t>
        </is>
      </c>
    </row>
    <row r="594" ht="29.1" customHeight="1">
      <c r="A594" s="44" t="inlineStr">
        <is>
          <t>76.10.06</t>
        </is>
      </c>
      <c r="B594" s="43" t="inlineStr">
        <is>
          <t>MEIO FIO EM CONCRETO PRE-MOLDADO FCK&gt;=20MPA, PADRÃO SUDECAP TIPO A, 30 X 14,2/12 (H X L1/L2), COMPRIMENTO 80 CM</t>
        </is>
      </c>
      <c r="C594" s="55" t="n"/>
      <c r="D594" s="44" t="inlineStr">
        <is>
          <t>SUDECAP</t>
        </is>
      </c>
      <c r="E594" s="55" t="n"/>
      <c r="F594" s="44" t="inlineStr">
        <is>
          <t>M</t>
        </is>
      </c>
      <c r="G594" s="21" t="n">
        <v>1</v>
      </c>
      <c r="H594" s="22">
        <f>ROUND(M594*FATOR, 2)</f>
        <v/>
      </c>
      <c r="I594" s="22">
        <f>ROUND(G594*H594, 2)</f>
        <v/>
      </c>
      <c r="L594" t="n">
        <v>1</v>
      </c>
      <c r="M594" t="n">
        <v>27.9</v>
      </c>
      <c r="N594">
        <f>(M594-H594)</f>
        <v/>
      </c>
    </row>
    <row r="595" ht="15" customHeight="1">
      <c r="A595" s="2" t="n"/>
      <c r="B595" s="2" t="n"/>
      <c r="C595" s="2" t="n"/>
      <c r="D595" s="2" t="n"/>
      <c r="E595" s="2" t="n"/>
      <c r="F595" s="2" t="n"/>
      <c r="G595" s="45" t="inlineStr">
        <is>
          <t>TOTAL Material:</t>
        </is>
      </c>
      <c r="H595" s="55" t="n"/>
      <c r="I595" s="23">
        <f>SUM(I594:I594)</f>
        <v/>
      </c>
    </row>
    <row r="596" ht="15" customHeight="1">
      <c r="A596" s="42" t="inlineStr">
        <is>
          <t>Mão de Obra</t>
        </is>
      </c>
      <c r="B596" s="54" t="n"/>
      <c r="C596" s="55" t="n"/>
      <c r="D596" s="37" t="inlineStr">
        <is>
          <t>FONTE</t>
        </is>
      </c>
      <c r="E596" s="55" t="n"/>
      <c r="F596" s="37" t="inlineStr">
        <is>
          <t>UNID</t>
        </is>
      </c>
      <c r="G596" s="37" t="inlineStr">
        <is>
          <t>COEFICIENTE</t>
        </is>
      </c>
      <c r="H596" s="37" t="inlineStr">
        <is>
          <t>PREÇO UNITÁRIO</t>
        </is>
      </c>
      <c r="I596" s="37" t="inlineStr">
        <is>
          <t>TOTAL</t>
        </is>
      </c>
    </row>
    <row r="597" ht="15" customHeight="1">
      <c r="A597" s="44" t="inlineStr">
        <is>
          <t>55.10.75</t>
        </is>
      </c>
      <c r="B597" s="43" t="inlineStr">
        <is>
          <t>PEDREIRO</t>
        </is>
      </c>
      <c r="C597" s="55" t="n"/>
      <c r="D597" s="44" t="inlineStr">
        <is>
          <t>SUDECAP</t>
        </is>
      </c>
      <c r="E597" s="55" t="n"/>
      <c r="F597" s="44" t="inlineStr">
        <is>
          <t>H</t>
        </is>
      </c>
      <c r="G597" s="21">
        <f>L597*FATOR</f>
        <v/>
      </c>
      <c r="H597" s="22" t="n">
        <v>24.05</v>
      </c>
      <c r="I597" s="22">
        <f>ROUND(G597*H597, 2)</f>
        <v/>
      </c>
      <c r="L597" t="n">
        <v>0.25</v>
      </c>
      <c r="M597" t="n">
        <v>24.05</v>
      </c>
      <c r="N597">
        <f>(M597-H597)</f>
        <v/>
      </c>
    </row>
    <row r="598" ht="15" customHeight="1">
      <c r="A598" s="44" t="inlineStr">
        <is>
          <t>55.10.88</t>
        </is>
      </c>
      <c r="B598" s="43" t="inlineStr">
        <is>
          <t>SERVENTE</t>
        </is>
      </c>
      <c r="C598" s="55" t="n"/>
      <c r="D598" s="44" t="inlineStr">
        <is>
          <t>SUDECAP</t>
        </is>
      </c>
      <c r="E598" s="55" t="n"/>
      <c r="F598" s="44" t="inlineStr">
        <is>
          <t>H</t>
        </is>
      </c>
      <c r="G598" s="21">
        <f>L598*FATOR</f>
        <v/>
      </c>
      <c r="H598" s="22" t="n">
        <v>16.84</v>
      </c>
      <c r="I598" s="22">
        <f>ROUND(G598*H598, 2)</f>
        <v/>
      </c>
      <c r="L598" t="n">
        <v>0.7</v>
      </c>
      <c r="M598" t="n">
        <v>16.84</v>
      </c>
      <c r="N598">
        <f>(M598-H598)</f>
        <v/>
      </c>
    </row>
    <row r="599" ht="15" customHeight="1">
      <c r="A599" s="2" t="n"/>
      <c r="B599" s="2" t="n"/>
      <c r="C599" s="2" t="n"/>
      <c r="D599" s="2" t="n"/>
      <c r="E599" s="2" t="n"/>
      <c r="F599" s="2" t="n"/>
      <c r="G599" s="45" t="inlineStr">
        <is>
          <t>TOTAL Mão de Obra:</t>
        </is>
      </c>
      <c r="H599" s="55" t="n"/>
      <c r="I599" s="23">
        <f>SUM(I597:I598)</f>
        <v/>
      </c>
    </row>
    <row r="600" ht="15" customHeight="1">
      <c r="A600" s="42" t="inlineStr">
        <is>
          <t>Serviço</t>
        </is>
      </c>
      <c r="B600" s="54" t="n"/>
      <c r="C600" s="55" t="n"/>
      <c r="D600" s="37" t="inlineStr">
        <is>
          <t>FONTE</t>
        </is>
      </c>
      <c r="E600" s="55" t="n"/>
      <c r="F600" s="37" t="inlineStr">
        <is>
          <t>UNID</t>
        </is>
      </c>
      <c r="G600" s="37" t="inlineStr">
        <is>
          <t>COEFICIENTE</t>
        </is>
      </c>
      <c r="H600" s="37" t="inlineStr">
        <is>
          <t>PREÇO UNITÁRIO</t>
        </is>
      </c>
      <c r="I600" s="37" t="inlineStr">
        <is>
          <t>TOTAL</t>
        </is>
      </c>
    </row>
    <row r="601" ht="15" customHeight="1">
      <c r="A601" s="44" t="inlineStr">
        <is>
          <t>40.24.15</t>
        </is>
      </c>
      <c r="B601" s="43" t="inlineStr">
        <is>
          <t>ARGAMASSA DE CIMENTO E AREIA 1:3</t>
        </is>
      </c>
      <c r="C601" s="55" t="n"/>
      <c r="D601" s="44" t="inlineStr">
        <is>
          <t>SUDECAP</t>
        </is>
      </c>
      <c r="E601" s="55" t="n"/>
      <c r="F601" s="44" t="inlineStr">
        <is>
          <t>M3</t>
        </is>
      </c>
      <c r="G601" s="21" t="n">
        <v>0.0013</v>
      </c>
      <c r="H601" s="22">
        <f>'COMPOSICOES AUXILIARES'!G26</f>
        <v/>
      </c>
      <c r="I601" s="22">
        <f>ROUND(G601*H601, 2)</f>
        <v/>
      </c>
      <c r="L601" t="n">
        <v>0.0013</v>
      </c>
      <c r="M601" t="n">
        <v>635.01</v>
      </c>
      <c r="N601">
        <f>(M601-H601)</f>
        <v/>
      </c>
    </row>
    <row r="602" ht="15" customHeight="1">
      <c r="A602" s="2" t="n"/>
      <c r="B602" s="2" t="n"/>
      <c r="C602" s="2" t="n"/>
      <c r="D602" s="2" t="n"/>
      <c r="E602" s="2" t="n"/>
      <c r="F602" s="2" t="n"/>
      <c r="G602" s="45" t="inlineStr">
        <is>
          <t>TOTAL Serviço:</t>
        </is>
      </c>
      <c r="H602" s="55" t="n"/>
      <c r="I602" s="23">
        <f>SUM(I601:I601)</f>
        <v/>
      </c>
    </row>
    <row r="603" ht="15" customHeight="1">
      <c r="A603" s="2" t="n"/>
      <c r="B603" s="2" t="n"/>
      <c r="C603" s="2" t="n"/>
      <c r="D603" s="2" t="n"/>
      <c r="E603" s="2" t="n"/>
      <c r="F603" s="2" t="n"/>
      <c r="G603" s="46" t="inlineStr">
        <is>
          <t>VALOR:</t>
        </is>
      </c>
      <c r="H603" s="55" t="n"/>
      <c r="I603" s="5">
        <f>SUM(I595,I602,I599)</f>
        <v/>
      </c>
    </row>
    <row r="604" ht="15" customHeight="1">
      <c r="A604" s="2" t="n"/>
      <c r="B604" s="2" t="n"/>
      <c r="C604" s="2" t="n"/>
      <c r="D604" s="2" t="n"/>
      <c r="E604" s="2" t="n"/>
      <c r="F604" s="2" t="n"/>
      <c r="G604" s="46" t="inlineStr">
        <is>
          <t>VALOR BDI:</t>
        </is>
      </c>
      <c r="H604" s="55" t="n"/>
      <c r="I604" s="5">
        <f>ROUNDDOWN(I603*BDI,2)</f>
        <v/>
      </c>
    </row>
    <row r="605" ht="15" customHeight="1">
      <c r="A605" s="2" t="n"/>
      <c r="B605" s="2" t="n"/>
      <c r="C605" s="2" t="n"/>
      <c r="D605" s="2" t="n"/>
      <c r="E605" s="2" t="n"/>
      <c r="F605" s="2" t="n"/>
      <c r="G605" s="46" t="inlineStr">
        <is>
          <t>VALOR COM BDI:</t>
        </is>
      </c>
      <c r="H605" s="55" t="n"/>
      <c r="I605" s="5">
        <f>I604 + I603</f>
        <v/>
      </c>
    </row>
    <row r="606" ht="9.949999999999999" customHeight="1">
      <c r="A606" s="2" t="n"/>
      <c r="B606" s="2" t="n"/>
      <c r="C606" s="2" t="n"/>
      <c r="D606" s="40" t="n"/>
      <c r="G606" s="2" t="n"/>
      <c r="H606" s="2" t="n"/>
      <c r="I606" s="2" t="n"/>
    </row>
    <row r="607" ht="20.1" customHeight="1">
      <c r="A607" s="41" t="inlineStr">
        <is>
          <t>7.5. 18.71.10 CORDAO DE CONC. PRÉ FABRICADO BOLEADO 10X10 (M)</t>
        </is>
      </c>
      <c r="B607" s="54" t="n"/>
      <c r="C607" s="54" t="n"/>
      <c r="D607" s="54" t="n"/>
      <c r="E607" s="54" t="n"/>
      <c r="F607" s="54" t="n"/>
      <c r="G607" s="54" t="n"/>
      <c r="H607" s="54" t="n"/>
      <c r="I607" s="55" t="n"/>
    </row>
    <row r="608" ht="15" customHeight="1">
      <c r="A608" s="42" t="inlineStr">
        <is>
          <t>Material</t>
        </is>
      </c>
      <c r="B608" s="54" t="n"/>
      <c r="C608" s="55" t="n"/>
      <c r="D608" s="37" t="inlineStr">
        <is>
          <t>FONTE</t>
        </is>
      </c>
      <c r="E608" s="55" t="n"/>
      <c r="F608" s="37" t="inlineStr">
        <is>
          <t>UNID</t>
        </is>
      </c>
      <c r="G608" s="37" t="inlineStr">
        <is>
          <t>COEFICIENTE</t>
        </is>
      </c>
      <c r="H608" s="37" t="inlineStr">
        <is>
          <t>PREÇO UNITÁRIO</t>
        </is>
      </c>
      <c r="I608" s="37" t="inlineStr">
        <is>
          <t>TOTAL</t>
        </is>
      </c>
    </row>
    <row r="609" ht="21" customHeight="1">
      <c r="A609" s="44" t="inlineStr">
        <is>
          <t>76.10.09</t>
        </is>
      </c>
      <c r="B609" s="43" t="inlineStr">
        <is>
          <t>CORDÃO DE CONCRETO BOLEADO PRE-FABRICADO FCK&gt;=20 MPA, PADRÃO SUDECAP, COMPRIMENTO 1M</t>
        </is>
      </c>
      <c r="C609" s="55" t="n"/>
      <c r="D609" s="44" t="inlineStr">
        <is>
          <t>SUDECAP</t>
        </is>
      </c>
      <c r="E609" s="55" t="n"/>
      <c r="F609" s="44" t="inlineStr">
        <is>
          <t>UN</t>
        </is>
      </c>
      <c r="G609" s="21" t="n">
        <v>1</v>
      </c>
      <c r="H609" s="22">
        <f>ROUND(M609*FATOR, 2)</f>
        <v/>
      </c>
      <c r="I609" s="22">
        <f>ROUND(G609*H609, 2)</f>
        <v/>
      </c>
      <c r="L609" t="n">
        <v>1</v>
      </c>
      <c r="M609" t="n">
        <v>20</v>
      </c>
      <c r="N609">
        <f>(M609-H609)</f>
        <v/>
      </c>
    </row>
    <row r="610" ht="15" customHeight="1">
      <c r="A610" s="2" t="n"/>
      <c r="B610" s="2" t="n"/>
      <c r="C610" s="2" t="n"/>
      <c r="D610" s="2" t="n"/>
      <c r="E610" s="2" t="n"/>
      <c r="F610" s="2" t="n"/>
      <c r="G610" s="45" t="inlineStr">
        <is>
          <t>TOTAL Material:</t>
        </is>
      </c>
      <c r="H610" s="55" t="n"/>
      <c r="I610" s="23">
        <f>SUM(I609:I609)</f>
        <v/>
      </c>
    </row>
    <row r="611" ht="15" customHeight="1">
      <c r="A611" s="42" t="inlineStr">
        <is>
          <t>Mão de Obra</t>
        </is>
      </c>
      <c r="B611" s="54" t="n"/>
      <c r="C611" s="55" t="n"/>
      <c r="D611" s="37" t="inlineStr">
        <is>
          <t>FONTE</t>
        </is>
      </c>
      <c r="E611" s="55" t="n"/>
      <c r="F611" s="37" t="inlineStr">
        <is>
          <t>UNID</t>
        </is>
      </c>
      <c r="G611" s="37" t="inlineStr">
        <is>
          <t>COEFICIENTE</t>
        </is>
      </c>
      <c r="H611" s="37" t="inlineStr">
        <is>
          <t>PREÇO UNITÁRIO</t>
        </is>
      </c>
      <c r="I611" s="37" t="inlineStr">
        <is>
          <t>TOTAL</t>
        </is>
      </c>
    </row>
    <row r="612" ht="15" customHeight="1">
      <c r="A612" s="44" t="inlineStr">
        <is>
          <t>55.10.75</t>
        </is>
      </c>
      <c r="B612" s="43" t="inlineStr">
        <is>
          <t>PEDREIRO</t>
        </is>
      </c>
      <c r="C612" s="55" t="n"/>
      <c r="D612" s="44" t="inlineStr">
        <is>
          <t>SUDECAP</t>
        </is>
      </c>
      <c r="E612" s="55" t="n"/>
      <c r="F612" s="44" t="inlineStr">
        <is>
          <t>H</t>
        </is>
      </c>
      <c r="G612" s="21">
        <f>L612*FATOR</f>
        <v/>
      </c>
      <c r="H612" s="22" t="n">
        <v>24.05</v>
      </c>
      <c r="I612" s="22">
        <f>ROUND(G612*H612, 2)</f>
        <v/>
      </c>
      <c r="L612" t="n">
        <v>0.2</v>
      </c>
      <c r="M612" t="n">
        <v>24.05</v>
      </c>
      <c r="N612">
        <f>(M612-H612)</f>
        <v/>
      </c>
    </row>
    <row r="613" ht="15" customHeight="1">
      <c r="A613" s="44" t="inlineStr">
        <is>
          <t>55.10.88</t>
        </is>
      </c>
      <c r="B613" s="43" t="inlineStr">
        <is>
          <t>SERVENTE</t>
        </is>
      </c>
      <c r="C613" s="55" t="n"/>
      <c r="D613" s="44" t="inlineStr">
        <is>
          <t>SUDECAP</t>
        </is>
      </c>
      <c r="E613" s="55" t="n"/>
      <c r="F613" s="44" t="inlineStr">
        <is>
          <t>H</t>
        </is>
      </c>
      <c r="G613" s="21">
        <f>L613*FATOR</f>
        <v/>
      </c>
      <c r="H613" s="22" t="n">
        <v>16.84</v>
      </c>
      <c r="I613" s="22">
        <f>ROUND(G613*H613, 2)</f>
        <v/>
      </c>
      <c r="L613" t="n">
        <v>0.2</v>
      </c>
      <c r="M613" t="n">
        <v>16.84</v>
      </c>
      <c r="N613">
        <f>(M613-H613)</f>
        <v/>
      </c>
    </row>
    <row r="614" ht="15" customHeight="1">
      <c r="A614" s="2" t="n"/>
      <c r="B614" s="2" t="n"/>
      <c r="C614" s="2" t="n"/>
      <c r="D614" s="2" t="n"/>
      <c r="E614" s="2" t="n"/>
      <c r="F614" s="2" t="n"/>
      <c r="G614" s="45" t="inlineStr">
        <is>
          <t>TOTAL Mão de Obra:</t>
        </is>
      </c>
      <c r="H614" s="55" t="n"/>
      <c r="I614" s="23">
        <f>SUM(I612:I613)</f>
        <v/>
      </c>
    </row>
    <row r="615" ht="15" customHeight="1">
      <c r="A615" s="42" t="inlineStr">
        <is>
          <t>Serviço</t>
        </is>
      </c>
      <c r="B615" s="54" t="n"/>
      <c r="C615" s="55" t="n"/>
      <c r="D615" s="37" t="inlineStr">
        <is>
          <t>FONTE</t>
        </is>
      </c>
      <c r="E615" s="55" t="n"/>
      <c r="F615" s="37" t="inlineStr">
        <is>
          <t>UNID</t>
        </is>
      </c>
      <c r="G615" s="37" t="inlineStr">
        <is>
          <t>COEFICIENTE</t>
        </is>
      </c>
      <c r="H615" s="37" t="inlineStr">
        <is>
          <t>PREÇO UNITÁRIO</t>
        </is>
      </c>
      <c r="I615" s="37" t="inlineStr">
        <is>
          <t>TOTAL</t>
        </is>
      </c>
    </row>
    <row r="616" ht="15" customHeight="1">
      <c r="A616" s="44" t="inlineStr">
        <is>
          <t>40.24.15</t>
        </is>
      </c>
      <c r="B616" s="43" t="inlineStr">
        <is>
          <t>ARGAMASSA DE CIMENTO E AREIA 1:3</t>
        </is>
      </c>
      <c r="C616" s="55" t="n"/>
      <c r="D616" s="44" t="inlineStr">
        <is>
          <t>SUDECAP</t>
        </is>
      </c>
      <c r="E616" s="55" t="n"/>
      <c r="F616" s="44" t="inlineStr">
        <is>
          <t>M3</t>
        </is>
      </c>
      <c r="G616" s="21" t="n">
        <v>0.002</v>
      </c>
      <c r="H616" s="22">
        <f>'COMPOSICOES AUXILIARES'!G26</f>
        <v/>
      </c>
      <c r="I616" s="22">
        <f>ROUND(G616*H616, 2)</f>
        <v/>
      </c>
      <c r="L616" t="n">
        <v>0.002</v>
      </c>
      <c r="M616" t="n">
        <v>635.01</v>
      </c>
      <c r="N616">
        <f>(M616-H616)</f>
        <v/>
      </c>
    </row>
    <row r="617" ht="15" customHeight="1">
      <c r="A617" s="2" t="n"/>
      <c r="B617" s="2" t="n"/>
      <c r="C617" s="2" t="n"/>
      <c r="D617" s="2" t="n"/>
      <c r="E617" s="2" t="n"/>
      <c r="F617" s="2" t="n"/>
      <c r="G617" s="45" t="inlineStr">
        <is>
          <t>TOTAL Serviço:</t>
        </is>
      </c>
      <c r="H617" s="55" t="n"/>
      <c r="I617" s="23">
        <f>SUM(I616:I616)</f>
        <v/>
      </c>
    </row>
    <row r="618" ht="15" customHeight="1">
      <c r="A618" s="2" t="n"/>
      <c r="B618" s="2" t="n"/>
      <c r="C618" s="2" t="n"/>
      <c r="D618" s="2" t="n"/>
      <c r="E618" s="2" t="n"/>
      <c r="F618" s="2" t="n"/>
      <c r="G618" s="46" t="inlineStr">
        <is>
          <t>VALOR:</t>
        </is>
      </c>
      <c r="H618" s="55" t="n"/>
      <c r="I618" s="5">
        <f>SUM(I610,I617,I614)</f>
        <v/>
      </c>
    </row>
    <row r="619" ht="15" customHeight="1">
      <c r="A619" s="2" t="n"/>
      <c r="B619" s="2" t="n"/>
      <c r="C619" s="2" t="n"/>
      <c r="D619" s="2" t="n"/>
      <c r="E619" s="2" t="n"/>
      <c r="F619" s="2" t="n"/>
      <c r="G619" s="46" t="inlineStr">
        <is>
          <t>VALOR BDI:</t>
        </is>
      </c>
      <c r="H619" s="55" t="n"/>
      <c r="I619" s="5">
        <f>ROUNDDOWN(I618*BDI,2)</f>
        <v/>
      </c>
    </row>
    <row r="620" ht="15" customHeight="1">
      <c r="A620" s="2" t="n"/>
      <c r="B620" s="2" t="n"/>
      <c r="C620" s="2" t="n"/>
      <c r="D620" s="2" t="n"/>
      <c r="E620" s="2" t="n"/>
      <c r="F620" s="2" t="n"/>
      <c r="G620" s="46" t="inlineStr">
        <is>
          <t>VALOR COM BDI:</t>
        </is>
      </c>
      <c r="H620" s="55" t="n"/>
      <c r="I620" s="5">
        <f>I619 + I618</f>
        <v/>
      </c>
    </row>
    <row r="621" ht="9.949999999999999" customHeight="1">
      <c r="A621" s="2" t="n"/>
      <c r="B621" s="2" t="n"/>
      <c r="C621" s="2" t="n"/>
      <c r="D621" s="40" t="n"/>
      <c r="G621" s="2" t="n"/>
      <c r="H621" s="2" t="n"/>
      <c r="I621" s="2" t="n"/>
    </row>
    <row r="622" ht="20.1" customHeight="1">
      <c r="A622" s="41" t="inlineStr">
        <is>
          <t>7.6. ITEM CPU-04 MINI-VIGA (10X10) PARA TRAVAMENTO DO PISO EMBORRACHADO (M)</t>
        </is>
      </c>
      <c r="B622" s="54" t="n"/>
      <c r="C622" s="54" t="n"/>
      <c r="D622" s="54" t="n"/>
      <c r="E622" s="54" t="n"/>
      <c r="F622" s="54" t="n"/>
      <c r="G622" s="54" t="n"/>
      <c r="H622" s="54" t="n"/>
      <c r="I622" s="55" t="n"/>
    </row>
    <row r="623" ht="15" customHeight="1">
      <c r="A623" s="42" t="inlineStr">
        <is>
          <t>Serviço</t>
        </is>
      </c>
      <c r="B623" s="54" t="n"/>
      <c r="C623" s="55" t="n"/>
      <c r="D623" s="37" t="inlineStr">
        <is>
          <t>FONTE</t>
        </is>
      </c>
      <c r="E623" s="55" t="n"/>
      <c r="F623" s="37" t="inlineStr">
        <is>
          <t>UNID</t>
        </is>
      </c>
      <c r="G623" s="37" t="inlineStr">
        <is>
          <t>COEFICIENTE</t>
        </is>
      </c>
      <c r="H623" s="37" t="inlineStr">
        <is>
          <t>PREÇO UNITÁRIO</t>
        </is>
      </c>
      <c r="I623" s="37" t="inlineStr">
        <is>
          <t>TOTAL</t>
        </is>
      </c>
    </row>
    <row r="624" ht="21" customHeight="1">
      <c r="A624" s="44" t="inlineStr">
        <is>
          <t>04.21.01</t>
        </is>
      </c>
      <c r="B624" s="43" t="inlineStr">
        <is>
          <t>CONCRETO 1:4:8, BRITA CALCARIA, PREPARADO EM OBRA E LANÇADO EM FUNDAÇÃO</t>
        </is>
      </c>
      <c r="C624" s="55" t="n"/>
      <c r="D624" s="44" t="inlineStr">
        <is>
          <t>SUDECAP</t>
        </is>
      </c>
      <c r="E624" s="55" t="n"/>
      <c r="F624" s="44" t="inlineStr">
        <is>
          <t>M3</t>
        </is>
      </c>
      <c r="G624" s="21" t="n">
        <v>0.01</v>
      </c>
      <c r="H624" s="22">
        <f>'COMPOSICOES AUXILIARES'!G237</f>
        <v/>
      </c>
      <c r="I624" s="22">
        <f>ROUND(G624*H624, 2)</f>
        <v/>
      </c>
      <c r="L624" t="n">
        <v>0.01</v>
      </c>
      <c r="M624" t="n">
        <v>599.45</v>
      </c>
      <c r="N624">
        <f>(M624-H624)</f>
        <v/>
      </c>
    </row>
    <row r="625" ht="29.1" customHeight="1">
      <c r="A625" s="44" t="inlineStr">
        <is>
          <t>04.13.16</t>
        </is>
      </c>
      <c r="B625" s="43" t="inlineStr">
        <is>
          <t>FORMA PARA BALDRAME EM TÁBUA DE MADEIRA SERRADA, 3 APROVEITAMENTOS - FABRICAÇÃO, MONTAGEM E DESMONTAGEM</t>
        </is>
      </c>
      <c r="C625" s="55" t="n"/>
      <c r="D625" s="44" t="inlineStr">
        <is>
          <t>SUDECAP</t>
        </is>
      </c>
      <c r="E625" s="55" t="n"/>
      <c r="F625" s="44" t="inlineStr">
        <is>
          <t>M2</t>
        </is>
      </c>
      <c r="G625" s="21" t="n">
        <v>0.1</v>
      </c>
      <c r="H625" s="22">
        <f>'COMPOSICOES AUXILIARES'!G355</f>
        <v/>
      </c>
      <c r="I625" s="22">
        <f>ROUND(G625*H625, 2)</f>
        <v/>
      </c>
      <c r="L625" t="n">
        <v>0.1</v>
      </c>
      <c r="M625" t="n">
        <v>64.68000000000001</v>
      </c>
      <c r="N625">
        <f>(M625-H625)</f>
        <v/>
      </c>
    </row>
    <row r="626" ht="15" customHeight="1">
      <c r="A626" s="44" t="inlineStr">
        <is>
          <t>03.18.01</t>
        </is>
      </c>
      <c r="B626" s="43" t="inlineStr">
        <is>
          <t>H &lt;= 1.5 M</t>
        </is>
      </c>
      <c r="C626" s="55" t="n"/>
      <c r="D626" s="44" t="inlineStr">
        <is>
          <t>SUDECAP</t>
        </is>
      </c>
      <c r="E626" s="55" t="n"/>
      <c r="F626" s="44" t="inlineStr">
        <is>
          <t>M3</t>
        </is>
      </c>
      <c r="G626" s="21" t="n">
        <v>0.01</v>
      </c>
      <c r="H626" s="22">
        <f>'COMPOSICOES AUXILIARES'!G375</f>
        <v/>
      </c>
      <c r="I626" s="22">
        <f>ROUND(G626*H626, 2)</f>
        <v/>
      </c>
      <c r="L626" t="n">
        <v>0.01</v>
      </c>
      <c r="M626" t="n">
        <v>6.02</v>
      </c>
      <c r="N626">
        <f>(M626-H626)</f>
        <v/>
      </c>
    </row>
    <row r="627" ht="15" customHeight="1">
      <c r="A627" s="2" t="n"/>
      <c r="B627" s="2" t="n"/>
      <c r="C627" s="2" t="n"/>
      <c r="D627" s="2" t="n"/>
      <c r="E627" s="2" t="n"/>
      <c r="F627" s="2" t="n"/>
      <c r="G627" s="45" t="inlineStr">
        <is>
          <t>TOTAL Serviço:</t>
        </is>
      </c>
      <c r="H627" s="55" t="n"/>
      <c r="I627" s="23">
        <f>SUM(I624:I626)</f>
        <v/>
      </c>
    </row>
    <row r="628" ht="15" customHeight="1">
      <c r="A628" s="2" t="n"/>
      <c r="B628" s="2" t="n"/>
      <c r="C628" s="2" t="n"/>
      <c r="D628" s="2" t="n"/>
      <c r="E628" s="2" t="n"/>
      <c r="F628" s="2" t="n"/>
      <c r="G628" s="46" t="inlineStr">
        <is>
          <t>VALOR:</t>
        </is>
      </c>
      <c r="H628" s="55" t="n"/>
      <c r="I628" s="5">
        <f>SUM(I627)</f>
        <v/>
      </c>
    </row>
    <row r="629" ht="15" customHeight="1">
      <c r="A629" s="2" t="n"/>
      <c r="B629" s="2" t="n"/>
      <c r="C629" s="2" t="n"/>
      <c r="D629" s="2" t="n"/>
      <c r="E629" s="2" t="n"/>
      <c r="F629" s="2" t="n"/>
      <c r="G629" s="46" t="inlineStr">
        <is>
          <t>VALOR BDI:</t>
        </is>
      </c>
      <c r="H629" s="55" t="n"/>
      <c r="I629" s="5">
        <f>ROUNDDOWN(I628*BDI,2)</f>
        <v/>
      </c>
    </row>
    <row r="630" ht="15" customHeight="1">
      <c r="A630" s="2" t="n"/>
      <c r="B630" s="2" t="n"/>
      <c r="C630" s="2" t="n"/>
      <c r="D630" s="2" t="n"/>
      <c r="E630" s="2" t="n"/>
      <c r="F630" s="2" t="n"/>
      <c r="G630" s="46" t="inlineStr">
        <is>
          <t>VALOR COM BDI:</t>
        </is>
      </c>
      <c r="H630" s="55" t="n"/>
      <c r="I630" s="5">
        <f>I629 + I628</f>
        <v/>
      </c>
    </row>
    <row r="631" ht="9.949999999999999" customHeight="1">
      <c r="A631" s="2" t="n"/>
      <c r="B631" s="2" t="n"/>
      <c r="C631" s="2" t="n"/>
      <c r="D631" s="40" t="n"/>
      <c r="G631" s="2" t="n"/>
      <c r="H631" s="2" t="n"/>
      <c r="I631" s="2" t="n"/>
    </row>
    <row r="632" ht="20.1" customHeight="1">
      <c r="A632" s="41" t="inlineStr">
        <is>
          <t>7.7. ITEM CPU-05 PISANTE DE CONCRETO RETANGULAR PARA GUIAR CAMINHO NA GRAMA 100X40CM E-10CM (UN)</t>
        </is>
      </c>
      <c r="B632" s="54" t="n"/>
      <c r="C632" s="54" t="n"/>
      <c r="D632" s="54" t="n"/>
      <c r="E632" s="54" t="n"/>
      <c r="F632" s="54" t="n"/>
      <c r="G632" s="54" t="n"/>
      <c r="H632" s="54" t="n"/>
      <c r="I632" s="55" t="n"/>
    </row>
    <row r="633" ht="15" customHeight="1">
      <c r="A633" s="42" t="inlineStr">
        <is>
          <t>Serviço</t>
        </is>
      </c>
      <c r="B633" s="54" t="n"/>
      <c r="C633" s="55" t="n"/>
      <c r="D633" s="37" t="inlineStr">
        <is>
          <t>FONTE</t>
        </is>
      </c>
      <c r="E633" s="55" t="n"/>
      <c r="F633" s="37" t="inlineStr">
        <is>
          <t>UNID</t>
        </is>
      </c>
      <c r="G633" s="37" t="inlineStr">
        <is>
          <t>COEFICIENTE</t>
        </is>
      </c>
      <c r="H633" s="37" t="inlineStr">
        <is>
          <t>PREÇO UNITÁRIO</t>
        </is>
      </c>
      <c r="I633" s="37" t="inlineStr">
        <is>
          <t>TOTAL</t>
        </is>
      </c>
    </row>
    <row r="634" ht="21" customHeight="1">
      <c r="A634" s="44" t="inlineStr">
        <is>
          <t>06.05.20</t>
        </is>
      </c>
      <c r="B634" s="43" t="inlineStr">
        <is>
          <t>FCK &gt;= 20 MPA, BRITA CALCÁRIA, PREPARADO EM OBRA E LANÇADO EM ESTRUTURA</t>
        </is>
      </c>
      <c r="C634" s="55" t="n"/>
      <c r="D634" s="44" t="inlineStr">
        <is>
          <t>SUDECAP</t>
        </is>
      </c>
      <c r="E634" s="55" t="n"/>
      <c r="F634" s="44" t="inlineStr">
        <is>
          <t>M3</t>
        </is>
      </c>
      <c r="G634" s="21" t="n">
        <v>0.04</v>
      </c>
      <c r="H634" s="22">
        <f>'COMPOSICOES AUXILIARES'!G325</f>
        <v/>
      </c>
      <c r="I634" s="22">
        <f>ROUND(G634*H634, 2)</f>
        <v/>
      </c>
      <c r="L634" t="n">
        <v>0.04</v>
      </c>
      <c r="M634" t="n">
        <v>736.15</v>
      </c>
      <c r="N634">
        <f>(M634-H634)</f>
        <v/>
      </c>
    </row>
    <row r="635" ht="29.1" customHeight="1">
      <c r="A635" s="44" t="inlineStr">
        <is>
          <t>04.13.16</t>
        </is>
      </c>
      <c r="B635" s="43" t="inlineStr">
        <is>
          <t>FORMA PARA BALDRAME EM TÁBUA DE MADEIRA SERRADA, 3 APROVEITAMENTOS - FABRICAÇÃO, MONTAGEM E DESMONTAGEM</t>
        </is>
      </c>
      <c r="C635" s="55" t="n"/>
      <c r="D635" s="44" t="inlineStr">
        <is>
          <t>SUDECAP</t>
        </is>
      </c>
      <c r="E635" s="55" t="n"/>
      <c r="F635" s="44" t="inlineStr">
        <is>
          <t>M2</t>
        </is>
      </c>
      <c r="G635" s="21" t="n">
        <v>0.31</v>
      </c>
      <c r="H635" s="22">
        <f>'COMPOSICOES AUXILIARES'!G355</f>
        <v/>
      </c>
      <c r="I635" s="22">
        <f>ROUND(G635*H635, 2)</f>
        <v/>
      </c>
      <c r="L635" t="n">
        <v>0.31</v>
      </c>
      <c r="M635" t="n">
        <v>64.68000000000001</v>
      </c>
      <c r="N635">
        <f>(M635-H635)</f>
        <v/>
      </c>
    </row>
    <row r="636" ht="15" customHeight="1">
      <c r="A636" s="2" t="n"/>
      <c r="B636" s="2" t="n"/>
      <c r="C636" s="2" t="n"/>
      <c r="D636" s="2" t="n"/>
      <c r="E636" s="2" t="n"/>
      <c r="F636" s="2" t="n"/>
      <c r="G636" s="45" t="inlineStr">
        <is>
          <t>TOTAL Serviço:</t>
        </is>
      </c>
      <c r="H636" s="55" t="n"/>
      <c r="I636" s="23">
        <f>SUM(I634:I635)</f>
        <v/>
      </c>
    </row>
    <row r="637" ht="15" customHeight="1">
      <c r="A637" s="2" t="n"/>
      <c r="B637" s="2" t="n"/>
      <c r="C637" s="2" t="n"/>
      <c r="D637" s="2" t="n"/>
      <c r="E637" s="2" t="n"/>
      <c r="F637" s="2" t="n"/>
      <c r="G637" s="46" t="inlineStr">
        <is>
          <t>VALOR:</t>
        </is>
      </c>
      <c r="H637" s="55" t="n"/>
      <c r="I637" s="5">
        <f>SUM(I636)</f>
        <v/>
      </c>
    </row>
    <row r="638" ht="15" customHeight="1">
      <c r="A638" s="2" t="n"/>
      <c r="B638" s="2" t="n"/>
      <c r="C638" s="2" t="n"/>
      <c r="D638" s="2" t="n"/>
      <c r="E638" s="2" t="n"/>
      <c r="F638" s="2" t="n"/>
      <c r="G638" s="46" t="inlineStr">
        <is>
          <t>VALOR BDI:</t>
        </is>
      </c>
      <c r="H638" s="55" t="n"/>
      <c r="I638" s="5">
        <f>ROUNDDOWN(I637*BDI,2)</f>
        <v/>
      </c>
    </row>
    <row r="639" ht="15" customHeight="1">
      <c r="A639" s="2" t="n"/>
      <c r="B639" s="2" t="n"/>
      <c r="C639" s="2" t="n"/>
      <c r="D639" s="2" t="n"/>
      <c r="E639" s="2" t="n"/>
      <c r="F639" s="2" t="n"/>
      <c r="G639" s="46" t="inlineStr">
        <is>
          <t>VALOR COM BDI:</t>
        </is>
      </c>
      <c r="H639" s="55" t="n"/>
      <c r="I639" s="5">
        <f>I638 + I637</f>
        <v/>
      </c>
    </row>
    <row r="640" ht="9.949999999999999" customHeight="1">
      <c r="A640" s="2" t="n"/>
      <c r="B640" s="2" t="n"/>
      <c r="C640" s="2" t="n"/>
      <c r="D640" s="40" t="n"/>
      <c r="G640" s="2" t="n"/>
      <c r="H640" s="2" t="n"/>
      <c r="I640" s="2" t="n"/>
    </row>
    <row r="641" ht="20.1" customHeight="1">
      <c r="A641" s="41" t="inlineStr">
        <is>
          <t>7.8. ITEM COT-04 PERGOLADO DE MADEIRA PARAJU FIXADO EM PISO DE CONCRETO (M2)</t>
        </is>
      </c>
      <c r="B641" s="54" t="n"/>
      <c r="C641" s="54" t="n"/>
      <c r="D641" s="54" t="n"/>
      <c r="E641" s="54" t="n"/>
      <c r="F641" s="54" t="n"/>
      <c r="G641" s="54" t="n"/>
      <c r="H641" s="54" t="n"/>
      <c r="I641" s="55" t="n"/>
    </row>
    <row r="642" ht="15" customHeight="1">
      <c r="A642" s="42" t="inlineStr">
        <is>
          <t>Material</t>
        </is>
      </c>
      <c r="B642" s="54" t="n"/>
      <c r="C642" s="55" t="n"/>
      <c r="D642" s="37" t="inlineStr">
        <is>
          <t>FONTE</t>
        </is>
      </c>
      <c r="E642" s="55" t="n"/>
      <c r="F642" s="37" t="inlineStr">
        <is>
          <t>UNID</t>
        </is>
      </c>
      <c r="G642" s="37" t="inlineStr">
        <is>
          <t>COEFICIENTE</t>
        </is>
      </c>
      <c r="H642" s="37" t="inlineStr">
        <is>
          <t>PREÇO UNITÁRIO</t>
        </is>
      </c>
      <c r="I642" s="37" t="inlineStr">
        <is>
          <t>TOTAL</t>
        </is>
      </c>
    </row>
    <row r="643" ht="15" customHeight="1">
      <c r="A643" s="44" t="inlineStr">
        <is>
          <t>ITEM COT-4</t>
        </is>
      </c>
      <c r="B643" s="43" t="inlineStr">
        <is>
          <t>PERGOLADO DE MADEIRA PARA FIXADO EM PISO DE CONCRETO</t>
        </is>
      </c>
      <c r="C643" s="55" t="n"/>
      <c r="D643" s="44" t="inlineStr">
        <is>
          <t xml:space="preserve">Composições </t>
        </is>
      </c>
      <c r="E643" s="55" t="n"/>
      <c r="F643" s="44" t="inlineStr">
        <is>
          <t>M2</t>
        </is>
      </c>
      <c r="G643" s="21" t="n">
        <v>1</v>
      </c>
      <c r="H643" s="22">
        <f>ROUND(M643*FATOR, 2)</f>
        <v/>
      </c>
      <c r="I643" s="22">
        <f>ROUND(G643*H643, 2)</f>
        <v/>
      </c>
      <c r="L643" t="n">
        <v>1</v>
      </c>
      <c r="M643" t="n">
        <v>744.05</v>
      </c>
      <c r="N643">
        <f>(M643-H643)</f>
        <v/>
      </c>
    </row>
    <row r="644" ht="15" customHeight="1">
      <c r="A644" s="2" t="n"/>
      <c r="B644" s="2" t="n"/>
      <c r="C644" s="2" t="n"/>
      <c r="D644" s="2" t="n"/>
      <c r="E644" s="2" t="n"/>
      <c r="F644" s="2" t="n"/>
      <c r="G644" s="45" t="inlineStr">
        <is>
          <t>TOTAL Material:</t>
        </is>
      </c>
      <c r="H644" s="55" t="n"/>
      <c r="I644" s="23">
        <f>SUM(I643:I643)</f>
        <v/>
      </c>
    </row>
    <row r="645" ht="15" customHeight="1">
      <c r="A645" s="2" t="n"/>
      <c r="B645" s="2" t="n"/>
      <c r="C645" s="2" t="n"/>
      <c r="D645" s="2" t="n"/>
      <c r="E645" s="2" t="n"/>
      <c r="F645" s="2" t="n"/>
      <c r="G645" s="46" t="inlineStr">
        <is>
          <t>VALOR:</t>
        </is>
      </c>
      <c r="H645" s="55" t="n"/>
      <c r="I645" s="5">
        <f>SUM(I644)</f>
        <v/>
      </c>
    </row>
    <row r="646" ht="15" customHeight="1">
      <c r="A646" s="2" t="n"/>
      <c r="B646" s="2" t="n"/>
      <c r="C646" s="2" t="n"/>
      <c r="D646" s="2" t="n"/>
      <c r="E646" s="2" t="n"/>
      <c r="F646" s="2" t="n"/>
      <c r="G646" s="46" t="inlineStr">
        <is>
          <t>VALOR BDI:</t>
        </is>
      </c>
      <c r="H646" s="55" t="n"/>
      <c r="I646" s="5">
        <f>ROUNDDOWN(I645*BDI,2)</f>
        <v/>
      </c>
    </row>
    <row r="647" ht="15" customHeight="1">
      <c r="A647" s="2" t="n"/>
      <c r="B647" s="2" t="n"/>
      <c r="C647" s="2" t="n"/>
      <c r="D647" s="2" t="n"/>
      <c r="E647" s="2" t="n"/>
      <c r="F647" s="2" t="n"/>
      <c r="G647" s="46" t="inlineStr">
        <is>
          <t>VALOR COM BDI:</t>
        </is>
      </c>
      <c r="H647" s="55" t="n"/>
      <c r="I647" s="5">
        <f>I646 + I645</f>
        <v/>
      </c>
    </row>
    <row r="648" ht="9.949999999999999" customHeight="1">
      <c r="A648" s="2" t="n"/>
      <c r="B648" s="2" t="n"/>
      <c r="C648" s="2" t="n"/>
      <c r="D648" s="40" t="n"/>
      <c r="G648" s="2" t="n"/>
      <c r="H648" s="2" t="n"/>
      <c r="I648" s="2" t="n"/>
    </row>
    <row r="649" ht="20.1" customHeight="1">
      <c r="A649" s="41" t="inlineStr">
        <is>
          <t>7.9. 18.72.01 PREMOLDADO DE CONCRETO (M)</t>
        </is>
      </c>
      <c r="B649" s="54" t="n"/>
      <c r="C649" s="54" t="n"/>
      <c r="D649" s="54" t="n"/>
      <c r="E649" s="54" t="n"/>
      <c r="F649" s="54" t="n"/>
      <c r="G649" s="54" t="n"/>
      <c r="H649" s="54" t="n"/>
      <c r="I649" s="55" t="n"/>
    </row>
    <row r="650" ht="15" customHeight="1">
      <c r="A650" s="42" t="inlineStr">
        <is>
          <t>Mão de Obra</t>
        </is>
      </c>
      <c r="B650" s="54" t="n"/>
      <c r="C650" s="55" t="n"/>
      <c r="D650" s="37" t="inlineStr">
        <is>
          <t>FONTE</t>
        </is>
      </c>
      <c r="E650" s="55" t="n"/>
      <c r="F650" s="37" t="inlineStr">
        <is>
          <t>UNID</t>
        </is>
      </c>
      <c r="G650" s="37" t="inlineStr">
        <is>
          <t>COEFICIENTE</t>
        </is>
      </c>
      <c r="H650" s="37" t="inlineStr">
        <is>
          <t>PREÇO UNITÁRIO</t>
        </is>
      </c>
      <c r="I650" s="37" t="inlineStr">
        <is>
          <t>TOTAL</t>
        </is>
      </c>
    </row>
    <row r="651" ht="15" customHeight="1">
      <c r="A651" s="44" t="inlineStr">
        <is>
          <t>55.10.75</t>
        </is>
      </c>
      <c r="B651" s="43" t="inlineStr">
        <is>
          <t>PEDREIRO</t>
        </is>
      </c>
      <c r="C651" s="55" t="n"/>
      <c r="D651" s="44" t="inlineStr">
        <is>
          <t>SUDECAP</t>
        </is>
      </c>
      <c r="E651" s="55" t="n"/>
      <c r="F651" s="44" t="inlineStr">
        <is>
          <t>H</t>
        </is>
      </c>
      <c r="G651" s="21">
        <f>L651*FATOR</f>
        <v/>
      </c>
      <c r="H651" s="22" t="n">
        <v>24.05</v>
      </c>
      <c r="I651" s="22">
        <f>ROUND(G651*H651, 2)</f>
        <v/>
      </c>
      <c r="L651" t="n">
        <v>0.3</v>
      </c>
      <c r="M651" t="n">
        <v>24.05</v>
      </c>
      <c r="N651">
        <f>(M651-H651)</f>
        <v/>
      </c>
    </row>
    <row r="652" ht="15" customHeight="1">
      <c r="A652" s="44" t="inlineStr">
        <is>
          <t>55.10.88</t>
        </is>
      </c>
      <c r="B652" s="43" t="inlineStr">
        <is>
          <t>SERVENTE</t>
        </is>
      </c>
      <c r="C652" s="55" t="n"/>
      <c r="D652" s="44" t="inlineStr">
        <is>
          <t>SUDECAP</t>
        </is>
      </c>
      <c r="E652" s="55" t="n"/>
      <c r="F652" s="44" t="inlineStr">
        <is>
          <t>H</t>
        </is>
      </c>
      <c r="G652" s="21">
        <f>L652*FATOR</f>
        <v/>
      </c>
      <c r="H652" s="22" t="n">
        <v>16.84</v>
      </c>
      <c r="I652" s="22">
        <f>ROUND(G652*H652, 2)</f>
        <v/>
      </c>
      <c r="L652" t="n">
        <v>1.5</v>
      </c>
      <c r="M652" t="n">
        <v>16.84</v>
      </c>
      <c r="N652">
        <f>(M652-H652)</f>
        <v/>
      </c>
    </row>
    <row r="653" ht="15" customHeight="1">
      <c r="A653" s="2" t="n"/>
      <c r="B653" s="2" t="n"/>
      <c r="C653" s="2" t="n"/>
      <c r="D653" s="2" t="n"/>
      <c r="E653" s="2" t="n"/>
      <c r="F653" s="2" t="n"/>
      <c r="G653" s="45" t="inlineStr">
        <is>
          <t>TOTAL Mão de Obra:</t>
        </is>
      </c>
      <c r="H653" s="55" t="n"/>
      <c r="I653" s="23">
        <f>SUM(I651:I652)</f>
        <v/>
      </c>
    </row>
    <row r="654" ht="15" customHeight="1">
      <c r="A654" s="42" t="inlineStr">
        <is>
          <t>Serviço</t>
        </is>
      </c>
      <c r="B654" s="54" t="n"/>
      <c r="C654" s="55" t="n"/>
      <c r="D654" s="37" t="inlineStr">
        <is>
          <t>FONTE</t>
        </is>
      </c>
      <c r="E654" s="55" t="n"/>
      <c r="F654" s="37" t="inlineStr">
        <is>
          <t>UNID</t>
        </is>
      </c>
      <c r="G654" s="37" t="inlineStr">
        <is>
          <t>COEFICIENTE</t>
        </is>
      </c>
      <c r="H654" s="37" t="inlineStr">
        <is>
          <t>PREÇO UNITÁRIO</t>
        </is>
      </c>
      <c r="I654" s="37" t="inlineStr">
        <is>
          <t>TOTAL</t>
        </is>
      </c>
    </row>
    <row r="655" ht="15" customHeight="1">
      <c r="A655" s="44" t="inlineStr">
        <is>
          <t>40.24.15</t>
        </is>
      </c>
      <c r="B655" s="43" t="inlineStr">
        <is>
          <t>ARGAMASSA DE CIMENTO E AREIA 1:3</t>
        </is>
      </c>
      <c r="C655" s="55" t="n"/>
      <c r="D655" s="44" t="inlineStr">
        <is>
          <t>SUDECAP</t>
        </is>
      </c>
      <c r="E655" s="55" t="n"/>
      <c r="F655" s="44" t="inlineStr">
        <is>
          <t>M3</t>
        </is>
      </c>
      <c r="G655" s="21" t="n">
        <v>0.0015</v>
      </c>
      <c r="H655" s="22">
        <f>'COMPOSICOES AUXILIARES'!G26</f>
        <v/>
      </c>
      <c r="I655" s="22">
        <f>ROUND(G655*H655, 2)</f>
        <v/>
      </c>
      <c r="L655" t="n">
        <v>0.0015</v>
      </c>
      <c r="M655" t="n">
        <v>635.01</v>
      </c>
      <c r="N655">
        <f>(M655-H655)</f>
        <v/>
      </c>
    </row>
    <row r="656" ht="15" customHeight="1">
      <c r="A656" s="2" t="n"/>
      <c r="B656" s="2" t="n"/>
      <c r="C656" s="2" t="n"/>
      <c r="D656" s="2" t="n"/>
      <c r="E656" s="2" t="n"/>
      <c r="F656" s="2" t="n"/>
      <c r="G656" s="45" t="inlineStr">
        <is>
          <t>TOTAL Serviço:</t>
        </is>
      </c>
      <c r="H656" s="55" t="n"/>
      <c r="I656" s="23">
        <f>SUM(I655:I655)</f>
        <v/>
      </c>
    </row>
    <row r="657" ht="15" customHeight="1">
      <c r="A657" s="2" t="n"/>
      <c r="B657" s="2" t="n"/>
      <c r="C657" s="2" t="n"/>
      <c r="D657" s="2" t="n"/>
      <c r="E657" s="2" t="n"/>
      <c r="F657" s="2" t="n"/>
      <c r="G657" s="46" t="inlineStr">
        <is>
          <t>VALOR:</t>
        </is>
      </c>
      <c r="H657" s="55" t="n"/>
      <c r="I657" s="5">
        <f>SUM(I656,I653)</f>
        <v/>
      </c>
    </row>
    <row r="658" ht="15" customHeight="1">
      <c r="A658" s="2" t="n"/>
      <c r="B658" s="2" t="n"/>
      <c r="C658" s="2" t="n"/>
      <c r="D658" s="2" t="n"/>
      <c r="E658" s="2" t="n"/>
      <c r="F658" s="2" t="n"/>
      <c r="G658" s="46" t="inlineStr">
        <is>
          <t>VALOR BDI:</t>
        </is>
      </c>
      <c r="H658" s="55" t="n"/>
      <c r="I658" s="5">
        <f>ROUNDDOWN(I657*BDI,2)</f>
        <v/>
      </c>
    </row>
    <row r="659" ht="15" customHeight="1">
      <c r="A659" s="2" t="n"/>
      <c r="B659" s="2" t="n"/>
      <c r="C659" s="2" t="n"/>
      <c r="D659" s="2" t="n"/>
      <c r="E659" s="2" t="n"/>
      <c r="F659" s="2" t="n"/>
      <c r="G659" s="46" t="inlineStr">
        <is>
          <t>VALOR COM BDI:</t>
        </is>
      </c>
      <c r="H659" s="55" t="n"/>
      <c r="I659" s="5">
        <f>I658 + I657</f>
        <v/>
      </c>
    </row>
    <row r="660" ht="9.949999999999999" customHeight="1">
      <c r="A660" s="2" t="n"/>
      <c r="B660" s="2" t="n"/>
      <c r="C660" s="2" t="n"/>
      <c r="D660" s="40" t="n"/>
      <c r="G660" s="2" t="n"/>
      <c r="H660" s="2" t="n"/>
      <c r="I660" s="2" t="n"/>
    </row>
    <row r="661" ht="20.1" customHeight="1">
      <c r="A661" s="41" t="inlineStr">
        <is>
          <t>8.1. 20.19.14 PISO INTERTRAVADO E= 8,0CM 35MPA C/ COLCHAO AREIA (M2)</t>
        </is>
      </c>
      <c r="B661" s="54" t="n"/>
      <c r="C661" s="54" t="n"/>
      <c r="D661" s="54" t="n"/>
      <c r="E661" s="54" t="n"/>
      <c r="F661" s="54" t="n"/>
      <c r="G661" s="54" t="n"/>
      <c r="H661" s="54" t="n"/>
      <c r="I661" s="55" t="n"/>
    </row>
    <row r="662" ht="15" customHeight="1">
      <c r="A662" s="42" t="inlineStr">
        <is>
          <t>Equipamento Custo Horário</t>
        </is>
      </c>
      <c r="B662" s="54" t="n"/>
      <c r="C662" s="55" t="n"/>
      <c r="D662" s="37" t="inlineStr">
        <is>
          <t>FONTE</t>
        </is>
      </c>
      <c r="E662" s="55" t="n"/>
      <c r="F662" s="37" t="inlineStr">
        <is>
          <t>UNID</t>
        </is>
      </c>
      <c r="G662" s="37" t="inlineStr">
        <is>
          <t>COEFICIENTE</t>
        </is>
      </c>
      <c r="H662" s="37" t="inlineStr">
        <is>
          <t>PREÇO UNITÁRIO</t>
        </is>
      </c>
      <c r="I662" s="37" t="inlineStr">
        <is>
          <t>TOTAL</t>
        </is>
      </c>
    </row>
    <row r="663" ht="21" customHeight="1">
      <c r="A663" s="44" t="inlineStr">
        <is>
          <t>50.13.75</t>
        </is>
      </c>
      <c r="B663" s="43" t="inlineStr">
        <is>
          <t>CHI/COMPACTADOR VIBRATÓRIO DE PLACA 9,0 HP DIESEL OU EQUIVALENTE</t>
        </is>
      </c>
      <c r="C663" s="55" t="n"/>
      <c r="D663" s="44" t="inlineStr">
        <is>
          <t>SUDECAP</t>
        </is>
      </c>
      <c r="E663" s="55" t="n"/>
      <c r="F663" s="44" t="inlineStr">
        <is>
          <t>H</t>
        </is>
      </c>
      <c r="G663" s="21" t="n">
        <v>0.03</v>
      </c>
      <c r="H663" s="22">
        <f>'COMPOSICOES AUXILIARES'!G70</f>
        <v/>
      </c>
      <c r="I663" s="22">
        <f>ROUND(G663*H663, 2)</f>
        <v/>
      </c>
      <c r="L663" t="n">
        <v>0.03</v>
      </c>
      <c r="M663" t="n">
        <v>3.55</v>
      </c>
      <c r="N663">
        <f>(M663-H663)</f>
        <v/>
      </c>
    </row>
    <row r="664" ht="21" customHeight="1">
      <c r="A664" s="44" t="inlineStr">
        <is>
          <t>50.13.74</t>
        </is>
      </c>
      <c r="B664" s="43" t="inlineStr">
        <is>
          <t>CHP/COMPACTADOR VIBRATÓRIO DE PLACA 9,0 HP DIESEL OU EQUIVALENTE</t>
        </is>
      </c>
      <c r="C664" s="55" t="n"/>
      <c r="D664" s="44" t="inlineStr">
        <is>
          <t>SUDECAP</t>
        </is>
      </c>
      <c r="E664" s="55" t="n"/>
      <c r="F664" s="44" t="inlineStr">
        <is>
          <t>H</t>
        </is>
      </c>
      <c r="G664" s="21" t="n">
        <v>0.0033</v>
      </c>
      <c r="H664" s="22">
        <f>'COMPOSICOES AUXILIARES'!G150</f>
        <v/>
      </c>
      <c r="I664" s="22">
        <f>ROUND(G664*H664, 2)</f>
        <v/>
      </c>
      <c r="L664" t="n">
        <v>0.0033</v>
      </c>
      <c r="M664" t="n">
        <v>12.4</v>
      </c>
      <c r="N664">
        <f>(M664-H664)</f>
        <v/>
      </c>
    </row>
    <row r="665" ht="18" customHeight="1">
      <c r="A665" s="2" t="n"/>
      <c r="B665" s="2" t="n"/>
      <c r="C665" s="2" t="n"/>
      <c r="D665" s="2" t="n"/>
      <c r="E665" s="2" t="n"/>
      <c r="F665" s="2" t="n"/>
      <c r="G665" s="45" t="inlineStr">
        <is>
          <t>TOTAL Equipamento Custo Horário:</t>
        </is>
      </c>
      <c r="H665" s="55" t="n"/>
      <c r="I665" s="23">
        <f>SUM(I663:I664)</f>
        <v/>
      </c>
    </row>
    <row r="666" ht="15" customHeight="1">
      <c r="A666" s="42" t="inlineStr">
        <is>
          <t>Material</t>
        </is>
      </c>
      <c r="B666" s="54" t="n"/>
      <c r="C666" s="55" t="n"/>
      <c r="D666" s="37" t="inlineStr">
        <is>
          <t>FONTE</t>
        </is>
      </c>
      <c r="E666" s="55" t="n"/>
      <c r="F666" s="37" t="inlineStr">
        <is>
          <t>UNID</t>
        </is>
      </c>
      <c r="G666" s="37" t="inlineStr">
        <is>
          <t>COEFICIENTE</t>
        </is>
      </c>
      <c r="H666" s="37" t="inlineStr">
        <is>
          <t>PREÇO UNITÁRIO</t>
        </is>
      </c>
      <c r="I666" s="37" t="inlineStr">
        <is>
          <t>TOTAL</t>
        </is>
      </c>
    </row>
    <row r="667" ht="15" customHeight="1">
      <c r="A667" s="44" t="inlineStr">
        <is>
          <t>63.05.05</t>
        </is>
      </c>
      <c r="B667" s="43" t="inlineStr">
        <is>
          <t>AREIA LAVADA COM FRETE</t>
        </is>
      </c>
      <c r="C667" s="55" t="n"/>
      <c r="D667" s="44" t="inlineStr">
        <is>
          <t>SUDECAP</t>
        </is>
      </c>
      <c r="E667" s="55" t="n"/>
      <c r="F667" s="44" t="inlineStr">
        <is>
          <t>M3</t>
        </is>
      </c>
      <c r="G667" s="21" t="n">
        <v>0.06</v>
      </c>
      <c r="H667" s="22">
        <f>ROUND(M667*FATOR, 2)</f>
        <v/>
      </c>
      <c r="I667" s="22">
        <f>ROUND(G667*H667, 2)</f>
        <v/>
      </c>
      <c r="L667" t="n">
        <v>0.06</v>
      </c>
      <c r="M667" t="n">
        <v>205.38</v>
      </c>
      <c r="N667">
        <f>(M667-H667)</f>
        <v/>
      </c>
    </row>
    <row r="668" ht="21" customHeight="1">
      <c r="A668" s="44" t="inlineStr">
        <is>
          <t>76.15.69</t>
        </is>
      </c>
      <c r="B668" s="43" t="inlineStr">
        <is>
          <t>PISO DE CONCRETO INTERTRAVADO TIPO S E=8,0CM 35MPA REF 36154</t>
        </is>
      </c>
      <c r="C668" s="55" t="n"/>
      <c r="D668" s="44" t="inlineStr">
        <is>
          <t>SUDECAP</t>
        </is>
      </c>
      <c r="E668" s="55" t="n"/>
      <c r="F668" s="44" t="inlineStr">
        <is>
          <t>M2</t>
        </is>
      </c>
      <c r="G668" s="21" t="n">
        <v>1.05</v>
      </c>
      <c r="H668" s="22">
        <f>ROUND(M668*FATOR, 2)</f>
        <v/>
      </c>
      <c r="I668" s="22">
        <f>ROUND(G668*H668, 2)</f>
        <v/>
      </c>
      <c r="L668" t="n">
        <v>1.05</v>
      </c>
      <c r="M668" t="n">
        <v>55</v>
      </c>
      <c r="N668">
        <f>(M668-H668)</f>
        <v/>
      </c>
    </row>
    <row r="669" ht="15" customHeight="1">
      <c r="A669" s="2" t="n"/>
      <c r="B669" s="2" t="n"/>
      <c r="C669" s="2" t="n"/>
      <c r="D669" s="2" t="n"/>
      <c r="E669" s="2" t="n"/>
      <c r="F669" s="2" t="n"/>
      <c r="G669" s="45" t="inlineStr">
        <is>
          <t>TOTAL Material:</t>
        </is>
      </c>
      <c r="H669" s="55" t="n"/>
      <c r="I669" s="23">
        <f>SUM(I667:I668)</f>
        <v/>
      </c>
    </row>
    <row r="670" ht="15" customHeight="1">
      <c r="A670" s="42" t="inlineStr">
        <is>
          <t>Mão de Obra</t>
        </is>
      </c>
      <c r="B670" s="54" t="n"/>
      <c r="C670" s="55" t="n"/>
      <c r="D670" s="37" t="inlineStr">
        <is>
          <t>FONTE</t>
        </is>
      </c>
      <c r="E670" s="55" t="n"/>
      <c r="F670" s="37" t="inlineStr">
        <is>
          <t>UNID</t>
        </is>
      </c>
      <c r="G670" s="37" t="inlineStr">
        <is>
          <t>COEFICIENTE</t>
        </is>
      </c>
      <c r="H670" s="37" t="inlineStr">
        <is>
          <t>PREÇO UNITÁRIO</t>
        </is>
      </c>
      <c r="I670" s="37" t="inlineStr">
        <is>
          <t>TOTAL</t>
        </is>
      </c>
    </row>
    <row r="671" ht="15" customHeight="1">
      <c r="A671" s="44" t="inlineStr">
        <is>
          <t>55.10.45</t>
        </is>
      </c>
      <c r="B671" s="43" t="inlineStr">
        <is>
          <t>CALCETEIRO</t>
        </is>
      </c>
      <c r="C671" s="55" t="n"/>
      <c r="D671" s="44" t="inlineStr">
        <is>
          <t>SUDECAP</t>
        </is>
      </c>
      <c r="E671" s="55" t="n"/>
      <c r="F671" s="44" t="inlineStr">
        <is>
          <t>H</t>
        </is>
      </c>
      <c r="G671" s="21">
        <f>L671*FATOR</f>
        <v/>
      </c>
      <c r="H671" s="22" t="n">
        <v>24.05</v>
      </c>
      <c r="I671" s="22">
        <f>ROUND(G671*H671, 2)</f>
        <v/>
      </c>
      <c r="L671" t="n">
        <v>0.67</v>
      </c>
      <c r="M671" t="n">
        <v>24.05</v>
      </c>
      <c r="N671">
        <f>(M671-H671)</f>
        <v/>
      </c>
    </row>
    <row r="672" ht="15" customHeight="1">
      <c r="A672" s="44" t="inlineStr">
        <is>
          <t>55.10.88</t>
        </is>
      </c>
      <c r="B672" s="43" t="inlineStr">
        <is>
          <t>SERVENTE</t>
        </is>
      </c>
      <c r="C672" s="55" t="n"/>
      <c r="D672" s="44" t="inlineStr">
        <is>
          <t>SUDECAP</t>
        </is>
      </c>
      <c r="E672" s="55" t="n"/>
      <c r="F672" s="44" t="inlineStr">
        <is>
          <t>H</t>
        </is>
      </c>
      <c r="G672" s="21">
        <f>L672*FATOR</f>
        <v/>
      </c>
      <c r="H672" s="22" t="n">
        <v>16.84</v>
      </c>
      <c r="I672" s="22">
        <f>ROUND(G672*H672, 2)</f>
        <v/>
      </c>
      <c r="L672" t="n">
        <v>1</v>
      </c>
      <c r="M672" t="n">
        <v>16.84</v>
      </c>
      <c r="N672">
        <f>(M672-H672)</f>
        <v/>
      </c>
    </row>
    <row r="673" ht="15" customHeight="1">
      <c r="A673" s="2" t="n"/>
      <c r="B673" s="2" t="n"/>
      <c r="C673" s="2" t="n"/>
      <c r="D673" s="2" t="n"/>
      <c r="E673" s="2" t="n"/>
      <c r="F673" s="2" t="n"/>
      <c r="G673" s="45" t="inlineStr">
        <is>
          <t>TOTAL Mão de Obra:</t>
        </is>
      </c>
      <c r="H673" s="55" t="n"/>
      <c r="I673" s="23">
        <f>SUM(I671:I672)</f>
        <v/>
      </c>
    </row>
    <row r="674" ht="15" customHeight="1">
      <c r="A674" s="2" t="n"/>
      <c r="B674" s="2" t="n"/>
      <c r="C674" s="2" t="n"/>
      <c r="D674" s="2" t="n"/>
      <c r="E674" s="2" t="n"/>
      <c r="F674" s="2" t="n"/>
      <c r="G674" s="46" t="inlineStr">
        <is>
          <t>VALOR:</t>
        </is>
      </c>
      <c r="H674" s="55" t="n"/>
      <c r="I674" s="5">
        <f>SUM(I669,I665,I673)</f>
        <v/>
      </c>
    </row>
    <row r="675" ht="15" customHeight="1">
      <c r="A675" s="2" t="n"/>
      <c r="B675" s="2" t="n"/>
      <c r="C675" s="2" t="n"/>
      <c r="D675" s="2" t="n"/>
      <c r="E675" s="2" t="n"/>
      <c r="F675" s="2" t="n"/>
      <c r="G675" s="46" t="inlineStr">
        <is>
          <t>VALOR BDI:</t>
        </is>
      </c>
      <c r="H675" s="55" t="n"/>
      <c r="I675" s="5">
        <f>ROUNDDOWN(I674*BDI,2)</f>
        <v/>
      </c>
    </row>
    <row r="676" ht="15" customHeight="1">
      <c r="A676" s="2" t="n"/>
      <c r="B676" s="2" t="n"/>
      <c r="C676" s="2" t="n"/>
      <c r="D676" s="2" t="n"/>
      <c r="E676" s="2" t="n"/>
      <c r="F676" s="2" t="n"/>
      <c r="G676" s="46" t="inlineStr">
        <is>
          <t>VALOR COM BDI:</t>
        </is>
      </c>
      <c r="H676" s="55" t="n"/>
      <c r="I676" s="5">
        <f>I675 + I674</f>
        <v/>
      </c>
    </row>
    <row r="677" ht="9.949999999999999" customHeight="1">
      <c r="A677" s="2" t="n"/>
      <c r="B677" s="2" t="n"/>
      <c r="C677" s="2" t="n"/>
      <c r="D677" s="40" t="n"/>
      <c r="G677" s="2" t="n"/>
      <c r="H677" s="2" t="n"/>
      <c r="I677" s="2" t="n"/>
    </row>
    <row r="678" ht="20.1" customHeight="1">
      <c r="A678" s="41" t="inlineStr">
        <is>
          <t>9.1. 21.30.07 GRAMA ESMERALDA - WILD ZOYSIA (M2)</t>
        </is>
      </c>
      <c r="B678" s="54" t="n"/>
      <c r="C678" s="54" t="n"/>
      <c r="D678" s="54" t="n"/>
      <c r="E678" s="54" t="n"/>
      <c r="F678" s="54" t="n"/>
      <c r="G678" s="54" t="n"/>
      <c r="H678" s="54" t="n"/>
      <c r="I678" s="55" t="n"/>
    </row>
    <row r="679" ht="15" customHeight="1">
      <c r="A679" s="42" t="inlineStr">
        <is>
          <t>Equipamento Custo Horário</t>
        </is>
      </c>
      <c r="B679" s="54" t="n"/>
      <c r="C679" s="55" t="n"/>
      <c r="D679" s="37" t="inlineStr">
        <is>
          <t>FONTE</t>
        </is>
      </c>
      <c r="E679" s="55" t="n"/>
      <c r="F679" s="37" t="inlineStr">
        <is>
          <t>UNID</t>
        </is>
      </c>
      <c r="G679" s="37" t="inlineStr">
        <is>
          <t>COEFICIENTE</t>
        </is>
      </c>
      <c r="H679" s="37" t="inlineStr">
        <is>
          <t>PREÇO UNITÁRIO</t>
        </is>
      </c>
      <c r="I679" s="37" t="inlineStr">
        <is>
          <t>TOTAL</t>
        </is>
      </c>
    </row>
    <row r="680" ht="15" customHeight="1">
      <c r="A680" s="44" t="inlineStr">
        <is>
          <t>50.10.36</t>
        </is>
      </c>
      <c r="B680" s="43" t="inlineStr">
        <is>
          <t>CHP/CAMINHAO TANQUE FORD 1317 WE, 6.000L</t>
        </is>
      </c>
      <c r="C680" s="55" t="n"/>
      <c r="D680" s="44" t="inlineStr">
        <is>
          <t>SUDECAP</t>
        </is>
      </c>
      <c r="E680" s="55" t="n"/>
      <c r="F680" s="44" t="inlineStr">
        <is>
          <t>H</t>
        </is>
      </c>
      <c r="G680" s="21" t="n">
        <v>0.01</v>
      </c>
      <c r="H680" s="22">
        <f>'COMPOSICOES AUXILIARES'!G139</f>
        <v/>
      </c>
      <c r="I680" s="22">
        <f>ROUND(G680*H680, 2)</f>
        <v/>
      </c>
      <c r="L680" t="n">
        <v>0.01</v>
      </c>
      <c r="M680" t="n">
        <v>145.98</v>
      </c>
      <c r="N680">
        <f>(M680-H680)</f>
        <v/>
      </c>
    </row>
    <row r="681" ht="18" customHeight="1">
      <c r="A681" s="2" t="n"/>
      <c r="B681" s="2" t="n"/>
      <c r="C681" s="2" t="n"/>
      <c r="D681" s="2" t="n"/>
      <c r="E681" s="2" t="n"/>
      <c r="F681" s="2" t="n"/>
      <c r="G681" s="45" t="inlineStr">
        <is>
          <t>TOTAL Equipamento Custo Horário:</t>
        </is>
      </c>
      <c r="H681" s="55" t="n"/>
      <c r="I681" s="23">
        <f>SUM(I680:I680)</f>
        <v/>
      </c>
    </row>
    <row r="682" ht="15" customHeight="1">
      <c r="A682" s="42" t="inlineStr">
        <is>
          <t>Material</t>
        </is>
      </c>
      <c r="B682" s="54" t="n"/>
      <c r="C682" s="55" t="n"/>
      <c r="D682" s="37" t="inlineStr">
        <is>
          <t>FONTE</t>
        </is>
      </c>
      <c r="E682" s="55" t="n"/>
      <c r="F682" s="37" t="inlineStr">
        <is>
          <t>UNID</t>
        </is>
      </c>
      <c r="G682" s="37" t="inlineStr">
        <is>
          <t>COEFICIENTE</t>
        </is>
      </c>
      <c r="H682" s="37" t="inlineStr">
        <is>
          <t>PREÇO UNITÁRIO</t>
        </is>
      </c>
      <c r="I682" s="37" t="inlineStr">
        <is>
          <t>TOTAL</t>
        </is>
      </c>
    </row>
    <row r="683" ht="21" customHeight="1">
      <c r="A683" s="44" t="inlineStr">
        <is>
          <t>89.34.07</t>
        </is>
      </c>
      <c r="B683" s="43" t="inlineStr">
        <is>
          <t>GRAMA ESMERALDA OU SAO CARLOS OU CURITIBANA, EM PLACAS, SEM PLANTIO REF 3322</t>
        </is>
      </c>
      <c r="C683" s="55" t="n"/>
      <c r="D683" s="44" t="inlineStr">
        <is>
          <t>SUDECAP</t>
        </is>
      </c>
      <c r="E683" s="55" t="n"/>
      <c r="F683" s="44" t="inlineStr">
        <is>
          <t>M2</t>
        </is>
      </c>
      <c r="G683" s="21" t="n">
        <v>1</v>
      </c>
      <c r="H683" s="22">
        <f>ROUND(M683*FATOR, 2)</f>
        <v/>
      </c>
      <c r="I683" s="22">
        <f>ROUND(G683*H683, 2)</f>
        <v/>
      </c>
      <c r="L683" t="n">
        <v>1</v>
      </c>
      <c r="M683" t="n">
        <v>11</v>
      </c>
      <c r="N683">
        <f>(M683-H683)</f>
        <v/>
      </c>
    </row>
    <row r="684" ht="15" customHeight="1">
      <c r="A684" s="44" t="inlineStr">
        <is>
          <t>89.34.30</t>
        </is>
      </c>
      <c r="B684" s="43" t="inlineStr">
        <is>
          <t>TERRA VEGETAL (GRANEL) REF 7253</t>
        </is>
      </c>
      <c r="C684" s="55" t="n"/>
      <c r="D684" s="44" t="inlineStr">
        <is>
          <t>SUDECAP</t>
        </is>
      </c>
      <c r="E684" s="55" t="n"/>
      <c r="F684" s="44" t="inlineStr">
        <is>
          <t>M3</t>
        </is>
      </c>
      <c r="G684" s="21" t="n">
        <v>0.02</v>
      </c>
      <c r="H684" s="22">
        <f>ROUND(M684*FATOR, 2)</f>
        <v/>
      </c>
      <c r="I684" s="22">
        <f>ROUND(G684*H684, 2)</f>
        <v/>
      </c>
      <c r="L684" t="n">
        <v>0.02</v>
      </c>
      <c r="M684" t="n">
        <v>78</v>
      </c>
      <c r="N684">
        <f>(M684-H684)</f>
        <v/>
      </c>
    </row>
    <row r="685" ht="15" customHeight="1">
      <c r="A685" s="2" t="n"/>
      <c r="B685" s="2" t="n"/>
      <c r="C685" s="2" t="n"/>
      <c r="D685" s="2" t="n"/>
      <c r="E685" s="2" t="n"/>
      <c r="F685" s="2" t="n"/>
      <c r="G685" s="45" t="inlineStr">
        <is>
          <t>TOTAL Material:</t>
        </is>
      </c>
      <c r="H685" s="55" t="n"/>
      <c r="I685" s="23">
        <f>SUM(I683:I684)</f>
        <v/>
      </c>
    </row>
    <row r="686" ht="15" customHeight="1">
      <c r="A686" s="42" t="inlineStr">
        <is>
          <t>Mão de Obra</t>
        </is>
      </c>
      <c r="B686" s="54" t="n"/>
      <c r="C686" s="55" t="n"/>
      <c r="D686" s="37" t="inlineStr">
        <is>
          <t>FONTE</t>
        </is>
      </c>
      <c r="E686" s="55" t="n"/>
      <c r="F686" s="37" t="inlineStr">
        <is>
          <t>UNID</t>
        </is>
      </c>
      <c r="G686" s="37" t="inlineStr">
        <is>
          <t>COEFICIENTE</t>
        </is>
      </c>
      <c r="H686" s="37" t="inlineStr">
        <is>
          <t>PREÇO UNITÁRIO</t>
        </is>
      </c>
      <c r="I686" s="37" t="inlineStr">
        <is>
          <t>TOTAL</t>
        </is>
      </c>
    </row>
    <row r="687" ht="15" customHeight="1">
      <c r="A687" s="44" t="inlineStr">
        <is>
          <t>55.10.88</t>
        </is>
      </c>
      <c r="B687" s="43" t="inlineStr">
        <is>
          <t>SERVENTE</t>
        </is>
      </c>
      <c r="C687" s="55" t="n"/>
      <c r="D687" s="44" t="inlineStr">
        <is>
          <t>SUDECAP</t>
        </is>
      </c>
      <c r="E687" s="55" t="n"/>
      <c r="F687" s="44" t="inlineStr">
        <is>
          <t>H</t>
        </is>
      </c>
      <c r="G687" s="21">
        <f>L687*FATOR</f>
        <v/>
      </c>
      <c r="H687" s="22" t="n">
        <v>16.84</v>
      </c>
      <c r="I687" s="22">
        <f>ROUND(G687*H687, 2)</f>
        <v/>
      </c>
      <c r="L687" t="n">
        <v>0.3</v>
      </c>
      <c r="M687" t="n">
        <v>16.84</v>
      </c>
      <c r="N687">
        <f>(M687-H687)</f>
        <v/>
      </c>
    </row>
    <row r="688" ht="15" customHeight="1">
      <c r="A688" s="2" t="n"/>
      <c r="B688" s="2" t="n"/>
      <c r="C688" s="2" t="n"/>
      <c r="D688" s="2" t="n"/>
      <c r="E688" s="2" t="n"/>
      <c r="F688" s="2" t="n"/>
      <c r="G688" s="45" t="inlineStr">
        <is>
          <t>TOTAL Mão de Obra:</t>
        </is>
      </c>
      <c r="H688" s="55" t="n"/>
      <c r="I688" s="23">
        <f>SUM(I687:I687)</f>
        <v/>
      </c>
    </row>
    <row r="689" ht="15" customHeight="1">
      <c r="A689" s="2" t="n"/>
      <c r="B689" s="2" t="n"/>
      <c r="C689" s="2" t="n"/>
      <c r="D689" s="2" t="n"/>
      <c r="E689" s="2" t="n"/>
      <c r="F689" s="2" t="n"/>
      <c r="G689" s="46" t="inlineStr">
        <is>
          <t>VALOR:</t>
        </is>
      </c>
      <c r="H689" s="55" t="n"/>
      <c r="I689" s="5">
        <f>SUM(I685,I681,I688)</f>
        <v/>
      </c>
    </row>
    <row r="690" ht="15" customHeight="1">
      <c r="A690" s="2" t="n"/>
      <c r="B690" s="2" t="n"/>
      <c r="C690" s="2" t="n"/>
      <c r="D690" s="2" t="n"/>
      <c r="E690" s="2" t="n"/>
      <c r="F690" s="2" t="n"/>
      <c r="G690" s="46" t="inlineStr">
        <is>
          <t>VALOR BDI:</t>
        </is>
      </c>
      <c r="H690" s="55" t="n"/>
      <c r="I690" s="5">
        <f>ROUNDDOWN(I689*BDI,2)</f>
        <v/>
      </c>
    </row>
    <row r="691" ht="15" customHeight="1">
      <c r="A691" s="2" t="n"/>
      <c r="B691" s="2" t="n"/>
      <c r="C691" s="2" t="n"/>
      <c r="D691" s="2" t="n"/>
      <c r="E691" s="2" t="n"/>
      <c r="F691" s="2" t="n"/>
      <c r="G691" s="46" t="inlineStr">
        <is>
          <t>VALOR COM BDI:</t>
        </is>
      </c>
      <c r="H691" s="55" t="n"/>
      <c r="I691" s="5">
        <f>I690 + I689</f>
        <v/>
      </c>
    </row>
    <row r="692" ht="9.949999999999999" customHeight="1">
      <c r="A692" s="2" t="n"/>
      <c r="B692" s="2" t="n"/>
      <c r="C692" s="2" t="n"/>
      <c r="D692" s="40" t="n"/>
      <c r="G692" s="2" t="n"/>
      <c r="H692" s="2" t="n"/>
      <c r="I692" s="2" t="n"/>
    </row>
    <row r="693" ht="20.1" customHeight="1">
      <c r="A693" s="41" t="inlineStr">
        <is>
          <t>9.2. 21.31.07 DE ARBUSTOS ORNAMENTAIS EM GERAL (UN)</t>
        </is>
      </c>
      <c r="B693" s="54" t="n"/>
      <c r="C693" s="54" t="n"/>
      <c r="D693" s="54" t="n"/>
      <c r="E693" s="54" t="n"/>
      <c r="F693" s="54" t="n"/>
      <c r="G693" s="54" t="n"/>
      <c r="H693" s="54" t="n"/>
      <c r="I693" s="55" t="n"/>
    </row>
    <row r="694" ht="15" customHeight="1">
      <c r="A694" s="42" t="inlineStr">
        <is>
          <t>Mão de Obra</t>
        </is>
      </c>
      <c r="B694" s="54" t="n"/>
      <c r="C694" s="55" t="n"/>
      <c r="D694" s="37" t="inlineStr">
        <is>
          <t>FONTE</t>
        </is>
      </c>
      <c r="E694" s="55" t="n"/>
      <c r="F694" s="37" t="inlineStr">
        <is>
          <t>UNID</t>
        </is>
      </c>
      <c r="G694" s="37" t="inlineStr">
        <is>
          <t>COEFICIENTE</t>
        </is>
      </c>
      <c r="H694" s="37" t="inlineStr">
        <is>
          <t>PREÇO UNITÁRIO</t>
        </is>
      </c>
      <c r="I694" s="37" t="inlineStr">
        <is>
          <t>TOTAL</t>
        </is>
      </c>
    </row>
    <row r="695" ht="15" customHeight="1">
      <c r="A695" s="44" t="inlineStr">
        <is>
          <t>55.10.60</t>
        </is>
      </c>
      <c r="B695" s="43" t="inlineStr">
        <is>
          <t>JARDINEIRO</t>
        </is>
      </c>
      <c r="C695" s="55" t="n"/>
      <c r="D695" s="44" t="inlineStr">
        <is>
          <t>SUDECAP</t>
        </is>
      </c>
      <c r="E695" s="55" t="n"/>
      <c r="F695" s="44" t="inlineStr">
        <is>
          <t>H</t>
        </is>
      </c>
      <c r="G695" s="21">
        <f>L695*FATOR</f>
        <v/>
      </c>
      <c r="H695" s="22" t="n">
        <v>24.05</v>
      </c>
      <c r="I695" s="22">
        <f>ROUND(G695*H695, 2)</f>
        <v/>
      </c>
      <c r="L695" t="n">
        <v>0.17</v>
      </c>
      <c r="M695" t="n">
        <v>24.05</v>
      </c>
      <c r="N695">
        <f>(M695-H695)</f>
        <v/>
      </c>
    </row>
    <row r="696" ht="15" customHeight="1">
      <c r="A696" s="44" t="inlineStr">
        <is>
          <t>55.10.88</t>
        </is>
      </c>
      <c r="B696" s="43" t="inlineStr">
        <is>
          <t>SERVENTE</t>
        </is>
      </c>
      <c r="C696" s="55" t="n"/>
      <c r="D696" s="44" t="inlineStr">
        <is>
          <t>SUDECAP</t>
        </is>
      </c>
      <c r="E696" s="55" t="n"/>
      <c r="F696" s="44" t="inlineStr">
        <is>
          <t>H</t>
        </is>
      </c>
      <c r="G696" s="21">
        <f>L696*FATOR</f>
        <v/>
      </c>
      <c r="H696" s="22" t="n">
        <v>16.84</v>
      </c>
      <c r="I696" s="22">
        <f>ROUND(G696*H696, 2)</f>
        <v/>
      </c>
      <c r="L696" t="n">
        <v>0.35</v>
      </c>
      <c r="M696" t="n">
        <v>16.84</v>
      </c>
      <c r="N696">
        <f>(M696-H696)</f>
        <v/>
      </c>
    </row>
    <row r="697" ht="15" customHeight="1">
      <c r="A697" s="2" t="n"/>
      <c r="B697" s="2" t="n"/>
      <c r="C697" s="2" t="n"/>
      <c r="D697" s="2" t="n"/>
      <c r="E697" s="2" t="n"/>
      <c r="F697" s="2" t="n"/>
      <c r="G697" s="45" t="inlineStr">
        <is>
          <t>TOTAL Mão de Obra:</t>
        </is>
      </c>
      <c r="H697" s="55" t="n"/>
      <c r="I697" s="23">
        <f>SUM(I695:I696)</f>
        <v/>
      </c>
    </row>
    <row r="698" ht="15" customHeight="1">
      <c r="A698" s="2" t="n"/>
      <c r="B698" s="2" t="n"/>
      <c r="C698" s="2" t="n"/>
      <c r="D698" s="2" t="n"/>
      <c r="E698" s="2" t="n"/>
      <c r="F698" s="2" t="n"/>
      <c r="G698" s="46" t="inlineStr">
        <is>
          <t>VALOR:</t>
        </is>
      </c>
      <c r="H698" s="55" t="n"/>
      <c r="I698" s="5">
        <f>SUM(I697)</f>
        <v/>
      </c>
    </row>
    <row r="699" ht="15" customHeight="1">
      <c r="A699" s="2" t="n"/>
      <c r="B699" s="2" t="n"/>
      <c r="C699" s="2" t="n"/>
      <c r="D699" s="2" t="n"/>
      <c r="E699" s="2" t="n"/>
      <c r="F699" s="2" t="n"/>
      <c r="G699" s="46" t="inlineStr">
        <is>
          <t>VALOR BDI:</t>
        </is>
      </c>
      <c r="H699" s="55" t="n"/>
      <c r="I699" s="5">
        <f>ROUNDDOWN(I698*BDI,2)</f>
        <v/>
      </c>
    </row>
    <row r="700" ht="15" customHeight="1">
      <c r="A700" s="2" t="n"/>
      <c r="B700" s="2" t="n"/>
      <c r="C700" s="2" t="n"/>
      <c r="D700" s="2" t="n"/>
      <c r="E700" s="2" t="n"/>
      <c r="F700" s="2" t="n"/>
      <c r="G700" s="46" t="inlineStr">
        <is>
          <t>VALOR COM BDI:</t>
        </is>
      </c>
      <c r="H700" s="55" t="n"/>
      <c r="I700" s="5">
        <f>I699 + I698</f>
        <v/>
      </c>
    </row>
    <row r="701" ht="9.949999999999999" customHeight="1">
      <c r="A701" s="2" t="n"/>
      <c r="B701" s="2" t="n"/>
      <c r="C701" s="2" t="n"/>
      <c r="D701" s="40" t="n"/>
      <c r="G701" s="2" t="n"/>
      <c r="H701" s="2" t="n"/>
      <c r="I701" s="2" t="n"/>
    </row>
    <row r="702" ht="20.1" customHeight="1">
      <c r="A702" s="41" t="inlineStr">
        <is>
          <t>9.3. 21.32.01 TERRA VEGETAL (M3)</t>
        </is>
      </c>
      <c r="B702" s="54" t="n"/>
      <c r="C702" s="54" t="n"/>
      <c r="D702" s="54" t="n"/>
      <c r="E702" s="54" t="n"/>
      <c r="F702" s="54" t="n"/>
      <c r="G702" s="54" t="n"/>
      <c r="H702" s="54" t="n"/>
      <c r="I702" s="55" t="n"/>
    </row>
    <row r="703" ht="15" customHeight="1">
      <c r="A703" s="42" t="inlineStr">
        <is>
          <t>Material</t>
        </is>
      </c>
      <c r="B703" s="54" t="n"/>
      <c r="C703" s="55" t="n"/>
      <c r="D703" s="37" t="inlineStr">
        <is>
          <t>FONTE</t>
        </is>
      </c>
      <c r="E703" s="55" t="n"/>
      <c r="F703" s="37" t="inlineStr">
        <is>
          <t>UNID</t>
        </is>
      </c>
      <c r="G703" s="37" t="inlineStr">
        <is>
          <t>COEFICIENTE</t>
        </is>
      </c>
      <c r="H703" s="37" t="inlineStr">
        <is>
          <t>PREÇO UNITÁRIO</t>
        </is>
      </c>
      <c r="I703" s="37" t="inlineStr">
        <is>
          <t>TOTAL</t>
        </is>
      </c>
    </row>
    <row r="704" ht="15" customHeight="1">
      <c r="A704" s="44" t="inlineStr">
        <is>
          <t>89.34.30</t>
        </is>
      </c>
      <c r="B704" s="43" t="inlineStr">
        <is>
          <t>TERRA VEGETAL (GRANEL) REF 7253</t>
        </is>
      </c>
      <c r="C704" s="55" t="n"/>
      <c r="D704" s="44" t="inlineStr">
        <is>
          <t>SUDECAP</t>
        </is>
      </c>
      <c r="E704" s="55" t="n"/>
      <c r="F704" s="44" t="inlineStr">
        <is>
          <t>M3</t>
        </is>
      </c>
      <c r="G704" s="21" t="n">
        <v>1</v>
      </c>
      <c r="H704" s="22">
        <f>ROUND(M704*FATOR, 2)</f>
        <v/>
      </c>
      <c r="I704" s="22">
        <f>ROUND(G704*H704, 2)</f>
        <v/>
      </c>
      <c r="L704" t="n">
        <v>1</v>
      </c>
      <c r="M704" t="n">
        <v>78</v>
      </c>
      <c r="N704">
        <f>(M704-H704)</f>
        <v/>
      </c>
    </row>
    <row r="705" ht="15" customHeight="1">
      <c r="A705" s="2" t="n"/>
      <c r="B705" s="2" t="n"/>
      <c r="C705" s="2" t="n"/>
      <c r="D705" s="2" t="n"/>
      <c r="E705" s="2" t="n"/>
      <c r="F705" s="2" t="n"/>
      <c r="G705" s="45" t="inlineStr">
        <is>
          <t>TOTAL Material:</t>
        </is>
      </c>
      <c r="H705" s="55" t="n"/>
      <c r="I705" s="23">
        <f>SUM(I704:I704)</f>
        <v/>
      </c>
    </row>
    <row r="706" ht="15" customHeight="1">
      <c r="A706" s="2" t="n"/>
      <c r="B706" s="2" t="n"/>
      <c r="C706" s="2" t="n"/>
      <c r="D706" s="2" t="n"/>
      <c r="E706" s="2" t="n"/>
      <c r="F706" s="2" t="n"/>
      <c r="G706" s="46" t="inlineStr">
        <is>
          <t>VALOR:</t>
        </is>
      </c>
      <c r="H706" s="55" t="n"/>
      <c r="I706" s="5">
        <f>SUM(I705)</f>
        <v/>
      </c>
    </row>
    <row r="707" ht="15" customHeight="1">
      <c r="A707" s="2" t="n"/>
      <c r="B707" s="2" t="n"/>
      <c r="C707" s="2" t="n"/>
      <c r="D707" s="2" t="n"/>
      <c r="E707" s="2" t="n"/>
      <c r="F707" s="2" t="n"/>
      <c r="G707" s="46" t="inlineStr">
        <is>
          <t>VALOR BDI:</t>
        </is>
      </c>
      <c r="H707" s="55" t="n"/>
      <c r="I707" s="5">
        <f>ROUNDDOWN(I706*BDI,2)</f>
        <v/>
      </c>
    </row>
    <row r="708" ht="15" customHeight="1">
      <c r="A708" s="2" t="n"/>
      <c r="B708" s="2" t="n"/>
      <c r="C708" s="2" t="n"/>
      <c r="D708" s="2" t="n"/>
      <c r="E708" s="2" t="n"/>
      <c r="F708" s="2" t="n"/>
      <c r="G708" s="46" t="inlineStr">
        <is>
          <t>VALOR COM BDI:</t>
        </is>
      </c>
      <c r="H708" s="55" t="n"/>
      <c r="I708" s="5">
        <f>I707 + I706</f>
        <v/>
      </c>
    </row>
    <row r="709" ht="9.949999999999999" customHeight="1">
      <c r="A709" s="2" t="n"/>
      <c r="B709" s="2" t="n"/>
      <c r="C709" s="2" t="n"/>
      <c r="D709" s="40" t="n"/>
      <c r="G709" s="2" t="n"/>
      <c r="H709" s="2" t="n"/>
      <c r="I709" s="2" t="n"/>
    </row>
    <row r="710" ht="20.1" customHeight="1">
      <c r="A710" s="41" t="inlineStr">
        <is>
          <t>9.4. 21.32.05 CALCAREO DOLOMITICO (ACIMA DE 1T) (KG)</t>
        </is>
      </c>
      <c r="B710" s="54" t="n"/>
      <c r="C710" s="54" t="n"/>
      <c r="D710" s="54" t="n"/>
      <c r="E710" s="54" t="n"/>
      <c r="F710" s="54" t="n"/>
      <c r="G710" s="54" t="n"/>
      <c r="H710" s="54" t="n"/>
      <c r="I710" s="55" t="n"/>
    </row>
    <row r="711" ht="15" customHeight="1">
      <c r="A711" s="42" t="inlineStr">
        <is>
          <t>Material</t>
        </is>
      </c>
      <c r="B711" s="54" t="n"/>
      <c r="C711" s="55" t="n"/>
      <c r="D711" s="37" t="inlineStr">
        <is>
          <t>FONTE</t>
        </is>
      </c>
      <c r="E711" s="55" t="n"/>
      <c r="F711" s="37" t="inlineStr">
        <is>
          <t>UNID</t>
        </is>
      </c>
      <c r="G711" s="37" t="inlineStr">
        <is>
          <t>COEFICIENTE</t>
        </is>
      </c>
      <c r="H711" s="37" t="inlineStr">
        <is>
          <t>PREÇO UNITÁRIO</t>
        </is>
      </c>
      <c r="I711" s="37" t="inlineStr">
        <is>
          <t>TOTAL</t>
        </is>
      </c>
    </row>
    <row r="712" ht="15" customHeight="1">
      <c r="A712" s="44" t="inlineStr">
        <is>
          <t>89.34.34</t>
        </is>
      </c>
      <c r="B712" s="43" t="inlineStr">
        <is>
          <t>CALCÁRIO DOLOMITICO (ACIMA DE 1T)</t>
        </is>
      </c>
      <c r="C712" s="55" t="n"/>
      <c r="D712" s="44" t="inlineStr">
        <is>
          <t>SUDECAP</t>
        </is>
      </c>
      <c r="E712" s="55" t="n"/>
      <c r="F712" s="44" t="inlineStr">
        <is>
          <t>KG</t>
        </is>
      </c>
      <c r="G712" s="21" t="n">
        <v>1</v>
      </c>
      <c r="H712" s="22">
        <f>ROUND(M712*FATOR, 2)</f>
        <v/>
      </c>
      <c r="I712" s="22">
        <f>ROUND(G712*H712, 2)</f>
        <v/>
      </c>
      <c r="L712" t="n">
        <v>1</v>
      </c>
      <c r="M712" t="n">
        <v>0.12</v>
      </c>
      <c r="N712">
        <f>(M712-H712)</f>
        <v/>
      </c>
    </row>
    <row r="713" ht="15" customHeight="1">
      <c r="A713" s="2" t="n"/>
      <c r="B713" s="2" t="n"/>
      <c r="C713" s="2" t="n"/>
      <c r="D713" s="2" t="n"/>
      <c r="E713" s="2" t="n"/>
      <c r="F713" s="2" t="n"/>
      <c r="G713" s="45" t="inlineStr">
        <is>
          <t>TOTAL Material:</t>
        </is>
      </c>
      <c r="H713" s="55" t="n"/>
      <c r="I713" s="23">
        <f>SUM(I712:I712)</f>
        <v/>
      </c>
    </row>
    <row r="714" ht="15" customHeight="1">
      <c r="A714" s="2" t="n"/>
      <c r="B714" s="2" t="n"/>
      <c r="C714" s="2" t="n"/>
      <c r="D714" s="2" t="n"/>
      <c r="E714" s="2" t="n"/>
      <c r="F714" s="2" t="n"/>
      <c r="G714" s="46" t="inlineStr">
        <is>
          <t>VALOR:</t>
        </is>
      </c>
      <c r="H714" s="55" t="n"/>
      <c r="I714" s="5">
        <f>SUM(I713)</f>
        <v/>
      </c>
    </row>
    <row r="715" ht="15" customHeight="1">
      <c r="A715" s="2" t="n"/>
      <c r="B715" s="2" t="n"/>
      <c r="C715" s="2" t="n"/>
      <c r="D715" s="2" t="n"/>
      <c r="E715" s="2" t="n"/>
      <c r="F715" s="2" t="n"/>
      <c r="G715" s="46" t="inlineStr">
        <is>
          <t>VALOR BDI:</t>
        </is>
      </c>
      <c r="H715" s="55" t="n"/>
      <c r="I715" s="5">
        <f>ROUNDDOWN(I714*BDI,2)</f>
        <v/>
      </c>
    </row>
    <row r="716" ht="15" customHeight="1">
      <c r="A716" s="2" t="n"/>
      <c r="B716" s="2" t="n"/>
      <c r="C716" s="2" t="n"/>
      <c r="D716" s="2" t="n"/>
      <c r="E716" s="2" t="n"/>
      <c r="F716" s="2" t="n"/>
      <c r="G716" s="46" t="inlineStr">
        <is>
          <t>VALOR COM BDI:</t>
        </is>
      </c>
      <c r="H716" s="55" t="n"/>
      <c r="I716" s="5">
        <f>I715 + I714</f>
        <v/>
      </c>
    </row>
    <row r="717" ht="9.949999999999999" customHeight="1">
      <c r="A717" s="2" t="n"/>
      <c r="B717" s="2" t="n"/>
      <c r="C717" s="2" t="n"/>
      <c r="D717" s="40" t="n"/>
      <c r="G717" s="2" t="n"/>
      <c r="H717" s="2" t="n"/>
      <c r="I717" s="2" t="n"/>
    </row>
    <row r="718" ht="20.1" customHeight="1">
      <c r="A718" s="41" t="inlineStr">
        <is>
          <t>9.5. ED-25268 FORNECIMENTO DE ÁRVORE QUARESMEIRA COM ALTURA MÉDIA DE 2.00M, ESCLUSIVE PLANTIO (un)</t>
        </is>
      </c>
      <c r="B718" s="54" t="n"/>
      <c r="C718" s="54" t="n"/>
      <c r="D718" s="54" t="n"/>
      <c r="E718" s="54" t="n"/>
      <c r="F718" s="54" t="n"/>
      <c r="G718" s="54" t="n"/>
      <c r="H718" s="54" t="n"/>
      <c r="I718" s="55" t="n"/>
    </row>
    <row r="719" ht="20.1" customHeight="1">
      <c r="A719" s="50" t="inlineStr">
        <is>
          <t>MATERIAIS</t>
        </is>
      </c>
      <c r="B719" s="54" t="n"/>
      <c r="C719" s="54" t="n"/>
      <c r="D719" s="54" t="n"/>
      <c r="E719" s="55" t="n"/>
      <c r="F719" s="36" t="inlineStr">
        <is>
          <t>UNID</t>
        </is>
      </c>
      <c r="G719" s="36" t="inlineStr">
        <is>
          <t>CONSUMO</t>
        </is>
      </c>
      <c r="H719" s="36" t="inlineStr">
        <is>
          <t>VALOR UNITÁRIO</t>
        </is>
      </c>
      <c r="I719" s="36" t="inlineStr">
        <is>
          <t>CUSTO UNITÁRIO</t>
        </is>
      </c>
    </row>
    <row r="720" ht="15.95" customHeight="1">
      <c r="A720" s="7" t="inlineStr">
        <is>
          <t>MATED-25292</t>
        </is>
      </c>
      <c r="B720" s="52" t="inlineStr">
        <is>
          <t>ESPÉCIE VEGETAL (TIPO: ÁRVORE|NOME POPULAR: QUARESMEIRA|MANACÁ-DA- SERRA|GÊNERO: TIBOUCHINA|ALTURA MÉDIA: 1,80-2,20M)   un</t>
        </is>
      </c>
      <c r="C720" s="54" t="n"/>
      <c r="D720" s="54" t="n"/>
      <c r="E720" s="55" t="n"/>
      <c r="F720" s="7" t="inlineStr">
        <is>
          <t>un</t>
        </is>
      </c>
      <c r="G720" s="49" t="n">
        <v>1</v>
      </c>
      <c r="H720" s="10">
        <f>ROUND(M720*FATOR, 2)</f>
        <v/>
      </c>
      <c r="I720" s="10">
        <f>ROUND(G720*H720, 2)</f>
        <v/>
      </c>
      <c r="L720" t="n">
        <v>1</v>
      </c>
      <c r="M720" t="n">
        <v>96.65000000000001</v>
      </c>
      <c r="N720">
        <f>(M720-H720)</f>
        <v/>
      </c>
    </row>
    <row r="721" ht="15" customHeight="1">
      <c r="A721" s="31" t="n"/>
      <c r="B721" s="31" t="n"/>
      <c r="C721" s="31" t="n"/>
      <c r="D721" s="31" t="n"/>
      <c r="E721" s="31" t="n"/>
      <c r="F721" s="31" t="n"/>
      <c r="G721" s="38" t="inlineStr">
        <is>
          <t>TOTAL MATERIAIS:</t>
        </is>
      </c>
      <c r="H721" s="55" t="n"/>
      <c r="I721" s="5">
        <f>SUM(I720:I720)</f>
        <v/>
      </c>
    </row>
    <row r="722" ht="15" customHeight="1">
      <c r="A722" s="2" t="n"/>
      <c r="B722" s="2" t="n"/>
      <c r="C722" s="2" t="n"/>
      <c r="D722" s="2" t="n"/>
      <c r="E722" s="2" t="n"/>
      <c r="F722" s="2" t="n"/>
      <c r="G722" s="46" t="inlineStr">
        <is>
          <t>Custo Direto Total:</t>
        </is>
      </c>
      <c r="H722" s="55" t="n"/>
      <c r="I722" s="10" t="n">
        <v>96.65000000000001</v>
      </c>
    </row>
    <row r="723" ht="15" customHeight="1">
      <c r="A723" s="2" t="n"/>
      <c r="B723" s="2" t="n"/>
      <c r="C723" s="2" t="n"/>
      <c r="D723" s="2" t="n"/>
      <c r="E723" s="2" t="n"/>
      <c r="F723" s="2" t="n"/>
      <c r="G723" s="46" t="inlineStr">
        <is>
          <t>VALOR:</t>
        </is>
      </c>
      <c r="H723" s="55" t="n"/>
      <c r="I723" s="5">
        <f>SUM(I721)</f>
        <v/>
      </c>
    </row>
    <row r="724" ht="15" customHeight="1">
      <c r="A724" s="2" t="n"/>
      <c r="B724" s="2" t="n"/>
      <c r="C724" s="2" t="n"/>
      <c r="D724" s="2" t="n"/>
      <c r="E724" s="2" t="n"/>
      <c r="F724" s="2" t="n"/>
      <c r="G724" s="46" t="inlineStr">
        <is>
          <t>VALOR BDI:</t>
        </is>
      </c>
      <c r="H724" s="55" t="n"/>
      <c r="I724" s="5">
        <f>ROUNDDOWN(I723*BDI,2)</f>
        <v/>
      </c>
    </row>
    <row r="725" ht="15" customHeight="1">
      <c r="A725" s="2" t="n"/>
      <c r="B725" s="2" t="n"/>
      <c r="C725" s="2" t="n"/>
      <c r="D725" s="2" t="n"/>
      <c r="E725" s="2" t="n"/>
      <c r="F725" s="2" t="n"/>
      <c r="G725" s="46" t="inlineStr">
        <is>
          <t>VALOR COM BDI:</t>
        </is>
      </c>
      <c r="H725" s="55" t="n"/>
      <c r="I725" s="5">
        <f>I724 + I723</f>
        <v/>
      </c>
    </row>
    <row r="726" ht="9.949999999999999" customHeight="1">
      <c r="A726" s="2" t="n"/>
      <c r="B726" s="2" t="n"/>
      <c r="C726" s="2" t="n"/>
      <c r="D726" s="40" t="n"/>
      <c r="G726" s="2" t="n"/>
      <c r="H726" s="2" t="n"/>
      <c r="I726" s="2" t="n"/>
    </row>
    <row r="727" ht="20.1" customHeight="1">
      <c r="A727" s="41" t="inlineStr">
        <is>
          <t>10.1. 55.10.33 ENCARREGADO GERAL DE OBRA (H)</t>
        </is>
      </c>
      <c r="B727" s="54" t="n"/>
      <c r="C727" s="54" t="n"/>
      <c r="D727" s="54" t="n"/>
      <c r="E727" s="54" t="n"/>
      <c r="F727" s="54" t="n"/>
      <c r="G727" s="54" t="n"/>
      <c r="H727" s="54" t="n"/>
      <c r="I727" s="55" t="n"/>
    </row>
    <row r="728" ht="15" customHeight="1">
      <c r="A728" s="42" t="inlineStr">
        <is>
          <t>Mão de Obra</t>
        </is>
      </c>
      <c r="B728" s="54" t="n"/>
      <c r="C728" s="55" t="n"/>
      <c r="D728" s="37" t="inlineStr">
        <is>
          <t>FONTE</t>
        </is>
      </c>
      <c r="E728" s="55" t="n"/>
      <c r="F728" s="37" t="inlineStr">
        <is>
          <t>UNID</t>
        </is>
      </c>
      <c r="G728" s="37" t="inlineStr">
        <is>
          <t>COEFICIENTE</t>
        </is>
      </c>
      <c r="H728" s="37" t="inlineStr">
        <is>
          <t>PREÇO UNITÁRIO</t>
        </is>
      </c>
      <c r="I728" s="37" t="inlineStr">
        <is>
          <t>TOTAL</t>
        </is>
      </c>
    </row>
    <row r="729" ht="15" customHeight="1">
      <c r="A729" s="44" t="inlineStr">
        <is>
          <t>55.10.33</t>
        </is>
      </c>
      <c r="B729" s="43" t="inlineStr">
        <is>
          <t>ENCARREGADO GERAL DE OBRA</t>
        </is>
      </c>
      <c r="C729" s="55" t="n"/>
      <c r="D729" s="44" t="inlineStr">
        <is>
          <t>SUDECAP</t>
        </is>
      </c>
      <c r="E729" s="55" t="n"/>
      <c r="F729" s="44" t="inlineStr">
        <is>
          <t>H</t>
        </is>
      </c>
      <c r="G729" s="21">
        <f>L729*FATOR</f>
        <v/>
      </c>
      <c r="H729" s="22" t="n">
        <v>41.78</v>
      </c>
      <c r="I729" s="22">
        <f>ROUND(G729*H729, 2)</f>
        <v/>
      </c>
      <c r="L729" t="n">
        <v>1</v>
      </c>
      <c r="M729" t="n">
        <v>41.78</v>
      </c>
      <c r="N729">
        <f>(M729-H729)</f>
        <v/>
      </c>
    </row>
    <row r="730" ht="15" customHeight="1">
      <c r="A730" s="2" t="n"/>
      <c r="B730" s="2" t="n"/>
      <c r="C730" s="2" t="n"/>
      <c r="D730" s="2" t="n"/>
      <c r="E730" s="2" t="n"/>
      <c r="F730" s="2" t="n"/>
      <c r="G730" s="45" t="inlineStr">
        <is>
          <t>TOTAL Mão de Obra:</t>
        </is>
      </c>
      <c r="H730" s="55" t="n"/>
      <c r="I730" s="23">
        <f>SUM(I729:I729)</f>
        <v/>
      </c>
    </row>
    <row r="731" ht="15" customHeight="1">
      <c r="A731" s="2" t="n"/>
      <c r="B731" s="2" t="n"/>
      <c r="C731" s="2" t="n"/>
      <c r="D731" s="2" t="n"/>
      <c r="E731" s="2" t="n"/>
      <c r="F731" s="2" t="n"/>
      <c r="G731" s="46" t="inlineStr">
        <is>
          <t>VALOR:</t>
        </is>
      </c>
      <c r="H731" s="55" t="n"/>
      <c r="I731" s="5">
        <f>SUM(I730)</f>
        <v/>
      </c>
    </row>
    <row r="732" ht="15" customHeight="1">
      <c r="A732" s="2" t="n"/>
      <c r="B732" s="2" t="n"/>
      <c r="C732" s="2" t="n"/>
      <c r="D732" s="2" t="n"/>
      <c r="E732" s="2" t="n"/>
      <c r="F732" s="2" t="n"/>
      <c r="G732" s="46" t="inlineStr">
        <is>
          <t>VALOR BDI:</t>
        </is>
      </c>
      <c r="H732" s="55" t="n"/>
      <c r="I732" s="5">
        <f>ROUNDDOWN(I731*BDI,2)</f>
        <v/>
      </c>
    </row>
    <row r="733" ht="15" customHeight="1">
      <c r="A733" s="2" t="n"/>
      <c r="B733" s="2" t="n"/>
      <c r="C733" s="2" t="n"/>
      <c r="D733" s="2" t="n"/>
      <c r="E733" s="2" t="n"/>
      <c r="F733" s="2" t="n"/>
      <c r="G733" s="46" t="inlineStr">
        <is>
          <t>VALOR COM BDI:</t>
        </is>
      </c>
      <c r="H733" s="55" t="n"/>
      <c r="I733" s="5">
        <f>I732 + I731</f>
        <v/>
      </c>
    </row>
    <row r="734" ht="9.949999999999999" customHeight="1">
      <c r="A734" s="2" t="n"/>
      <c r="B734" s="2" t="n"/>
      <c r="C734" s="2" t="n"/>
      <c r="D734" s="40" t="n"/>
      <c r="G734" s="2" t="n"/>
      <c r="H734" s="2" t="n"/>
      <c r="I734" s="2" t="n"/>
    </row>
    <row r="735" ht="20.1" customHeight="1">
      <c r="A735" s="41" t="inlineStr">
        <is>
          <t>11.1. 60.01.01 ADMINISTRAÇÃO LOCAL (UN)</t>
        </is>
      </c>
      <c r="B735" s="54" t="n"/>
      <c r="C735" s="54" t="n"/>
      <c r="D735" s="54" t="n"/>
      <c r="E735" s="54" t="n"/>
      <c r="F735" s="54" t="n"/>
      <c r="G735" s="54" t="n"/>
      <c r="H735" s="54" t="n"/>
      <c r="I735" s="55" t="n"/>
    </row>
    <row r="736" ht="15" customHeight="1">
      <c r="A736" s="42" t="inlineStr">
        <is>
          <t>Material</t>
        </is>
      </c>
      <c r="B736" s="54" t="n"/>
      <c r="C736" s="55" t="n"/>
      <c r="D736" s="37" t="inlineStr">
        <is>
          <t>FONTE</t>
        </is>
      </c>
      <c r="E736" s="55" t="n"/>
      <c r="F736" s="37" t="inlineStr">
        <is>
          <t>UNID</t>
        </is>
      </c>
      <c r="G736" s="37" t="inlineStr">
        <is>
          <t>COEFICIENTE</t>
        </is>
      </c>
      <c r="H736" s="37" t="inlineStr">
        <is>
          <t>PREÇO UNITÁRIO</t>
        </is>
      </c>
      <c r="I736" s="37" t="inlineStr">
        <is>
          <t>TOTAL</t>
        </is>
      </c>
    </row>
    <row r="737" ht="105.95" customHeight="1">
      <c r="A737" s="44" t="inlineStr">
        <is>
          <t>COT-ADM</t>
        </is>
      </c>
      <c r="B737" s="43" t="inlineStr">
        <is>
          <t>DESPESAS DIVERSAS (10% ADM LOCAL), ÁGUA; ENERGIA ELÉTRICA, MATERIAL DE ESCRITÓRIO, MATERIAL DE LIMPEZA E HIGIENE, KIT DE PRIMEIROS SOCORROS, FERRAMENTAS COLETIVAS, TAXAS DE CREA/ CAU, *SERVIÇOS DE TELEFONIA E INFORMÁTICA) *01 COMPUTADOR C/ PERIFÉRICOS - PROCESSADOR i5 (EQUIVALENTE OU SUPERIOR) 8GB, RAM, HD 1 TB, PLACA DE VÍDEO 1 GB E WINDOWN 10, INSTALADOS OFFICE, PROJECT E AUTOCAD; *01 NOTEBOOK INTEL CORE i5HQ (EQUIVALENTE OU SUPERIOR), 15'', HD 500GB, 8GB RAM, WINDOWN 10, INSTALADOS OFFICE 2013 PROFISSIONAL, DVDRW E AUTOCAD; IMPRESSORA MULTIFUNCIONAL A4; SMARTPHONE 4G, 64GB, 16MP.</t>
        </is>
      </c>
      <c r="C737" s="55" t="n"/>
      <c r="D737" s="44" t="inlineStr">
        <is>
          <t xml:space="preserve">Composições </t>
        </is>
      </c>
      <c r="E737" s="55" t="n"/>
      <c r="F737" s="44" t="inlineStr">
        <is>
          <t>UN</t>
        </is>
      </c>
      <c r="G737" s="21" t="n">
        <v>1</v>
      </c>
      <c r="H737" s="22">
        <f>ROUND(M737*FATOR, 2)</f>
        <v/>
      </c>
      <c r="I737" s="22">
        <f>ROUND(G737*H737, 2)</f>
        <v/>
      </c>
      <c r="L737" t="n">
        <v>1</v>
      </c>
      <c r="M737" t="n">
        <v>1961.47</v>
      </c>
      <c r="N737">
        <f>(M737-H737)</f>
        <v/>
      </c>
    </row>
    <row r="738" ht="15" customHeight="1">
      <c r="A738" s="2" t="n"/>
      <c r="B738" s="2" t="n"/>
      <c r="C738" s="2" t="n"/>
      <c r="D738" s="2" t="n"/>
      <c r="E738" s="2" t="n"/>
      <c r="F738" s="2" t="n"/>
      <c r="G738" s="45" t="inlineStr">
        <is>
          <t>TOTAL Material:</t>
        </is>
      </c>
      <c r="H738" s="55" t="n"/>
      <c r="I738" s="23">
        <f>SUM(I737:I737)</f>
        <v/>
      </c>
    </row>
    <row r="739" ht="15" customHeight="1">
      <c r="A739" s="42" t="inlineStr">
        <is>
          <t>Serviço</t>
        </is>
      </c>
      <c r="B739" s="54" t="n"/>
      <c r="C739" s="55" t="n"/>
      <c r="D739" s="37" t="inlineStr">
        <is>
          <t>FONTE</t>
        </is>
      </c>
      <c r="E739" s="55" t="n"/>
      <c r="F739" s="37" t="inlineStr">
        <is>
          <t>UNID</t>
        </is>
      </c>
      <c r="G739" s="37" t="inlineStr">
        <is>
          <t>COEFICIENTE</t>
        </is>
      </c>
      <c r="H739" s="37" t="inlineStr">
        <is>
          <t>PREÇO UNITÁRIO</t>
        </is>
      </c>
      <c r="I739" s="37" t="inlineStr">
        <is>
          <t>TOTAL</t>
        </is>
      </c>
    </row>
    <row r="740" ht="15" customHeight="1">
      <c r="A740" s="44" t="inlineStr">
        <is>
          <t>44.01.03</t>
        </is>
      </c>
      <c r="B740" s="43" t="inlineStr">
        <is>
          <t>ENGENHEIRO JUNIOR</t>
        </is>
      </c>
      <c r="C740" s="55" t="n"/>
      <c r="D740" s="44" t="inlineStr">
        <is>
          <t>SUDECAP</t>
        </is>
      </c>
      <c r="E740" s="55" t="n"/>
      <c r="F740" s="44" t="inlineStr">
        <is>
          <t>MES</t>
        </is>
      </c>
      <c r="G740" s="21" t="n">
        <v>0.6899999999999999</v>
      </c>
      <c r="H740" s="22">
        <f>'COMPOSICOES AUXILIARES'!G295</f>
        <v/>
      </c>
      <c r="I740" s="22">
        <f>ROUND(G740*H740, 2)</f>
        <v/>
      </c>
      <c r="L740" t="n">
        <v>0.6899999999999999</v>
      </c>
      <c r="M740" t="n">
        <v>17892.51</v>
      </c>
      <c r="N740">
        <f>(M740-H740)</f>
        <v/>
      </c>
    </row>
    <row r="741" ht="15" customHeight="1">
      <c r="A741" s="44" t="inlineStr">
        <is>
          <t>45.02.01</t>
        </is>
      </c>
      <c r="B741" s="43" t="inlineStr">
        <is>
          <t>GASOLINA</t>
        </is>
      </c>
      <c r="C741" s="55" t="n"/>
      <c r="D741" s="44" t="inlineStr">
        <is>
          <t>SUDECAP</t>
        </is>
      </c>
      <c r="E741" s="55" t="n"/>
      <c r="F741" s="44" t="inlineStr">
        <is>
          <t>L</t>
        </is>
      </c>
      <c r="G741" s="21" t="n">
        <v>270</v>
      </c>
      <c r="H741" s="22">
        <f>'COMPOSICOES AUXILIARES'!G363</f>
        <v/>
      </c>
      <c r="I741" s="22">
        <f>ROUND(G741*H741, 2)</f>
        <v/>
      </c>
      <c r="L741" t="n">
        <v>270</v>
      </c>
      <c r="M741" t="n">
        <v>4.62</v>
      </c>
      <c r="N741">
        <f>(M741-H741)</f>
        <v/>
      </c>
    </row>
    <row r="742" ht="21" customHeight="1">
      <c r="A742" s="44" t="inlineStr">
        <is>
          <t>45.01.01</t>
        </is>
      </c>
      <c r="B742" s="43" t="inlineStr">
        <is>
          <t>LOCACAO VEICULO POPULAR MOTOR 1.0 C/ AR E SEGURO SEM COMBUSTIVEL</t>
        </is>
      </c>
      <c r="C742" s="55" t="n"/>
      <c r="D742" s="44" t="inlineStr">
        <is>
          <t>SUDECAP</t>
        </is>
      </c>
      <c r="E742" s="55" t="n"/>
      <c r="F742" s="44" t="inlineStr">
        <is>
          <t>MES</t>
        </is>
      </c>
      <c r="G742" s="21" t="n">
        <v>0.6899999999999999</v>
      </c>
      <c r="H742" s="22">
        <f>'COMPOSICOES AUXILIARES'!G408</f>
        <v/>
      </c>
      <c r="I742" s="22">
        <f>ROUND(G742*H742, 2)</f>
        <v/>
      </c>
      <c r="L742" t="n">
        <v>0.6899999999999999</v>
      </c>
      <c r="M742" t="n">
        <v>2421.91</v>
      </c>
      <c r="N742">
        <f>(M742-H742)</f>
        <v/>
      </c>
    </row>
    <row r="743" ht="15" customHeight="1">
      <c r="A743" s="44" t="inlineStr">
        <is>
          <t>44.01.05</t>
        </is>
      </c>
      <c r="B743" s="43" t="inlineStr">
        <is>
          <t>TECNICO DE SEGURANCA</t>
        </is>
      </c>
      <c r="C743" s="55" t="n"/>
      <c r="D743" s="44" t="inlineStr">
        <is>
          <t>SUDECAP</t>
        </is>
      </c>
      <c r="E743" s="55" t="n"/>
      <c r="F743" s="44" t="inlineStr">
        <is>
          <t>MES</t>
        </is>
      </c>
      <c r="G743" s="21" t="n">
        <v>0.6899999999999999</v>
      </c>
      <c r="H743" s="22">
        <f>'COMPOSICOES AUXILIARES'!G424</f>
        <v/>
      </c>
      <c r="I743" s="22">
        <f>ROUND(G743*H743, 2)</f>
        <v/>
      </c>
      <c r="L743" t="n">
        <v>0.6899999999999999</v>
      </c>
      <c r="M743" t="n">
        <v>6304.8</v>
      </c>
      <c r="N743">
        <f>(M743-H743)</f>
        <v/>
      </c>
    </row>
    <row r="744" ht="15" customHeight="1">
      <c r="A744" s="2" t="n"/>
      <c r="B744" s="2" t="n"/>
      <c r="C744" s="2" t="n"/>
      <c r="D744" s="2" t="n"/>
      <c r="E744" s="2" t="n"/>
      <c r="F744" s="2" t="n"/>
      <c r="G744" s="45" t="inlineStr">
        <is>
          <t>TOTAL Serviço:</t>
        </is>
      </c>
      <c r="H744" s="55" t="n"/>
      <c r="I744" s="23">
        <f>SUM(I740:I743)</f>
        <v/>
      </c>
    </row>
    <row r="745" ht="15" customHeight="1">
      <c r="A745" s="2" t="n"/>
      <c r="B745" s="2" t="n"/>
      <c r="C745" s="2" t="n"/>
      <c r="D745" s="2" t="n"/>
      <c r="E745" s="2" t="n"/>
      <c r="F745" s="2" t="n"/>
      <c r="G745" s="46" t="inlineStr">
        <is>
          <t>VALOR:</t>
        </is>
      </c>
      <c r="H745" s="55" t="n"/>
      <c r="I745" s="5">
        <f>SUM(I738,I744)</f>
        <v/>
      </c>
    </row>
    <row r="746" ht="15" customHeight="1">
      <c r="A746" s="2" t="n"/>
      <c r="B746" s="2" t="n"/>
      <c r="C746" s="2" t="n"/>
      <c r="D746" s="2" t="n"/>
      <c r="E746" s="2" t="n"/>
      <c r="F746" s="2" t="n"/>
      <c r="G746" s="46" t="inlineStr">
        <is>
          <t>VALOR BDI:</t>
        </is>
      </c>
      <c r="H746" s="55" t="n"/>
      <c r="I746" s="5">
        <f>ROUNDDOWN(I745*BDI,2)</f>
        <v/>
      </c>
    </row>
    <row r="747" ht="15" customHeight="1">
      <c r="A747" s="2" t="n"/>
      <c r="B747" s="2" t="n"/>
      <c r="C747" s="2" t="n"/>
      <c r="D747" s="2" t="n"/>
      <c r="E747" s="2" t="n"/>
      <c r="F747" s="2" t="n"/>
      <c r="G747" s="46" t="inlineStr">
        <is>
          <t>VALOR COM BDI:</t>
        </is>
      </c>
      <c r="H747" s="55" t="n"/>
      <c r="I747" s="5">
        <f>I746 + I745</f>
        <v/>
      </c>
    </row>
  </sheetData>
  <mergeCells count="1065">
    <mergeCell ref="D535:E535"/>
    <mergeCell ref="D2:F2"/>
    <mergeCell ref="D60:E60"/>
    <mergeCell ref="C313:D313"/>
    <mergeCell ref="D174:E174"/>
    <mergeCell ref="G71:H71"/>
    <mergeCell ref="D410:E410"/>
    <mergeCell ref="G307:H307"/>
    <mergeCell ref="D197:F197"/>
    <mergeCell ref="B533:C533"/>
    <mergeCell ref="B362:C362"/>
    <mergeCell ref="G358:H358"/>
    <mergeCell ref="G656:H656"/>
    <mergeCell ref="B14:C14"/>
    <mergeCell ref="A253:I253"/>
    <mergeCell ref="D328:F328"/>
    <mergeCell ref="D107:E107"/>
    <mergeCell ref="D505:E505"/>
    <mergeCell ref="B741:C741"/>
    <mergeCell ref="B597:C597"/>
    <mergeCell ref="D597:E597"/>
    <mergeCell ref="G658:H658"/>
    <mergeCell ref="D486:E486"/>
    <mergeCell ref="B78:C78"/>
    <mergeCell ref="D7:E7"/>
    <mergeCell ref="B243:C243"/>
    <mergeCell ref="G335:H335"/>
    <mergeCell ref="D572:E572"/>
    <mergeCell ref="A510:C510"/>
    <mergeCell ref="B205:C205"/>
    <mergeCell ref="D205:E205"/>
    <mergeCell ref="G489:H489"/>
    <mergeCell ref="B363:C363"/>
    <mergeCell ref="D563:E563"/>
    <mergeCell ref="D363:E363"/>
    <mergeCell ref="G722:H722"/>
    <mergeCell ref="A352:C352"/>
    <mergeCell ref="D467:F467"/>
    <mergeCell ref="G399:H399"/>
    <mergeCell ref="D709:F709"/>
    <mergeCell ref="D574:E574"/>
    <mergeCell ref="G168:H168"/>
    <mergeCell ref="A49:C49"/>
    <mergeCell ref="G143:H143"/>
    <mergeCell ref="G213:H213"/>
    <mergeCell ref="A408:C408"/>
    <mergeCell ref="D640:F640"/>
    <mergeCell ref="G699:H699"/>
    <mergeCell ref="D183:F183"/>
    <mergeCell ref="G522:H522"/>
    <mergeCell ref="A174:C174"/>
    <mergeCell ref="G513:H513"/>
    <mergeCell ref="B200:C200"/>
    <mergeCell ref="A727:I727"/>
    <mergeCell ref="B25:C25"/>
    <mergeCell ref="A670:C670"/>
    <mergeCell ref="A268:I268"/>
    <mergeCell ref="G724:H724"/>
    <mergeCell ref="B156:C156"/>
    <mergeCell ref="B454:C454"/>
    <mergeCell ref="D650:E650"/>
    <mergeCell ref="B131:C131"/>
    <mergeCell ref="G61:H61"/>
    <mergeCell ref="G425:H425"/>
    <mergeCell ref="D371:F371"/>
    <mergeCell ref="D131:E131"/>
    <mergeCell ref="D258:E258"/>
    <mergeCell ref="G219:H219"/>
    <mergeCell ref="A74:I74"/>
    <mergeCell ref="D556:E556"/>
    <mergeCell ref="B521:C521"/>
    <mergeCell ref="G346:H346"/>
    <mergeCell ref="G588:H588"/>
    <mergeCell ref="G48:H48"/>
    <mergeCell ref="G582:H582"/>
    <mergeCell ref="D543:E543"/>
    <mergeCell ref="G653:H653"/>
    <mergeCell ref="D137:F137"/>
    <mergeCell ref="B431:C431"/>
    <mergeCell ref="D493:E493"/>
    <mergeCell ref="D189:E189"/>
    <mergeCell ref="B729:C729"/>
    <mergeCell ref="G725:H725"/>
    <mergeCell ref="D431:E431"/>
    <mergeCell ref="D729:E729"/>
    <mergeCell ref="D558:E558"/>
    <mergeCell ref="D585:E585"/>
    <mergeCell ref="G348:H348"/>
    <mergeCell ref="G646:H646"/>
    <mergeCell ref="D66:E66"/>
    <mergeCell ref="A4:C4"/>
    <mergeCell ref="D126:E126"/>
    <mergeCell ref="D47:E47"/>
    <mergeCell ref="G412:H412"/>
    <mergeCell ref="A719:E719"/>
    <mergeCell ref="A258:C258"/>
    <mergeCell ref="A58:C58"/>
    <mergeCell ref="D290:F290"/>
    <mergeCell ref="B668:C668"/>
    <mergeCell ref="A736:C736"/>
    <mergeCell ref="A584:I584"/>
    <mergeCell ref="A421:C421"/>
    <mergeCell ref="B84:C84"/>
    <mergeCell ref="G250:H250"/>
    <mergeCell ref="B447:C447"/>
    <mergeCell ref="A24:C24"/>
    <mergeCell ref="A437:C437"/>
    <mergeCell ref="B434:C434"/>
    <mergeCell ref="B15:C15"/>
    <mergeCell ref="D15:E15"/>
    <mergeCell ref="B80:C80"/>
    <mergeCell ref="B742:C742"/>
    <mergeCell ref="G230:H230"/>
    <mergeCell ref="D742:E742"/>
    <mergeCell ref="D536:E536"/>
    <mergeCell ref="B663:C663"/>
    <mergeCell ref="G730:H730"/>
    <mergeCell ref="D663:E663"/>
    <mergeCell ref="G659:H659"/>
    <mergeCell ref="G537:H537"/>
    <mergeCell ref="D365:E365"/>
    <mergeCell ref="B79:C79"/>
    <mergeCell ref="B386:C386"/>
    <mergeCell ref="D79:E79"/>
    <mergeCell ref="D613:E613"/>
    <mergeCell ref="G674:H674"/>
    <mergeCell ref="G474:H474"/>
    <mergeCell ref="G141:H141"/>
    <mergeCell ref="B671:C671"/>
    <mergeCell ref="D600:E600"/>
    <mergeCell ref="D429:E429"/>
    <mergeCell ref="D145:F145"/>
    <mergeCell ref="B81:C81"/>
    <mergeCell ref="B316:E316"/>
    <mergeCell ref="D443:F443"/>
    <mergeCell ref="D81:E81"/>
    <mergeCell ref="G636:H636"/>
    <mergeCell ref="G440:H440"/>
    <mergeCell ref="B366:C366"/>
    <mergeCell ref="G296:H296"/>
    <mergeCell ref="D615:E615"/>
    <mergeCell ref="D606:F606"/>
    <mergeCell ref="D366:E366"/>
    <mergeCell ref="D300:E300"/>
    <mergeCell ref="D664:E664"/>
    <mergeCell ref="A384:C384"/>
    <mergeCell ref="A42:C42"/>
    <mergeCell ref="B210:C210"/>
    <mergeCell ref="D139:E139"/>
    <mergeCell ref="D406:E406"/>
    <mergeCell ref="A449:C449"/>
    <mergeCell ref="D350:F350"/>
    <mergeCell ref="D704:E704"/>
    <mergeCell ref="A188:C188"/>
    <mergeCell ref="A126:C126"/>
    <mergeCell ref="D666:E666"/>
    <mergeCell ref="D583:F583"/>
    <mergeCell ref="D470:E470"/>
    <mergeCell ref="E311:F311"/>
    <mergeCell ref="G69:H69"/>
    <mergeCell ref="G367:H367"/>
    <mergeCell ref="A380:I380"/>
    <mergeCell ref="G627:H627"/>
    <mergeCell ref="G590:H590"/>
    <mergeCell ref="B520:C520"/>
    <mergeCell ref="B491:C491"/>
    <mergeCell ref="A372:I372"/>
    <mergeCell ref="D520:E520"/>
    <mergeCell ref="A711:C711"/>
    <mergeCell ref="B34:C34"/>
    <mergeCell ref="A686:C686"/>
    <mergeCell ref="D284:E284"/>
    <mergeCell ref="B28:C28"/>
    <mergeCell ref="D259:E259"/>
    <mergeCell ref="G369:H369"/>
    <mergeCell ref="B172:C172"/>
    <mergeCell ref="B737:C737"/>
    <mergeCell ref="D495:E495"/>
    <mergeCell ref="B270:C270"/>
    <mergeCell ref="A490:C490"/>
    <mergeCell ref="G527:H527"/>
    <mergeCell ref="D593:E593"/>
    <mergeCell ref="B506:C506"/>
    <mergeCell ref="B397:C397"/>
    <mergeCell ref="G629:H629"/>
    <mergeCell ref="A477:C477"/>
    <mergeCell ref="G356:H356"/>
    <mergeCell ref="G368:H368"/>
    <mergeCell ref="G306:H306"/>
    <mergeCell ref="G135:H135"/>
    <mergeCell ref="D117:E117"/>
    <mergeCell ref="G731:H731"/>
    <mergeCell ref="D559:E559"/>
    <mergeCell ref="G349:H349"/>
    <mergeCell ref="G420:H420"/>
    <mergeCell ref="D524:E524"/>
    <mergeCell ref="D353:E353"/>
    <mergeCell ref="A340:I340"/>
    <mergeCell ref="D651:E651"/>
    <mergeCell ref="D92:E92"/>
    <mergeCell ref="B76:C76"/>
    <mergeCell ref="D67:E67"/>
    <mergeCell ref="D30:E30"/>
    <mergeCell ref="B5:C5"/>
    <mergeCell ref="D303:E303"/>
    <mergeCell ref="D5:E5"/>
    <mergeCell ref="D496:E496"/>
    <mergeCell ref="G364:H364"/>
    <mergeCell ref="A146:I146"/>
    <mergeCell ref="B94:C94"/>
    <mergeCell ref="D94:E94"/>
    <mergeCell ref="D361:E361"/>
    <mergeCell ref="D417:E417"/>
    <mergeCell ref="G133:H133"/>
    <mergeCell ref="A330:C330"/>
    <mergeCell ref="D498:E498"/>
    <mergeCell ref="D354:E354"/>
    <mergeCell ref="D427:F427"/>
    <mergeCell ref="G251:H251"/>
    <mergeCell ref="B684:C684"/>
    <mergeCell ref="A139:C139"/>
    <mergeCell ref="A381:C381"/>
    <mergeCell ref="A351:I351"/>
    <mergeCell ref="A679:C679"/>
    <mergeCell ref="D298:F298"/>
    <mergeCell ref="A666:C666"/>
    <mergeCell ref="B450:C450"/>
    <mergeCell ref="G551:H551"/>
    <mergeCell ref="G538:H538"/>
    <mergeCell ref="A361:C361"/>
    <mergeCell ref="B229:C229"/>
    <mergeCell ref="G669:H669"/>
    <mergeCell ref="G603:H603"/>
    <mergeCell ref="G190:H190"/>
    <mergeCell ref="G19:H19"/>
    <mergeCell ref="G317:H317"/>
    <mergeCell ref="D272:E272"/>
    <mergeCell ref="D381:E381"/>
    <mergeCell ref="D210:E210"/>
    <mergeCell ref="G746:H746"/>
    <mergeCell ref="D679:E679"/>
    <mergeCell ref="G602:H602"/>
    <mergeCell ref="A693:I693"/>
    <mergeCell ref="B544:C544"/>
    <mergeCell ref="G540:H540"/>
    <mergeCell ref="B87:C87"/>
    <mergeCell ref="D16:E16"/>
    <mergeCell ref="B451:C451"/>
    <mergeCell ref="G248:H248"/>
    <mergeCell ref="G515:H515"/>
    <mergeCell ref="G319:H319"/>
    <mergeCell ref="D309:F309"/>
    <mergeCell ref="B687:C687"/>
    <mergeCell ref="D616:E616"/>
    <mergeCell ref="D445:E445"/>
    <mergeCell ref="D687:E687"/>
    <mergeCell ref="D301:E301"/>
    <mergeCell ref="D245:E245"/>
    <mergeCell ref="G235:H235"/>
    <mergeCell ref="G604:H604"/>
    <mergeCell ref="D608:E608"/>
    <mergeCell ref="A92:C92"/>
    <mergeCell ref="D153:F153"/>
    <mergeCell ref="D517:F517"/>
    <mergeCell ref="D382:E382"/>
    <mergeCell ref="B545:C545"/>
    <mergeCell ref="A300:C300"/>
    <mergeCell ref="D82:E82"/>
    <mergeCell ref="A585:C585"/>
    <mergeCell ref="A694:C694"/>
    <mergeCell ref="D682:E682"/>
    <mergeCell ref="A523:C523"/>
    <mergeCell ref="D511:E511"/>
    <mergeCell ref="D240:E240"/>
    <mergeCell ref="B207:C207"/>
    <mergeCell ref="B334:C334"/>
    <mergeCell ref="G159:H159"/>
    <mergeCell ref="D334:E334"/>
    <mergeCell ref="G395:H395"/>
    <mergeCell ref="G72:H72"/>
    <mergeCell ref="G370:H370"/>
    <mergeCell ref="A41:I41"/>
    <mergeCell ref="A283:I283"/>
    <mergeCell ref="B507:C507"/>
    <mergeCell ref="A46:C46"/>
    <mergeCell ref="B634:C634"/>
    <mergeCell ref="D634:E634"/>
    <mergeCell ref="D523:E523"/>
    <mergeCell ref="G136:H136"/>
    <mergeCell ref="B115:C115"/>
    <mergeCell ref="A154:I154"/>
    <mergeCell ref="B102:C102"/>
    <mergeCell ref="D740:E740"/>
    <mergeCell ref="D229:E229"/>
    <mergeCell ref="G657:H657"/>
    <mergeCell ref="B77:C77"/>
    <mergeCell ref="D6:E6"/>
    <mergeCell ref="D77:E77"/>
    <mergeCell ref="G436:H436"/>
    <mergeCell ref="A574:C574"/>
    <mergeCell ref="A405:C405"/>
    <mergeCell ref="B598:C598"/>
    <mergeCell ref="G528:H528"/>
    <mergeCell ref="G721:H721"/>
    <mergeCell ref="D598:E598"/>
    <mergeCell ref="A171:C171"/>
    <mergeCell ref="G465:H465"/>
    <mergeCell ref="G294:H294"/>
    <mergeCell ref="D726:F726"/>
    <mergeCell ref="D662:E662"/>
    <mergeCell ref="B178:C178"/>
    <mergeCell ref="G108:H108"/>
    <mergeCell ref="D541:F541"/>
    <mergeCell ref="B712:C712"/>
    <mergeCell ref="G325:H325"/>
    <mergeCell ref="B255:C255"/>
    <mergeCell ref="D451:E451"/>
    <mergeCell ref="D255:E255"/>
    <mergeCell ref="A682:C682"/>
    <mergeCell ref="A530:I530"/>
    <mergeCell ref="B478:C478"/>
    <mergeCell ref="G20:H20"/>
    <mergeCell ref="G675:H675"/>
    <mergeCell ref="G91:H91"/>
    <mergeCell ref="G318:H318"/>
    <mergeCell ref="D24:E24"/>
    <mergeCell ref="B564:C564"/>
    <mergeCell ref="G389:H389"/>
    <mergeCell ref="B624:C624"/>
    <mergeCell ref="G383:H383"/>
    <mergeCell ref="B695:C695"/>
    <mergeCell ref="G747:H747"/>
    <mergeCell ref="D624:E624"/>
    <mergeCell ref="D453:E453"/>
    <mergeCell ref="B616:C616"/>
    <mergeCell ref="D545:E545"/>
    <mergeCell ref="B63:C63"/>
    <mergeCell ref="G193:H193"/>
    <mergeCell ref="D88:E88"/>
    <mergeCell ref="B26:C26"/>
    <mergeCell ref="G320:H320"/>
    <mergeCell ref="G149:H149"/>
    <mergeCell ref="A678:I678"/>
    <mergeCell ref="D459:F459"/>
    <mergeCell ref="D148:E148"/>
    <mergeCell ref="D26:E26"/>
    <mergeCell ref="A227:I227"/>
    <mergeCell ref="G605:H605"/>
    <mergeCell ref="D115:E115"/>
    <mergeCell ref="G676:H676"/>
    <mergeCell ref="D609:E609"/>
    <mergeCell ref="A66:C66"/>
    <mergeCell ref="D680:E680"/>
    <mergeCell ref="G257:H257"/>
    <mergeCell ref="B90:C90"/>
    <mergeCell ref="A444:I444"/>
    <mergeCell ref="D261:E261"/>
    <mergeCell ref="D90:E90"/>
    <mergeCell ref="G151:H151"/>
    <mergeCell ref="G620:H620"/>
    <mergeCell ref="B27:C27"/>
    <mergeCell ref="A239:C239"/>
    <mergeCell ref="D611:E611"/>
    <mergeCell ref="D631:F631"/>
    <mergeCell ref="A393:C393"/>
    <mergeCell ref="D569:F569"/>
    <mergeCell ref="B548:C548"/>
    <mergeCell ref="G38:H38"/>
    <mergeCell ref="D548:E548"/>
    <mergeCell ref="A32:C32"/>
    <mergeCell ref="A303:C303"/>
    <mergeCell ref="G638:H638"/>
    <mergeCell ref="D391:F391"/>
    <mergeCell ref="G509:H509"/>
    <mergeCell ref="G338:H338"/>
    <mergeCell ref="D635:E635"/>
    <mergeCell ref="A622:I622"/>
    <mergeCell ref="A416:I416"/>
    <mergeCell ref="A299:I299"/>
    <mergeCell ref="B643:C643"/>
    <mergeCell ref="G707:H707"/>
    <mergeCell ref="D643:E643"/>
    <mergeCell ref="B410:C410"/>
    <mergeCell ref="A321:E321"/>
    <mergeCell ref="B118:C118"/>
    <mergeCell ref="D9:E9"/>
    <mergeCell ref="D118:E118"/>
    <mergeCell ref="D683:E683"/>
    <mergeCell ref="G673:H673"/>
    <mergeCell ref="G302:H302"/>
    <mergeCell ref="A615:C615"/>
    <mergeCell ref="D232:E232"/>
    <mergeCell ref="B497:C497"/>
    <mergeCell ref="G550:H550"/>
    <mergeCell ref="D40:F40"/>
    <mergeCell ref="D282:F282"/>
    <mergeCell ref="D147:E147"/>
    <mergeCell ref="A535:C535"/>
    <mergeCell ref="D728:E728"/>
    <mergeCell ref="D703:E703"/>
    <mergeCell ref="D532:E532"/>
    <mergeCell ref="A485:C485"/>
    <mergeCell ref="D507:E507"/>
    <mergeCell ref="B7:C7"/>
    <mergeCell ref="B572:C572"/>
    <mergeCell ref="D330:E330"/>
    <mergeCell ref="D63:E63"/>
    <mergeCell ref="B492:C492"/>
    <mergeCell ref="G689:H689"/>
    <mergeCell ref="D492:E492"/>
    <mergeCell ref="A702:I702"/>
    <mergeCell ref="G480:H480"/>
    <mergeCell ref="G157:H157"/>
    <mergeCell ref="G455:H455"/>
    <mergeCell ref="G122:H122"/>
    <mergeCell ref="G697:H697"/>
    <mergeCell ref="G691:H691"/>
    <mergeCell ref="G224:H224"/>
    <mergeCell ref="D27:E27"/>
    <mergeCell ref="D396:E396"/>
    <mergeCell ref="B60:C60"/>
    <mergeCell ref="G628:H628"/>
    <mergeCell ref="G457:H457"/>
    <mergeCell ref="A404:I404"/>
    <mergeCell ref="G288:H288"/>
    <mergeCell ref="B594:C594"/>
    <mergeCell ref="D352:E352"/>
    <mergeCell ref="D226:F226"/>
    <mergeCell ref="G263:H263"/>
    <mergeCell ref="G323:H323"/>
    <mergeCell ref="G152:H152"/>
    <mergeCell ref="B398:C398"/>
    <mergeCell ref="G499:H499"/>
    <mergeCell ref="D156:E156"/>
    <mergeCell ref="B696:C696"/>
    <mergeCell ref="D625:E625"/>
    <mergeCell ref="D454:E454"/>
    <mergeCell ref="D696:E696"/>
    <mergeCell ref="D398:E398"/>
    <mergeCell ref="A170:I170"/>
    <mergeCell ref="D612:E612"/>
    <mergeCell ref="D106:E106"/>
    <mergeCell ref="D93:E93"/>
    <mergeCell ref="D220:E220"/>
    <mergeCell ref="D99:F99"/>
    <mergeCell ref="A396:C396"/>
    <mergeCell ref="G54:H54"/>
    <mergeCell ref="A461:C461"/>
    <mergeCell ref="A703:C703"/>
    <mergeCell ref="B493:C493"/>
    <mergeCell ref="B189:C189"/>
    <mergeCell ref="G212:H212"/>
    <mergeCell ref="B487:C487"/>
    <mergeCell ref="A138:I138"/>
    <mergeCell ref="D487:E487"/>
    <mergeCell ref="G581:H581"/>
    <mergeCell ref="G448:H448"/>
    <mergeCell ref="G733:H733"/>
    <mergeCell ref="B107:C107"/>
    <mergeCell ref="A177:C177"/>
    <mergeCell ref="B218:C218"/>
    <mergeCell ref="G214:H214"/>
    <mergeCell ref="B47:C47"/>
    <mergeCell ref="B345:C345"/>
    <mergeCell ref="G639:H639"/>
    <mergeCell ref="D345:E345"/>
    <mergeCell ref="B59:C59"/>
    <mergeCell ref="D119:E119"/>
    <mergeCell ref="G120:H120"/>
    <mergeCell ref="B488:C488"/>
    <mergeCell ref="D246:E246"/>
    <mergeCell ref="D46:E46"/>
    <mergeCell ref="D488:E488"/>
    <mergeCell ref="G278:H278"/>
    <mergeCell ref="A198:I198"/>
    <mergeCell ref="G36:H36"/>
    <mergeCell ref="G576:H576"/>
    <mergeCell ref="B409:C409"/>
    <mergeCell ref="A543:C543"/>
    <mergeCell ref="D409:E409"/>
    <mergeCell ref="D469:E469"/>
    <mergeCell ref="D711:E711"/>
    <mergeCell ref="A315:E315"/>
    <mergeCell ref="D112:F112"/>
    <mergeCell ref="D419:E419"/>
    <mergeCell ref="A558:C558"/>
    <mergeCell ref="D275:E275"/>
    <mergeCell ref="D104:E104"/>
    <mergeCell ref="D78:E78"/>
    <mergeCell ref="D475:F475"/>
    <mergeCell ref="D717:F717"/>
    <mergeCell ref="D533:E533"/>
    <mergeCell ref="D56:F56"/>
    <mergeCell ref="B740:C740"/>
    <mergeCell ref="D185:E185"/>
    <mergeCell ref="A495:C495"/>
    <mergeCell ref="B8:C8"/>
    <mergeCell ref="D277:E277"/>
    <mergeCell ref="A125:I125"/>
    <mergeCell ref="D648:F648"/>
    <mergeCell ref="G196:H196"/>
    <mergeCell ref="A554:I554"/>
    <mergeCell ref="D564:E564"/>
    <mergeCell ref="A117:C117"/>
    <mergeCell ref="B720:E720"/>
    <mergeCell ref="D43:E43"/>
    <mergeCell ref="G723:H723"/>
    <mergeCell ref="D485:E485"/>
    <mergeCell ref="B10:C10"/>
    <mergeCell ref="G225:H225"/>
    <mergeCell ref="B422:C422"/>
    <mergeCell ref="B664:C664"/>
    <mergeCell ref="A710:I710"/>
    <mergeCell ref="D422:E422"/>
    <mergeCell ref="B322:E322"/>
    <mergeCell ref="G271:H271"/>
    <mergeCell ref="B201:C201"/>
    <mergeCell ref="D130:E130"/>
    <mergeCell ref="G265:H265"/>
    <mergeCell ref="D201:E201"/>
    <mergeCell ref="B68:C68"/>
    <mergeCell ref="D68:E68"/>
    <mergeCell ref="G700:H700"/>
    <mergeCell ref="D633:E633"/>
    <mergeCell ref="A476:I476"/>
    <mergeCell ref="D188:E188"/>
    <mergeCell ref="G525:H525"/>
    <mergeCell ref="G31:H31"/>
    <mergeCell ref="B374:C374"/>
    <mergeCell ref="D267:F267"/>
    <mergeCell ref="B203:C203"/>
    <mergeCell ref="D132:E132"/>
    <mergeCell ref="B30:C30"/>
    <mergeCell ref="G565:H565"/>
    <mergeCell ref="D59:E59"/>
    <mergeCell ref="D359:F359"/>
    <mergeCell ref="A649:I649"/>
    <mergeCell ref="G589:H589"/>
    <mergeCell ref="A429:C429"/>
    <mergeCell ref="D178:E178"/>
    <mergeCell ref="D172:E172"/>
    <mergeCell ref="A531:C531"/>
    <mergeCell ref="G502:H502"/>
    <mergeCell ref="A469:C469"/>
    <mergeCell ref="B232:C232"/>
    <mergeCell ref="D555:E555"/>
    <mergeCell ref="G347:H347"/>
    <mergeCell ref="G176:H176"/>
    <mergeCell ref="G97:H97"/>
    <mergeCell ref="A272:C272"/>
    <mergeCell ref="A185:C185"/>
    <mergeCell ref="D87:E87"/>
    <mergeCell ref="B524:C524"/>
    <mergeCell ref="G647:H647"/>
    <mergeCell ref="B67:C67"/>
    <mergeCell ref="B613:C613"/>
    <mergeCell ref="G426:H426"/>
    <mergeCell ref="D254:E254"/>
    <mergeCell ref="D490:E490"/>
    <mergeCell ref="G413:H413"/>
    <mergeCell ref="A504:I504"/>
    <mergeCell ref="G407:H407"/>
    <mergeCell ref="D477:E477"/>
    <mergeCell ref="G705:H705"/>
    <mergeCell ref="G121:H121"/>
    <mergeCell ref="G357:H357"/>
    <mergeCell ref="B354:C354"/>
    <mergeCell ref="B652:C652"/>
    <mergeCell ref="G222:H222"/>
    <mergeCell ref="D483:F483"/>
    <mergeCell ref="D652:E652"/>
    <mergeCell ref="D519:E519"/>
    <mergeCell ref="G713:H713"/>
    <mergeCell ref="G471:H471"/>
    <mergeCell ref="B419:C419"/>
    <mergeCell ref="A130:C130"/>
    <mergeCell ref="B127:C127"/>
    <mergeCell ref="G123:H123"/>
    <mergeCell ref="A261:C261"/>
    <mergeCell ref="D127:E127"/>
    <mergeCell ref="D62:E62"/>
    <mergeCell ref="D491:E491"/>
    <mergeCell ref="B285:C285"/>
    <mergeCell ref="G110:H110"/>
    <mergeCell ref="D591:F591"/>
    <mergeCell ref="D285:E285"/>
    <mergeCell ref="D114:E114"/>
    <mergeCell ref="G644:H644"/>
    <mergeCell ref="B64:C64"/>
    <mergeCell ref="D64:E64"/>
    <mergeCell ref="D362:E362"/>
    <mergeCell ref="B51:C51"/>
    <mergeCell ref="G738:H738"/>
    <mergeCell ref="G423:H423"/>
    <mergeCell ref="D51:E51"/>
    <mergeCell ref="A417:C417"/>
    <mergeCell ref="G439:H439"/>
    <mergeCell ref="C311:D312"/>
    <mergeCell ref="D712:E712"/>
    <mergeCell ref="A718:I718"/>
    <mergeCell ref="D415:F415"/>
    <mergeCell ref="B16:C16"/>
    <mergeCell ref="G12:H12"/>
    <mergeCell ref="G441:H441"/>
    <mergeCell ref="D374:E374"/>
    <mergeCell ref="B301:C301"/>
    <mergeCell ref="B743:C743"/>
    <mergeCell ref="D672:E672"/>
    <mergeCell ref="A484:I484"/>
    <mergeCell ref="D743:E743"/>
    <mergeCell ref="G297:H297"/>
    <mergeCell ref="D203:E203"/>
    <mergeCell ref="A654:C654"/>
    <mergeCell ref="B140:C140"/>
    <mergeCell ref="G241:H241"/>
    <mergeCell ref="B382:C382"/>
    <mergeCell ref="A428:I428"/>
    <mergeCell ref="D140:E140"/>
    <mergeCell ref="B680:C680"/>
    <mergeCell ref="G610:H610"/>
    <mergeCell ref="G744:H744"/>
    <mergeCell ref="D438:E438"/>
    <mergeCell ref="G70:H70"/>
    <mergeCell ref="G355:H355"/>
    <mergeCell ref="B601:C601"/>
    <mergeCell ref="D601:E601"/>
    <mergeCell ref="B11:C11"/>
    <mergeCell ref="D11:E11"/>
    <mergeCell ref="D204:E204"/>
    <mergeCell ref="B240:C240"/>
    <mergeCell ref="D269:E269"/>
    <mergeCell ref="B532:C532"/>
    <mergeCell ref="G599:H599"/>
    <mergeCell ref="A209:C209"/>
    <mergeCell ref="D75:E75"/>
    <mergeCell ref="A147:C147"/>
    <mergeCell ref="G745:H745"/>
    <mergeCell ref="A445:C445"/>
    <mergeCell ref="D206:E206"/>
    <mergeCell ref="A13:C13"/>
    <mergeCell ref="B29:C29"/>
    <mergeCell ref="D596:E596"/>
    <mergeCell ref="B563:C563"/>
    <mergeCell ref="G388:H388"/>
    <mergeCell ref="D273:E273"/>
    <mergeCell ref="G65:H65"/>
    <mergeCell ref="G432:H432"/>
    <mergeCell ref="A555:C555"/>
    <mergeCell ref="A275:C275"/>
    <mergeCell ref="B6:C6"/>
    <mergeCell ref="G129:H129"/>
    <mergeCell ref="I311:I312"/>
    <mergeCell ref="G463:H463"/>
    <mergeCell ref="B418:C418"/>
    <mergeCell ref="B89:C89"/>
    <mergeCell ref="D418:E418"/>
    <mergeCell ref="D393:E393"/>
    <mergeCell ref="B331:C331"/>
    <mergeCell ref="A570:I570"/>
    <mergeCell ref="D89:E89"/>
    <mergeCell ref="D654:E654"/>
    <mergeCell ref="A1:I1"/>
    <mergeCell ref="G715:H715"/>
    <mergeCell ref="G236:H236"/>
    <mergeCell ref="G223:H223"/>
    <mergeCell ref="G665:H665"/>
    <mergeCell ref="G714:H714"/>
    <mergeCell ref="D128:E128"/>
    <mergeCell ref="D199:E199"/>
    <mergeCell ref="B435:C435"/>
    <mergeCell ref="D497:E497"/>
    <mergeCell ref="G458:H458"/>
    <mergeCell ref="D435:E435"/>
    <mergeCell ref="B655:C655"/>
    <mergeCell ref="G287:H287"/>
    <mergeCell ref="D217:E217"/>
    <mergeCell ref="D655:E655"/>
    <mergeCell ref="D186:E186"/>
    <mergeCell ref="G716:H716"/>
    <mergeCell ref="G95:H95"/>
    <mergeCell ref="A562:C562"/>
    <mergeCell ref="D734:F734"/>
    <mergeCell ref="G289:H289"/>
    <mergeCell ref="G587:H587"/>
    <mergeCell ref="D586:E586"/>
    <mergeCell ref="A433:C433"/>
    <mergeCell ref="A62:C62"/>
    <mergeCell ref="B17:C17"/>
    <mergeCell ref="B88:C88"/>
    <mergeCell ref="D17:E17"/>
    <mergeCell ref="A662:C662"/>
    <mergeCell ref="B148:C148"/>
    <mergeCell ref="G249:H249"/>
    <mergeCell ref="B82:C82"/>
    <mergeCell ref="B446:C446"/>
    <mergeCell ref="G376:H376"/>
    <mergeCell ref="D73:F73"/>
    <mergeCell ref="G618:H618"/>
    <mergeCell ref="D446:E446"/>
    <mergeCell ref="A460:I460"/>
    <mergeCell ref="G314:H314"/>
    <mergeCell ref="G534:H534"/>
    <mergeCell ref="A199:C199"/>
    <mergeCell ref="D529:F529"/>
    <mergeCell ref="B609:C609"/>
    <mergeCell ref="G539:H539"/>
    <mergeCell ref="B44:C44"/>
    <mergeCell ref="G142:H142"/>
    <mergeCell ref="G549:H549"/>
    <mergeCell ref="D510:E510"/>
    <mergeCell ref="G378:H378"/>
    <mergeCell ref="B304:C304"/>
    <mergeCell ref="D304:E304"/>
    <mergeCell ref="A518:I518"/>
    <mergeCell ref="G305:H305"/>
    <mergeCell ref="G234:H234"/>
    <mergeCell ref="G165:H165"/>
    <mergeCell ref="B83:C83"/>
    <mergeCell ref="D667:E667"/>
    <mergeCell ref="D83:E83"/>
    <mergeCell ref="G144:H144"/>
    <mergeCell ref="B683:C683"/>
    <mergeCell ref="G442:H442"/>
    <mergeCell ref="D512:E512"/>
    <mergeCell ref="D506:E506"/>
    <mergeCell ref="D22:F22"/>
    <mergeCell ref="B256:C256"/>
    <mergeCell ref="B85:C85"/>
    <mergeCell ref="D14:E14"/>
    <mergeCell ref="D256:E256"/>
    <mergeCell ref="D207:E207"/>
    <mergeCell ref="D85:E85"/>
    <mergeCell ref="G580:H580"/>
    <mergeCell ref="G173:H173"/>
    <mergeCell ref="D124:F124"/>
    <mergeCell ref="A360:I360"/>
    <mergeCell ref="D741:E741"/>
    <mergeCell ref="D668:E668"/>
    <mergeCell ref="B635:C635"/>
    <mergeCell ref="A217:C217"/>
    <mergeCell ref="A519:C519"/>
    <mergeCell ref="G473:H473"/>
    <mergeCell ref="A611:C611"/>
    <mergeCell ref="D215:F215"/>
    <mergeCell ref="D80:E80"/>
    <mergeCell ref="A341:C341"/>
    <mergeCell ref="A577:C577"/>
    <mergeCell ref="A311:B312"/>
    <mergeCell ref="B259:C259"/>
    <mergeCell ref="A650:C650"/>
    <mergeCell ref="A607:I607"/>
    <mergeCell ref="G308:H308"/>
    <mergeCell ref="D434:E434"/>
    <mergeCell ref="G53:H53"/>
    <mergeCell ref="B470:C470"/>
    <mergeCell ref="D670:E670"/>
    <mergeCell ref="G326:H326"/>
    <mergeCell ref="D461:E461"/>
    <mergeCell ref="B559:C559"/>
    <mergeCell ref="B175:C175"/>
    <mergeCell ref="D200:E200"/>
    <mergeCell ref="D292:E292"/>
    <mergeCell ref="G595:H595"/>
    <mergeCell ref="A735:I735"/>
    <mergeCell ref="D373:E373"/>
    <mergeCell ref="D202:E202"/>
    <mergeCell ref="D58:E58"/>
    <mergeCell ref="A739:C739"/>
    <mergeCell ref="B536:C536"/>
    <mergeCell ref="D736:E736"/>
    <mergeCell ref="D8:E8"/>
    <mergeCell ref="D379:F379"/>
    <mergeCell ref="B556:C556"/>
    <mergeCell ref="D677:F677"/>
    <mergeCell ref="A505:C505"/>
    <mergeCell ref="A291:I291"/>
    <mergeCell ref="D231:E231"/>
    <mergeCell ref="G37:H37"/>
    <mergeCell ref="G150:H150"/>
    <mergeCell ref="A728:C728"/>
    <mergeCell ref="D594:E594"/>
    <mergeCell ref="D503:F503"/>
    <mergeCell ref="G21:H21"/>
    <mergeCell ref="G208:H208"/>
    <mergeCell ref="B625:C625"/>
    <mergeCell ref="G244:H244"/>
    <mergeCell ref="A571:C571"/>
    <mergeCell ref="B612:C612"/>
    <mergeCell ref="A365:C365"/>
    <mergeCell ref="D84:E84"/>
    <mergeCell ref="D739:E739"/>
    <mergeCell ref="G194:H194"/>
    <mergeCell ref="D155:E155"/>
    <mergeCell ref="G387:H387"/>
    <mergeCell ref="B93:C93"/>
    <mergeCell ref="B247:C247"/>
    <mergeCell ref="G685:H685"/>
    <mergeCell ref="G552:H552"/>
    <mergeCell ref="G452:H452"/>
    <mergeCell ref="D447:E447"/>
    <mergeCell ref="G479:H479"/>
    <mergeCell ref="B385:C385"/>
    <mergeCell ref="D385:E385"/>
    <mergeCell ref="A592:I592"/>
    <mergeCell ref="G181:H181"/>
    <mergeCell ref="G160:H160"/>
    <mergeCell ref="B86:C86"/>
    <mergeCell ref="B262:C262"/>
    <mergeCell ref="D209:E209"/>
    <mergeCell ref="D86:E86"/>
    <mergeCell ref="D384:E384"/>
    <mergeCell ref="D13:E13"/>
    <mergeCell ref="G494:H494"/>
    <mergeCell ref="D449:E449"/>
    <mergeCell ref="G481:H481"/>
    <mergeCell ref="G18:H18"/>
    <mergeCell ref="G456:H456"/>
    <mergeCell ref="D692:F692"/>
    <mergeCell ref="D386:E386"/>
    <mergeCell ref="D684:E684"/>
    <mergeCell ref="A661:I661"/>
    <mergeCell ref="A392:I392"/>
    <mergeCell ref="D671:E671"/>
    <mergeCell ref="A155:C155"/>
    <mergeCell ref="G568:H568"/>
    <mergeCell ref="A220:C220"/>
    <mergeCell ref="A633:C633"/>
    <mergeCell ref="D252:F252"/>
    <mergeCell ref="B246:C246"/>
    <mergeCell ref="D4:E4"/>
    <mergeCell ref="D531:E531"/>
    <mergeCell ref="B496:C496"/>
    <mergeCell ref="A284:C284"/>
    <mergeCell ref="G557:H557"/>
    <mergeCell ref="B33:C33"/>
    <mergeCell ref="D177:E177"/>
    <mergeCell ref="A216:I216"/>
    <mergeCell ref="D33:E33"/>
    <mergeCell ref="B164:C164"/>
    <mergeCell ref="B406:C406"/>
    <mergeCell ref="D164:E164"/>
    <mergeCell ref="B511:C511"/>
    <mergeCell ref="B462:C462"/>
    <mergeCell ref="B704:C704"/>
    <mergeCell ref="D462:E462"/>
    <mergeCell ref="B560:C560"/>
    <mergeCell ref="G336:H336"/>
    <mergeCell ref="B498:C498"/>
    <mergeCell ref="D560:E560"/>
    <mergeCell ref="G311:H311"/>
    <mergeCell ref="D437:E437"/>
    <mergeCell ref="D508:E508"/>
    <mergeCell ref="B206:C206"/>
    <mergeCell ref="B277:C277"/>
    <mergeCell ref="G158:H158"/>
    <mergeCell ref="B106:C106"/>
    <mergeCell ref="B575:C575"/>
    <mergeCell ref="D333:E333"/>
    <mergeCell ref="D228:E228"/>
    <mergeCell ref="D575:E575"/>
    <mergeCell ref="B35:C35"/>
    <mergeCell ref="D35:E35"/>
    <mergeCell ref="D10:E10"/>
    <mergeCell ref="G375:H375"/>
    <mergeCell ref="D562:E562"/>
    <mergeCell ref="A75:C75"/>
    <mergeCell ref="D34:E34"/>
    <mergeCell ref="D544:E544"/>
    <mergeCell ref="D243:E243"/>
    <mergeCell ref="D737:E737"/>
    <mergeCell ref="D270:E270"/>
    <mergeCell ref="D397:E397"/>
    <mergeCell ref="A596:C596"/>
    <mergeCell ref="D242:E242"/>
    <mergeCell ref="G233:H233"/>
    <mergeCell ref="A468:I468"/>
    <mergeCell ref="A104:C104"/>
    <mergeCell ref="D101:E101"/>
    <mergeCell ref="D76:E76"/>
    <mergeCell ref="B353:C353"/>
    <mergeCell ref="B651:C651"/>
    <mergeCell ref="A641:I641"/>
    <mergeCell ref="A373:C373"/>
    <mergeCell ref="A184:I184"/>
    <mergeCell ref="B132:C132"/>
    <mergeCell ref="B626:C626"/>
    <mergeCell ref="A542:I542"/>
    <mergeCell ref="B430:C430"/>
    <mergeCell ref="D626:E626"/>
    <mergeCell ref="D430:E430"/>
    <mergeCell ref="B119:C119"/>
    <mergeCell ref="A100:I100"/>
    <mergeCell ref="D175:E175"/>
    <mergeCell ref="G614:H614"/>
    <mergeCell ref="G195:H195"/>
    <mergeCell ref="G266:H266"/>
    <mergeCell ref="G260:H260"/>
    <mergeCell ref="D221:E221"/>
    <mergeCell ref="B186:C186"/>
    <mergeCell ref="B394:C394"/>
    <mergeCell ref="G324:H324"/>
    <mergeCell ref="A310:I310"/>
    <mergeCell ref="G688:H688"/>
    <mergeCell ref="D450:E450"/>
    <mergeCell ref="D394:E394"/>
    <mergeCell ref="D521:E521"/>
    <mergeCell ref="B486:C486"/>
    <mergeCell ref="G482:H482"/>
    <mergeCell ref="D686:E686"/>
    <mergeCell ref="D621:F621"/>
    <mergeCell ref="D237:F237"/>
    <mergeCell ref="D29:E29"/>
    <mergeCell ref="A228:C228"/>
    <mergeCell ref="D623:E623"/>
    <mergeCell ref="G546:H546"/>
    <mergeCell ref="D694:E694"/>
    <mergeCell ref="A292:C292"/>
    <mergeCell ref="D218:E218"/>
    <mergeCell ref="D247:E247"/>
    <mergeCell ref="G400:H400"/>
    <mergeCell ref="A163:C163"/>
    <mergeCell ref="A101:C101"/>
    <mergeCell ref="G698:H698"/>
    <mergeCell ref="A3:I3"/>
    <mergeCell ref="G211:H211"/>
    <mergeCell ref="D553:F553"/>
    <mergeCell ref="G179:H179"/>
    <mergeCell ref="B276:C276"/>
    <mergeCell ref="B105:C105"/>
    <mergeCell ref="G39:H39"/>
    <mergeCell ref="D105:E105"/>
    <mergeCell ref="B43:C43"/>
    <mergeCell ref="G166:H166"/>
    <mergeCell ref="D276:E276"/>
    <mergeCell ref="A57:I57"/>
    <mergeCell ref="A113:I113"/>
    <mergeCell ref="D547:E547"/>
    <mergeCell ref="B512:C512"/>
    <mergeCell ref="G337:H337"/>
    <mergeCell ref="G579:H579"/>
    <mergeCell ref="G464:H464"/>
    <mergeCell ref="G116:H116"/>
    <mergeCell ref="D49:E49"/>
    <mergeCell ref="D341:E341"/>
    <mergeCell ref="G706:H706"/>
    <mergeCell ref="G573:H573"/>
    <mergeCell ref="G402:H402"/>
    <mergeCell ref="G103:H103"/>
    <mergeCell ref="A23:I23"/>
    <mergeCell ref="D577:E577"/>
    <mergeCell ref="G500:H500"/>
    <mergeCell ref="A254:C254"/>
    <mergeCell ref="G414:H414"/>
    <mergeCell ref="G681:H681"/>
    <mergeCell ref="G377:H377"/>
    <mergeCell ref="G619:H619"/>
    <mergeCell ref="D478:E478"/>
    <mergeCell ref="G401:H401"/>
    <mergeCell ref="D163:E163"/>
    <mergeCell ref="D405:E405"/>
    <mergeCell ref="G637:H637"/>
    <mergeCell ref="G466:H466"/>
    <mergeCell ref="B342:C342"/>
    <mergeCell ref="G167:H167"/>
    <mergeCell ref="D342:E342"/>
    <mergeCell ref="D171:E171"/>
    <mergeCell ref="B578:C578"/>
    <mergeCell ref="D578:E578"/>
    <mergeCell ref="A114:C114"/>
    <mergeCell ref="D102:E102"/>
    <mergeCell ref="B9:C9"/>
    <mergeCell ref="B438:C438"/>
    <mergeCell ref="D25:E25"/>
    <mergeCell ref="A191:C191"/>
    <mergeCell ref="D28:E28"/>
    <mergeCell ref="A623:C623"/>
    <mergeCell ref="G526:H526"/>
    <mergeCell ref="B204:C204"/>
    <mergeCell ref="G134:H134"/>
    <mergeCell ref="G566:H566"/>
    <mergeCell ref="B667:C667"/>
    <mergeCell ref="G286:H286"/>
    <mergeCell ref="G96:H96"/>
    <mergeCell ref="G332:H332"/>
    <mergeCell ref="D191:E191"/>
    <mergeCell ref="G630:H630"/>
    <mergeCell ref="D433:E433"/>
    <mergeCell ref="G690:H690"/>
    <mergeCell ref="A453:C453"/>
    <mergeCell ref="D262:E262"/>
    <mergeCell ref="G52:H52"/>
    <mergeCell ref="G617:H617"/>
    <mergeCell ref="D660:F660"/>
    <mergeCell ref="B202:C202"/>
    <mergeCell ref="B273:C273"/>
    <mergeCell ref="G98:H98"/>
    <mergeCell ref="G567:H567"/>
    <mergeCell ref="A238:I238"/>
    <mergeCell ref="G732:H732"/>
    <mergeCell ref="D571:E571"/>
    <mergeCell ref="G561:H561"/>
    <mergeCell ref="G390:H390"/>
    <mergeCell ref="A242:C242"/>
    <mergeCell ref="D239:E239"/>
    <mergeCell ref="B508:C508"/>
    <mergeCell ref="D339:F339"/>
    <mergeCell ref="G327:H327"/>
    <mergeCell ref="D331:E331"/>
    <mergeCell ref="A269:C269"/>
    <mergeCell ref="D695:E695"/>
    <mergeCell ref="B293:C293"/>
    <mergeCell ref="D293:E293"/>
    <mergeCell ref="D32:E32"/>
    <mergeCell ref="G264:H264"/>
    <mergeCell ref="D161:F161"/>
    <mergeCell ref="D403:F403"/>
    <mergeCell ref="A231:C231"/>
    <mergeCell ref="D701:F701"/>
    <mergeCell ref="A333:C333"/>
    <mergeCell ref="A600:C600"/>
    <mergeCell ref="G187:H187"/>
    <mergeCell ref="B672:C672"/>
    <mergeCell ref="G279:H279"/>
    <mergeCell ref="D169:F169"/>
    <mergeCell ref="G472:H472"/>
    <mergeCell ref="A344:C344"/>
    <mergeCell ref="G708:H708"/>
    <mergeCell ref="A642:C642"/>
    <mergeCell ref="A593:C593"/>
    <mergeCell ref="G180:H180"/>
    <mergeCell ref="B128:C128"/>
    <mergeCell ref="A245:C245"/>
    <mergeCell ref="G45:H45"/>
    <mergeCell ref="G514:H514"/>
    <mergeCell ref="G343:H343"/>
    <mergeCell ref="A329:I329"/>
    <mergeCell ref="A608:C608"/>
    <mergeCell ref="G645:H645"/>
    <mergeCell ref="G281:H281"/>
    <mergeCell ref="G501:H501"/>
    <mergeCell ref="B192:C192"/>
    <mergeCell ref="G55:H55"/>
    <mergeCell ref="D192:E192"/>
    <mergeCell ref="G182:H182"/>
    <mergeCell ref="G424:H424"/>
    <mergeCell ref="G280:H280"/>
    <mergeCell ref="G109:H109"/>
    <mergeCell ref="D42:E42"/>
    <mergeCell ref="G274:H274"/>
    <mergeCell ref="B586:C586"/>
    <mergeCell ref="A632:I632"/>
    <mergeCell ref="G516:H516"/>
    <mergeCell ref="G411:H411"/>
    <mergeCell ref="D642:E642"/>
    <mergeCell ref="D344:E344"/>
    <mergeCell ref="G295:H295"/>
    <mergeCell ref="B221:C221"/>
    <mergeCell ref="A162:I162"/>
    <mergeCell ref="D421:E421"/>
    <mergeCell ref="D50:E50"/>
    <mergeCell ref="B50:C50"/>
    <mergeCell ref="G111:H111"/>
    <mergeCell ref="D44:E44"/>
    <mergeCell ref="D408:E408"/>
    <mergeCell ref="A547:C547"/>
  </mergeCells>
  <pageMargins left="0" right="0" top="0" bottom="0" header="0" footer="0"/>
  <pageSetup orientation="portrait" scale="85"/>
</worksheet>
</file>

<file path=xl/worksheets/sheet5.xml><?xml version="1.0" encoding="utf-8"?>
<worksheet xmlns="http://schemas.openxmlformats.org/spreadsheetml/2006/main">
  <sheetPr>
    <outlinePr summaryBelow="0"/>
    <pageSetUpPr/>
  </sheetPr>
  <dimension ref="A1:G96"/>
  <sheetViews>
    <sheetView workbookViewId="0">
      <selection activeCell="A1" sqref="A1:G1"/>
    </sheetView>
  </sheetViews>
  <sheetFormatPr baseColWidth="8" defaultRowHeight="15"/>
  <cols>
    <col width="10.28515625" customWidth="1" min="1" max="1"/>
    <col width="48.85546875" customWidth="1" min="2" max="2"/>
    <col width="12.42578125" customWidth="1" min="3" max="3"/>
    <col width="6.140625" customWidth="1" min="4" max="4"/>
    <col width="12.42578125" customWidth="1" min="5" max="7"/>
  </cols>
  <sheetData>
    <row r="1" ht="81.95" customHeight="1">
      <c r="A1" s="31" t="n"/>
      <c r="B1" s="53" t="n"/>
      <c r="C1" s="53" t="n"/>
      <c r="D1" s="53" t="n"/>
      <c r="E1" s="53" t="n"/>
      <c r="F1" s="53" t="n"/>
      <c r="G1" s="53" t="n"/>
    </row>
    <row r="2" ht="9.949999999999999" customHeight="1">
      <c r="A2" s="2" t="n"/>
      <c r="B2" s="2" t="n"/>
      <c r="C2" s="40" t="n"/>
      <c r="E2" s="2" t="n"/>
      <c r="F2" s="2" t="n"/>
      <c r="G2" s="2" t="n"/>
    </row>
    <row r="3" ht="20.1" customHeight="1">
      <c r="A3" s="41" t="inlineStr">
        <is>
          <t>ITEM COT-1 DISPOSIÇÃO FINAL DE RESÍDUOS DE QUALQUER NATUREZA, COM LICENCIAMENTO AMBIENTAL, ADOTADO CAMINHÃO TRUCADO BASCULANTE DE 9 M3 - ATERRO DONA DORA - BR 381 KM 11,5 - Borges - Sabará - MG (VG)</t>
        </is>
      </c>
      <c r="B3" s="54" t="n"/>
      <c r="C3" s="54" t="n"/>
      <c r="D3" s="54" t="n"/>
      <c r="E3" s="54" t="n"/>
      <c r="F3" s="54" t="n"/>
      <c r="G3" s="55" t="n"/>
    </row>
    <row r="4" ht="15" customHeight="1">
      <c r="A4" s="42" t="inlineStr">
        <is>
          <t>Material</t>
        </is>
      </c>
      <c r="B4" s="55" t="n"/>
      <c r="C4" s="37" t="inlineStr">
        <is>
          <t>FONTE</t>
        </is>
      </c>
      <c r="D4" s="37" t="inlineStr">
        <is>
          <t>UNID</t>
        </is>
      </c>
      <c r="E4" s="37" t="inlineStr">
        <is>
          <t>COEFICIENTE</t>
        </is>
      </c>
      <c r="F4" s="37" t="inlineStr">
        <is>
          <t>PREÇO UNITÁRIO</t>
        </is>
      </c>
      <c r="G4" s="37" t="inlineStr">
        <is>
          <t>TOTAL</t>
        </is>
      </c>
    </row>
    <row r="5" ht="38.1" customHeight="1">
      <c r="A5" s="44" t="inlineStr">
        <is>
          <t>ITEM COT-1</t>
        </is>
      </c>
      <c r="B5" s="43" t="inlineStr">
        <is>
          <t>DISPOSIÇÃO FINAL DE RESÍDUOS DE QUALQUER NATUREZA, COM LICENCIAMENTO AMBIENTAL, ADOTADO CAMINHÃO TRUCADO BASCULANTE DE 9 M3 - ATERRO DONA DORA - BR 381 KM 11,5 - Borges - Sabará - MG</t>
        </is>
      </c>
      <c r="C5" s="44" t="inlineStr">
        <is>
          <t xml:space="preserve">Composições </t>
        </is>
      </c>
      <c r="D5" s="44" t="inlineStr">
        <is>
          <t>VG</t>
        </is>
      </c>
      <c r="E5" s="21" t="n">
        <v>1</v>
      </c>
      <c r="F5" s="22" t="n">
        <v>110.38</v>
      </c>
      <c r="G5" s="22" t="n">
        <v>110.38</v>
      </c>
    </row>
    <row r="6" ht="15" customHeight="1">
      <c r="A6" s="2" t="n"/>
      <c r="B6" s="2" t="n"/>
      <c r="C6" s="2" t="n"/>
      <c r="D6" s="2" t="n"/>
      <c r="E6" s="45" t="inlineStr">
        <is>
          <t>TOTAL Material:</t>
        </is>
      </c>
      <c r="F6" s="55" t="n"/>
      <c r="G6" s="23" t="n">
        <v>110.38</v>
      </c>
    </row>
    <row r="7" ht="15" customHeight="1">
      <c r="A7" s="2" t="n"/>
      <c r="B7" s="2" t="n"/>
      <c r="C7" s="2" t="n"/>
      <c r="D7" s="2" t="n"/>
      <c r="E7" s="46" t="inlineStr">
        <is>
          <t>VALOR:</t>
        </is>
      </c>
      <c r="F7" s="55" t="n"/>
      <c r="G7" s="5" t="n">
        <v>220.76</v>
      </c>
    </row>
    <row r="8" ht="15" customHeight="1">
      <c r="A8" s="2" t="n"/>
      <c r="B8" s="2" t="n"/>
      <c r="C8" s="2" t="n"/>
      <c r="D8" s="2" t="n"/>
      <c r="E8" s="46" t="inlineStr">
        <is>
          <t>VALOR BDI:</t>
        </is>
      </c>
      <c r="F8" s="55" t="n"/>
      <c r="G8" s="5" t="n">
        <v>0</v>
      </c>
    </row>
    <row r="9" ht="15" customHeight="1">
      <c r="A9" s="2" t="n"/>
      <c r="B9" s="2" t="n"/>
      <c r="C9" s="2" t="n"/>
      <c r="D9" s="2" t="n"/>
      <c r="E9" s="46" t="inlineStr">
        <is>
          <t>VALOR COM BDI:</t>
        </is>
      </c>
      <c r="F9" s="55" t="n"/>
      <c r="G9" s="5" t="n">
        <v>220.76</v>
      </c>
    </row>
    <row r="10" ht="9.949999999999999" customHeight="1">
      <c r="A10" s="2" t="n"/>
      <c r="B10" s="2" t="n"/>
      <c r="C10" s="40" t="n"/>
      <c r="E10" s="2" t="n"/>
      <c r="F10" s="2" t="n"/>
      <c r="G10" s="2" t="n"/>
    </row>
    <row r="11" ht="20.1" customHeight="1">
      <c r="A11" s="41" t="inlineStr">
        <is>
          <t>ITEM COT-6 PISO DE BORRACHA EM PLACA NA COR VERDE - ESPESSURA MÍNIMA - 50 MM (M2)</t>
        </is>
      </c>
      <c r="B11" s="54" t="n"/>
      <c r="C11" s="54" t="n"/>
      <c r="D11" s="54" t="n"/>
      <c r="E11" s="54" t="n"/>
      <c r="F11" s="54" t="n"/>
      <c r="G11" s="55" t="n"/>
    </row>
    <row r="12" ht="15" customHeight="1">
      <c r="A12" s="42" t="inlineStr">
        <is>
          <t>Material</t>
        </is>
      </c>
      <c r="B12" s="55" t="n"/>
      <c r="C12" s="37" t="inlineStr">
        <is>
          <t>FONTE</t>
        </is>
      </c>
      <c r="D12" s="37" t="inlineStr">
        <is>
          <t>UNID</t>
        </is>
      </c>
      <c r="E12" s="37" t="inlineStr">
        <is>
          <t>COEFICIENTE</t>
        </is>
      </c>
      <c r="F12" s="37" t="inlineStr">
        <is>
          <t>PREÇO UNITÁRIO</t>
        </is>
      </c>
      <c r="G12" s="37" t="inlineStr">
        <is>
          <t>TOTAL</t>
        </is>
      </c>
    </row>
    <row r="13" ht="21" customHeight="1">
      <c r="A13" s="44" t="inlineStr">
        <is>
          <t>ITEM COT-6</t>
        </is>
      </c>
      <c r="B13" s="43" t="inlineStr">
        <is>
          <t>PISO DE BORRACHA EM PLACA NA COR VERDE - ESPESSURA MÍNIMA - 50 MM</t>
        </is>
      </c>
      <c r="C13" s="44" t="inlineStr">
        <is>
          <t xml:space="preserve">Composições </t>
        </is>
      </c>
      <c r="D13" s="44" t="inlineStr">
        <is>
          <t>M2</t>
        </is>
      </c>
      <c r="E13" s="21" t="n">
        <v>1</v>
      </c>
      <c r="F13" s="22" t="n">
        <v>340.32</v>
      </c>
      <c r="G13" s="22" t="n">
        <v>340.32</v>
      </c>
    </row>
    <row r="14" ht="15" customHeight="1">
      <c r="A14" s="2" t="n"/>
      <c r="B14" s="2" t="n"/>
      <c r="C14" s="2" t="n"/>
      <c r="D14" s="2" t="n"/>
      <c r="E14" s="45" t="inlineStr">
        <is>
          <t>TOTAL Material:</t>
        </is>
      </c>
      <c r="F14" s="55" t="n"/>
      <c r="G14" s="23" t="n">
        <v>340.32</v>
      </c>
    </row>
    <row r="15" ht="15" customHeight="1">
      <c r="A15" s="2" t="n"/>
      <c r="B15" s="2" t="n"/>
      <c r="C15" s="2" t="n"/>
      <c r="D15" s="2" t="n"/>
      <c r="E15" s="46" t="inlineStr">
        <is>
          <t>VALOR:</t>
        </is>
      </c>
      <c r="F15" s="55" t="n"/>
      <c r="G15" s="5" t="n">
        <v>9525.559999999999</v>
      </c>
    </row>
    <row r="16" ht="15" customHeight="1">
      <c r="A16" s="2" t="n"/>
      <c r="B16" s="2" t="n"/>
      <c r="C16" s="2" t="n"/>
      <c r="D16" s="2" t="n"/>
      <c r="E16" s="46" t="inlineStr">
        <is>
          <t>VALOR BDI:</t>
        </is>
      </c>
      <c r="F16" s="55" t="n"/>
      <c r="G16" s="5" t="n">
        <v>0</v>
      </c>
    </row>
    <row r="17" ht="15" customHeight="1">
      <c r="A17" s="2" t="n"/>
      <c r="B17" s="2" t="n"/>
      <c r="C17" s="2" t="n"/>
      <c r="D17" s="2" t="n"/>
      <c r="E17" s="46" t="inlineStr">
        <is>
          <t>VALOR COM BDI:</t>
        </is>
      </c>
      <c r="F17" s="55" t="n"/>
      <c r="G17" s="5" t="n">
        <v>9525.559999999999</v>
      </c>
    </row>
    <row r="18" ht="9.949999999999999" customHeight="1">
      <c r="A18" s="2" t="n"/>
      <c r="B18" s="2" t="n"/>
      <c r="C18" s="40" t="n"/>
      <c r="E18" s="2" t="n"/>
      <c r="F18" s="2" t="n"/>
      <c r="G18" s="2" t="n"/>
    </row>
    <row r="19" ht="20.1" customHeight="1">
      <c r="A19" s="41" t="inlineStr">
        <is>
          <t>ITEM COT-7 PISO DE BORRACHA EM PLACA NA COR AZUL - ESPESSURA MÍNIMA - 50 MM (M2)</t>
        </is>
      </c>
      <c r="B19" s="54" t="n"/>
      <c r="C19" s="54" t="n"/>
      <c r="D19" s="54" t="n"/>
      <c r="E19" s="54" t="n"/>
      <c r="F19" s="54" t="n"/>
      <c r="G19" s="55" t="n"/>
    </row>
    <row r="20" ht="15" customHeight="1">
      <c r="A20" s="42" t="inlineStr">
        <is>
          <t>Material</t>
        </is>
      </c>
      <c r="B20" s="55" t="n"/>
      <c r="C20" s="37" t="inlineStr">
        <is>
          <t>FONTE</t>
        </is>
      </c>
      <c r="D20" s="37" t="inlineStr">
        <is>
          <t>UNID</t>
        </is>
      </c>
      <c r="E20" s="37" t="inlineStr">
        <is>
          <t>COEFICIENTE</t>
        </is>
      </c>
      <c r="F20" s="37" t="inlineStr">
        <is>
          <t>PREÇO UNITÁRIO</t>
        </is>
      </c>
      <c r="G20" s="37" t="inlineStr">
        <is>
          <t>TOTAL</t>
        </is>
      </c>
    </row>
    <row r="21" ht="21" customHeight="1">
      <c r="A21" s="44" t="inlineStr">
        <is>
          <t>ITEM COT-7</t>
        </is>
      </c>
      <c r="B21" s="43" t="inlineStr">
        <is>
          <t>PISO DE BORRACHA EM PLACA NA COR AZUL - ESPESSURA MÍNIMA - 50 MM</t>
        </is>
      </c>
      <c r="C21" s="44" t="inlineStr">
        <is>
          <t xml:space="preserve">Composições </t>
        </is>
      </c>
      <c r="D21" s="44" t="inlineStr">
        <is>
          <t>M2</t>
        </is>
      </c>
      <c r="E21" s="21" t="n">
        <v>1</v>
      </c>
      <c r="F21" s="22" t="n">
        <v>340.32</v>
      </c>
      <c r="G21" s="22" t="n">
        <v>340.32</v>
      </c>
    </row>
    <row r="22" ht="15" customHeight="1">
      <c r="A22" s="2" t="n"/>
      <c r="B22" s="2" t="n"/>
      <c r="C22" s="2" t="n"/>
      <c r="D22" s="2" t="n"/>
      <c r="E22" s="45" t="inlineStr">
        <is>
          <t>TOTAL Material:</t>
        </is>
      </c>
      <c r="F22" s="55" t="n"/>
      <c r="G22" s="23" t="n">
        <v>340.32</v>
      </c>
    </row>
    <row r="23" ht="15" customHeight="1">
      <c r="A23" s="2" t="n"/>
      <c r="B23" s="2" t="n"/>
      <c r="C23" s="2" t="n"/>
      <c r="D23" s="2" t="n"/>
      <c r="E23" s="46" t="inlineStr">
        <is>
          <t>VALOR:</t>
        </is>
      </c>
      <c r="F23" s="55" t="n"/>
      <c r="G23" s="5" t="n">
        <v>8211.92</v>
      </c>
    </row>
    <row r="24" ht="15" customHeight="1">
      <c r="A24" s="2" t="n"/>
      <c r="B24" s="2" t="n"/>
      <c r="C24" s="2" t="n"/>
      <c r="D24" s="2" t="n"/>
      <c r="E24" s="46" t="inlineStr">
        <is>
          <t>VALOR BDI:</t>
        </is>
      </c>
      <c r="F24" s="55" t="n"/>
      <c r="G24" s="5" t="n">
        <v>0</v>
      </c>
    </row>
    <row r="25" ht="15" customHeight="1">
      <c r="A25" s="2" t="n"/>
      <c r="B25" s="2" t="n"/>
      <c r="C25" s="2" t="n"/>
      <c r="D25" s="2" t="n"/>
      <c r="E25" s="46" t="inlineStr">
        <is>
          <t>VALOR COM BDI:</t>
        </is>
      </c>
      <c r="F25" s="55" t="n"/>
      <c r="G25" s="5" t="n">
        <v>8211.92</v>
      </c>
    </row>
    <row r="26" ht="9.949999999999999" customHeight="1">
      <c r="A26" s="2" t="n"/>
      <c r="B26" s="2" t="n"/>
      <c r="C26" s="40" t="n"/>
      <c r="E26" s="2" t="n"/>
      <c r="F26" s="2" t="n"/>
      <c r="G26" s="2" t="n"/>
    </row>
    <row r="27" ht="20.1" customHeight="1">
      <c r="A27" s="41" t="inlineStr">
        <is>
          <t>ITEM COT-8 PISO DE BORRACHA EM PLACA NA COR TERRA COTA - ESPESSURA MÍNIMA - 50 MM (M2)</t>
        </is>
      </c>
      <c r="B27" s="54" t="n"/>
      <c r="C27" s="54" t="n"/>
      <c r="D27" s="54" t="n"/>
      <c r="E27" s="54" t="n"/>
      <c r="F27" s="54" t="n"/>
      <c r="G27" s="55" t="n"/>
    </row>
    <row r="28" ht="15" customHeight="1">
      <c r="A28" s="42" t="inlineStr">
        <is>
          <t>Material</t>
        </is>
      </c>
      <c r="B28" s="55" t="n"/>
      <c r="C28" s="37" t="inlineStr">
        <is>
          <t>FONTE</t>
        </is>
      </c>
      <c r="D28" s="37" t="inlineStr">
        <is>
          <t>UNID</t>
        </is>
      </c>
      <c r="E28" s="37" t="inlineStr">
        <is>
          <t>COEFICIENTE</t>
        </is>
      </c>
      <c r="F28" s="37" t="inlineStr">
        <is>
          <t>PREÇO UNITÁRIO</t>
        </is>
      </c>
      <c r="G28" s="37" t="inlineStr">
        <is>
          <t>TOTAL</t>
        </is>
      </c>
    </row>
    <row r="29" ht="21" customHeight="1">
      <c r="A29" s="44" t="inlineStr">
        <is>
          <t>ITEM COT-8</t>
        </is>
      </c>
      <c r="B29" s="43" t="inlineStr">
        <is>
          <t>PISO DE BORRACHA EM PLACA NA COR TERRA COTA - ESPESSURA MÍNIMA - 50 MM</t>
        </is>
      </c>
      <c r="C29" s="44" t="inlineStr">
        <is>
          <t xml:space="preserve">Composições </t>
        </is>
      </c>
      <c r="D29" s="44" t="inlineStr">
        <is>
          <t>M2</t>
        </is>
      </c>
      <c r="E29" s="21" t="n">
        <v>1</v>
      </c>
      <c r="F29" s="22" t="n">
        <v>340.32</v>
      </c>
      <c r="G29" s="22" t="n">
        <v>340.32</v>
      </c>
    </row>
    <row r="30" ht="15" customHeight="1">
      <c r="A30" s="2" t="n"/>
      <c r="B30" s="2" t="n"/>
      <c r="C30" s="2" t="n"/>
      <c r="D30" s="2" t="n"/>
      <c r="E30" s="45" t="inlineStr">
        <is>
          <t>TOTAL Material:</t>
        </is>
      </c>
      <c r="F30" s="55" t="n"/>
      <c r="G30" s="23" t="n">
        <v>340.32</v>
      </c>
    </row>
    <row r="31" ht="15" customHeight="1">
      <c r="A31" s="2" t="n"/>
      <c r="B31" s="2" t="n"/>
      <c r="C31" s="2" t="n"/>
      <c r="D31" s="2" t="n"/>
      <c r="E31" s="46" t="inlineStr">
        <is>
          <t>VALOR:</t>
        </is>
      </c>
      <c r="F31" s="55" t="n"/>
      <c r="G31" s="5" t="n">
        <v>12629.28</v>
      </c>
    </row>
    <row r="32" ht="15" customHeight="1">
      <c r="A32" s="2" t="n"/>
      <c r="B32" s="2" t="n"/>
      <c r="C32" s="2" t="n"/>
      <c r="D32" s="2" t="n"/>
      <c r="E32" s="46" t="inlineStr">
        <is>
          <t>VALOR BDI:</t>
        </is>
      </c>
      <c r="F32" s="55" t="n"/>
      <c r="G32" s="5" t="n">
        <v>0</v>
      </c>
    </row>
    <row r="33" ht="15" customHeight="1">
      <c r="A33" s="2" t="n"/>
      <c r="B33" s="2" t="n"/>
      <c r="C33" s="2" t="n"/>
      <c r="D33" s="2" t="n"/>
      <c r="E33" s="46" t="inlineStr">
        <is>
          <t>VALOR COM BDI:</t>
        </is>
      </c>
      <c r="F33" s="55" t="n"/>
      <c r="G33" s="5" t="n">
        <v>12629.28</v>
      </c>
    </row>
    <row r="34" ht="9.949999999999999" customHeight="1">
      <c r="A34" s="2" t="n"/>
      <c r="B34" s="2" t="n"/>
      <c r="C34" s="40" t="n"/>
      <c r="E34" s="2" t="n"/>
      <c r="F34" s="2" t="n"/>
      <c r="G34" s="2" t="n"/>
    </row>
    <row r="35" ht="20.1" customHeight="1">
      <c r="A35" s="41" t="inlineStr">
        <is>
          <t>ITEM CPU-06 FORNECIMENTO E INSTALAÇÃO DE BRINQUEDO - ESCALADA MEIA LUA (UN)</t>
        </is>
      </c>
      <c r="B35" s="54" t="n"/>
      <c r="C35" s="54" t="n"/>
      <c r="D35" s="54" t="n"/>
      <c r="E35" s="54" t="n"/>
      <c r="F35" s="54" t="n"/>
      <c r="G35" s="55" t="n"/>
    </row>
    <row r="36" ht="15" customHeight="1">
      <c r="A36" s="42" t="inlineStr">
        <is>
          <t>Material</t>
        </is>
      </c>
      <c r="B36" s="55" t="n"/>
      <c r="C36" s="37" t="inlineStr">
        <is>
          <t>FONTE</t>
        </is>
      </c>
      <c r="D36" s="37" t="inlineStr">
        <is>
          <t>UNID</t>
        </is>
      </c>
      <c r="E36" s="37" t="inlineStr">
        <is>
          <t>COEFICIENTE</t>
        </is>
      </c>
      <c r="F36" s="37" t="inlineStr">
        <is>
          <t>PREÇO UNITÁRIO</t>
        </is>
      </c>
      <c r="G36" s="37" t="inlineStr">
        <is>
          <t>TOTAL</t>
        </is>
      </c>
    </row>
    <row r="37" ht="21" customHeight="1">
      <c r="A37" s="44" t="inlineStr">
        <is>
          <t>ITEM COT-02</t>
        </is>
      </c>
      <c r="B37" s="43" t="inlineStr">
        <is>
          <t>BRINQUEDO ESCALADA MEIA LUA</t>
        </is>
      </c>
      <c r="C37" s="44" t="inlineStr">
        <is>
          <t xml:space="preserve">Composições </t>
        </is>
      </c>
      <c r="D37" s="44" t="inlineStr">
        <is>
          <t>UN</t>
        </is>
      </c>
      <c r="E37" s="21" t="n">
        <v>1</v>
      </c>
      <c r="F37" s="22" t="n">
        <v>6601.86</v>
      </c>
      <c r="G37" s="22" t="n">
        <v>6601.86</v>
      </c>
    </row>
    <row r="38" ht="15" customHeight="1">
      <c r="A38" s="2" t="n"/>
      <c r="B38" s="2" t="n"/>
      <c r="C38" s="2" t="n"/>
      <c r="D38" s="2" t="n"/>
      <c r="E38" s="45" t="inlineStr">
        <is>
          <t>TOTAL Material:</t>
        </is>
      </c>
      <c r="F38" s="55" t="n"/>
      <c r="G38" s="23" t="n">
        <v>6601.86</v>
      </c>
    </row>
    <row r="39" ht="15" customHeight="1">
      <c r="A39" s="42" t="inlineStr">
        <is>
          <t>Mão de Obra</t>
        </is>
      </c>
      <c r="B39" s="55" t="n"/>
      <c r="C39" s="37" t="inlineStr">
        <is>
          <t>FONTE</t>
        </is>
      </c>
      <c r="D39" s="37" t="inlineStr">
        <is>
          <t>UNID</t>
        </is>
      </c>
      <c r="E39" s="37" t="inlineStr">
        <is>
          <t>COEFICIENTE</t>
        </is>
      </c>
      <c r="F39" s="37" t="inlineStr">
        <is>
          <t>PREÇO UNITÁRIO</t>
        </is>
      </c>
      <c r="G39" s="37" t="inlineStr">
        <is>
          <t>TOTAL</t>
        </is>
      </c>
    </row>
    <row r="40" ht="15" customHeight="1">
      <c r="A40" s="44" t="inlineStr">
        <is>
          <t>55.10.75</t>
        </is>
      </c>
      <c r="B40" s="43" t="inlineStr">
        <is>
          <t>PEDREIRO</t>
        </is>
      </c>
      <c r="C40" s="44" t="inlineStr">
        <is>
          <t>SUDECAP</t>
        </is>
      </c>
      <c r="D40" s="44" t="inlineStr">
        <is>
          <t>H</t>
        </is>
      </c>
      <c r="E40" s="21" t="n">
        <v>1</v>
      </c>
      <c r="F40" s="22" t="n">
        <v>24.05</v>
      </c>
      <c r="G40" s="22" t="n">
        <v>24.05</v>
      </c>
    </row>
    <row r="41" ht="15" customHeight="1">
      <c r="A41" s="2" t="n"/>
      <c r="B41" s="2" t="n"/>
      <c r="C41" s="2" t="n"/>
      <c r="D41" s="2" t="n"/>
      <c r="E41" s="45" t="inlineStr">
        <is>
          <t>TOTAL Mão de Obra:</t>
        </is>
      </c>
      <c r="F41" s="55" t="n"/>
      <c r="G41" s="23" t="n">
        <v>24.05</v>
      </c>
    </row>
    <row r="42" ht="15" customHeight="1">
      <c r="A42" s="42" t="inlineStr">
        <is>
          <t>Serviço</t>
        </is>
      </c>
      <c r="B42" s="55" t="n"/>
      <c r="C42" s="37" t="inlineStr">
        <is>
          <t>FONTE</t>
        </is>
      </c>
      <c r="D42" s="37" t="inlineStr">
        <is>
          <t>UNID</t>
        </is>
      </c>
      <c r="E42" s="37" t="inlineStr">
        <is>
          <t>COEFICIENTE</t>
        </is>
      </c>
      <c r="F42" s="37" t="inlineStr">
        <is>
          <t>PREÇO UNITÁRIO</t>
        </is>
      </c>
      <c r="G42" s="37" t="inlineStr">
        <is>
          <t>TOTAL</t>
        </is>
      </c>
    </row>
    <row r="43" ht="21" customHeight="1">
      <c r="A43" s="44" t="inlineStr">
        <is>
          <t>04.03.27</t>
        </is>
      </c>
      <c r="B43" s="43" t="inlineStr">
        <is>
          <t>ESTACA ESCAVADA COM TRADO MANUAL, D=30CM, INCLUSIVE CONCRETO EXCLUSIVE ARMAÇÃO</t>
        </is>
      </c>
      <c r="C43" s="44" t="inlineStr">
        <is>
          <t>SUDECAP</t>
        </is>
      </c>
      <c r="D43" s="44" t="inlineStr">
        <is>
          <t>M</t>
        </is>
      </c>
      <c r="E43" s="21" t="n">
        <v>0.8</v>
      </c>
      <c r="F43" s="22" t="n">
        <v>107.85</v>
      </c>
      <c r="G43" s="22" t="n">
        <v>86.28</v>
      </c>
    </row>
    <row r="44" ht="15" customHeight="1">
      <c r="A44" s="2" t="n"/>
      <c r="B44" s="2" t="n"/>
      <c r="C44" s="2" t="n"/>
      <c r="D44" s="2" t="n"/>
      <c r="E44" s="45" t="inlineStr">
        <is>
          <t>TOTAL Serviço:</t>
        </is>
      </c>
      <c r="F44" s="55" t="n"/>
      <c r="G44" s="23" t="n">
        <v>86.28</v>
      </c>
    </row>
    <row r="45" ht="15" customHeight="1">
      <c r="A45" s="2" t="n"/>
      <c r="B45" s="2" t="n"/>
      <c r="C45" s="2" t="n"/>
      <c r="D45" s="2" t="n"/>
      <c r="E45" s="46" t="inlineStr">
        <is>
          <t>VALOR:</t>
        </is>
      </c>
      <c r="F45" s="55" t="n"/>
      <c r="G45" s="5" t="n">
        <v>6712.19</v>
      </c>
    </row>
    <row r="46" ht="15" customHeight="1">
      <c r="A46" s="2" t="n"/>
      <c r="B46" s="2" t="n"/>
      <c r="C46" s="2" t="n"/>
      <c r="D46" s="2" t="n"/>
      <c r="E46" s="46" t="inlineStr">
        <is>
          <t>VALOR BDI:</t>
        </is>
      </c>
      <c r="F46" s="55" t="n"/>
      <c r="G46" s="5" t="n">
        <v>0</v>
      </c>
    </row>
    <row r="47" ht="15" customHeight="1">
      <c r="A47" s="2" t="n"/>
      <c r="B47" s="2" t="n"/>
      <c r="C47" s="2" t="n"/>
      <c r="D47" s="2" t="n"/>
      <c r="E47" s="46" t="inlineStr">
        <is>
          <t>VALOR COM BDI:</t>
        </is>
      </c>
      <c r="F47" s="55" t="n"/>
      <c r="G47" s="5" t="n">
        <v>6712.19</v>
      </c>
    </row>
    <row r="48" ht="9.949999999999999" customHeight="1">
      <c r="A48" s="2" t="n"/>
      <c r="B48" s="2" t="n"/>
      <c r="C48" s="40" t="n"/>
      <c r="E48" s="2" t="n"/>
      <c r="F48" s="2" t="n"/>
      <c r="G48" s="2" t="n"/>
    </row>
    <row r="49" ht="20.1" customHeight="1">
      <c r="A49" s="41" t="inlineStr">
        <is>
          <t>ITEM COT-3 FORNECIMENTO E INSTALAÇÃO DE BRINQUEDO CARROSEL (GIRA GIRA 8 LUGARES) (UN)</t>
        </is>
      </c>
      <c r="B49" s="54" t="n"/>
      <c r="C49" s="54" t="n"/>
      <c r="D49" s="54" t="n"/>
      <c r="E49" s="54" t="n"/>
      <c r="F49" s="54" t="n"/>
      <c r="G49" s="55" t="n"/>
    </row>
    <row r="50" ht="15" customHeight="1">
      <c r="A50" s="42" t="inlineStr">
        <is>
          <t>Material</t>
        </is>
      </c>
      <c r="B50" s="55" t="n"/>
      <c r="C50" s="37" t="inlineStr">
        <is>
          <t>FONTE</t>
        </is>
      </c>
      <c r="D50" s="37" t="inlineStr">
        <is>
          <t>UNID</t>
        </is>
      </c>
      <c r="E50" s="37" t="inlineStr">
        <is>
          <t>COEFICIENTE</t>
        </is>
      </c>
      <c r="F50" s="37" t="inlineStr">
        <is>
          <t>PREÇO UNITÁRIO</t>
        </is>
      </c>
      <c r="G50" s="37" t="inlineStr">
        <is>
          <t>TOTAL</t>
        </is>
      </c>
    </row>
    <row r="51" ht="21" customHeight="1">
      <c r="A51" s="44" t="inlineStr">
        <is>
          <t>ITEM COT-3</t>
        </is>
      </c>
      <c r="B51" s="43" t="inlineStr">
        <is>
          <t>FORNECIMENTO E INSTALAÇÃO DE BRINQUEDO CARROSEL (GIRA GIRA 8 LUGARES)</t>
        </is>
      </c>
      <c r="C51" s="44" t="inlineStr">
        <is>
          <t xml:space="preserve">Composições </t>
        </is>
      </c>
      <c r="D51" s="44" t="inlineStr">
        <is>
          <t>UN</t>
        </is>
      </c>
      <c r="E51" s="21" t="n">
        <v>1</v>
      </c>
      <c r="F51" s="22" t="n">
        <v>3449.23</v>
      </c>
      <c r="G51" s="22" t="n">
        <v>3449.23</v>
      </c>
    </row>
    <row r="52" ht="15" customHeight="1">
      <c r="A52" s="2" t="n"/>
      <c r="B52" s="2" t="n"/>
      <c r="C52" s="2" t="n"/>
      <c r="D52" s="2" t="n"/>
      <c r="E52" s="45" t="inlineStr">
        <is>
          <t>TOTAL Material:</t>
        </is>
      </c>
      <c r="F52" s="55" t="n"/>
      <c r="G52" s="23" t="n">
        <v>3449.23</v>
      </c>
    </row>
    <row r="53" ht="15" customHeight="1">
      <c r="A53" s="2" t="n"/>
      <c r="B53" s="2" t="n"/>
      <c r="C53" s="2" t="n"/>
      <c r="D53" s="2" t="n"/>
      <c r="E53" s="46" t="inlineStr">
        <is>
          <t>VALOR:</t>
        </is>
      </c>
      <c r="F53" s="55" t="n"/>
      <c r="G53" s="5" t="n">
        <v>3449.23</v>
      </c>
    </row>
    <row r="54" ht="15" customHeight="1">
      <c r="A54" s="2" t="n"/>
      <c r="B54" s="2" t="n"/>
      <c r="C54" s="2" t="n"/>
      <c r="D54" s="2" t="n"/>
      <c r="E54" s="46" t="inlineStr">
        <is>
          <t>VALOR BDI:</t>
        </is>
      </c>
      <c r="F54" s="55" t="n"/>
      <c r="G54" s="5" t="n">
        <v>0</v>
      </c>
    </row>
    <row r="55" ht="15" customHeight="1">
      <c r="A55" s="2" t="n"/>
      <c r="B55" s="2" t="n"/>
      <c r="C55" s="2" t="n"/>
      <c r="D55" s="2" t="n"/>
      <c r="E55" s="46" t="inlineStr">
        <is>
          <t>VALOR COM BDI:</t>
        </is>
      </c>
      <c r="F55" s="55" t="n"/>
      <c r="G55" s="5" t="n">
        <v>3449.23</v>
      </c>
    </row>
    <row r="56" ht="9.949999999999999" customHeight="1">
      <c r="A56" s="2" t="n"/>
      <c r="B56" s="2" t="n"/>
      <c r="C56" s="40" t="n"/>
      <c r="E56" s="2" t="n"/>
      <c r="F56" s="2" t="n"/>
      <c r="G56" s="2" t="n"/>
    </row>
    <row r="57" ht="20.1" customHeight="1">
      <c r="A57" s="41" t="inlineStr">
        <is>
          <t>ITEM CPU-04 MINI-VIGA (10X10) PARA TRAVAMENTO DO PISO EMBORRACHADO (M)</t>
        </is>
      </c>
      <c r="B57" s="54" t="n"/>
      <c r="C57" s="54" t="n"/>
      <c r="D57" s="54" t="n"/>
      <c r="E57" s="54" t="n"/>
      <c r="F57" s="54" t="n"/>
      <c r="G57" s="55" t="n"/>
    </row>
    <row r="58" ht="15" customHeight="1">
      <c r="A58" s="42" t="inlineStr">
        <is>
          <t>Serviço</t>
        </is>
      </c>
      <c r="B58" s="55" t="n"/>
      <c r="C58" s="37" t="inlineStr">
        <is>
          <t>FONTE</t>
        </is>
      </c>
      <c r="D58" s="37" t="inlineStr">
        <is>
          <t>UNID</t>
        </is>
      </c>
      <c r="E58" s="37" t="inlineStr">
        <is>
          <t>COEFICIENTE</t>
        </is>
      </c>
      <c r="F58" s="37" t="inlineStr">
        <is>
          <t>PREÇO UNITÁRIO</t>
        </is>
      </c>
      <c r="G58" s="37" t="inlineStr">
        <is>
          <t>TOTAL</t>
        </is>
      </c>
    </row>
    <row r="59" ht="21" customHeight="1">
      <c r="A59" s="44" t="inlineStr">
        <is>
          <t>04.21.01</t>
        </is>
      </c>
      <c r="B59" s="43" t="inlineStr">
        <is>
          <t>CONCRETO 1:4:8, BRITA CALCARIA, PREPARADO EM OBRA E LANÇADO EM FUNDAÇÃO</t>
        </is>
      </c>
      <c r="C59" s="44" t="inlineStr">
        <is>
          <t>SUDECAP</t>
        </is>
      </c>
      <c r="D59" s="44" t="inlineStr">
        <is>
          <t>M3</t>
        </is>
      </c>
      <c r="E59" s="21" t="n">
        <v>0.01</v>
      </c>
      <c r="F59" s="22" t="n">
        <v>599.45</v>
      </c>
      <c r="G59" s="22" t="n">
        <v>5.99</v>
      </c>
    </row>
    <row r="60" ht="29.1" customHeight="1">
      <c r="A60" s="44" t="inlineStr">
        <is>
          <t>04.13.16</t>
        </is>
      </c>
      <c r="B60" s="43" t="inlineStr">
        <is>
          <t>FORMA PARA BALDRAME EM TÁBUA DE MADEIRA SERRADA, 3 APROVEITAMENTOS - FABRICAÇÃO, MONTAGEM E DESMONTAGEM</t>
        </is>
      </c>
      <c r="C60" s="44" t="inlineStr">
        <is>
          <t>SUDECAP</t>
        </is>
      </c>
      <c r="D60" s="44" t="inlineStr">
        <is>
          <t>M2</t>
        </is>
      </c>
      <c r="E60" s="21" t="n">
        <v>0.1</v>
      </c>
      <c r="F60" s="22" t="n">
        <v>64.68000000000001</v>
      </c>
      <c r="G60" s="22" t="n">
        <v>6.47</v>
      </c>
    </row>
    <row r="61" ht="15" customHeight="1">
      <c r="A61" s="44" t="inlineStr">
        <is>
          <t>03.18.01</t>
        </is>
      </c>
      <c r="B61" s="43" t="inlineStr">
        <is>
          <t>H &lt;= 1.5 M</t>
        </is>
      </c>
      <c r="C61" s="44" t="inlineStr">
        <is>
          <t>SUDECAP</t>
        </is>
      </c>
      <c r="D61" s="44" t="inlineStr">
        <is>
          <t>M3</t>
        </is>
      </c>
      <c r="E61" s="21" t="n">
        <v>0.01</v>
      </c>
      <c r="F61" s="22" t="n">
        <v>6.02</v>
      </c>
      <c r="G61" s="22" t="n">
        <v>0.06</v>
      </c>
    </row>
    <row r="62" ht="15" customHeight="1">
      <c r="A62" s="2" t="n"/>
      <c r="B62" s="2" t="n"/>
      <c r="C62" s="2" t="n"/>
      <c r="D62" s="2" t="n"/>
      <c r="E62" s="45" t="inlineStr">
        <is>
          <t>TOTAL Serviço:</t>
        </is>
      </c>
      <c r="F62" s="55" t="n"/>
      <c r="G62" s="23" t="n">
        <v>12.52</v>
      </c>
    </row>
    <row r="63" ht="15" customHeight="1">
      <c r="A63" s="2" t="n"/>
      <c r="B63" s="2" t="n"/>
      <c r="C63" s="2" t="n"/>
      <c r="D63" s="2" t="n"/>
      <c r="E63" s="46" t="inlineStr">
        <is>
          <t>VALOR:</t>
        </is>
      </c>
      <c r="F63" s="55" t="n"/>
      <c r="G63" s="5" t="n">
        <v>183.54</v>
      </c>
    </row>
    <row r="64" ht="15" customHeight="1">
      <c r="A64" s="2" t="n"/>
      <c r="B64" s="2" t="n"/>
      <c r="C64" s="2" t="n"/>
      <c r="D64" s="2" t="n"/>
      <c r="E64" s="46" t="inlineStr">
        <is>
          <t>VALOR BDI:</t>
        </is>
      </c>
      <c r="F64" s="55" t="n"/>
      <c r="G64" s="5" t="n">
        <v>0</v>
      </c>
    </row>
    <row r="65" ht="15" customHeight="1">
      <c r="A65" s="2" t="n"/>
      <c r="B65" s="2" t="n"/>
      <c r="C65" s="2" t="n"/>
      <c r="D65" s="2" t="n"/>
      <c r="E65" s="46" t="inlineStr">
        <is>
          <t>VALOR COM BDI:</t>
        </is>
      </c>
      <c r="F65" s="55" t="n"/>
      <c r="G65" s="5" t="n">
        <v>183.54</v>
      </c>
    </row>
    <row r="66" ht="9.949999999999999" customHeight="1">
      <c r="A66" s="2" t="n"/>
      <c r="B66" s="2" t="n"/>
      <c r="C66" s="40" t="n"/>
      <c r="E66" s="2" t="n"/>
      <c r="F66" s="2" t="n"/>
      <c r="G66" s="2" t="n"/>
    </row>
    <row r="67" ht="20.1" customHeight="1">
      <c r="A67" s="41" t="inlineStr">
        <is>
          <t>ITEM CPU-05 PISANTE DE CONCRETO RETANGULAR PARA GUIAR CAMINHO NA GRAMA 100X40CM E-10CM (UN)</t>
        </is>
      </c>
      <c r="B67" s="54" t="n"/>
      <c r="C67" s="54" t="n"/>
      <c r="D67" s="54" t="n"/>
      <c r="E67" s="54" t="n"/>
      <c r="F67" s="54" t="n"/>
      <c r="G67" s="55" t="n"/>
    </row>
    <row r="68" ht="15" customHeight="1">
      <c r="A68" s="42" t="inlineStr">
        <is>
          <t>Serviço</t>
        </is>
      </c>
      <c r="B68" s="55" t="n"/>
      <c r="C68" s="37" t="inlineStr">
        <is>
          <t>FONTE</t>
        </is>
      </c>
      <c r="D68" s="37" t="inlineStr">
        <is>
          <t>UNID</t>
        </is>
      </c>
      <c r="E68" s="37" t="inlineStr">
        <is>
          <t>COEFICIENTE</t>
        </is>
      </c>
      <c r="F68" s="37" t="inlineStr">
        <is>
          <t>PREÇO UNITÁRIO</t>
        </is>
      </c>
      <c r="G68" s="37" t="inlineStr">
        <is>
          <t>TOTAL</t>
        </is>
      </c>
    </row>
    <row r="69" ht="21" customHeight="1">
      <c r="A69" s="44" t="inlineStr">
        <is>
          <t>06.05.20</t>
        </is>
      </c>
      <c r="B69" s="43" t="inlineStr">
        <is>
          <t>FCK &gt;= 20 MPA, BRITA CALCÁRIA, PREPARADO EM OBRA E LANÇADO EM ESTRUTURA</t>
        </is>
      </c>
      <c r="C69" s="44" t="inlineStr">
        <is>
          <t>SUDECAP</t>
        </is>
      </c>
      <c r="D69" s="44" t="inlineStr">
        <is>
          <t>M3</t>
        </is>
      </c>
      <c r="E69" s="21" t="n">
        <v>0.04</v>
      </c>
      <c r="F69" s="22" t="n">
        <v>736.15</v>
      </c>
      <c r="G69" s="22" t="n">
        <v>29.45</v>
      </c>
    </row>
    <row r="70" ht="29.1" customHeight="1">
      <c r="A70" s="44" t="inlineStr">
        <is>
          <t>04.13.16</t>
        </is>
      </c>
      <c r="B70" s="43" t="inlineStr">
        <is>
          <t>FORMA PARA BALDRAME EM TÁBUA DE MADEIRA SERRADA, 3 APROVEITAMENTOS - FABRICAÇÃO, MONTAGEM E DESMONTAGEM</t>
        </is>
      </c>
      <c r="C70" s="44" t="inlineStr">
        <is>
          <t>SUDECAP</t>
        </is>
      </c>
      <c r="D70" s="44" t="inlineStr">
        <is>
          <t>M2</t>
        </is>
      </c>
      <c r="E70" s="21" t="n">
        <v>0.31</v>
      </c>
      <c r="F70" s="22" t="n">
        <v>64.68000000000001</v>
      </c>
      <c r="G70" s="22" t="n">
        <v>20.05</v>
      </c>
    </row>
    <row r="71" ht="15" customHeight="1">
      <c r="A71" s="2" t="n"/>
      <c r="B71" s="2" t="n"/>
      <c r="C71" s="2" t="n"/>
      <c r="D71" s="2" t="n"/>
      <c r="E71" s="45" t="inlineStr">
        <is>
          <t>TOTAL Serviço:</t>
        </is>
      </c>
      <c r="F71" s="55" t="n"/>
      <c r="G71" s="23" t="n">
        <v>49.5</v>
      </c>
    </row>
    <row r="72" ht="15" customHeight="1">
      <c r="A72" s="2" t="n"/>
      <c r="B72" s="2" t="n"/>
      <c r="C72" s="2" t="n"/>
      <c r="D72" s="2" t="n"/>
      <c r="E72" s="46" t="inlineStr">
        <is>
          <t>VALOR:</t>
        </is>
      </c>
      <c r="F72" s="55" t="n"/>
      <c r="G72" s="5" t="n">
        <v>393.3</v>
      </c>
    </row>
    <row r="73" ht="15" customHeight="1">
      <c r="A73" s="2" t="n"/>
      <c r="B73" s="2" t="n"/>
      <c r="C73" s="2" t="n"/>
      <c r="D73" s="2" t="n"/>
      <c r="E73" s="46" t="inlineStr">
        <is>
          <t>VALOR BDI:</t>
        </is>
      </c>
      <c r="F73" s="55" t="n"/>
      <c r="G73" s="5" t="n">
        <v>0</v>
      </c>
    </row>
    <row r="74" ht="15" customHeight="1">
      <c r="A74" s="2" t="n"/>
      <c r="B74" s="2" t="n"/>
      <c r="C74" s="2" t="n"/>
      <c r="D74" s="2" t="n"/>
      <c r="E74" s="46" t="inlineStr">
        <is>
          <t>VALOR COM BDI:</t>
        </is>
      </c>
      <c r="F74" s="55" t="n"/>
      <c r="G74" s="5" t="n">
        <v>393.3</v>
      </c>
    </row>
    <row r="75" ht="9.949999999999999" customHeight="1">
      <c r="A75" s="2" t="n"/>
      <c r="B75" s="2" t="n"/>
      <c r="C75" s="40" t="n"/>
      <c r="E75" s="2" t="n"/>
      <c r="F75" s="2" t="n"/>
      <c r="G75" s="2" t="n"/>
    </row>
    <row r="76" ht="20.1" customHeight="1">
      <c r="A76" s="41" t="inlineStr">
        <is>
          <t>ITEM COT-04 PERGOLADO DE MADEIRA PARAJU FIXADO EM PISO DE CONCRETO (M2)</t>
        </is>
      </c>
      <c r="B76" s="54" t="n"/>
      <c r="C76" s="54" t="n"/>
      <c r="D76" s="54" t="n"/>
      <c r="E76" s="54" t="n"/>
      <c r="F76" s="54" t="n"/>
      <c r="G76" s="55" t="n"/>
    </row>
    <row r="77" ht="15" customHeight="1">
      <c r="A77" s="42" t="inlineStr">
        <is>
          <t>Material</t>
        </is>
      </c>
      <c r="B77" s="55" t="n"/>
      <c r="C77" s="37" t="inlineStr">
        <is>
          <t>FONTE</t>
        </is>
      </c>
      <c r="D77" s="37" t="inlineStr">
        <is>
          <t>UNID</t>
        </is>
      </c>
      <c r="E77" s="37" t="inlineStr">
        <is>
          <t>COEFICIENTE</t>
        </is>
      </c>
      <c r="F77" s="37" t="inlineStr">
        <is>
          <t>PREÇO UNITÁRIO</t>
        </is>
      </c>
      <c r="G77" s="37" t="inlineStr">
        <is>
          <t>TOTAL</t>
        </is>
      </c>
    </row>
    <row r="78" ht="15" customHeight="1">
      <c r="A78" s="44" t="inlineStr">
        <is>
          <t>ITEM COT-4</t>
        </is>
      </c>
      <c r="B78" s="43" t="inlineStr">
        <is>
          <t>PERGOLADO DE MADEIRA PARA FIXADO EM PISO DE CONCRETO</t>
        </is>
      </c>
      <c r="C78" s="44" t="inlineStr">
        <is>
          <t xml:space="preserve">Composições </t>
        </is>
      </c>
      <c r="D78" s="44" t="inlineStr">
        <is>
          <t>M2</t>
        </is>
      </c>
      <c r="E78" s="21" t="n">
        <v>1</v>
      </c>
      <c r="F78" s="22" t="n">
        <v>744.05</v>
      </c>
      <c r="G78" s="22" t="n">
        <v>744.05</v>
      </c>
    </row>
    <row r="79" ht="15" customHeight="1">
      <c r="A79" s="2" t="n"/>
      <c r="B79" s="2" t="n"/>
      <c r="C79" s="2" t="n"/>
      <c r="D79" s="2" t="n"/>
      <c r="E79" s="45" t="inlineStr">
        <is>
          <t>TOTAL Material:</t>
        </is>
      </c>
      <c r="F79" s="55" t="n"/>
      <c r="G79" s="23" t="n">
        <v>744.05</v>
      </c>
    </row>
    <row r="80" ht="15" customHeight="1">
      <c r="A80" s="2" t="n"/>
      <c r="B80" s="2" t="n"/>
      <c r="C80" s="2" t="n"/>
      <c r="D80" s="2" t="n"/>
      <c r="E80" s="46" t="inlineStr">
        <is>
          <t>VALOR:</t>
        </is>
      </c>
      <c r="F80" s="55" t="n"/>
      <c r="G80" s="5" t="n">
        <v>744.05</v>
      </c>
    </row>
    <row r="81" ht="15" customHeight="1">
      <c r="A81" s="2" t="n"/>
      <c r="B81" s="2" t="n"/>
      <c r="C81" s="2" t="n"/>
      <c r="D81" s="2" t="n"/>
      <c r="E81" s="46" t="inlineStr">
        <is>
          <t>VALOR BDI:</t>
        </is>
      </c>
      <c r="F81" s="55" t="n"/>
      <c r="G81" s="5" t="n">
        <v>0</v>
      </c>
    </row>
    <row r="82" ht="15" customHeight="1">
      <c r="A82" s="2" t="n"/>
      <c r="B82" s="2" t="n"/>
      <c r="C82" s="2" t="n"/>
      <c r="D82" s="2" t="n"/>
      <c r="E82" s="46" t="inlineStr">
        <is>
          <t>VALOR COM BDI:</t>
        </is>
      </c>
      <c r="F82" s="55" t="n"/>
      <c r="G82" s="5" t="n">
        <v>744.05</v>
      </c>
    </row>
    <row r="83" ht="9.949999999999999" customHeight="1">
      <c r="A83" s="2" t="n"/>
      <c r="B83" s="2" t="n"/>
      <c r="C83" s="40" t="n"/>
      <c r="E83" s="2" t="n"/>
      <c r="F83" s="2" t="n"/>
      <c r="G83" s="2" t="n"/>
    </row>
    <row r="84" ht="20.1" customHeight="1">
      <c r="A84" s="41" t="inlineStr">
        <is>
          <t>60.01.01 ADMINISTRAÇÃO LOCAL (UN)</t>
        </is>
      </c>
      <c r="B84" s="54" t="n"/>
      <c r="C84" s="54" t="n"/>
      <c r="D84" s="54" t="n"/>
      <c r="E84" s="54" t="n"/>
      <c r="F84" s="54" t="n"/>
      <c r="G84" s="55" t="n"/>
    </row>
    <row r="85" ht="15" customHeight="1">
      <c r="A85" s="42" t="inlineStr">
        <is>
          <t>Material</t>
        </is>
      </c>
      <c r="B85" s="55" t="n"/>
      <c r="C85" s="37" t="inlineStr">
        <is>
          <t>FONTE</t>
        </is>
      </c>
      <c r="D85" s="37" t="inlineStr">
        <is>
          <t>UNID</t>
        </is>
      </c>
      <c r="E85" s="37" t="inlineStr">
        <is>
          <t>COEFICIENTE</t>
        </is>
      </c>
      <c r="F85" s="37" t="inlineStr">
        <is>
          <t>PREÇO UNITÁRIO</t>
        </is>
      </c>
      <c r="G85" s="37" t="inlineStr">
        <is>
          <t>TOTAL</t>
        </is>
      </c>
    </row>
    <row r="86" ht="105.95" customHeight="1">
      <c r="A86" s="44" t="inlineStr">
        <is>
          <t>COT-ADM</t>
        </is>
      </c>
      <c r="B86" s="43" t="inlineStr">
        <is>
          <t>DESPESAS DIVERSAS (10% ADM LOCAL), ÁGUA; ENERGIA ELÉTRICA, MATERIAL DE ESCRITÓRIO, MATERIAL DE LIMPEZA E HIGIENE, KIT DE PRIMEIROS SOCORROS, FERRAMENTAS COLETIVAS, TAXAS DE CREA/ CAU, *SERVIÇOS DE TELEFONIA E INFORMÁTICA) *01 COMPUTADOR C/ PERIFÉRICOS - PROCESSADOR i5 (EQUIVALENTE OU SUPERIOR) 8GB, RAM, HD 1 TB, PLACA DE VÍDEO 1 GB E WINDOWN 10, INSTALADOS OFFICE, PROJECT E AUTOCAD; *01 NOTEBOOK INTEL CORE i5HQ (EQUIVALENTE OU SUPERIOR), 15'', HD 500GB, 8GB RAM, WINDOWN 10, INSTALADOS OFFICE 2013 PROFISSIONAL, DVDRW E AUTOCAD; IMPRESSORA MULTIFUNCIONAL A4; SMARTPHONE 4G, 64GB, 16MP.</t>
        </is>
      </c>
      <c r="C86" s="44" t="inlineStr">
        <is>
          <t xml:space="preserve">Composições </t>
        </is>
      </c>
      <c r="D86" s="44" t="inlineStr">
        <is>
          <t>UN</t>
        </is>
      </c>
      <c r="E86" s="21" t="n">
        <v>1</v>
      </c>
      <c r="F86" s="22" t="n">
        <v>1961.47</v>
      </c>
      <c r="G86" s="22" t="n">
        <v>1961.47</v>
      </c>
    </row>
    <row r="87" ht="15" customHeight="1">
      <c r="A87" s="2" t="n"/>
      <c r="B87" s="2" t="n"/>
      <c r="C87" s="2" t="n"/>
      <c r="D87" s="2" t="n"/>
      <c r="E87" s="45" t="inlineStr">
        <is>
          <t>TOTAL Material:</t>
        </is>
      </c>
      <c r="F87" s="55" t="n"/>
      <c r="G87" s="23" t="n">
        <v>1961.47</v>
      </c>
    </row>
    <row r="88" ht="15" customHeight="1">
      <c r="A88" s="42" t="inlineStr">
        <is>
          <t>Serviço</t>
        </is>
      </c>
      <c r="B88" s="55" t="n"/>
      <c r="C88" s="37" t="inlineStr">
        <is>
          <t>FONTE</t>
        </is>
      </c>
      <c r="D88" s="37" t="inlineStr">
        <is>
          <t>UNID</t>
        </is>
      </c>
      <c r="E88" s="37" t="inlineStr">
        <is>
          <t>COEFICIENTE</t>
        </is>
      </c>
      <c r="F88" s="37" t="inlineStr">
        <is>
          <t>PREÇO UNITÁRIO</t>
        </is>
      </c>
      <c r="G88" s="37" t="inlineStr">
        <is>
          <t>TOTAL</t>
        </is>
      </c>
    </row>
    <row r="89" ht="15" customHeight="1">
      <c r="A89" s="44" t="inlineStr">
        <is>
          <t>44.01.03</t>
        </is>
      </c>
      <c r="B89" s="43" t="inlineStr">
        <is>
          <t>ENGENHEIRO JUNIOR</t>
        </is>
      </c>
      <c r="C89" s="44" t="inlineStr">
        <is>
          <t>SUDECAP</t>
        </is>
      </c>
      <c r="D89" s="44" t="inlineStr">
        <is>
          <t>MES</t>
        </is>
      </c>
      <c r="E89" s="21" t="n">
        <v>0.6899999999999999</v>
      </c>
      <c r="F89" s="22" t="n">
        <v>17892.51</v>
      </c>
      <c r="G89" s="22" t="n">
        <v>12345.83</v>
      </c>
    </row>
    <row r="90" ht="15" customHeight="1">
      <c r="A90" s="44" t="inlineStr">
        <is>
          <t>45.02.01</t>
        </is>
      </c>
      <c r="B90" s="43" t="inlineStr">
        <is>
          <t>GASOLINA</t>
        </is>
      </c>
      <c r="C90" s="44" t="inlineStr">
        <is>
          <t>SUDECAP</t>
        </is>
      </c>
      <c r="D90" s="44" t="inlineStr">
        <is>
          <t>L</t>
        </is>
      </c>
      <c r="E90" s="21" t="n">
        <v>270</v>
      </c>
      <c r="F90" s="22" t="n">
        <v>4.62</v>
      </c>
      <c r="G90" s="22" t="n">
        <v>1247.4</v>
      </c>
    </row>
    <row r="91" ht="21" customHeight="1">
      <c r="A91" s="44" t="inlineStr">
        <is>
          <t>45.01.01</t>
        </is>
      </c>
      <c r="B91" s="43" t="inlineStr">
        <is>
          <t>LOCACAO VEICULO POPULAR MOTOR 1.0 C/ AR E SEGURO SEM COMBUSTIVEL</t>
        </is>
      </c>
      <c r="C91" s="44" t="inlineStr">
        <is>
          <t>SUDECAP</t>
        </is>
      </c>
      <c r="D91" s="44" t="inlineStr">
        <is>
          <t>MES</t>
        </is>
      </c>
      <c r="E91" s="21" t="n">
        <v>0.6899999999999999</v>
      </c>
      <c r="F91" s="22" t="n">
        <v>2421.91</v>
      </c>
      <c r="G91" s="22" t="n">
        <v>1671.12</v>
      </c>
    </row>
    <row r="92" ht="15" customHeight="1">
      <c r="A92" s="44" t="inlineStr">
        <is>
          <t>44.01.05</t>
        </is>
      </c>
      <c r="B92" s="43" t="inlineStr">
        <is>
          <t>TECNICO DE SEGURANCA</t>
        </is>
      </c>
      <c r="C92" s="44" t="inlineStr">
        <is>
          <t>SUDECAP</t>
        </is>
      </c>
      <c r="D92" s="44" t="inlineStr">
        <is>
          <t>MES</t>
        </is>
      </c>
      <c r="E92" s="21" t="n">
        <v>0.6899999999999999</v>
      </c>
      <c r="F92" s="22" t="n">
        <v>6304.8</v>
      </c>
      <c r="G92" s="22" t="n">
        <v>4350.31</v>
      </c>
    </row>
    <row r="93" ht="15" customHeight="1">
      <c r="A93" s="2" t="n"/>
      <c r="B93" s="2" t="n"/>
      <c r="C93" s="2" t="n"/>
      <c r="D93" s="2" t="n"/>
      <c r="E93" s="45" t="inlineStr">
        <is>
          <t>TOTAL Serviço:</t>
        </is>
      </c>
      <c r="F93" s="55" t="n"/>
      <c r="G93" s="23" t="n">
        <v>19614.66</v>
      </c>
    </row>
    <row r="94" ht="15" customHeight="1">
      <c r="A94" s="2" t="n"/>
      <c r="B94" s="2" t="n"/>
      <c r="C94" s="2" t="n"/>
      <c r="D94" s="2" t="n"/>
      <c r="E94" s="46" t="inlineStr">
        <is>
          <t>VALOR:</t>
        </is>
      </c>
      <c r="F94" s="55" t="n"/>
      <c r="G94" s="5" t="n">
        <v>1923375</v>
      </c>
    </row>
    <row r="95" ht="15" customHeight="1">
      <c r="A95" s="2" t="n"/>
      <c r="B95" s="2" t="n"/>
      <c r="C95" s="2" t="n"/>
      <c r="D95" s="2" t="n"/>
      <c r="E95" s="46" t="inlineStr">
        <is>
          <t>VALOR BDI:</t>
        </is>
      </c>
      <c r="F95" s="55" t="n"/>
      <c r="G95" s="5" t="n">
        <v>0</v>
      </c>
    </row>
    <row r="96" ht="15" customHeight="1">
      <c r="A96" s="2" t="n"/>
      <c r="B96" s="2" t="n"/>
      <c r="C96" s="2" t="n"/>
      <c r="D96" s="2" t="n"/>
      <c r="E96" s="46" t="inlineStr">
        <is>
          <t>VALOR COM BDI:</t>
        </is>
      </c>
      <c r="F96" s="55" t="n"/>
      <c r="G96" s="5" t="n">
        <v>1923375</v>
      </c>
    </row>
  </sheetData>
  <mergeCells count="77">
    <mergeCell ref="E62:F62"/>
    <mergeCell ref="E71:F71"/>
    <mergeCell ref="A35:G35"/>
    <mergeCell ref="E23:F23"/>
    <mergeCell ref="A88:B88"/>
    <mergeCell ref="A19:G19"/>
    <mergeCell ref="E8:F8"/>
    <mergeCell ref="E64:F64"/>
    <mergeCell ref="E79:F79"/>
    <mergeCell ref="E73:F73"/>
    <mergeCell ref="E87:F87"/>
    <mergeCell ref="E63:F63"/>
    <mergeCell ref="A11:G11"/>
    <mergeCell ref="C56:D56"/>
    <mergeCell ref="E65:F65"/>
    <mergeCell ref="A85:B85"/>
    <mergeCell ref="A42:B42"/>
    <mergeCell ref="A68:B68"/>
    <mergeCell ref="A28:B28"/>
    <mergeCell ref="E53:F53"/>
    <mergeCell ref="E22:F22"/>
    <mergeCell ref="E93:F93"/>
    <mergeCell ref="A39:B39"/>
    <mergeCell ref="C83:D83"/>
    <mergeCell ref="E55:F55"/>
    <mergeCell ref="E14:F14"/>
    <mergeCell ref="E38:F38"/>
    <mergeCell ref="A49:G49"/>
    <mergeCell ref="A1:G1"/>
    <mergeCell ref="E16:F16"/>
    <mergeCell ref="E25:F25"/>
    <mergeCell ref="A3:G3"/>
    <mergeCell ref="C66:D66"/>
    <mergeCell ref="C18:D18"/>
    <mergeCell ref="A57:G57"/>
    <mergeCell ref="A77:B77"/>
    <mergeCell ref="C34:D34"/>
    <mergeCell ref="A36:B36"/>
    <mergeCell ref="E52:F52"/>
    <mergeCell ref="E44:F44"/>
    <mergeCell ref="A67:G67"/>
    <mergeCell ref="E94:F94"/>
    <mergeCell ref="C75:D75"/>
    <mergeCell ref="E31:F31"/>
    <mergeCell ref="A12:B12"/>
    <mergeCell ref="E6:F6"/>
    <mergeCell ref="E46:F46"/>
    <mergeCell ref="E15:F15"/>
    <mergeCell ref="E80:F80"/>
    <mergeCell ref="E95:F95"/>
    <mergeCell ref="C48:D48"/>
    <mergeCell ref="A84:G84"/>
    <mergeCell ref="A4:B4"/>
    <mergeCell ref="E54:F54"/>
    <mergeCell ref="E32:F32"/>
    <mergeCell ref="E7:F7"/>
    <mergeCell ref="E72:F72"/>
    <mergeCell ref="E41:F41"/>
    <mergeCell ref="E81:F81"/>
    <mergeCell ref="E96:F96"/>
    <mergeCell ref="E24:F24"/>
    <mergeCell ref="E33:F33"/>
    <mergeCell ref="E17:F17"/>
    <mergeCell ref="C26:D26"/>
    <mergeCell ref="E82:F82"/>
    <mergeCell ref="C10:D10"/>
    <mergeCell ref="E9:F9"/>
    <mergeCell ref="E74:F74"/>
    <mergeCell ref="A50:B50"/>
    <mergeCell ref="E30:F30"/>
    <mergeCell ref="C2:D2"/>
    <mergeCell ref="E45:F45"/>
    <mergeCell ref="A20:B20"/>
    <mergeCell ref="A27:G27"/>
    <mergeCell ref="A76:G76"/>
    <mergeCell ref="A58:B58"/>
    <mergeCell ref="E47:F47"/>
  </mergeCells>
  <pageMargins left="0" right="0" top="0" bottom="0" header="0" footer="0"/>
  <pageSetup orientation="portrait" scale="85"/>
</worksheet>
</file>

<file path=xl/worksheets/sheet6.xml><?xml version="1.0" encoding="utf-8"?>
<worksheet xmlns="http://schemas.openxmlformats.org/spreadsheetml/2006/main">
  <sheetPr>
    <outlinePr summaryBelow="0"/>
    <pageSetUpPr/>
  </sheetPr>
  <dimension ref="A1:N435"/>
  <sheetViews>
    <sheetView showGridLines="0" workbookViewId="0">
      <selection activeCell="A1" sqref="A1:G1"/>
    </sheetView>
  </sheetViews>
  <sheetFormatPr baseColWidth="8" defaultRowHeight="15"/>
  <cols>
    <col width="10.28515625" customWidth="1" min="1" max="1"/>
    <col width="48.85546875" customWidth="1" min="2" max="2"/>
    <col width="12.42578125" customWidth="1" min="3" max="3"/>
    <col width="6.140625" customWidth="1" min="4" max="4"/>
    <col width="12.42578125" customWidth="1" min="5" max="7"/>
  </cols>
  <sheetData>
    <row r="1" ht="81.95" customHeight="1">
      <c r="A1" s="31" t="n"/>
      <c r="B1" s="53" t="n"/>
      <c r="C1" s="53" t="n"/>
      <c r="D1" s="53" t="n"/>
      <c r="E1" s="53" t="n"/>
      <c r="F1" s="53" t="n"/>
      <c r="G1" s="53" t="n"/>
    </row>
    <row r="2" ht="9.949999999999999" customHeight="1">
      <c r="A2" s="2" t="n"/>
      <c r="B2" s="2" t="n"/>
      <c r="C2" s="40" t="n"/>
      <c r="E2" s="2" t="n"/>
      <c r="F2" s="2" t="n"/>
      <c r="G2" s="2" t="n"/>
    </row>
    <row r="3" ht="20.1" customHeight="1">
      <c r="A3" s="41" t="inlineStr">
        <is>
          <t>15.35.34 APLICAÇÃO DE LONA PLÁSTICA (150 MICRA) PARA EXECUÇÃO DE PAVIMENTOS DE CONCRETO REF 97113 (M2)</t>
        </is>
      </c>
      <c r="B3" s="54" t="n"/>
      <c r="C3" s="54" t="n"/>
      <c r="D3" s="54" t="n"/>
      <c r="E3" s="54" t="n"/>
      <c r="F3" s="54" t="n"/>
      <c r="G3" s="55" t="n"/>
    </row>
    <row r="4" ht="15" customHeight="1">
      <c r="A4" s="42" t="inlineStr">
        <is>
          <t>Material</t>
        </is>
      </c>
      <c r="B4" s="55" t="n"/>
      <c r="C4" s="37" t="inlineStr">
        <is>
          <t>FONTE</t>
        </is>
      </c>
      <c r="D4" s="37" t="inlineStr">
        <is>
          <t>UNID</t>
        </is>
      </c>
      <c r="E4" s="37" t="inlineStr">
        <is>
          <t>COEFICIENTE</t>
        </is>
      </c>
      <c r="F4" s="37" t="inlineStr">
        <is>
          <t>PREÇO UNITÁRIO</t>
        </is>
      </c>
      <c r="G4" s="37" t="inlineStr">
        <is>
          <t>TOTAL</t>
        </is>
      </c>
    </row>
    <row r="5" ht="15" customHeight="1">
      <c r="A5" s="44" t="inlineStr">
        <is>
          <t>83.18.01</t>
        </is>
      </c>
      <c r="B5" s="43" t="inlineStr">
        <is>
          <t>LONA PLÁSTICA PRETA - 150 MICRA</t>
        </is>
      </c>
      <c r="C5" s="44" t="inlineStr">
        <is>
          <t>SUDECAP</t>
        </is>
      </c>
      <c r="D5" s="44" t="inlineStr">
        <is>
          <t>M2</t>
        </is>
      </c>
      <c r="E5" s="21" t="n">
        <v>1.128</v>
      </c>
      <c r="F5" s="22">
        <f>ROUND(M5*FATOR, 2)</f>
        <v/>
      </c>
      <c r="G5" s="22">
        <f>ROUND(E5*F5, 2)</f>
        <v/>
      </c>
      <c r="L5" t="n">
        <v>1.128</v>
      </c>
      <c r="M5" t="n">
        <v>1.39</v>
      </c>
      <c r="N5">
        <f>(M5-F5)</f>
        <v/>
      </c>
    </row>
    <row r="6" ht="15" customHeight="1">
      <c r="A6" s="2" t="n"/>
      <c r="B6" s="2" t="n"/>
      <c r="C6" s="2" t="n"/>
      <c r="D6" s="2" t="n"/>
      <c r="E6" s="45" t="inlineStr">
        <is>
          <t>TOTAL Material:</t>
        </is>
      </c>
      <c r="F6" s="55" t="n"/>
      <c r="G6" s="23">
        <f>SUM(G5:G5)</f>
        <v/>
      </c>
    </row>
    <row r="7" ht="15" customHeight="1">
      <c r="A7" s="42" t="inlineStr">
        <is>
          <t>Mão de Obra</t>
        </is>
      </c>
      <c r="B7" s="55" t="n"/>
      <c r="C7" s="37" t="inlineStr">
        <is>
          <t>FONTE</t>
        </is>
      </c>
      <c r="D7" s="37" t="inlineStr">
        <is>
          <t>UNID</t>
        </is>
      </c>
      <c r="E7" s="37" t="inlineStr">
        <is>
          <t>COEFICIENTE</t>
        </is>
      </c>
      <c r="F7" s="37" t="inlineStr">
        <is>
          <t>PREÇO UNITÁRIO</t>
        </is>
      </c>
      <c r="G7" s="37" t="inlineStr">
        <is>
          <t>TOTAL</t>
        </is>
      </c>
    </row>
    <row r="8" ht="15" customHeight="1">
      <c r="A8" s="44" t="inlineStr">
        <is>
          <t>55.10.75</t>
        </is>
      </c>
      <c r="B8" s="43" t="inlineStr">
        <is>
          <t>PEDREIRO</t>
        </is>
      </c>
      <c r="C8" s="44" t="inlineStr">
        <is>
          <t>SUDECAP</t>
        </is>
      </c>
      <c r="D8" s="44" t="inlineStr">
        <is>
          <t>H</t>
        </is>
      </c>
      <c r="E8" s="21">
        <f>L8*FATOR</f>
        <v/>
      </c>
      <c r="F8" s="22" t="n">
        <v>24.05</v>
      </c>
      <c r="G8" s="22">
        <f>ROUND(E8*F8, 2)</f>
        <v/>
      </c>
      <c r="L8" t="n">
        <v>0.00491</v>
      </c>
      <c r="M8" t="n">
        <v>24.05</v>
      </c>
      <c r="N8">
        <f>(M8-F8)</f>
        <v/>
      </c>
    </row>
    <row r="9" ht="15" customHeight="1">
      <c r="A9" s="44" t="inlineStr">
        <is>
          <t>55.10.88</t>
        </is>
      </c>
      <c r="B9" s="43" t="inlineStr">
        <is>
          <t>SERVENTE</t>
        </is>
      </c>
      <c r="C9" s="44" t="inlineStr">
        <is>
          <t>SUDECAP</t>
        </is>
      </c>
      <c r="D9" s="44" t="inlineStr">
        <is>
          <t>H</t>
        </is>
      </c>
      <c r="E9" s="21">
        <f>L9*FATOR</f>
        <v/>
      </c>
      <c r="F9" s="22" t="n">
        <v>16.84</v>
      </c>
      <c r="G9" s="22">
        <f>ROUND(E9*F9, 2)</f>
        <v/>
      </c>
      <c r="L9" t="n">
        <v>0.00589</v>
      </c>
      <c r="M9" t="n">
        <v>16.84</v>
      </c>
      <c r="N9">
        <f>(M9-F9)</f>
        <v/>
      </c>
    </row>
    <row r="10" ht="15" customHeight="1">
      <c r="A10" s="2" t="n"/>
      <c r="B10" s="2" t="n"/>
      <c r="C10" s="2" t="n"/>
      <c r="D10" s="2" t="n"/>
      <c r="E10" s="45" t="inlineStr">
        <is>
          <t>TOTAL Mão de Obra:</t>
        </is>
      </c>
      <c r="F10" s="55" t="n"/>
      <c r="G10" s="23">
        <f>SUM(G8:G9)</f>
        <v/>
      </c>
    </row>
    <row r="11" ht="15" customHeight="1">
      <c r="A11" s="2" t="n"/>
      <c r="B11" s="2" t="n"/>
      <c r="C11" s="2" t="n"/>
      <c r="D11" s="2" t="n"/>
      <c r="E11" s="46" t="inlineStr">
        <is>
          <t>VALOR:</t>
        </is>
      </c>
      <c r="F11" s="55" t="n"/>
      <c r="G11" s="5">
        <f>SUM(G6,G10)</f>
        <v/>
      </c>
    </row>
    <row r="12" ht="15" customHeight="1">
      <c r="A12" s="2" t="n"/>
      <c r="B12" s="2" t="n"/>
      <c r="C12" s="2" t="n"/>
      <c r="D12" s="2" t="n"/>
      <c r="E12" s="46" t="inlineStr">
        <is>
          <t>VALOR BDI:</t>
        </is>
      </c>
      <c r="F12" s="55" t="n"/>
      <c r="G12" s="5">
        <f>ROUNDDOWN(G11*BDI,2)</f>
        <v/>
      </c>
    </row>
    <row r="13" ht="15" customHeight="1">
      <c r="A13" s="2" t="n"/>
      <c r="B13" s="2" t="n"/>
      <c r="C13" s="2" t="n"/>
      <c r="D13" s="2" t="n"/>
      <c r="E13" s="46" t="inlineStr">
        <is>
          <t>VALOR COM BDI:</t>
        </is>
      </c>
      <c r="F13" s="55" t="n"/>
      <c r="G13" s="5">
        <f>G12 + G11</f>
        <v/>
      </c>
    </row>
    <row r="14" ht="9.949999999999999" customHeight="1">
      <c r="A14" s="2" t="n"/>
      <c r="B14" s="2" t="n"/>
      <c r="C14" s="40" t="n"/>
      <c r="E14" s="2" t="n"/>
      <c r="F14" s="2" t="n"/>
      <c r="G14" s="2" t="n"/>
    </row>
    <row r="15" ht="20.1" customHeight="1">
      <c r="A15" s="41" t="inlineStr">
        <is>
          <t>40.24.15 ARGAMASSA DE CIMENTO E AREIA 1:3 (M3)</t>
        </is>
      </c>
      <c r="B15" s="54" t="n"/>
      <c r="C15" s="54" t="n"/>
      <c r="D15" s="54" t="n"/>
      <c r="E15" s="54" t="n"/>
      <c r="F15" s="54" t="n"/>
      <c r="G15" s="55" t="n"/>
    </row>
    <row r="16" ht="15" customHeight="1">
      <c r="A16" s="42" t="inlineStr">
        <is>
          <t>Equipamento Custo Horário</t>
        </is>
      </c>
      <c r="B16" s="55" t="n"/>
      <c r="C16" s="37" t="inlineStr">
        <is>
          <t>FONTE</t>
        </is>
      </c>
      <c r="D16" s="37" t="inlineStr">
        <is>
          <t>UNID</t>
        </is>
      </c>
      <c r="E16" s="37" t="inlineStr">
        <is>
          <t>COEFICIENTE</t>
        </is>
      </c>
      <c r="F16" s="37" t="inlineStr">
        <is>
          <t>PREÇO UNITÁRIO</t>
        </is>
      </c>
      <c r="G16" s="37" t="inlineStr">
        <is>
          <t>TOTAL</t>
        </is>
      </c>
    </row>
    <row r="17" ht="15" customHeight="1">
      <c r="A17" s="44" t="inlineStr">
        <is>
          <t>50.05.10</t>
        </is>
      </c>
      <c r="B17" s="43" t="inlineStr">
        <is>
          <t>CHP/BETONEIRA 400 L, SEM CARREGADOR</t>
        </is>
      </c>
      <c r="C17" s="44" t="inlineStr">
        <is>
          <t>SUDECAP</t>
        </is>
      </c>
      <c r="D17" s="44" t="inlineStr">
        <is>
          <t>H</t>
        </is>
      </c>
      <c r="E17" s="21" t="n">
        <v>1</v>
      </c>
      <c r="F17" s="22">
        <f>'COMPOSICOES AUXILIARES'!G109</f>
        <v/>
      </c>
      <c r="G17" s="22">
        <f>ROUND(E17*F17, 2)</f>
        <v/>
      </c>
      <c r="L17" t="n">
        <v>1</v>
      </c>
      <c r="M17" t="n">
        <v>3.32</v>
      </c>
      <c r="N17">
        <f>(M17-F17)</f>
        <v/>
      </c>
    </row>
    <row r="18" ht="18" customHeight="1">
      <c r="A18" s="2" t="n"/>
      <c r="B18" s="2" t="n"/>
      <c r="C18" s="2" t="n"/>
      <c r="D18" s="2" t="n"/>
      <c r="E18" s="45" t="inlineStr">
        <is>
          <t>TOTAL Equipamento Custo Horário:</t>
        </is>
      </c>
      <c r="F18" s="55" t="n"/>
      <c r="G18" s="23">
        <f>SUM(G17:G17)</f>
        <v/>
      </c>
    </row>
    <row r="19" ht="15" customHeight="1">
      <c r="A19" s="42" t="inlineStr">
        <is>
          <t>Material</t>
        </is>
      </c>
      <c r="B19" s="55" t="n"/>
      <c r="C19" s="37" t="inlineStr">
        <is>
          <t>FONTE</t>
        </is>
      </c>
      <c r="D19" s="37" t="inlineStr">
        <is>
          <t>UNID</t>
        </is>
      </c>
      <c r="E19" s="37" t="inlineStr">
        <is>
          <t>COEFICIENTE</t>
        </is>
      </c>
      <c r="F19" s="37" t="inlineStr">
        <is>
          <t>PREÇO UNITÁRIO</t>
        </is>
      </c>
      <c r="G19" s="37" t="inlineStr">
        <is>
          <t>TOTAL</t>
        </is>
      </c>
    </row>
    <row r="20" ht="15" customHeight="1">
      <c r="A20" s="44" t="inlineStr">
        <is>
          <t>63.05.05</t>
        </is>
      </c>
      <c r="B20" s="43" t="inlineStr">
        <is>
          <t>AREIA LAVADA COM FRETE</t>
        </is>
      </c>
      <c r="C20" s="44" t="inlineStr">
        <is>
          <t>SUDECAP</t>
        </is>
      </c>
      <c r="D20" s="44" t="inlineStr">
        <is>
          <t>M3</t>
        </is>
      </c>
      <c r="E20" s="21" t="n">
        <v>1.05</v>
      </c>
      <c r="F20" s="22">
        <f>ROUND(M20*FATOR, 2)</f>
        <v/>
      </c>
      <c r="G20" s="22">
        <f>ROUND(E20*F20, 2)</f>
        <v/>
      </c>
      <c r="L20" t="n">
        <v>1.05</v>
      </c>
      <c r="M20" t="n">
        <v>205.38</v>
      </c>
      <c r="N20">
        <f>(M20-F20)</f>
        <v/>
      </c>
    </row>
    <row r="21" ht="15" customHeight="1">
      <c r="A21" s="44" t="inlineStr">
        <is>
          <t>62.01.05</t>
        </is>
      </c>
      <c r="B21" s="43" t="inlineStr">
        <is>
          <t>CIMENTO PORTLAND COMUM    ( CPIII-40 )  SC 50KG</t>
        </is>
      </c>
      <c r="C21" s="44" t="inlineStr">
        <is>
          <t>SUDECAP</t>
        </is>
      </c>
      <c r="D21" s="44" t="inlineStr">
        <is>
          <t>KG</t>
        </is>
      </c>
      <c r="E21" s="21" t="n">
        <v>450</v>
      </c>
      <c r="F21" s="22">
        <f>ROUND(M21*FATOR, 2)</f>
        <v/>
      </c>
      <c r="G21" s="22">
        <f>ROUND(E21*F21, 2)</f>
        <v/>
      </c>
      <c r="L21" t="n">
        <v>450</v>
      </c>
      <c r="M21" t="n">
        <v>0.7</v>
      </c>
      <c r="N21">
        <f>(M21-F21)</f>
        <v/>
      </c>
    </row>
    <row r="22" ht="15" customHeight="1">
      <c r="A22" s="2" t="n"/>
      <c r="B22" s="2" t="n"/>
      <c r="C22" s="2" t="n"/>
      <c r="D22" s="2" t="n"/>
      <c r="E22" s="45" t="inlineStr">
        <is>
          <t>TOTAL Material:</t>
        </is>
      </c>
      <c r="F22" s="55" t="n"/>
      <c r="G22" s="23">
        <f>SUM(G20:G21)</f>
        <v/>
      </c>
    </row>
    <row r="23" ht="15" customHeight="1">
      <c r="A23" s="42" t="inlineStr">
        <is>
          <t>Mão de Obra</t>
        </is>
      </c>
      <c r="B23" s="55" t="n"/>
      <c r="C23" s="37" t="inlineStr">
        <is>
          <t>FONTE</t>
        </is>
      </c>
      <c r="D23" s="37" t="inlineStr">
        <is>
          <t>UNID</t>
        </is>
      </c>
      <c r="E23" s="37" t="inlineStr">
        <is>
          <t>COEFICIENTE</t>
        </is>
      </c>
      <c r="F23" s="37" t="inlineStr">
        <is>
          <t>PREÇO UNITÁRIO</t>
        </is>
      </c>
      <c r="G23" s="37" t="inlineStr">
        <is>
          <t>TOTAL</t>
        </is>
      </c>
    </row>
    <row r="24" ht="15" customHeight="1">
      <c r="A24" s="44" t="inlineStr">
        <is>
          <t>55.10.88</t>
        </is>
      </c>
      <c r="B24" s="43" t="inlineStr">
        <is>
          <t>SERVENTE</t>
        </is>
      </c>
      <c r="C24" s="44" t="inlineStr">
        <is>
          <t>SUDECAP</t>
        </is>
      </c>
      <c r="D24" s="44" t="inlineStr">
        <is>
          <t>H</t>
        </is>
      </c>
      <c r="E24" s="21">
        <f>L24*FATOR</f>
        <v/>
      </c>
      <c r="F24" s="22" t="n">
        <v>16.84</v>
      </c>
      <c r="G24" s="22">
        <f>ROUND(E24*F24, 2)</f>
        <v/>
      </c>
      <c r="L24" t="n">
        <v>6</v>
      </c>
      <c r="M24" t="n">
        <v>16.84</v>
      </c>
      <c r="N24">
        <f>(M24-F24)</f>
        <v/>
      </c>
    </row>
    <row r="25" ht="15" customHeight="1">
      <c r="A25" s="2" t="n"/>
      <c r="B25" s="2" t="n"/>
      <c r="C25" s="2" t="n"/>
      <c r="D25" s="2" t="n"/>
      <c r="E25" s="45" t="inlineStr">
        <is>
          <t>TOTAL Mão de Obra:</t>
        </is>
      </c>
      <c r="F25" s="55" t="n"/>
      <c r="G25" s="23">
        <f>SUM(G24:G24)</f>
        <v/>
      </c>
    </row>
    <row r="26" ht="15" customHeight="1">
      <c r="A26" s="2" t="n"/>
      <c r="B26" s="2" t="n"/>
      <c r="C26" s="2" t="n"/>
      <c r="D26" s="2" t="n"/>
      <c r="E26" s="46" t="inlineStr">
        <is>
          <t>VALOR:</t>
        </is>
      </c>
      <c r="F26" s="55" t="n"/>
      <c r="G26" s="5">
        <f>SUM(G22,G18,G25)</f>
        <v/>
      </c>
    </row>
    <row r="27" ht="15" customHeight="1">
      <c r="A27" s="2" t="n"/>
      <c r="B27" s="2" t="n"/>
      <c r="C27" s="2" t="n"/>
      <c r="D27" s="2" t="n"/>
      <c r="E27" s="46" t="inlineStr">
        <is>
          <t>VALOR BDI:</t>
        </is>
      </c>
      <c r="F27" s="55" t="n"/>
      <c r="G27" s="5">
        <f>ROUNDDOWN(G26*BDI,2)</f>
        <v/>
      </c>
    </row>
    <row r="28" ht="15" customHeight="1">
      <c r="A28" s="2" t="n"/>
      <c r="B28" s="2" t="n"/>
      <c r="C28" s="2" t="n"/>
      <c r="D28" s="2" t="n"/>
      <c r="E28" s="46" t="inlineStr">
        <is>
          <t>VALOR COM BDI:</t>
        </is>
      </c>
      <c r="F28" s="55" t="n"/>
      <c r="G28" s="5">
        <f>G27 + G26</f>
        <v/>
      </c>
    </row>
    <row r="29" ht="9.949999999999999" customHeight="1">
      <c r="A29" s="2" t="n"/>
      <c r="B29" s="2" t="n"/>
      <c r="C29" s="40" t="n"/>
      <c r="E29" s="2" t="n"/>
      <c r="F29" s="2" t="n"/>
      <c r="G29" s="2" t="n"/>
    </row>
    <row r="30" ht="20.1" customHeight="1">
      <c r="A30" s="41" t="inlineStr">
        <is>
          <t>47.03.03 BANCO 130X40 CM EM MADEIRIT P/ VESTIARIO (UN)</t>
        </is>
      </c>
      <c r="B30" s="54" t="n"/>
      <c r="C30" s="54" t="n"/>
      <c r="D30" s="54" t="n"/>
      <c r="E30" s="54" t="n"/>
      <c r="F30" s="54" t="n"/>
      <c r="G30" s="55" t="n"/>
    </row>
    <row r="31" ht="15" customHeight="1">
      <c r="A31" s="42" t="inlineStr">
        <is>
          <t>Material</t>
        </is>
      </c>
      <c r="B31" s="55" t="n"/>
      <c r="C31" s="37" t="inlineStr">
        <is>
          <t>FONTE</t>
        </is>
      </c>
      <c r="D31" s="37" t="inlineStr">
        <is>
          <t>UNID</t>
        </is>
      </c>
      <c r="E31" s="37" t="inlineStr">
        <is>
          <t>COEFICIENTE</t>
        </is>
      </c>
      <c r="F31" s="37" t="inlineStr">
        <is>
          <t>PREÇO UNITÁRIO</t>
        </is>
      </c>
      <c r="G31" s="37" t="inlineStr">
        <is>
          <t>TOTAL</t>
        </is>
      </c>
    </row>
    <row r="32" ht="21" customHeight="1">
      <c r="A32" s="44" t="inlineStr">
        <is>
          <t>71.15.03</t>
        </is>
      </c>
      <c r="B32" s="43" t="inlineStr">
        <is>
          <t>CHAPA DE MADEIRA COMPENSADA PLASTIFICADA PARA FORMA DE CONCRETO, DE 2,20 X 1,10 M, E = 12 MM</t>
        </is>
      </c>
      <c r="C32" s="44" t="inlineStr">
        <is>
          <t>SUDECAP</t>
        </is>
      </c>
      <c r="D32" s="44" t="inlineStr">
        <is>
          <t>M2</t>
        </is>
      </c>
      <c r="E32" s="21" t="n">
        <v>0.57</v>
      </c>
      <c r="F32" s="22">
        <f>ROUND(M32*FATOR, 2)</f>
        <v/>
      </c>
      <c r="G32" s="22">
        <f>ROUND(E32*F32, 2)</f>
        <v/>
      </c>
      <c r="L32" t="n">
        <v>0.57</v>
      </c>
      <c r="M32" t="n">
        <v>38.29</v>
      </c>
      <c r="N32">
        <f>(M32-F32)</f>
        <v/>
      </c>
    </row>
    <row r="33" ht="15" customHeight="1">
      <c r="A33" s="44" t="inlineStr">
        <is>
          <t>71.04.08</t>
        </is>
      </c>
      <c r="B33" s="43" t="inlineStr">
        <is>
          <t>PECA DE MADEIRA DE PINUS 5,5X5,5 CM</t>
        </is>
      </c>
      <c r="C33" s="44" t="inlineStr">
        <is>
          <t>SUDECAP</t>
        </is>
      </c>
      <c r="D33" s="44" t="inlineStr">
        <is>
          <t>M</t>
        </is>
      </c>
      <c r="E33" s="21" t="n">
        <v>4.49</v>
      </c>
      <c r="F33" s="22">
        <f>ROUND(M33*FATOR, 2)</f>
        <v/>
      </c>
      <c r="G33" s="22">
        <f>ROUND(E33*F33, 2)</f>
        <v/>
      </c>
      <c r="L33" t="n">
        <v>4.49</v>
      </c>
      <c r="M33" t="n">
        <v>5.17</v>
      </c>
      <c r="N33">
        <f>(M33-F33)</f>
        <v/>
      </c>
    </row>
    <row r="34" ht="15" customHeight="1">
      <c r="A34" s="44" t="inlineStr">
        <is>
          <t>77.05.51</t>
        </is>
      </c>
      <c r="B34" s="43" t="inlineStr">
        <is>
          <t>PREGO DE ACO POLIDO COM CABECA 18 X 30 (2 3/4 X 10)</t>
        </is>
      </c>
      <c r="C34" s="44" t="inlineStr">
        <is>
          <t>SUDECAP</t>
        </is>
      </c>
      <c r="D34" s="44" t="inlineStr">
        <is>
          <t>KG</t>
        </is>
      </c>
      <c r="E34" s="21" t="n">
        <v>0.02</v>
      </c>
      <c r="F34" s="22">
        <f>ROUND(M34*FATOR, 2)</f>
        <v/>
      </c>
      <c r="G34" s="22">
        <f>ROUND(E34*F34, 2)</f>
        <v/>
      </c>
      <c r="L34" t="n">
        <v>0.02</v>
      </c>
      <c r="M34" t="n">
        <v>14.17</v>
      </c>
      <c r="N34">
        <f>(M34-F34)</f>
        <v/>
      </c>
    </row>
    <row r="35" ht="15" customHeight="1">
      <c r="A35" s="2" t="n"/>
      <c r="B35" s="2" t="n"/>
      <c r="C35" s="2" t="n"/>
      <c r="D35" s="2" t="n"/>
      <c r="E35" s="45" t="inlineStr">
        <is>
          <t>TOTAL Material:</t>
        </is>
      </c>
      <c r="F35" s="55" t="n"/>
      <c r="G35" s="23">
        <f>SUM(G32:G34)</f>
        <v/>
      </c>
    </row>
    <row r="36" ht="15" customHeight="1">
      <c r="A36" s="42" t="inlineStr">
        <is>
          <t>Mão de Obra</t>
        </is>
      </c>
      <c r="B36" s="55" t="n"/>
      <c r="C36" s="37" t="inlineStr">
        <is>
          <t>FONTE</t>
        </is>
      </c>
      <c r="D36" s="37" t="inlineStr">
        <is>
          <t>UNID</t>
        </is>
      </c>
      <c r="E36" s="37" t="inlineStr">
        <is>
          <t>COEFICIENTE</t>
        </is>
      </c>
      <c r="F36" s="37" t="inlineStr">
        <is>
          <t>PREÇO UNITÁRIO</t>
        </is>
      </c>
      <c r="G36" s="37" t="inlineStr">
        <is>
          <t>TOTAL</t>
        </is>
      </c>
    </row>
    <row r="37" ht="15" customHeight="1">
      <c r="A37" s="44" t="inlineStr">
        <is>
          <t>55.10.50</t>
        </is>
      </c>
      <c r="B37" s="43" t="inlineStr">
        <is>
          <t>CARPINTEIRO</t>
        </is>
      </c>
      <c r="C37" s="44" t="inlineStr">
        <is>
          <t>SUDECAP</t>
        </is>
      </c>
      <c r="D37" s="44" t="inlineStr">
        <is>
          <t>H</t>
        </is>
      </c>
      <c r="E37" s="21">
        <f>L37*FATOR</f>
        <v/>
      </c>
      <c r="F37" s="22" t="n">
        <v>24.04</v>
      </c>
      <c r="G37" s="22">
        <f>ROUND(E37*F37, 2)</f>
        <v/>
      </c>
      <c r="L37" t="n">
        <v>1.5</v>
      </c>
      <c r="M37" t="n">
        <v>24.04</v>
      </c>
      <c r="N37">
        <f>(M37-F37)</f>
        <v/>
      </c>
    </row>
    <row r="38" ht="15" customHeight="1">
      <c r="A38" s="44" t="inlineStr">
        <is>
          <t>55.10.88</t>
        </is>
      </c>
      <c r="B38" s="43" t="inlineStr">
        <is>
          <t>SERVENTE</t>
        </is>
      </c>
      <c r="C38" s="44" t="inlineStr">
        <is>
          <t>SUDECAP</t>
        </is>
      </c>
      <c r="D38" s="44" t="inlineStr">
        <is>
          <t>H</t>
        </is>
      </c>
      <c r="E38" s="21">
        <f>L38*FATOR</f>
        <v/>
      </c>
      <c r="F38" s="22" t="n">
        <v>16.84</v>
      </c>
      <c r="G38" s="22">
        <f>ROUND(E38*F38, 2)</f>
        <v/>
      </c>
      <c r="L38" t="n">
        <v>1.5</v>
      </c>
      <c r="M38" t="n">
        <v>16.84</v>
      </c>
      <c r="N38">
        <f>(M38-F38)</f>
        <v/>
      </c>
    </row>
    <row r="39" ht="15" customHeight="1">
      <c r="A39" s="2" t="n"/>
      <c r="B39" s="2" t="n"/>
      <c r="C39" s="2" t="n"/>
      <c r="D39" s="2" t="n"/>
      <c r="E39" s="45" t="inlineStr">
        <is>
          <t>TOTAL Mão de Obra:</t>
        </is>
      </c>
      <c r="F39" s="55" t="n"/>
      <c r="G39" s="23">
        <f>SUM(G37:G38)</f>
        <v/>
      </c>
    </row>
    <row r="40" ht="15" customHeight="1">
      <c r="A40" s="2" t="n"/>
      <c r="B40" s="2" t="n"/>
      <c r="C40" s="2" t="n"/>
      <c r="D40" s="2" t="n"/>
      <c r="E40" s="46" t="inlineStr">
        <is>
          <t>VALOR:</t>
        </is>
      </c>
      <c r="F40" s="55" t="n"/>
      <c r="G40" s="5">
        <f>SUM(G35,G39)</f>
        <v/>
      </c>
    </row>
    <row r="41" ht="15" customHeight="1">
      <c r="A41" s="2" t="n"/>
      <c r="B41" s="2" t="n"/>
      <c r="C41" s="2" t="n"/>
      <c r="D41" s="2" t="n"/>
      <c r="E41" s="46" t="inlineStr">
        <is>
          <t>VALOR BDI:</t>
        </is>
      </c>
      <c r="F41" s="55" t="n"/>
      <c r="G41" s="5">
        <f>ROUNDDOWN(G40*BDI,2)</f>
        <v/>
      </c>
    </row>
    <row r="42" ht="15" customHeight="1">
      <c r="A42" s="2" t="n"/>
      <c r="B42" s="2" t="n"/>
      <c r="C42" s="2" t="n"/>
      <c r="D42" s="2" t="n"/>
      <c r="E42" s="46" t="inlineStr">
        <is>
          <t>VALOR COM BDI:</t>
        </is>
      </c>
      <c r="F42" s="55" t="n"/>
      <c r="G42" s="5">
        <f>G41 + G40</f>
        <v/>
      </c>
    </row>
    <row r="43" ht="9.949999999999999" customHeight="1">
      <c r="A43" s="2" t="n"/>
      <c r="B43" s="2" t="n"/>
      <c r="C43" s="40" t="n"/>
      <c r="E43" s="2" t="n"/>
      <c r="F43" s="2" t="n"/>
      <c r="G43" s="2" t="n"/>
    </row>
    <row r="44" ht="20.1" customHeight="1">
      <c r="A44" s="41" t="inlineStr">
        <is>
          <t>50.05.11 CHI/BETONEIRA 400 L, SEM CARREGADOR (H)</t>
        </is>
      </c>
      <c r="B44" s="54" t="n"/>
      <c r="C44" s="54" t="n"/>
      <c r="D44" s="54" t="n"/>
      <c r="E44" s="54" t="n"/>
      <c r="F44" s="54" t="n"/>
      <c r="G44" s="55" t="n"/>
    </row>
    <row r="45" ht="15" customHeight="1">
      <c r="A45" s="42" t="inlineStr">
        <is>
          <t>Equipamento</t>
        </is>
      </c>
      <c r="B45" s="55" t="n"/>
      <c r="C45" s="37" t="inlineStr">
        <is>
          <t>FONTE</t>
        </is>
      </c>
      <c r="D45" s="37" t="inlineStr">
        <is>
          <t>UNID</t>
        </is>
      </c>
      <c r="E45" s="37" t="inlineStr">
        <is>
          <t>COEFICIENTE</t>
        </is>
      </c>
      <c r="F45" s="37" t="inlineStr">
        <is>
          <t>PREÇO UNITÁRIO</t>
        </is>
      </c>
      <c r="G45" s="37" t="inlineStr">
        <is>
          <t>TOTAL</t>
        </is>
      </c>
    </row>
    <row r="46" ht="29.1" customHeight="1">
      <c r="A46" s="44" t="inlineStr">
        <is>
          <t>54.05.10</t>
        </is>
      </c>
      <c r="B46" s="43" t="inlineStr">
        <is>
          <t>BETONEIRA CAPACIDADE NOMINAL 400 L, CAPACIDADE DE MISTURA  280 L, MOTOR ELETRICO TRIFASICO 220/380 V POTENCIA 2 CV, SEM CARREGADOR</t>
        </is>
      </c>
      <c r="C46" s="44" t="inlineStr">
        <is>
          <t>SUDECAP</t>
        </is>
      </c>
      <c r="D46" s="44" t="inlineStr">
        <is>
          <t>UN</t>
        </is>
      </c>
      <c r="E46" s="21" t="n">
        <v>0.00017</v>
      </c>
      <c r="F46" s="22">
        <f>ROUND(M46*FATOR, 2)</f>
        <v/>
      </c>
      <c r="G46" s="22">
        <f>ROUND(E46*F46, 2)</f>
        <v/>
      </c>
      <c r="L46" t="n">
        <v>0.00017</v>
      </c>
      <c r="M46" t="n">
        <v>4489.9</v>
      </c>
      <c r="N46">
        <f>(M46-F46)</f>
        <v/>
      </c>
    </row>
    <row r="47" ht="15" customHeight="1">
      <c r="A47" s="2" t="n"/>
      <c r="B47" s="2" t="n"/>
      <c r="C47" s="2" t="n"/>
      <c r="D47" s="2" t="n"/>
      <c r="E47" s="45" t="inlineStr">
        <is>
          <t>TOTAL Equipamento:</t>
        </is>
      </c>
      <c r="F47" s="55" t="n"/>
      <c r="G47" s="23">
        <f>SUM(G46:G46)</f>
        <v/>
      </c>
    </row>
    <row r="48" ht="15" customHeight="1">
      <c r="A48" s="2" t="n"/>
      <c r="B48" s="2" t="n"/>
      <c r="C48" s="2" t="n"/>
      <c r="D48" s="2" t="n"/>
      <c r="E48" s="46" t="inlineStr">
        <is>
          <t>VALOR:</t>
        </is>
      </c>
      <c r="F48" s="55" t="n"/>
      <c r="G48" s="5">
        <f>SUM(G47)</f>
        <v/>
      </c>
    </row>
    <row r="49" ht="15" customHeight="1">
      <c r="A49" s="2" t="n"/>
      <c r="B49" s="2" t="n"/>
      <c r="C49" s="2" t="n"/>
      <c r="D49" s="2" t="n"/>
      <c r="E49" s="46" t="inlineStr">
        <is>
          <t>VALOR BDI:</t>
        </is>
      </c>
      <c r="F49" s="55" t="n"/>
      <c r="G49" s="5">
        <f>ROUNDDOWN(G48*BDI,2)</f>
        <v/>
      </c>
    </row>
    <row r="50" ht="15" customHeight="1">
      <c r="A50" s="2" t="n"/>
      <c r="B50" s="2" t="n"/>
      <c r="C50" s="2" t="n"/>
      <c r="D50" s="2" t="n"/>
      <c r="E50" s="46" t="inlineStr">
        <is>
          <t>VALOR COM BDI:</t>
        </is>
      </c>
      <c r="F50" s="55" t="n"/>
      <c r="G50" s="5">
        <f>G49 + G48</f>
        <v/>
      </c>
    </row>
    <row r="51" ht="9.949999999999999" customHeight="1">
      <c r="A51" s="2" t="n"/>
      <c r="B51" s="2" t="n"/>
      <c r="C51" s="40" t="n"/>
      <c r="E51" s="2" t="n"/>
      <c r="F51" s="2" t="n"/>
      <c r="G51" s="2" t="n"/>
    </row>
    <row r="52" ht="20.1" customHeight="1">
      <c r="A52" s="41" t="inlineStr">
        <is>
          <t>50.10.09 CHI/CAMINHAO BASCULANTE FORD 1317 WE (H)</t>
        </is>
      </c>
      <c r="B52" s="54" t="n"/>
      <c r="C52" s="54" t="n"/>
      <c r="D52" s="54" t="n"/>
      <c r="E52" s="54" t="n"/>
      <c r="F52" s="54" t="n"/>
      <c r="G52" s="55" t="n"/>
    </row>
    <row r="53" ht="15" customHeight="1">
      <c r="A53" s="42" t="inlineStr">
        <is>
          <t>Equipamento</t>
        </is>
      </c>
      <c r="B53" s="55" t="n"/>
      <c r="C53" s="37" t="inlineStr">
        <is>
          <t>FONTE</t>
        </is>
      </c>
      <c r="D53" s="37" t="inlineStr">
        <is>
          <t>UNID</t>
        </is>
      </c>
      <c r="E53" s="37" t="inlineStr">
        <is>
          <t>COEFICIENTE</t>
        </is>
      </c>
      <c r="F53" s="37" t="inlineStr">
        <is>
          <t>PREÇO UNITÁRIO</t>
        </is>
      </c>
      <c r="G53" s="37" t="inlineStr">
        <is>
          <t>TOTAL</t>
        </is>
      </c>
    </row>
    <row r="54" ht="38.1" customHeight="1">
      <c r="A54" s="44" t="inlineStr">
        <is>
          <t>54.10.10</t>
        </is>
      </c>
      <c r="B54" s="43" t="inlineStr">
        <is>
          <t>CAMINHAO TOCO, PESO BRUTO TOTAL 10000 KG, CARGA UTIL MAXIMA 7200 KG, DISTANCIA ENTRE EIXOS 4,50 M, POTENCIA 190 CV (INCLUI CABINE E CHASSI, NAO INCLUI CARROCERIA) OU EQUIVALENTE</t>
        </is>
      </c>
      <c r="C54" s="44" t="inlineStr">
        <is>
          <t>SUDECAP</t>
        </is>
      </c>
      <c r="D54" s="44" t="inlineStr">
        <is>
          <t>UN</t>
        </is>
      </c>
      <c r="E54" s="21" t="n">
        <v>9.000000000000001e-05</v>
      </c>
      <c r="F54" s="22">
        <f>ROUND(M54*FATOR, 2)</f>
        <v/>
      </c>
      <c r="G54" s="22">
        <f>ROUND(E54*F54, 2)</f>
        <v/>
      </c>
      <c r="M54" t="n">
        <v>380034.86</v>
      </c>
      <c r="N54">
        <f>(M54-F54)</f>
        <v/>
      </c>
    </row>
    <row r="55" ht="15" customHeight="1">
      <c r="A55" s="2" t="n"/>
      <c r="B55" s="2" t="n"/>
      <c r="C55" s="2" t="n"/>
      <c r="D55" s="2" t="n"/>
      <c r="E55" s="45" t="inlineStr">
        <is>
          <t>TOTAL Equipamento:</t>
        </is>
      </c>
      <c r="F55" s="55" t="n"/>
      <c r="G55" s="23">
        <f>SUM(G54:G54)</f>
        <v/>
      </c>
    </row>
    <row r="56" ht="15" customHeight="1">
      <c r="A56" s="42" t="inlineStr">
        <is>
          <t>Material</t>
        </is>
      </c>
      <c r="B56" s="55" t="n"/>
      <c r="C56" s="37" t="inlineStr">
        <is>
          <t>FONTE</t>
        </is>
      </c>
      <c r="D56" s="37" t="inlineStr">
        <is>
          <t>UNID</t>
        </is>
      </c>
      <c r="E56" s="37" t="inlineStr">
        <is>
          <t>COEFICIENTE</t>
        </is>
      </c>
      <c r="F56" s="37" t="inlineStr">
        <is>
          <t>PREÇO UNITÁRIO</t>
        </is>
      </c>
      <c r="G56" s="37" t="inlineStr">
        <is>
          <t>TOTAL</t>
        </is>
      </c>
    </row>
    <row r="57" ht="15" customHeight="1">
      <c r="A57" s="44" t="inlineStr">
        <is>
          <t>83.30.01</t>
        </is>
      </c>
      <c r="B57" s="43" t="inlineStr">
        <is>
          <t>BASCULA P/ CAMINHÃO FORD CARGO 1519 OU 1319</t>
        </is>
      </c>
      <c r="C57" s="44" t="inlineStr">
        <is>
          <t>SUDECAP</t>
        </is>
      </c>
      <c r="D57" s="44" t="inlineStr">
        <is>
          <t>UN</t>
        </is>
      </c>
      <c r="E57" s="21" t="n">
        <v>9.000000000000001e-05</v>
      </c>
      <c r="F57" s="22">
        <f>ROUND(M57*FATOR, 2)</f>
        <v/>
      </c>
      <c r="G57" s="22">
        <f>ROUND(E57*F57, 2)</f>
        <v/>
      </c>
      <c r="M57" t="n">
        <v>61483.9</v>
      </c>
      <c r="N57">
        <f>(M57-F57)</f>
        <v/>
      </c>
    </row>
    <row r="58" ht="15" customHeight="1">
      <c r="A58" s="2" t="n"/>
      <c r="B58" s="2" t="n"/>
      <c r="C58" s="2" t="n"/>
      <c r="D58" s="2" t="n"/>
      <c r="E58" s="45" t="inlineStr">
        <is>
          <t>TOTAL Material:</t>
        </is>
      </c>
      <c r="F58" s="55" t="n"/>
      <c r="G58" s="23">
        <f>SUM(G57:G57)</f>
        <v/>
      </c>
    </row>
    <row r="59" ht="15" customHeight="1">
      <c r="A59" s="42" t="inlineStr">
        <is>
          <t>Mão de Obra</t>
        </is>
      </c>
      <c r="B59" s="55" t="n"/>
      <c r="C59" s="37" t="inlineStr">
        <is>
          <t>FONTE</t>
        </is>
      </c>
      <c r="D59" s="37" t="inlineStr">
        <is>
          <t>UNID</t>
        </is>
      </c>
      <c r="E59" s="37" t="inlineStr">
        <is>
          <t>COEFICIENTE</t>
        </is>
      </c>
      <c r="F59" s="37" t="inlineStr">
        <is>
          <t>PREÇO UNITÁRIO</t>
        </is>
      </c>
      <c r="G59" s="37" t="inlineStr">
        <is>
          <t>TOTAL</t>
        </is>
      </c>
    </row>
    <row r="60" ht="15" customHeight="1">
      <c r="A60" s="44" t="inlineStr">
        <is>
          <t>55.05.36</t>
        </is>
      </c>
      <c r="B60" s="43" t="inlineStr">
        <is>
          <t>MOTORISTA DE VEICULO PESADO</t>
        </is>
      </c>
      <c r="C60" s="44" t="inlineStr">
        <is>
          <t>SUDECAP</t>
        </is>
      </c>
      <c r="D60" s="44" t="inlineStr">
        <is>
          <t>H</t>
        </is>
      </c>
      <c r="E60" s="21">
        <f>L60*FATOR</f>
        <v/>
      </c>
      <c r="F60" s="22" t="n">
        <v>25.82</v>
      </c>
      <c r="G60" s="22">
        <f>ROUND(E60*F60, 2)</f>
        <v/>
      </c>
      <c r="L60" t="n">
        <v>1</v>
      </c>
      <c r="M60" t="n">
        <v>25.82</v>
      </c>
      <c r="N60">
        <f>(M60-F60)</f>
        <v/>
      </c>
    </row>
    <row r="61" ht="15" customHeight="1">
      <c r="A61" s="2" t="n"/>
      <c r="B61" s="2" t="n"/>
      <c r="C61" s="2" t="n"/>
      <c r="D61" s="2" t="n"/>
      <c r="E61" s="45" t="inlineStr">
        <is>
          <t>TOTAL Mão de Obra:</t>
        </is>
      </c>
      <c r="F61" s="55" t="n"/>
      <c r="G61" s="23">
        <f>SUM(G60:G60)</f>
        <v/>
      </c>
    </row>
    <row r="62" ht="15" customHeight="1">
      <c r="A62" s="2" t="n"/>
      <c r="B62" s="2" t="n"/>
      <c r="C62" s="2" t="n"/>
      <c r="D62" s="2" t="n"/>
      <c r="E62" s="46" t="inlineStr">
        <is>
          <t>VALOR:</t>
        </is>
      </c>
      <c r="F62" s="55" t="n"/>
      <c r="G62" s="5">
        <f>SUM(G58,G55,G61)</f>
        <v/>
      </c>
    </row>
    <row r="63" ht="15" customHeight="1">
      <c r="A63" s="2" t="n"/>
      <c r="B63" s="2" t="n"/>
      <c r="C63" s="2" t="n"/>
      <c r="D63" s="2" t="n"/>
      <c r="E63" s="46" t="inlineStr">
        <is>
          <t>VALOR BDI:</t>
        </is>
      </c>
      <c r="F63" s="55" t="n"/>
      <c r="G63" s="5">
        <f>ROUNDDOWN(G62*BDI,2)</f>
        <v/>
      </c>
    </row>
    <row r="64" ht="15" customHeight="1">
      <c r="A64" s="2" t="n"/>
      <c r="B64" s="2" t="n"/>
      <c r="C64" s="2" t="n"/>
      <c r="D64" s="2" t="n"/>
      <c r="E64" s="46" t="inlineStr">
        <is>
          <t>VALOR COM BDI:</t>
        </is>
      </c>
      <c r="F64" s="55" t="n"/>
      <c r="G64" s="5">
        <f>G63 + G62</f>
        <v/>
      </c>
    </row>
    <row r="65" ht="9.949999999999999" customHeight="1">
      <c r="A65" s="2" t="n"/>
      <c r="B65" s="2" t="n"/>
      <c r="C65" s="40" t="n"/>
      <c r="E65" s="2" t="n"/>
      <c r="F65" s="2" t="n"/>
      <c r="G65" s="2" t="n"/>
    </row>
    <row r="66" ht="20.1" customHeight="1">
      <c r="A66" s="41" t="inlineStr">
        <is>
          <t>50.13.75 CHI/COMPACTADOR VIBRATÓRIO DE PLACA 9,0 HP DIESEL OU EQUIVALENTE (H)</t>
        </is>
      </c>
      <c r="B66" s="54" t="n"/>
      <c r="C66" s="54" t="n"/>
      <c r="D66" s="54" t="n"/>
      <c r="E66" s="54" t="n"/>
      <c r="F66" s="54" t="n"/>
      <c r="G66" s="55" t="n"/>
    </row>
    <row r="67" ht="15" customHeight="1">
      <c r="A67" s="42" t="inlineStr">
        <is>
          <t>Equipamento</t>
        </is>
      </c>
      <c r="B67" s="55" t="n"/>
      <c r="C67" s="37" t="inlineStr">
        <is>
          <t>FONTE</t>
        </is>
      </c>
      <c r="D67" s="37" t="inlineStr">
        <is>
          <t>UNID</t>
        </is>
      </c>
      <c r="E67" s="37" t="inlineStr">
        <is>
          <t>COEFICIENTE</t>
        </is>
      </c>
      <c r="F67" s="37" t="inlineStr">
        <is>
          <t>PREÇO UNITÁRIO</t>
        </is>
      </c>
      <c r="G67" s="37" t="inlineStr">
        <is>
          <t>TOTAL</t>
        </is>
      </c>
    </row>
    <row r="68" ht="21" customHeight="1">
      <c r="A68" s="44" t="inlineStr">
        <is>
          <t>54.13.74</t>
        </is>
      </c>
      <c r="B68" s="43" t="inlineStr">
        <is>
          <t>COMPACTADOR VIBRATÓRIO DE PLACA 9,0 HP DIESEL OU EQUIVALENTE</t>
        </is>
      </c>
      <c r="C68" s="44" t="inlineStr">
        <is>
          <t>SUDECAP</t>
        </is>
      </c>
      <c r="D68" s="44" t="inlineStr">
        <is>
          <t>UN</t>
        </is>
      </c>
      <c r="E68" s="21" t="n">
        <v>0.00021</v>
      </c>
      <c r="F68" s="22">
        <f>ROUND(M68*FATOR, 2)</f>
        <v/>
      </c>
      <c r="G68" s="22">
        <f>ROUND(E68*F68, 2)</f>
        <v/>
      </c>
      <c r="L68" t="n">
        <v>0.00021</v>
      </c>
      <c r="M68" t="n">
        <v>16905.8</v>
      </c>
      <c r="N68">
        <f>(M68-F68)</f>
        <v/>
      </c>
    </row>
    <row r="69" ht="15" customHeight="1">
      <c r="A69" s="2" t="n"/>
      <c r="B69" s="2" t="n"/>
      <c r="C69" s="2" t="n"/>
      <c r="D69" s="2" t="n"/>
      <c r="E69" s="45" t="inlineStr">
        <is>
          <t>TOTAL Equipamento:</t>
        </is>
      </c>
      <c r="F69" s="55" t="n"/>
      <c r="G69" s="23">
        <f>SUM(G68:G68)</f>
        <v/>
      </c>
    </row>
    <row r="70" ht="15" customHeight="1">
      <c r="A70" s="2" t="n"/>
      <c r="B70" s="2" t="n"/>
      <c r="C70" s="2" t="n"/>
      <c r="D70" s="2" t="n"/>
      <c r="E70" s="46" t="inlineStr">
        <is>
          <t>VALOR:</t>
        </is>
      </c>
      <c r="F70" s="55" t="n"/>
      <c r="G70" s="5">
        <f>SUM(G69)</f>
        <v/>
      </c>
    </row>
    <row r="71" ht="15" customHeight="1">
      <c r="A71" s="2" t="n"/>
      <c r="B71" s="2" t="n"/>
      <c r="C71" s="2" t="n"/>
      <c r="D71" s="2" t="n"/>
      <c r="E71" s="46" t="inlineStr">
        <is>
          <t>VALOR BDI:</t>
        </is>
      </c>
      <c r="F71" s="55" t="n"/>
      <c r="G71" s="5">
        <f>ROUNDDOWN(G70*BDI,2)</f>
        <v/>
      </c>
    </row>
    <row r="72" ht="15" customHeight="1">
      <c r="A72" s="2" t="n"/>
      <c r="B72" s="2" t="n"/>
      <c r="C72" s="2" t="n"/>
      <c r="D72" s="2" t="n"/>
      <c r="E72" s="46" t="inlineStr">
        <is>
          <t>VALOR COM BDI:</t>
        </is>
      </c>
      <c r="F72" s="55" t="n"/>
      <c r="G72" s="5">
        <f>G71 + G70</f>
        <v/>
      </c>
    </row>
    <row r="73" ht="9.949999999999999" customHeight="1">
      <c r="A73" s="2" t="n"/>
      <c r="B73" s="2" t="n"/>
      <c r="C73" s="40" t="n"/>
      <c r="E73" s="2" t="n"/>
      <c r="F73" s="2" t="n"/>
      <c r="G73" s="2" t="n"/>
    </row>
    <row r="74" ht="20.1" customHeight="1">
      <c r="A74" s="41" t="inlineStr">
        <is>
          <t>50.20.19 CHI/ESCAVADEIRA HIDRAULICA SOBRE ESTEIRAS, CACAMBA 0,98M3, PESO OPERACIONAL 17T, POTENCIA BRUTA 119HP, OU EQUIVALENTE (H)</t>
        </is>
      </c>
      <c r="B74" s="54" t="n"/>
      <c r="C74" s="54" t="n"/>
      <c r="D74" s="54" t="n"/>
      <c r="E74" s="54" t="n"/>
      <c r="F74" s="54" t="n"/>
      <c r="G74" s="55" t="n"/>
    </row>
    <row r="75" ht="15" customHeight="1">
      <c r="A75" s="42" t="inlineStr">
        <is>
          <t>Equipamento</t>
        </is>
      </c>
      <c r="B75" s="55" t="n"/>
      <c r="C75" s="37" t="inlineStr">
        <is>
          <t>FONTE</t>
        </is>
      </c>
      <c r="D75" s="37" t="inlineStr">
        <is>
          <t>UNID</t>
        </is>
      </c>
      <c r="E75" s="37" t="inlineStr">
        <is>
          <t>COEFICIENTE</t>
        </is>
      </c>
      <c r="F75" s="37" t="inlineStr">
        <is>
          <t>PREÇO UNITÁRIO</t>
        </is>
      </c>
      <c r="G75" s="37" t="inlineStr">
        <is>
          <t>TOTAL</t>
        </is>
      </c>
    </row>
    <row r="76" ht="29.1" customHeight="1">
      <c r="A76" s="44" t="inlineStr">
        <is>
          <t>54.20.18</t>
        </is>
      </c>
      <c r="B76" s="43" t="inlineStr">
        <is>
          <t>ESCAVADEIRA HIDRAULICA SOBRE ESTEIRAS, CACAMBA 0,98M3, PESO OPERACIONAL 17T, POTENCIA BRUTA 119HP, OU EQUIVALENTE</t>
        </is>
      </c>
      <c r="C76" s="44" t="inlineStr">
        <is>
          <t>SUDECAP</t>
        </is>
      </c>
      <c r="D76" s="44" t="inlineStr">
        <is>
          <t>UN</t>
        </is>
      </c>
      <c r="E76" s="21" t="n">
        <v>8.000000000000001e-05</v>
      </c>
      <c r="F76" s="22">
        <f>ROUND(M76*FATOR, 2)</f>
        <v/>
      </c>
      <c r="G76" s="22">
        <f>ROUND(E76*F76, 2)</f>
        <v/>
      </c>
      <c r="M76" t="n">
        <v>917294.8100000001</v>
      </c>
      <c r="N76">
        <f>(M76-F76)</f>
        <v/>
      </c>
    </row>
    <row r="77" ht="15" customHeight="1">
      <c r="A77" s="2" t="n"/>
      <c r="B77" s="2" t="n"/>
      <c r="C77" s="2" t="n"/>
      <c r="D77" s="2" t="n"/>
      <c r="E77" s="45" t="inlineStr">
        <is>
          <t>TOTAL Equipamento:</t>
        </is>
      </c>
      <c r="F77" s="55" t="n"/>
      <c r="G77" s="23">
        <f>SUM(G76:G76)</f>
        <v/>
      </c>
    </row>
    <row r="78" ht="15" customHeight="1">
      <c r="A78" s="42" t="inlineStr">
        <is>
          <t>Mão de Obra</t>
        </is>
      </c>
      <c r="B78" s="55" t="n"/>
      <c r="C78" s="37" t="inlineStr">
        <is>
          <t>FONTE</t>
        </is>
      </c>
      <c r="D78" s="37" t="inlineStr">
        <is>
          <t>UNID</t>
        </is>
      </c>
      <c r="E78" s="37" t="inlineStr">
        <is>
          <t>COEFICIENTE</t>
        </is>
      </c>
      <c r="F78" s="37" t="inlineStr">
        <is>
          <t>PREÇO UNITÁRIO</t>
        </is>
      </c>
      <c r="G78" s="37" t="inlineStr">
        <is>
          <t>TOTAL</t>
        </is>
      </c>
    </row>
    <row r="79" ht="15" customHeight="1">
      <c r="A79" s="44" t="inlineStr">
        <is>
          <t>55.05.64</t>
        </is>
      </c>
      <c r="B79" s="43" t="inlineStr">
        <is>
          <t>OPERADOR DE ESCAVADEIRA HIDRAULICA</t>
        </is>
      </c>
      <c r="C79" s="44" t="inlineStr">
        <is>
          <t>SUDECAP</t>
        </is>
      </c>
      <c r="D79" s="44" t="inlineStr">
        <is>
          <t>H</t>
        </is>
      </c>
      <c r="E79" s="21">
        <f>L79*FATOR</f>
        <v/>
      </c>
      <c r="F79" s="22" t="n">
        <v>26.88</v>
      </c>
      <c r="G79" s="22">
        <f>ROUND(E79*F79, 2)</f>
        <v/>
      </c>
      <c r="L79" t="n">
        <v>1</v>
      </c>
      <c r="M79" t="n">
        <v>26.88</v>
      </c>
      <c r="N79">
        <f>(M79-F79)</f>
        <v/>
      </c>
    </row>
    <row r="80" ht="15" customHeight="1">
      <c r="A80" s="2" t="n"/>
      <c r="B80" s="2" t="n"/>
      <c r="C80" s="2" t="n"/>
      <c r="D80" s="2" t="n"/>
      <c r="E80" s="45" t="inlineStr">
        <is>
          <t>TOTAL Mão de Obra:</t>
        </is>
      </c>
      <c r="F80" s="55" t="n"/>
      <c r="G80" s="23">
        <f>SUM(G79:G79)</f>
        <v/>
      </c>
    </row>
    <row r="81" ht="15" customHeight="1">
      <c r="A81" s="2" t="n"/>
      <c r="B81" s="2" t="n"/>
      <c r="C81" s="2" t="n"/>
      <c r="D81" s="2" t="n"/>
      <c r="E81" s="46" t="inlineStr">
        <is>
          <t>VALOR:</t>
        </is>
      </c>
      <c r="F81" s="55" t="n"/>
      <c r="G81" s="5">
        <f>SUM(G77,G80)</f>
        <v/>
      </c>
    </row>
    <row r="82" ht="15" customHeight="1">
      <c r="A82" s="2" t="n"/>
      <c r="B82" s="2" t="n"/>
      <c r="C82" s="2" t="n"/>
      <c r="D82" s="2" t="n"/>
      <c r="E82" s="46" t="inlineStr">
        <is>
          <t>VALOR BDI:</t>
        </is>
      </c>
      <c r="F82" s="55" t="n"/>
      <c r="G82" s="5">
        <f>ROUNDDOWN(G81*BDI,2)</f>
        <v/>
      </c>
    </row>
    <row r="83" ht="15" customHeight="1">
      <c r="A83" s="2" t="n"/>
      <c r="B83" s="2" t="n"/>
      <c r="C83" s="2" t="n"/>
      <c r="D83" s="2" t="n"/>
      <c r="E83" s="46" t="inlineStr">
        <is>
          <t>VALOR COM BDI:</t>
        </is>
      </c>
      <c r="F83" s="55" t="n"/>
      <c r="G83" s="5">
        <f>G82 + G81</f>
        <v/>
      </c>
    </row>
    <row r="84" ht="9.949999999999999" customHeight="1">
      <c r="A84" s="2" t="n"/>
      <c r="B84" s="2" t="n"/>
      <c r="C84" s="40" t="n"/>
      <c r="E84" s="2" t="n"/>
      <c r="F84" s="2" t="n"/>
      <c r="G84" s="2" t="n"/>
    </row>
    <row r="85" ht="20.1" customHeight="1">
      <c r="A85" s="41" t="inlineStr">
        <is>
          <t>50.41.12 CHI/MÁQUINA CORTADORA DE PISO (SERRA CLIPPER), À GASOLINA, 13HP, ÚMIDO OU À SECO, OU EQUIVALENTE (H)</t>
        </is>
      </c>
      <c r="B85" s="54" t="n"/>
      <c r="C85" s="54" t="n"/>
      <c r="D85" s="54" t="n"/>
      <c r="E85" s="54" t="n"/>
      <c r="F85" s="54" t="n"/>
      <c r="G85" s="55" t="n"/>
    </row>
    <row r="86" ht="15" customHeight="1">
      <c r="A86" s="42" t="inlineStr">
        <is>
          <t>Equipamento</t>
        </is>
      </c>
      <c r="B86" s="55" t="n"/>
      <c r="C86" s="37" t="inlineStr">
        <is>
          <t>FONTE</t>
        </is>
      </c>
      <c r="D86" s="37" t="inlineStr">
        <is>
          <t>UNID</t>
        </is>
      </c>
      <c r="E86" s="37" t="inlineStr">
        <is>
          <t>COEFICIENTE</t>
        </is>
      </c>
      <c r="F86" s="37" t="inlineStr">
        <is>
          <t>PREÇO UNITÁRIO</t>
        </is>
      </c>
      <c r="G86" s="37" t="inlineStr">
        <is>
          <t>TOTAL</t>
        </is>
      </c>
    </row>
    <row r="87" ht="21" customHeight="1">
      <c r="A87" s="44" t="inlineStr">
        <is>
          <t>54.40.30</t>
        </is>
      </c>
      <c r="B87" s="43" t="inlineStr">
        <is>
          <t>MÁQUINA CORTADORA DE PISO (SERRA CLIPPER), À GASOLINA, 13HP, ÚMIDO OU À SECO, OU EQUIVALENTE</t>
        </is>
      </c>
      <c r="C87" s="44" t="inlineStr">
        <is>
          <t>SUDECAP</t>
        </is>
      </c>
      <c r="D87" s="44" t="inlineStr">
        <is>
          <t>UN</t>
        </is>
      </c>
      <c r="E87" s="21" t="n">
        <v>0.00024</v>
      </c>
      <c r="F87" s="22">
        <f>ROUND(M87*FATOR, 2)</f>
        <v/>
      </c>
      <c r="G87" s="22">
        <f>ROUND(E87*F87, 2)</f>
        <v/>
      </c>
      <c r="L87" t="n">
        <v>0.00024</v>
      </c>
      <c r="M87" t="n">
        <v>6603.98</v>
      </c>
      <c r="N87">
        <f>(M87-F87)</f>
        <v/>
      </c>
    </row>
    <row r="88" ht="15" customHeight="1">
      <c r="A88" s="2" t="n"/>
      <c r="B88" s="2" t="n"/>
      <c r="C88" s="2" t="n"/>
      <c r="D88" s="2" t="n"/>
      <c r="E88" s="45" t="inlineStr">
        <is>
          <t>TOTAL Equipamento:</t>
        </is>
      </c>
      <c r="F88" s="55" t="n"/>
      <c r="G88" s="23">
        <f>SUM(G87:G87)</f>
        <v/>
      </c>
    </row>
    <row r="89" ht="15" customHeight="1">
      <c r="A89" s="2" t="n"/>
      <c r="B89" s="2" t="n"/>
      <c r="C89" s="2" t="n"/>
      <c r="D89" s="2" t="n"/>
      <c r="E89" s="46" t="inlineStr">
        <is>
          <t>VALOR:</t>
        </is>
      </c>
      <c r="F89" s="55" t="n"/>
      <c r="G89" s="5">
        <f>SUM(G88)</f>
        <v/>
      </c>
    </row>
    <row r="90" ht="15" customHeight="1">
      <c r="A90" s="2" t="n"/>
      <c r="B90" s="2" t="n"/>
      <c r="C90" s="2" t="n"/>
      <c r="D90" s="2" t="n"/>
      <c r="E90" s="46" t="inlineStr">
        <is>
          <t>VALOR BDI:</t>
        </is>
      </c>
      <c r="F90" s="55" t="n"/>
      <c r="G90" s="5">
        <f>ROUNDDOWN(G89*BDI,2)</f>
        <v/>
      </c>
    </row>
    <row r="91" ht="15" customHeight="1">
      <c r="A91" s="2" t="n"/>
      <c r="B91" s="2" t="n"/>
      <c r="C91" s="2" t="n"/>
      <c r="D91" s="2" t="n"/>
      <c r="E91" s="46" t="inlineStr">
        <is>
          <t>VALOR COM BDI:</t>
        </is>
      </c>
      <c r="F91" s="55" t="n"/>
      <c r="G91" s="5">
        <f>G90 + G89</f>
        <v/>
      </c>
    </row>
    <row r="92" ht="9.949999999999999" customHeight="1">
      <c r="A92" s="2" t="n"/>
      <c r="B92" s="2" t="n"/>
      <c r="C92" s="40" t="n"/>
      <c r="E92" s="2" t="n"/>
      <c r="F92" s="2" t="n"/>
      <c r="G92" s="2" t="n"/>
    </row>
    <row r="93" ht="20.1" customHeight="1">
      <c r="A93" s="41" t="inlineStr">
        <is>
          <t>50.39.11 CHI/VIBRADOR DE IMERSAO COM MANGOTE DE 45MM (H)</t>
        </is>
      </c>
      <c r="B93" s="54" t="n"/>
      <c r="C93" s="54" t="n"/>
      <c r="D93" s="54" t="n"/>
      <c r="E93" s="54" t="n"/>
      <c r="F93" s="54" t="n"/>
      <c r="G93" s="55" t="n"/>
    </row>
    <row r="94" ht="15" customHeight="1">
      <c r="A94" s="42" t="inlineStr">
        <is>
          <t>Equipamento</t>
        </is>
      </c>
      <c r="B94" s="55" t="n"/>
      <c r="C94" s="37" t="inlineStr">
        <is>
          <t>FONTE</t>
        </is>
      </c>
      <c r="D94" s="37" t="inlineStr">
        <is>
          <t>UNID</t>
        </is>
      </c>
      <c r="E94" s="37" t="inlineStr">
        <is>
          <t>COEFICIENTE</t>
        </is>
      </c>
      <c r="F94" s="37" t="inlineStr">
        <is>
          <t>PREÇO UNITÁRIO</t>
        </is>
      </c>
      <c r="G94" s="37" t="inlineStr">
        <is>
          <t>TOTAL</t>
        </is>
      </c>
    </row>
    <row r="95" ht="21" customHeight="1">
      <c r="A95" s="44" t="inlineStr">
        <is>
          <t>54.39.10</t>
        </is>
      </c>
      <c r="B95" s="43" t="inlineStr">
        <is>
          <t>MANGOTE P/ VIBRADOR DE IMERSAO PENDULAR D= 45MM x 5M, OU EQUIVALENTE</t>
        </is>
      </c>
      <c r="C95" s="44" t="inlineStr">
        <is>
          <t>SUDECAP</t>
        </is>
      </c>
      <c r="D95" s="44" t="inlineStr">
        <is>
          <t>UN</t>
        </is>
      </c>
      <c r="E95" s="21" t="n">
        <v>0.00024</v>
      </c>
      <c r="F95" s="22">
        <f>ROUND(M95*FATOR, 2)</f>
        <v/>
      </c>
      <c r="G95" s="22">
        <f>ROUND(E95*F95, 2)</f>
        <v/>
      </c>
      <c r="L95" t="n">
        <v>0.00024</v>
      </c>
      <c r="M95" t="n">
        <v>1057.99</v>
      </c>
      <c r="N95">
        <f>(M95-F95)</f>
        <v/>
      </c>
    </row>
    <row r="96" ht="21" customHeight="1">
      <c r="A96" s="44" t="inlineStr">
        <is>
          <t>54.39.11</t>
        </is>
      </c>
      <c r="B96" s="43" t="inlineStr">
        <is>
          <t>MOTOR P/ VIBRADOR DE IMERSAO TRIFASICO 220/380V 2CV, OU EQUIVALENTE</t>
        </is>
      </c>
      <c r="C96" s="44" t="inlineStr">
        <is>
          <t>SUDECAP</t>
        </is>
      </c>
      <c r="D96" s="44" t="inlineStr">
        <is>
          <t>UN</t>
        </is>
      </c>
      <c r="E96" s="21" t="n">
        <v>0.00024</v>
      </c>
      <c r="F96" s="22">
        <f>ROUND(M96*FATOR, 2)</f>
        <v/>
      </c>
      <c r="G96" s="22">
        <f>ROUND(E96*F96, 2)</f>
        <v/>
      </c>
      <c r="L96" t="n">
        <v>0.00024</v>
      </c>
      <c r="M96" t="n">
        <v>1568.35</v>
      </c>
      <c r="N96">
        <f>(M96-F96)</f>
        <v/>
      </c>
    </row>
    <row r="97" ht="15" customHeight="1">
      <c r="A97" s="2" t="n"/>
      <c r="B97" s="2" t="n"/>
      <c r="C97" s="2" t="n"/>
      <c r="D97" s="2" t="n"/>
      <c r="E97" s="45" t="inlineStr">
        <is>
          <t>TOTAL Equipamento:</t>
        </is>
      </c>
      <c r="F97" s="55" t="n"/>
      <c r="G97" s="23">
        <f>SUM(G95:G96)</f>
        <v/>
      </c>
    </row>
    <row r="98" ht="15" customHeight="1">
      <c r="A98" s="2" t="n"/>
      <c r="B98" s="2" t="n"/>
      <c r="C98" s="2" t="n"/>
      <c r="D98" s="2" t="n"/>
      <c r="E98" s="46" t="inlineStr">
        <is>
          <t>VALOR:</t>
        </is>
      </c>
      <c r="F98" s="55" t="n"/>
      <c r="G98" s="5">
        <f>SUM(G97)</f>
        <v/>
      </c>
    </row>
    <row r="99" ht="15" customHeight="1">
      <c r="A99" s="2" t="n"/>
      <c r="B99" s="2" t="n"/>
      <c r="C99" s="2" t="n"/>
      <c r="D99" s="2" t="n"/>
      <c r="E99" s="46" t="inlineStr">
        <is>
          <t>VALOR BDI:</t>
        </is>
      </c>
      <c r="F99" s="55" t="n"/>
      <c r="G99" s="5">
        <f>ROUNDDOWN(G98*BDI,2)</f>
        <v/>
      </c>
    </row>
    <row r="100" ht="15" customHeight="1">
      <c r="A100" s="2" t="n"/>
      <c r="B100" s="2" t="n"/>
      <c r="C100" s="2" t="n"/>
      <c r="D100" s="2" t="n"/>
      <c r="E100" s="46" t="inlineStr">
        <is>
          <t>VALOR COM BDI:</t>
        </is>
      </c>
      <c r="F100" s="55" t="n"/>
      <c r="G100" s="5">
        <f>G99 + G98</f>
        <v/>
      </c>
    </row>
    <row r="101" ht="9.949999999999999" customHeight="1">
      <c r="A101" s="2" t="n"/>
      <c r="B101" s="2" t="n"/>
      <c r="C101" s="40" t="n"/>
      <c r="E101" s="2" t="n"/>
      <c r="F101" s="2" t="n"/>
      <c r="G101" s="2" t="n"/>
    </row>
    <row r="102" ht="20.1" customHeight="1">
      <c r="A102" s="41" t="inlineStr">
        <is>
          <t>50.05.10 CHP/BETONEIRA 400 L, SEM CARREGADOR (H)</t>
        </is>
      </c>
      <c r="B102" s="54" t="n"/>
      <c r="C102" s="54" t="n"/>
      <c r="D102" s="54" t="n"/>
      <c r="E102" s="54" t="n"/>
      <c r="F102" s="54" t="n"/>
      <c r="G102" s="55" t="n"/>
    </row>
    <row r="103" ht="15" customHeight="1">
      <c r="A103" s="42" t="inlineStr">
        <is>
          <t>Equipamento</t>
        </is>
      </c>
      <c r="B103" s="55" t="n"/>
      <c r="C103" s="37" t="inlineStr">
        <is>
          <t>FONTE</t>
        </is>
      </c>
      <c r="D103" s="37" t="inlineStr">
        <is>
          <t>UNID</t>
        </is>
      </c>
      <c r="E103" s="37" t="inlineStr">
        <is>
          <t>COEFICIENTE</t>
        </is>
      </c>
      <c r="F103" s="37" t="inlineStr">
        <is>
          <t>PREÇO UNITÁRIO</t>
        </is>
      </c>
      <c r="G103" s="37" t="inlineStr">
        <is>
          <t>TOTAL</t>
        </is>
      </c>
    </row>
    <row r="104" ht="29.1" customHeight="1">
      <c r="A104" s="44" t="inlineStr">
        <is>
          <t>54.05.10</t>
        </is>
      </c>
      <c r="B104" s="43" t="inlineStr">
        <is>
          <t>BETONEIRA CAPACIDADE NOMINAL 400 L, CAPACIDADE DE MISTURA  280 L, MOTOR ELETRICO TRIFASICO 220/380 V POTENCIA 2 CV, SEM CARREGADOR</t>
        </is>
      </c>
      <c r="C104" s="44" t="inlineStr">
        <is>
          <t>SUDECAP</t>
        </is>
      </c>
      <c r="D104" s="44" t="inlineStr">
        <is>
          <t>UN</t>
        </is>
      </c>
      <c r="E104" s="21" t="n">
        <v>0.00024</v>
      </c>
      <c r="F104" s="22">
        <f>ROUND(M104*FATOR, 2)</f>
        <v/>
      </c>
      <c r="G104" s="22">
        <f>ROUND(E104*F104, 2)</f>
        <v/>
      </c>
      <c r="L104" t="n">
        <v>0.00024</v>
      </c>
      <c r="M104" t="n">
        <v>4489.9</v>
      </c>
      <c r="N104">
        <f>(M104-F104)</f>
        <v/>
      </c>
    </row>
    <row r="105" ht="15" customHeight="1">
      <c r="A105" s="2" t="n"/>
      <c r="B105" s="2" t="n"/>
      <c r="C105" s="2" t="n"/>
      <c r="D105" s="2" t="n"/>
      <c r="E105" s="45" t="inlineStr">
        <is>
          <t>TOTAL Equipamento:</t>
        </is>
      </c>
      <c r="F105" s="55" t="n"/>
      <c r="G105" s="23">
        <f>SUM(G104:G104)</f>
        <v/>
      </c>
    </row>
    <row r="106" ht="15" customHeight="1">
      <c r="A106" s="42" t="inlineStr">
        <is>
          <t>Material</t>
        </is>
      </c>
      <c r="B106" s="55" t="n"/>
      <c r="C106" s="37" t="inlineStr">
        <is>
          <t>FONTE</t>
        </is>
      </c>
      <c r="D106" s="37" t="inlineStr">
        <is>
          <t>UNID</t>
        </is>
      </c>
      <c r="E106" s="37" t="inlineStr">
        <is>
          <t>COEFICIENTE</t>
        </is>
      </c>
      <c r="F106" s="37" t="inlineStr">
        <is>
          <t>PREÇO UNITÁRIO</t>
        </is>
      </c>
      <c r="G106" s="37" t="inlineStr">
        <is>
          <t>TOTAL</t>
        </is>
      </c>
    </row>
    <row r="107" ht="15" customHeight="1">
      <c r="A107" s="44" t="inlineStr">
        <is>
          <t>83.23.10</t>
        </is>
      </c>
      <c r="B107" s="43" t="inlineStr">
        <is>
          <t>KILOWATT/HORA B3 - DEMAIS CLASSES - INCLUSIVE ICMS</t>
        </is>
      </c>
      <c r="C107" s="44" t="inlineStr">
        <is>
          <t>SUDECAP</t>
        </is>
      </c>
      <c r="D107" s="44" t="inlineStr">
        <is>
          <t>KWH</t>
        </is>
      </c>
      <c r="E107" s="21" t="n">
        <v>2.238</v>
      </c>
      <c r="F107" s="22">
        <f>ROUND(M107*FATOR, 2)</f>
        <v/>
      </c>
      <c r="G107" s="22">
        <f>ROUND(E107*F107, 2)</f>
        <v/>
      </c>
      <c r="L107" t="n">
        <v>2.238</v>
      </c>
      <c r="M107" t="n">
        <v>1</v>
      </c>
      <c r="N107">
        <f>(M107-F107)</f>
        <v/>
      </c>
    </row>
    <row r="108" ht="15" customHeight="1">
      <c r="A108" s="2" t="n"/>
      <c r="B108" s="2" t="n"/>
      <c r="C108" s="2" t="n"/>
      <c r="D108" s="2" t="n"/>
      <c r="E108" s="45" t="inlineStr">
        <is>
          <t>TOTAL Material:</t>
        </is>
      </c>
      <c r="F108" s="55" t="n"/>
      <c r="G108" s="23">
        <f>SUM(G107:G107)</f>
        <v/>
      </c>
    </row>
    <row r="109" ht="15" customHeight="1">
      <c r="A109" s="2" t="n"/>
      <c r="B109" s="2" t="n"/>
      <c r="C109" s="2" t="n"/>
      <c r="D109" s="2" t="n"/>
      <c r="E109" s="46" t="inlineStr">
        <is>
          <t>VALOR:</t>
        </is>
      </c>
      <c r="F109" s="55" t="n"/>
      <c r="G109" s="5">
        <f>SUM(G108,G105)</f>
        <v/>
      </c>
    </row>
    <row r="110" ht="15" customHeight="1">
      <c r="A110" s="2" t="n"/>
      <c r="B110" s="2" t="n"/>
      <c r="C110" s="2" t="n"/>
      <c r="D110" s="2" t="n"/>
      <c r="E110" s="46" t="inlineStr">
        <is>
          <t>VALOR BDI:</t>
        </is>
      </c>
      <c r="F110" s="55" t="n"/>
      <c r="G110" s="5">
        <f>ROUNDDOWN(G109*BDI,2)</f>
        <v/>
      </c>
    </row>
    <row r="111" ht="15" customHeight="1">
      <c r="A111" s="2" t="n"/>
      <c r="B111" s="2" t="n"/>
      <c r="C111" s="2" t="n"/>
      <c r="D111" s="2" t="n"/>
      <c r="E111" s="46" t="inlineStr">
        <is>
          <t>VALOR COM BDI:</t>
        </is>
      </c>
      <c r="F111" s="55" t="n"/>
      <c r="G111" s="5">
        <f>G110 + G109</f>
        <v/>
      </c>
    </row>
    <row r="112" ht="9.949999999999999" customHeight="1">
      <c r="A112" s="2" t="n"/>
      <c r="B112" s="2" t="n"/>
      <c r="C112" s="40" t="n"/>
      <c r="E112" s="2" t="n"/>
      <c r="F112" s="2" t="n"/>
      <c r="G112" s="2" t="n"/>
    </row>
    <row r="113" ht="20.1" customHeight="1">
      <c r="A113" s="41" t="inlineStr">
        <is>
          <t>50.10.08 CHP/CAMINHAO BASCULANTE FORD 1317 WE (H)</t>
        </is>
      </c>
      <c r="B113" s="54" t="n"/>
      <c r="C113" s="54" t="n"/>
      <c r="D113" s="54" t="n"/>
      <c r="E113" s="54" t="n"/>
      <c r="F113" s="54" t="n"/>
      <c r="G113" s="55" t="n"/>
    </row>
    <row r="114" ht="15" customHeight="1">
      <c r="A114" s="42" t="inlineStr">
        <is>
          <t>Equipamento</t>
        </is>
      </c>
      <c r="B114" s="55" t="n"/>
      <c r="C114" s="37" t="inlineStr">
        <is>
          <t>FONTE</t>
        </is>
      </c>
      <c r="D114" s="37" t="inlineStr">
        <is>
          <t>UNID</t>
        </is>
      </c>
      <c r="E114" s="37" t="inlineStr">
        <is>
          <t>COEFICIENTE</t>
        </is>
      </c>
      <c r="F114" s="37" t="inlineStr">
        <is>
          <t>PREÇO UNITÁRIO</t>
        </is>
      </c>
      <c r="G114" s="37" t="inlineStr">
        <is>
          <t>TOTAL</t>
        </is>
      </c>
    </row>
    <row r="115" ht="38.1" customHeight="1">
      <c r="A115" s="44" t="inlineStr">
        <is>
          <t>54.10.10</t>
        </is>
      </c>
      <c r="B115" s="43" t="inlineStr">
        <is>
          <t>CAMINHAO TOCO, PESO BRUTO TOTAL 10000 KG, CARGA UTIL MAXIMA 7200 KG, DISTANCIA ENTRE EIXOS 4,50 M, POTENCIA 190 CV (INCLUI CABINE E CHASSI, NAO INCLUI CARROCERIA) OU EQUIVALENTE</t>
        </is>
      </c>
      <c r="C115" s="44" t="inlineStr">
        <is>
          <t>SUDECAP</t>
        </is>
      </c>
      <c r="D115" s="44" t="inlineStr">
        <is>
          <t>UN</t>
        </is>
      </c>
      <c r="E115" s="21" t="n">
        <v>0.00014</v>
      </c>
      <c r="F115" s="22">
        <f>ROUND(M115*FATOR, 2)</f>
        <v/>
      </c>
      <c r="G115" s="22">
        <f>ROUND(E115*F115, 2)</f>
        <v/>
      </c>
      <c r="L115" t="n">
        <v>0.00014</v>
      </c>
      <c r="M115" t="n">
        <v>380034.86</v>
      </c>
      <c r="N115">
        <f>(M115-F115)</f>
        <v/>
      </c>
    </row>
    <row r="116" ht="15" customHeight="1">
      <c r="A116" s="2" t="n"/>
      <c r="B116" s="2" t="n"/>
      <c r="C116" s="2" t="n"/>
      <c r="D116" s="2" t="n"/>
      <c r="E116" s="45" t="inlineStr">
        <is>
          <t>TOTAL Equipamento:</t>
        </is>
      </c>
      <c r="F116" s="55" t="n"/>
      <c r="G116" s="23">
        <f>SUM(G115:G115)</f>
        <v/>
      </c>
    </row>
    <row r="117" ht="15" customHeight="1">
      <c r="A117" s="42" t="inlineStr">
        <is>
          <t>Material</t>
        </is>
      </c>
      <c r="B117" s="55" t="n"/>
      <c r="C117" s="37" t="inlineStr">
        <is>
          <t>FONTE</t>
        </is>
      </c>
      <c r="D117" s="37" t="inlineStr">
        <is>
          <t>UNID</t>
        </is>
      </c>
      <c r="E117" s="37" t="inlineStr">
        <is>
          <t>COEFICIENTE</t>
        </is>
      </c>
      <c r="F117" s="37" t="inlineStr">
        <is>
          <t>PREÇO UNITÁRIO</t>
        </is>
      </c>
      <c r="G117" s="37" t="inlineStr">
        <is>
          <t>TOTAL</t>
        </is>
      </c>
    </row>
    <row r="118" ht="15" customHeight="1">
      <c r="A118" s="44" t="inlineStr">
        <is>
          <t>83.30.01</t>
        </is>
      </c>
      <c r="B118" s="43" t="inlineStr">
        <is>
          <t>BASCULA P/ CAMINHÃO FORD CARGO 1519 OU 1319</t>
        </is>
      </c>
      <c r="C118" s="44" t="inlineStr">
        <is>
          <t>SUDECAP</t>
        </is>
      </c>
      <c r="D118" s="44" t="inlineStr">
        <is>
          <t>UN</t>
        </is>
      </c>
      <c r="E118" s="21" t="n">
        <v>0.00014</v>
      </c>
      <c r="F118" s="22">
        <f>ROUND(M118*FATOR, 2)</f>
        <v/>
      </c>
      <c r="G118" s="22">
        <f>ROUND(E118*F118, 2)</f>
        <v/>
      </c>
      <c r="L118" t="n">
        <v>0.00014</v>
      </c>
      <c r="M118" t="n">
        <v>61483.9</v>
      </c>
      <c r="N118">
        <f>(M118-F118)</f>
        <v/>
      </c>
    </row>
    <row r="119" ht="15" customHeight="1">
      <c r="A119" s="44" t="inlineStr">
        <is>
          <t>68.01.30</t>
        </is>
      </c>
      <c r="B119" s="43" t="inlineStr">
        <is>
          <t>OLEO DIESEL COMBUSTIVEL COMUM</t>
        </is>
      </c>
      <c r="C119" s="44" t="inlineStr">
        <is>
          <t>SUDECAP</t>
        </is>
      </c>
      <c r="D119" s="44" t="inlineStr">
        <is>
          <t>L</t>
        </is>
      </c>
      <c r="E119" s="21" t="n">
        <v>8.630000000000001</v>
      </c>
      <c r="F119" s="22">
        <f>ROUND(M119*FATOR, 2)</f>
        <v/>
      </c>
      <c r="G119" s="22">
        <f>ROUND(E119*F119, 2)</f>
        <v/>
      </c>
      <c r="L119" t="n">
        <v>8.630000000000001</v>
      </c>
      <c r="M119" t="n">
        <v>5.95</v>
      </c>
      <c r="N119">
        <f>(M119-F119)</f>
        <v/>
      </c>
    </row>
    <row r="120" ht="15" customHeight="1">
      <c r="A120" s="2" t="n"/>
      <c r="B120" s="2" t="n"/>
      <c r="C120" s="2" t="n"/>
      <c r="D120" s="2" t="n"/>
      <c r="E120" s="45" t="inlineStr">
        <is>
          <t>TOTAL Material:</t>
        </is>
      </c>
      <c r="F120" s="55" t="n"/>
      <c r="G120" s="23">
        <f>SUM(G118:G119)</f>
        <v/>
      </c>
    </row>
    <row r="121" ht="15" customHeight="1">
      <c r="A121" s="42" t="inlineStr">
        <is>
          <t>Mão de Obra</t>
        </is>
      </c>
      <c r="B121" s="55" t="n"/>
      <c r="C121" s="37" t="inlineStr">
        <is>
          <t>FONTE</t>
        </is>
      </c>
      <c r="D121" s="37" t="inlineStr">
        <is>
          <t>UNID</t>
        </is>
      </c>
      <c r="E121" s="37" t="inlineStr">
        <is>
          <t>COEFICIENTE</t>
        </is>
      </c>
      <c r="F121" s="37" t="inlineStr">
        <is>
          <t>PREÇO UNITÁRIO</t>
        </is>
      </c>
      <c r="G121" s="37" t="inlineStr">
        <is>
          <t>TOTAL</t>
        </is>
      </c>
    </row>
    <row r="122" ht="15" customHeight="1">
      <c r="A122" s="44" t="inlineStr">
        <is>
          <t>55.05.36</t>
        </is>
      </c>
      <c r="B122" s="43" t="inlineStr">
        <is>
          <t>MOTORISTA DE VEICULO PESADO</t>
        </is>
      </c>
      <c r="C122" s="44" t="inlineStr">
        <is>
          <t>SUDECAP</t>
        </is>
      </c>
      <c r="D122" s="44" t="inlineStr">
        <is>
          <t>H</t>
        </is>
      </c>
      <c r="E122" s="21">
        <f>L122*FATOR</f>
        <v/>
      </c>
      <c r="F122" s="22" t="n">
        <v>25.82</v>
      </c>
      <c r="G122" s="22">
        <f>ROUND(E122*F122, 2)</f>
        <v/>
      </c>
      <c r="L122" t="n">
        <v>1</v>
      </c>
      <c r="M122" t="n">
        <v>25.82</v>
      </c>
      <c r="N122">
        <f>(M122-F122)</f>
        <v/>
      </c>
    </row>
    <row r="123" ht="15" customHeight="1">
      <c r="A123" s="2" t="n"/>
      <c r="B123" s="2" t="n"/>
      <c r="C123" s="2" t="n"/>
      <c r="D123" s="2" t="n"/>
      <c r="E123" s="45" t="inlineStr">
        <is>
          <t>TOTAL Mão de Obra:</t>
        </is>
      </c>
      <c r="F123" s="55" t="n"/>
      <c r="G123" s="23">
        <f>SUM(G122:G122)</f>
        <v/>
      </c>
    </row>
    <row r="124" ht="15" customHeight="1">
      <c r="A124" s="2" t="n"/>
      <c r="B124" s="2" t="n"/>
      <c r="C124" s="2" t="n"/>
      <c r="D124" s="2" t="n"/>
      <c r="E124" s="46" t="inlineStr">
        <is>
          <t>VALOR:</t>
        </is>
      </c>
      <c r="F124" s="55" t="n"/>
      <c r="G124" s="5">
        <f>SUM(G120,G116,G123)</f>
        <v/>
      </c>
    </row>
    <row r="125" ht="15" customHeight="1">
      <c r="A125" s="2" t="n"/>
      <c r="B125" s="2" t="n"/>
      <c r="C125" s="2" t="n"/>
      <c r="D125" s="2" t="n"/>
      <c r="E125" s="46" t="inlineStr">
        <is>
          <t>VALOR BDI:</t>
        </is>
      </c>
      <c r="F125" s="55" t="n"/>
      <c r="G125" s="5">
        <f>ROUNDDOWN(G124*BDI,2)</f>
        <v/>
      </c>
    </row>
    <row r="126" ht="15" customHeight="1">
      <c r="A126" s="2" t="n"/>
      <c r="B126" s="2" t="n"/>
      <c r="C126" s="2" t="n"/>
      <c r="D126" s="2" t="n"/>
      <c r="E126" s="46" t="inlineStr">
        <is>
          <t>VALOR COM BDI:</t>
        </is>
      </c>
      <c r="F126" s="55" t="n"/>
      <c r="G126" s="5">
        <f>G125 + G124</f>
        <v/>
      </c>
    </row>
    <row r="127" ht="9.949999999999999" customHeight="1">
      <c r="A127" s="2" t="n"/>
      <c r="B127" s="2" t="n"/>
      <c r="C127" s="40" t="n"/>
      <c r="E127" s="2" t="n"/>
      <c r="F127" s="2" t="n"/>
      <c r="G127" s="2" t="n"/>
    </row>
    <row r="128" ht="20.1" customHeight="1">
      <c r="A128" s="41" t="inlineStr">
        <is>
          <t>50.10.36 CHP/CAMINHAO TANQUE FORD 1317 WE, 6.000L (H)</t>
        </is>
      </c>
      <c r="B128" s="54" t="n"/>
      <c r="C128" s="54" t="n"/>
      <c r="D128" s="54" t="n"/>
      <c r="E128" s="54" t="n"/>
      <c r="F128" s="54" t="n"/>
      <c r="G128" s="55" t="n"/>
    </row>
    <row r="129" ht="15" customHeight="1">
      <c r="A129" s="42" t="inlineStr">
        <is>
          <t>Equipamento</t>
        </is>
      </c>
      <c r="B129" s="55" t="n"/>
      <c r="C129" s="37" t="inlineStr">
        <is>
          <t>FONTE</t>
        </is>
      </c>
      <c r="D129" s="37" t="inlineStr">
        <is>
          <t>UNID</t>
        </is>
      </c>
      <c r="E129" s="37" t="inlineStr">
        <is>
          <t>COEFICIENTE</t>
        </is>
      </c>
      <c r="F129" s="37" t="inlineStr">
        <is>
          <t>PREÇO UNITÁRIO</t>
        </is>
      </c>
      <c r="G129" s="37" t="inlineStr">
        <is>
          <t>TOTAL</t>
        </is>
      </c>
    </row>
    <row r="130" ht="38.1" customHeight="1">
      <c r="A130" s="44" t="inlineStr">
        <is>
          <t>54.10.10</t>
        </is>
      </c>
      <c r="B130" s="43" t="inlineStr">
        <is>
          <t>CAMINHAO TOCO, PESO BRUTO TOTAL 10000 KG, CARGA UTIL MAXIMA 7200 KG, DISTANCIA ENTRE EIXOS 4,50 M, POTENCIA 190 CV (INCLUI CABINE E CHASSI, NAO INCLUI CARROCERIA) OU EQUIVALENTE</t>
        </is>
      </c>
      <c r="C130" s="44" t="inlineStr">
        <is>
          <t>SUDECAP</t>
        </is>
      </c>
      <c r="D130" s="44" t="inlineStr">
        <is>
          <t>UN</t>
        </is>
      </c>
      <c r="E130" s="21" t="n">
        <v>0.00016</v>
      </c>
      <c r="F130" s="22">
        <f>ROUND(M130*FATOR, 2)</f>
        <v/>
      </c>
      <c r="G130" s="22">
        <f>ROUND(E130*F130, 2)</f>
        <v/>
      </c>
      <c r="L130" t="n">
        <v>0.00016</v>
      </c>
      <c r="M130" t="n">
        <v>380034.86</v>
      </c>
      <c r="N130">
        <f>(M130-F130)</f>
        <v/>
      </c>
    </row>
    <row r="131" ht="15" customHeight="1">
      <c r="A131" s="2" t="n"/>
      <c r="B131" s="2" t="n"/>
      <c r="C131" s="2" t="n"/>
      <c r="D131" s="2" t="n"/>
      <c r="E131" s="45" t="inlineStr">
        <is>
          <t>TOTAL Equipamento:</t>
        </is>
      </c>
      <c r="F131" s="55" t="n"/>
      <c r="G131" s="23">
        <f>SUM(G130:G130)</f>
        <v/>
      </c>
    </row>
    <row r="132" ht="15" customHeight="1">
      <c r="A132" s="42" t="inlineStr">
        <is>
          <t>Material</t>
        </is>
      </c>
      <c r="B132" s="55" t="n"/>
      <c r="C132" s="37" t="inlineStr">
        <is>
          <t>FONTE</t>
        </is>
      </c>
      <c r="D132" s="37" t="inlineStr">
        <is>
          <t>UNID</t>
        </is>
      </c>
      <c r="E132" s="37" t="inlineStr">
        <is>
          <t>COEFICIENTE</t>
        </is>
      </c>
      <c r="F132" s="37" t="inlineStr">
        <is>
          <t>PREÇO UNITÁRIO</t>
        </is>
      </c>
      <c r="G132" s="37" t="inlineStr">
        <is>
          <t>TOTAL</t>
        </is>
      </c>
    </row>
    <row r="133" ht="15" customHeight="1">
      <c r="A133" s="44" t="inlineStr">
        <is>
          <t>68.01.30</t>
        </is>
      </c>
      <c r="B133" s="43" t="inlineStr">
        <is>
          <t>OLEO DIESEL COMBUSTIVEL COMUM</t>
        </is>
      </c>
      <c r="C133" s="44" t="inlineStr">
        <is>
          <t>SUDECAP</t>
        </is>
      </c>
      <c r="D133" s="44" t="inlineStr">
        <is>
          <t>L</t>
        </is>
      </c>
      <c r="E133" s="21" t="n">
        <v>8.630000000000001</v>
      </c>
      <c r="F133" s="22">
        <f>ROUND(M133*FATOR, 2)</f>
        <v/>
      </c>
      <c r="G133" s="22">
        <f>ROUND(E133*F133, 2)</f>
        <v/>
      </c>
      <c r="L133" t="n">
        <v>8.630000000000001</v>
      </c>
      <c r="M133" t="n">
        <v>5.95</v>
      </c>
      <c r="N133">
        <f>(M133-F133)</f>
        <v/>
      </c>
    </row>
    <row r="134" ht="29.1" customHeight="1">
      <c r="A134" s="44" t="inlineStr">
        <is>
          <t>83.30.02</t>
        </is>
      </c>
      <c r="B134" s="43" t="inlineStr">
        <is>
          <t>TANQUE DE ACO PARA TRANSPORTE DE AGUA COM CAPACIDADE DE 6 M3 (INCLUI MONTAGEM, NAO INCLUI CAMINHAO)</t>
        </is>
      </c>
      <c r="C134" s="44" t="inlineStr">
        <is>
          <t>SUDECAP</t>
        </is>
      </c>
      <c r="D134" s="44" t="inlineStr">
        <is>
          <t>UN</t>
        </is>
      </c>
      <c r="E134" s="21" t="n">
        <v>0.00016</v>
      </c>
      <c r="F134" s="22">
        <f>ROUND(M134*FATOR, 2)</f>
        <v/>
      </c>
      <c r="G134" s="22">
        <f>ROUND(E134*F134, 2)</f>
        <v/>
      </c>
      <c r="L134" t="n">
        <v>0.00016</v>
      </c>
      <c r="M134" t="n">
        <v>50000</v>
      </c>
      <c r="N134">
        <f>(M134-F134)</f>
        <v/>
      </c>
    </row>
    <row r="135" ht="15" customHeight="1">
      <c r="A135" s="2" t="n"/>
      <c r="B135" s="2" t="n"/>
      <c r="C135" s="2" t="n"/>
      <c r="D135" s="2" t="n"/>
      <c r="E135" s="45" t="inlineStr">
        <is>
          <t>TOTAL Material:</t>
        </is>
      </c>
      <c r="F135" s="55" t="n"/>
      <c r="G135" s="23">
        <f>SUM(G133:G134)</f>
        <v/>
      </c>
    </row>
    <row r="136" ht="15" customHeight="1">
      <c r="A136" s="42" t="inlineStr">
        <is>
          <t>Mão de Obra</t>
        </is>
      </c>
      <c r="B136" s="55" t="n"/>
      <c r="C136" s="37" t="inlineStr">
        <is>
          <t>FONTE</t>
        </is>
      </c>
      <c r="D136" s="37" t="inlineStr">
        <is>
          <t>UNID</t>
        </is>
      </c>
      <c r="E136" s="37" t="inlineStr">
        <is>
          <t>COEFICIENTE</t>
        </is>
      </c>
      <c r="F136" s="37" t="inlineStr">
        <is>
          <t>PREÇO UNITÁRIO</t>
        </is>
      </c>
      <c r="G136" s="37" t="inlineStr">
        <is>
          <t>TOTAL</t>
        </is>
      </c>
    </row>
    <row r="137" ht="15" customHeight="1">
      <c r="A137" s="44" t="inlineStr">
        <is>
          <t>55.05.36</t>
        </is>
      </c>
      <c r="B137" s="43" t="inlineStr">
        <is>
          <t>MOTORISTA DE VEICULO PESADO</t>
        </is>
      </c>
      <c r="C137" s="44" t="inlineStr">
        <is>
          <t>SUDECAP</t>
        </is>
      </c>
      <c r="D137" s="44" t="inlineStr">
        <is>
          <t>H</t>
        </is>
      </c>
      <c r="E137" s="21">
        <f>L137*FATOR</f>
        <v/>
      </c>
      <c r="F137" s="22" t="n">
        <v>25.82</v>
      </c>
      <c r="G137" s="22">
        <f>ROUND(E137*F137, 2)</f>
        <v/>
      </c>
      <c r="L137" t="n">
        <v>1</v>
      </c>
      <c r="M137" t="n">
        <v>25.82</v>
      </c>
      <c r="N137">
        <f>(M137-F137)</f>
        <v/>
      </c>
    </row>
    <row r="138" ht="15" customHeight="1">
      <c r="A138" s="2" t="n"/>
      <c r="B138" s="2" t="n"/>
      <c r="C138" s="2" t="n"/>
      <c r="D138" s="2" t="n"/>
      <c r="E138" s="45" t="inlineStr">
        <is>
          <t>TOTAL Mão de Obra:</t>
        </is>
      </c>
      <c r="F138" s="55" t="n"/>
      <c r="G138" s="23">
        <f>SUM(G137:G137)</f>
        <v/>
      </c>
    </row>
    <row r="139" ht="15" customHeight="1">
      <c r="A139" s="2" t="n"/>
      <c r="B139" s="2" t="n"/>
      <c r="C139" s="2" t="n"/>
      <c r="D139" s="2" t="n"/>
      <c r="E139" s="46" t="inlineStr">
        <is>
          <t>VALOR:</t>
        </is>
      </c>
      <c r="F139" s="55" t="n"/>
      <c r="G139" s="5">
        <f>SUM(G135,G131,G138)</f>
        <v/>
      </c>
    </row>
    <row r="140" ht="15" customHeight="1">
      <c r="A140" s="2" t="n"/>
      <c r="B140" s="2" t="n"/>
      <c r="C140" s="2" t="n"/>
      <c r="D140" s="2" t="n"/>
      <c r="E140" s="46" t="inlineStr">
        <is>
          <t>VALOR BDI:</t>
        </is>
      </c>
      <c r="F140" s="55" t="n"/>
      <c r="G140" s="5">
        <f>ROUNDDOWN(G139*BDI,2)</f>
        <v/>
      </c>
    </row>
    <row r="141" ht="15" customHeight="1">
      <c r="A141" s="2" t="n"/>
      <c r="B141" s="2" t="n"/>
      <c r="C141" s="2" t="n"/>
      <c r="D141" s="2" t="n"/>
      <c r="E141" s="46" t="inlineStr">
        <is>
          <t>VALOR COM BDI:</t>
        </is>
      </c>
      <c r="F141" s="55" t="n"/>
      <c r="G141" s="5">
        <f>G140 + G139</f>
        <v/>
      </c>
    </row>
    <row r="142" ht="9.949999999999999" customHeight="1">
      <c r="A142" s="2" t="n"/>
      <c r="B142" s="2" t="n"/>
      <c r="C142" s="40" t="n"/>
      <c r="E142" s="2" t="n"/>
      <c r="F142" s="2" t="n"/>
      <c r="G142" s="2" t="n"/>
    </row>
    <row r="143" ht="20.1" customHeight="1">
      <c r="A143" s="41" t="inlineStr">
        <is>
          <t>50.13.74 CHP/COMPACTADOR VIBRATÓRIO DE PLACA 9,0 HP DIESEL OU EQUIVALENTE (H)</t>
        </is>
      </c>
      <c r="B143" s="54" t="n"/>
      <c r="C143" s="54" t="n"/>
      <c r="D143" s="54" t="n"/>
      <c r="E143" s="54" t="n"/>
      <c r="F143" s="54" t="n"/>
      <c r="G143" s="55" t="n"/>
    </row>
    <row r="144" ht="15" customHeight="1">
      <c r="A144" s="42" t="inlineStr">
        <is>
          <t>Equipamento</t>
        </is>
      </c>
      <c r="B144" s="55" t="n"/>
      <c r="C144" s="37" t="inlineStr">
        <is>
          <t>FONTE</t>
        </is>
      </c>
      <c r="D144" s="37" t="inlineStr">
        <is>
          <t>UNID</t>
        </is>
      </c>
      <c r="E144" s="37" t="inlineStr">
        <is>
          <t>COEFICIENTE</t>
        </is>
      </c>
      <c r="F144" s="37" t="inlineStr">
        <is>
          <t>PREÇO UNITÁRIO</t>
        </is>
      </c>
      <c r="G144" s="37" t="inlineStr">
        <is>
          <t>TOTAL</t>
        </is>
      </c>
    </row>
    <row r="145" ht="21" customHeight="1">
      <c r="A145" s="44" t="inlineStr">
        <is>
          <t>54.13.74</t>
        </is>
      </c>
      <c r="B145" s="43" t="inlineStr">
        <is>
          <t>COMPACTADOR VIBRATÓRIO DE PLACA 9,0 HP DIESEL OU EQUIVALENTE</t>
        </is>
      </c>
      <c r="C145" s="44" t="inlineStr">
        <is>
          <t>SUDECAP</t>
        </is>
      </c>
      <c r="D145" s="44" t="inlineStr">
        <is>
          <t>UN</t>
        </is>
      </c>
      <c r="E145" s="21" t="n">
        <v>0.00029</v>
      </c>
      <c r="F145" s="22">
        <f>ROUND(M145*FATOR, 2)</f>
        <v/>
      </c>
      <c r="G145" s="22">
        <f>ROUND(E145*F145, 2)</f>
        <v/>
      </c>
      <c r="L145" t="n">
        <v>0.00029</v>
      </c>
      <c r="M145" t="n">
        <v>16905.8</v>
      </c>
      <c r="N145">
        <f>(M145-F145)</f>
        <v/>
      </c>
    </row>
    <row r="146" ht="15" customHeight="1">
      <c r="A146" s="2" t="n"/>
      <c r="B146" s="2" t="n"/>
      <c r="C146" s="2" t="n"/>
      <c r="D146" s="2" t="n"/>
      <c r="E146" s="45" t="inlineStr">
        <is>
          <t>TOTAL Equipamento:</t>
        </is>
      </c>
      <c r="F146" s="55" t="n"/>
      <c r="G146" s="23">
        <f>SUM(G145:G145)</f>
        <v/>
      </c>
    </row>
    <row r="147" ht="15" customHeight="1">
      <c r="A147" s="42" t="inlineStr">
        <is>
          <t>Material</t>
        </is>
      </c>
      <c r="B147" s="55" t="n"/>
      <c r="C147" s="37" t="inlineStr">
        <is>
          <t>FONTE</t>
        </is>
      </c>
      <c r="D147" s="37" t="inlineStr">
        <is>
          <t>UNID</t>
        </is>
      </c>
      <c r="E147" s="37" t="inlineStr">
        <is>
          <t>COEFICIENTE</t>
        </is>
      </c>
      <c r="F147" s="37" t="inlineStr">
        <is>
          <t>PREÇO UNITÁRIO</t>
        </is>
      </c>
      <c r="G147" s="37" t="inlineStr">
        <is>
          <t>TOTAL</t>
        </is>
      </c>
    </row>
    <row r="148" ht="15" customHeight="1">
      <c r="A148" s="44" t="inlineStr">
        <is>
          <t>68.01.30</t>
        </is>
      </c>
      <c r="B148" s="43" t="inlineStr">
        <is>
          <t>OLEO DIESEL COMBUSTIVEL COMUM</t>
        </is>
      </c>
      <c r="C148" s="44" t="inlineStr">
        <is>
          <t>SUDECAP</t>
        </is>
      </c>
      <c r="D148" s="44" t="inlineStr">
        <is>
          <t>L</t>
        </is>
      </c>
      <c r="E148" s="21" t="n">
        <v>1.26</v>
      </c>
      <c r="F148" s="22">
        <f>ROUND(M148*FATOR, 2)</f>
        <v/>
      </c>
      <c r="G148" s="22">
        <f>ROUND(E148*F148, 2)</f>
        <v/>
      </c>
      <c r="L148" t="n">
        <v>1.26</v>
      </c>
      <c r="M148" t="n">
        <v>5.95</v>
      </c>
      <c r="N148">
        <f>(M148-F148)</f>
        <v/>
      </c>
    </row>
    <row r="149" ht="15" customHeight="1">
      <c r="A149" s="2" t="n"/>
      <c r="B149" s="2" t="n"/>
      <c r="C149" s="2" t="n"/>
      <c r="D149" s="2" t="n"/>
      <c r="E149" s="45" t="inlineStr">
        <is>
          <t>TOTAL Material:</t>
        </is>
      </c>
      <c r="F149" s="55" t="n"/>
      <c r="G149" s="23">
        <f>SUM(G148:G148)</f>
        <v/>
      </c>
    </row>
    <row r="150" ht="15" customHeight="1">
      <c r="A150" s="2" t="n"/>
      <c r="B150" s="2" t="n"/>
      <c r="C150" s="2" t="n"/>
      <c r="D150" s="2" t="n"/>
      <c r="E150" s="46" t="inlineStr">
        <is>
          <t>VALOR:</t>
        </is>
      </c>
      <c r="F150" s="55" t="n"/>
      <c r="G150" s="5">
        <f>SUM(G149,G146)</f>
        <v/>
      </c>
    </row>
    <row r="151" ht="15" customHeight="1">
      <c r="A151" s="2" t="n"/>
      <c r="B151" s="2" t="n"/>
      <c r="C151" s="2" t="n"/>
      <c r="D151" s="2" t="n"/>
      <c r="E151" s="46" t="inlineStr">
        <is>
          <t>VALOR BDI:</t>
        </is>
      </c>
      <c r="F151" s="55" t="n"/>
      <c r="G151" s="5">
        <f>ROUNDDOWN(G150*BDI,2)</f>
        <v/>
      </c>
    </row>
    <row r="152" ht="15" customHeight="1">
      <c r="A152" s="2" t="n"/>
      <c r="B152" s="2" t="n"/>
      <c r="C152" s="2" t="n"/>
      <c r="D152" s="2" t="n"/>
      <c r="E152" s="46" t="inlineStr">
        <is>
          <t>VALOR COM BDI:</t>
        </is>
      </c>
      <c r="F152" s="55" t="n"/>
      <c r="G152" s="5">
        <f>G151 + G150</f>
        <v/>
      </c>
    </row>
    <row r="153" ht="9.949999999999999" customHeight="1">
      <c r="A153" s="2" t="n"/>
      <c r="B153" s="2" t="n"/>
      <c r="C153" s="40" t="n"/>
      <c r="E153" s="2" t="n"/>
      <c r="F153" s="2" t="n"/>
      <c r="G153" s="2" t="n"/>
    </row>
    <row r="154" ht="20.1" customHeight="1">
      <c r="A154" s="41" t="inlineStr">
        <is>
          <t>50.20.18 CHP/ESCAVADEIRA HIDRAULICA SOBRE ESTEIRAS, CACAMBA 0,98M3, PESO OPERACIONAL 17T, POTENCIA BRUTA 119HP, OU EQUIVALENTE (H)</t>
        </is>
      </c>
      <c r="B154" s="54" t="n"/>
      <c r="C154" s="54" t="n"/>
      <c r="D154" s="54" t="n"/>
      <c r="E154" s="54" t="n"/>
      <c r="F154" s="54" t="n"/>
      <c r="G154" s="55" t="n"/>
    </row>
    <row r="155" ht="15" customHeight="1">
      <c r="A155" s="42" t="inlineStr">
        <is>
          <t>Equipamento</t>
        </is>
      </c>
      <c r="B155" s="55" t="n"/>
      <c r="C155" s="37" t="inlineStr">
        <is>
          <t>FONTE</t>
        </is>
      </c>
      <c r="D155" s="37" t="inlineStr">
        <is>
          <t>UNID</t>
        </is>
      </c>
      <c r="E155" s="37" t="inlineStr">
        <is>
          <t>COEFICIENTE</t>
        </is>
      </c>
      <c r="F155" s="37" t="inlineStr">
        <is>
          <t>PREÇO UNITÁRIO</t>
        </is>
      </c>
      <c r="G155" s="37" t="inlineStr">
        <is>
          <t>TOTAL</t>
        </is>
      </c>
    </row>
    <row r="156" ht="29.1" customHeight="1">
      <c r="A156" s="44" t="inlineStr">
        <is>
          <t>54.20.18</t>
        </is>
      </c>
      <c r="B156" s="43" t="inlineStr">
        <is>
          <t>ESCAVADEIRA HIDRAULICA SOBRE ESTEIRAS, CACAMBA 0,98M3, PESO OPERACIONAL 17T, POTENCIA BRUTA 119HP, OU EQUIVALENTE</t>
        </is>
      </c>
      <c r="C156" s="44" t="inlineStr">
        <is>
          <t>SUDECAP</t>
        </is>
      </c>
      <c r="D156" s="44" t="inlineStr">
        <is>
          <t>UN</t>
        </is>
      </c>
      <c r="E156" s="21" t="n">
        <v>0.00013</v>
      </c>
      <c r="F156" s="22">
        <f>ROUND(M156*FATOR, 2)</f>
        <v/>
      </c>
      <c r="G156" s="22">
        <f>ROUND(E156*F156, 2)</f>
        <v/>
      </c>
      <c r="L156" t="n">
        <v>0.00013</v>
      </c>
      <c r="M156" t="n">
        <v>917294.8100000001</v>
      </c>
      <c r="N156">
        <f>(M156-F156)</f>
        <v/>
      </c>
    </row>
    <row r="157" ht="15" customHeight="1">
      <c r="A157" s="2" t="n"/>
      <c r="B157" s="2" t="n"/>
      <c r="C157" s="2" t="n"/>
      <c r="D157" s="2" t="n"/>
      <c r="E157" s="45" t="inlineStr">
        <is>
          <t>TOTAL Equipamento:</t>
        </is>
      </c>
      <c r="F157" s="55" t="n"/>
      <c r="G157" s="23">
        <f>SUM(G156:G156)</f>
        <v/>
      </c>
    </row>
    <row r="158" ht="15" customHeight="1">
      <c r="A158" s="42" t="inlineStr">
        <is>
          <t>Material</t>
        </is>
      </c>
      <c r="B158" s="55" t="n"/>
      <c r="C158" s="37" t="inlineStr">
        <is>
          <t>FONTE</t>
        </is>
      </c>
      <c r="D158" s="37" t="inlineStr">
        <is>
          <t>UNID</t>
        </is>
      </c>
      <c r="E158" s="37" t="inlineStr">
        <is>
          <t>COEFICIENTE</t>
        </is>
      </c>
      <c r="F158" s="37" t="inlineStr">
        <is>
          <t>PREÇO UNITÁRIO</t>
        </is>
      </c>
      <c r="G158" s="37" t="inlineStr">
        <is>
          <t>TOTAL</t>
        </is>
      </c>
    </row>
    <row r="159" ht="15" customHeight="1">
      <c r="A159" s="44" t="inlineStr">
        <is>
          <t>68.01.30</t>
        </is>
      </c>
      <c r="B159" s="43" t="inlineStr">
        <is>
          <t>OLEO DIESEL COMBUSTIVEL COMUM</t>
        </is>
      </c>
      <c r="C159" s="44" t="inlineStr">
        <is>
          <t>SUDECAP</t>
        </is>
      </c>
      <c r="D159" s="44" t="inlineStr">
        <is>
          <t>L</t>
        </is>
      </c>
      <c r="E159" s="21" t="n">
        <v>13.2</v>
      </c>
      <c r="F159" s="22">
        <f>ROUND(M159*FATOR, 2)</f>
        <v/>
      </c>
      <c r="G159" s="22">
        <f>ROUND(E159*F159, 2)</f>
        <v/>
      </c>
      <c r="L159" t="n">
        <v>13.2</v>
      </c>
      <c r="M159" t="n">
        <v>5.95</v>
      </c>
      <c r="N159">
        <f>(M159-F159)</f>
        <v/>
      </c>
    </row>
    <row r="160" ht="15" customHeight="1">
      <c r="A160" s="2" t="n"/>
      <c r="B160" s="2" t="n"/>
      <c r="C160" s="2" t="n"/>
      <c r="D160" s="2" t="n"/>
      <c r="E160" s="45" t="inlineStr">
        <is>
          <t>TOTAL Material:</t>
        </is>
      </c>
      <c r="F160" s="55" t="n"/>
      <c r="G160" s="23">
        <f>SUM(G159:G159)</f>
        <v/>
      </c>
    </row>
    <row r="161" ht="15" customHeight="1">
      <c r="A161" s="42" t="inlineStr">
        <is>
          <t>Mão de Obra</t>
        </is>
      </c>
      <c r="B161" s="55" t="n"/>
      <c r="C161" s="37" t="inlineStr">
        <is>
          <t>FONTE</t>
        </is>
      </c>
      <c r="D161" s="37" t="inlineStr">
        <is>
          <t>UNID</t>
        </is>
      </c>
      <c r="E161" s="37" t="inlineStr">
        <is>
          <t>COEFICIENTE</t>
        </is>
      </c>
      <c r="F161" s="37" t="inlineStr">
        <is>
          <t>PREÇO UNITÁRIO</t>
        </is>
      </c>
      <c r="G161" s="37" t="inlineStr">
        <is>
          <t>TOTAL</t>
        </is>
      </c>
    </row>
    <row r="162" ht="15" customHeight="1">
      <c r="A162" s="44" t="inlineStr">
        <is>
          <t>55.05.64</t>
        </is>
      </c>
      <c r="B162" s="43" t="inlineStr">
        <is>
          <t>OPERADOR DE ESCAVADEIRA HIDRAULICA</t>
        </is>
      </c>
      <c r="C162" s="44" t="inlineStr">
        <is>
          <t>SUDECAP</t>
        </is>
      </c>
      <c r="D162" s="44" t="inlineStr">
        <is>
          <t>H</t>
        </is>
      </c>
      <c r="E162" s="21">
        <f>L162*FATOR</f>
        <v/>
      </c>
      <c r="F162" s="22" t="n">
        <v>26.88</v>
      </c>
      <c r="G162" s="22">
        <f>ROUND(E162*F162, 2)</f>
        <v/>
      </c>
      <c r="L162" t="n">
        <v>1</v>
      </c>
      <c r="M162" t="n">
        <v>26.88</v>
      </c>
      <c r="N162">
        <f>(M162-F162)</f>
        <v/>
      </c>
    </row>
    <row r="163" ht="15" customHeight="1">
      <c r="A163" s="2" t="n"/>
      <c r="B163" s="2" t="n"/>
      <c r="C163" s="2" t="n"/>
      <c r="D163" s="2" t="n"/>
      <c r="E163" s="45" t="inlineStr">
        <is>
          <t>TOTAL Mão de Obra:</t>
        </is>
      </c>
      <c r="F163" s="55" t="n"/>
      <c r="G163" s="23">
        <f>SUM(G162:G162)</f>
        <v/>
      </c>
    </row>
    <row r="164" ht="15" customHeight="1">
      <c r="A164" s="2" t="n"/>
      <c r="B164" s="2" t="n"/>
      <c r="C164" s="2" t="n"/>
      <c r="D164" s="2" t="n"/>
      <c r="E164" s="46" t="inlineStr">
        <is>
          <t>VALOR:</t>
        </is>
      </c>
      <c r="F164" s="55" t="n"/>
      <c r="G164" s="5">
        <f>SUM(G160,G157,G163)</f>
        <v/>
      </c>
    </row>
    <row r="165" ht="15" customHeight="1">
      <c r="A165" s="2" t="n"/>
      <c r="B165" s="2" t="n"/>
      <c r="C165" s="2" t="n"/>
      <c r="D165" s="2" t="n"/>
      <c r="E165" s="46" t="inlineStr">
        <is>
          <t>VALOR BDI:</t>
        </is>
      </c>
      <c r="F165" s="55" t="n"/>
      <c r="G165" s="5">
        <f>ROUNDDOWN(G164*BDI,2)</f>
        <v/>
      </c>
    </row>
    <row r="166" ht="15" customHeight="1">
      <c r="A166" s="2" t="n"/>
      <c r="B166" s="2" t="n"/>
      <c r="C166" s="2" t="n"/>
      <c r="D166" s="2" t="n"/>
      <c r="E166" s="46" t="inlineStr">
        <is>
          <t>VALOR COM BDI:</t>
        </is>
      </c>
      <c r="F166" s="55" t="n"/>
      <c r="G166" s="5">
        <f>G165 + G164</f>
        <v/>
      </c>
    </row>
    <row r="167" ht="9.949999999999999" customHeight="1">
      <c r="A167" s="2" t="n"/>
      <c r="B167" s="2" t="n"/>
      <c r="C167" s="40" t="n"/>
      <c r="E167" s="2" t="n"/>
      <c r="F167" s="2" t="n"/>
      <c r="G167" s="2" t="n"/>
    </row>
    <row r="168" ht="20.1" customHeight="1">
      <c r="A168" s="41" t="inlineStr">
        <is>
          <t>50.41.11 CHP/MÁQUINA CORTADORA DE PISO (SERRA CLIPPER), À GASOLINA, 13HP, ÚMIDO OU À SECO, OU EQUIVALENTE (H)</t>
        </is>
      </c>
      <c r="B168" s="54" t="n"/>
      <c r="C168" s="54" t="n"/>
      <c r="D168" s="54" t="n"/>
      <c r="E168" s="54" t="n"/>
      <c r="F168" s="54" t="n"/>
      <c r="G168" s="55" t="n"/>
    </row>
    <row r="169" ht="15" customHeight="1">
      <c r="A169" s="42" t="inlineStr">
        <is>
          <t>Equipamento</t>
        </is>
      </c>
      <c r="B169" s="55" t="n"/>
      <c r="C169" s="37" t="inlineStr">
        <is>
          <t>FONTE</t>
        </is>
      </c>
      <c r="D169" s="37" t="inlineStr">
        <is>
          <t>UNID</t>
        </is>
      </c>
      <c r="E169" s="37" t="inlineStr">
        <is>
          <t>COEFICIENTE</t>
        </is>
      </c>
      <c r="F169" s="37" t="inlineStr">
        <is>
          <t>PREÇO UNITÁRIO</t>
        </is>
      </c>
      <c r="G169" s="37" t="inlineStr">
        <is>
          <t>TOTAL</t>
        </is>
      </c>
    </row>
    <row r="170" ht="21" customHeight="1">
      <c r="A170" s="44" t="inlineStr">
        <is>
          <t>54.40.30</t>
        </is>
      </c>
      <c r="B170" s="43" t="inlineStr">
        <is>
          <t>MÁQUINA CORTADORA DE PISO (SERRA CLIPPER), À GASOLINA, 13HP, ÚMIDO OU À SECO, OU EQUIVALENTE</t>
        </is>
      </c>
      <c r="C170" s="44" t="inlineStr">
        <is>
          <t>SUDECAP</t>
        </is>
      </c>
      <c r="D170" s="44" t="inlineStr">
        <is>
          <t>UN</t>
        </is>
      </c>
      <c r="E170" s="21" t="n">
        <v>0.00027</v>
      </c>
      <c r="F170" s="22">
        <f>ROUND(M170*FATOR, 2)</f>
        <v/>
      </c>
      <c r="G170" s="22">
        <f>ROUND(E170*F170, 2)</f>
        <v/>
      </c>
      <c r="L170" t="n">
        <v>0.00027</v>
      </c>
      <c r="M170" t="n">
        <v>6603.98</v>
      </c>
      <c r="N170">
        <f>(M170-F170)</f>
        <v/>
      </c>
    </row>
    <row r="171" ht="15" customHeight="1">
      <c r="A171" s="2" t="n"/>
      <c r="B171" s="2" t="n"/>
      <c r="C171" s="2" t="n"/>
      <c r="D171" s="2" t="n"/>
      <c r="E171" s="45" t="inlineStr">
        <is>
          <t>TOTAL Equipamento:</t>
        </is>
      </c>
      <c r="F171" s="55" t="n"/>
      <c r="G171" s="23">
        <f>SUM(G170:G170)</f>
        <v/>
      </c>
    </row>
    <row r="172" ht="15" customHeight="1">
      <c r="A172" s="42" t="inlineStr">
        <is>
          <t>Material</t>
        </is>
      </c>
      <c r="B172" s="55" t="n"/>
      <c r="C172" s="37" t="inlineStr">
        <is>
          <t>FONTE</t>
        </is>
      </c>
      <c r="D172" s="37" t="inlineStr">
        <is>
          <t>UNID</t>
        </is>
      </c>
      <c r="E172" s="37" t="inlineStr">
        <is>
          <t>COEFICIENTE</t>
        </is>
      </c>
      <c r="F172" s="37" t="inlineStr">
        <is>
          <t>PREÇO UNITÁRIO</t>
        </is>
      </c>
      <c r="G172" s="37" t="inlineStr">
        <is>
          <t>TOTAL</t>
        </is>
      </c>
    </row>
    <row r="173" ht="15" customHeight="1">
      <c r="A173" s="44" t="inlineStr">
        <is>
          <t>68.01.25</t>
        </is>
      </c>
      <c r="B173" s="43" t="inlineStr">
        <is>
          <t>GASOLINA COMUM</t>
        </is>
      </c>
      <c r="C173" s="44" t="inlineStr">
        <is>
          <t>SUDECAP</t>
        </is>
      </c>
      <c r="D173" s="44" t="inlineStr">
        <is>
          <t>L</t>
        </is>
      </c>
      <c r="E173" s="21" t="n">
        <v>1.5</v>
      </c>
      <c r="F173" s="22">
        <f>ROUND(M173*FATOR, 2)</f>
        <v/>
      </c>
      <c r="G173" s="22">
        <f>ROUND(E173*F173, 2)</f>
        <v/>
      </c>
      <c r="L173" t="n">
        <v>1.5</v>
      </c>
      <c r="M173" t="n">
        <v>4.62</v>
      </c>
      <c r="N173">
        <f>(M173-F173)</f>
        <v/>
      </c>
    </row>
    <row r="174" ht="15" customHeight="1">
      <c r="A174" s="2" t="n"/>
      <c r="B174" s="2" t="n"/>
      <c r="C174" s="2" t="n"/>
      <c r="D174" s="2" t="n"/>
      <c r="E174" s="45" t="inlineStr">
        <is>
          <t>TOTAL Material:</t>
        </is>
      </c>
      <c r="F174" s="55" t="n"/>
      <c r="G174" s="23">
        <f>SUM(G173:G173)</f>
        <v/>
      </c>
    </row>
    <row r="175" ht="15" customHeight="1">
      <c r="A175" s="2" t="n"/>
      <c r="B175" s="2" t="n"/>
      <c r="C175" s="2" t="n"/>
      <c r="D175" s="2" t="n"/>
      <c r="E175" s="46" t="inlineStr">
        <is>
          <t>VALOR:</t>
        </is>
      </c>
      <c r="F175" s="55" t="n"/>
      <c r="G175" s="5">
        <f>SUM(G174,G171)</f>
        <v/>
      </c>
    </row>
    <row r="176" ht="15" customHeight="1">
      <c r="A176" s="2" t="n"/>
      <c r="B176" s="2" t="n"/>
      <c r="C176" s="2" t="n"/>
      <c r="D176" s="2" t="n"/>
      <c r="E176" s="46" t="inlineStr">
        <is>
          <t>VALOR BDI:</t>
        </is>
      </c>
      <c r="F176" s="55" t="n"/>
      <c r="G176" s="5">
        <f>ROUNDDOWN(G175*BDI,2)</f>
        <v/>
      </c>
    </row>
    <row r="177" ht="15" customHeight="1">
      <c r="A177" s="2" t="n"/>
      <c r="B177" s="2" t="n"/>
      <c r="C177" s="2" t="n"/>
      <c r="D177" s="2" t="n"/>
      <c r="E177" s="46" t="inlineStr">
        <is>
          <t>VALOR COM BDI:</t>
        </is>
      </c>
      <c r="F177" s="55" t="n"/>
      <c r="G177" s="5">
        <f>G176 + G175</f>
        <v/>
      </c>
    </row>
    <row r="178" ht="9.949999999999999" customHeight="1">
      <c r="A178" s="2" t="n"/>
      <c r="B178" s="2" t="n"/>
      <c r="C178" s="40" t="n"/>
      <c r="E178" s="2" t="n"/>
      <c r="F178" s="2" t="n"/>
      <c r="G178" s="2" t="n"/>
    </row>
    <row r="179" ht="20.1" customHeight="1">
      <c r="A179" s="41" t="inlineStr">
        <is>
          <t>50.36.10 CHP/TRATOR DE ESTEIRAS, POTENCIA DE 177HP/132KW, PESO OPERACIONAL DE 16,5T, COM LAMINA COM CAPACIDADE DE 3,18M3, OU EQUIVALENTE (H)</t>
        </is>
      </c>
      <c r="B179" s="54" t="n"/>
      <c r="C179" s="54" t="n"/>
      <c r="D179" s="54" t="n"/>
      <c r="E179" s="54" t="n"/>
      <c r="F179" s="54" t="n"/>
      <c r="G179" s="55" t="n"/>
    </row>
    <row r="180" ht="15" customHeight="1">
      <c r="A180" s="42" t="inlineStr">
        <is>
          <t>Equipamento</t>
        </is>
      </c>
      <c r="B180" s="55" t="n"/>
      <c r="C180" s="37" t="inlineStr">
        <is>
          <t>FONTE</t>
        </is>
      </c>
      <c r="D180" s="37" t="inlineStr">
        <is>
          <t>UNID</t>
        </is>
      </c>
      <c r="E180" s="37" t="inlineStr">
        <is>
          <t>COEFICIENTE</t>
        </is>
      </c>
      <c r="F180" s="37" t="inlineStr">
        <is>
          <t>PREÇO UNITÁRIO</t>
        </is>
      </c>
      <c r="G180" s="37" t="inlineStr">
        <is>
          <t>TOTAL</t>
        </is>
      </c>
    </row>
    <row r="181" ht="29.1" customHeight="1">
      <c r="A181" s="44" t="inlineStr">
        <is>
          <t>54.36.10</t>
        </is>
      </c>
      <c r="B181" s="43" t="inlineStr">
        <is>
          <t>TRATOR DE ESTEIRAS, POTENCIA DE 177HP/132KW, PESO OPERACIONAL DE 16,5T, COM LAMINA COM CAPACIDADE DE 3,18M3, OU EQUIVALENTE</t>
        </is>
      </c>
      <c r="C181" s="44" t="inlineStr">
        <is>
          <t>SUDECAP</t>
        </is>
      </c>
      <c r="D181" s="44" t="inlineStr">
        <is>
          <t>UN</t>
        </is>
      </c>
      <c r="E181" s="21" t="n">
        <v>0.00013</v>
      </c>
      <c r="F181" s="22">
        <f>ROUND(M181*FATOR, 2)</f>
        <v/>
      </c>
      <c r="G181" s="22">
        <f>ROUND(E181*F181, 2)</f>
        <v/>
      </c>
      <c r="L181" t="n">
        <v>0.00013</v>
      </c>
      <c r="M181" t="n">
        <v>1035051.39</v>
      </c>
      <c r="N181">
        <f>(M181-F181)</f>
        <v/>
      </c>
    </row>
    <row r="182" ht="15" customHeight="1">
      <c r="A182" s="2" t="n"/>
      <c r="B182" s="2" t="n"/>
      <c r="C182" s="2" t="n"/>
      <c r="D182" s="2" t="n"/>
      <c r="E182" s="45" t="inlineStr">
        <is>
          <t>TOTAL Equipamento:</t>
        </is>
      </c>
      <c r="F182" s="55" t="n"/>
      <c r="G182" s="23">
        <f>SUM(G181:G181)</f>
        <v/>
      </c>
    </row>
    <row r="183" ht="15" customHeight="1">
      <c r="A183" s="42" t="inlineStr">
        <is>
          <t>Material</t>
        </is>
      </c>
      <c r="B183" s="55" t="n"/>
      <c r="C183" s="37" t="inlineStr">
        <is>
          <t>FONTE</t>
        </is>
      </c>
      <c r="D183" s="37" t="inlineStr">
        <is>
          <t>UNID</t>
        </is>
      </c>
      <c r="E183" s="37" t="inlineStr">
        <is>
          <t>COEFICIENTE</t>
        </is>
      </c>
      <c r="F183" s="37" t="inlineStr">
        <is>
          <t>PREÇO UNITÁRIO</t>
        </is>
      </c>
      <c r="G183" s="37" t="inlineStr">
        <is>
          <t>TOTAL</t>
        </is>
      </c>
    </row>
    <row r="184" ht="15" customHeight="1">
      <c r="A184" s="44" t="inlineStr">
        <is>
          <t>68.01.30</t>
        </is>
      </c>
      <c r="B184" s="43" t="inlineStr">
        <is>
          <t>OLEO DIESEL COMBUSTIVEL COMUM</t>
        </is>
      </c>
      <c r="C184" s="44" t="inlineStr">
        <is>
          <t>SUDECAP</t>
        </is>
      </c>
      <c r="D184" s="44" t="inlineStr">
        <is>
          <t>L</t>
        </is>
      </c>
      <c r="E184" s="21" t="n">
        <v>21.6</v>
      </c>
      <c r="F184" s="22">
        <f>ROUND(M184*FATOR, 2)</f>
        <v/>
      </c>
      <c r="G184" s="22">
        <f>ROUND(E184*F184, 2)</f>
        <v/>
      </c>
      <c r="L184" t="n">
        <v>21.6</v>
      </c>
      <c r="M184" t="n">
        <v>5.95</v>
      </c>
      <c r="N184">
        <f>(M184-F184)</f>
        <v/>
      </c>
    </row>
    <row r="185" ht="15" customHeight="1">
      <c r="A185" s="2" t="n"/>
      <c r="B185" s="2" t="n"/>
      <c r="C185" s="2" t="n"/>
      <c r="D185" s="2" t="n"/>
      <c r="E185" s="45" t="inlineStr">
        <is>
          <t>TOTAL Material:</t>
        </is>
      </c>
      <c r="F185" s="55" t="n"/>
      <c r="G185" s="23">
        <f>SUM(G184:G184)</f>
        <v/>
      </c>
    </row>
    <row r="186" ht="15" customHeight="1">
      <c r="A186" s="42" t="inlineStr">
        <is>
          <t>Mão de Obra</t>
        </is>
      </c>
      <c r="B186" s="55" t="n"/>
      <c r="C186" s="37" t="inlineStr">
        <is>
          <t>FONTE</t>
        </is>
      </c>
      <c r="D186" s="37" t="inlineStr">
        <is>
          <t>UNID</t>
        </is>
      </c>
      <c r="E186" s="37" t="inlineStr">
        <is>
          <t>COEFICIENTE</t>
        </is>
      </c>
      <c r="F186" s="37" t="inlineStr">
        <is>
          <t>PREÇO UNITÁRIO</t>
        </is>
      </c>
      <c r="G186" s="37" t="inlineStr">
        <is>
          <t>TOTAL</t>
        </is>
      </c>
    </row>
    <row r="187" ht="15" customHeight="1">
      <c r="A187" s="44" t="inlineStr">
        <is>
          <t>55.05.70</t>
        </is>
      </c>
      <c r="B187" s="43" t="inlineStr">
        <is>
          <t>OPERADOR TRATOR DE ESTEIRA</t>
        </is>
      </c>
      <c r="C187" s="44" t="inlineStr">
        <is>
          <t>SUDECAP</t>
        </is>
      </c>
      <c r="D187" s="44" t="inlineStr">
        <is>
          <t>H</t>
        </is>
      </c>
      <c r="E187" s="21">
        <f>L187*FATOR</f>
        <v/>
      </c>
      <c r="F187" s="22" t="n">
        <v>24.42</v>
      </c>
      <c r="G187" s="22">
        <f>ROUND(E187*F187, 2)</f>
        <v/>
      </c>
      <c r="L187" t="n">
        <v>1</v>
      </c>
      <c r="M187" t="n">
        <v>24.42</v>
      </c>
      <c r="N187">
        <f>(M187-F187)</f>
        <v/>
      </c>
    </row>
    <row r="188" ht="15" customHeight="1">
      <c r="A188" s="2" t="n"/>
      <c r="B188" s="2" t="n"/>
      <c r="C188" s="2" t="n"/>
      <c r="D188" s="2" t="n"/>
      <c r="E188" s="45" t="inlineStr">
        <is>
          <t>TOTAL Mão de Obra:</t>
        </is>
      </c>
      <c r="F188" s="55" t="n"/>
      <c r="G188" s="23">
        <f>SUM(G187:G187)</f>
        <v/>
      </c>
    </row>
    <row r="189" ht="15" customHeight="1">
      <c r="A189" s="2" t="n"/>
      <c r="B189" s="2" t="n"/>
      <c r="C189" s="2" t="n"/>
      <c r="D189" s="2" t="n"/>
      <c r="E189" s="46" t="inlineStr">
        <is>
          <t>VALOR:</t>
        </is>
      </c>
      <c r="F189" s="55" t="n"/>
      <c r="G189" s="5">
        <f>SUM(G185,G182,G188)</f>
        <v/>
      </c>
    </row>
    <row r="190" ht="15" customHeight="1">
      <c r="A190" s="2" t="n"/>
      <c r="B190" s="2" t="n"/>
      <c r="C190" s="2" t="n"/>
      <c r="D190" s="2" t="n"/>
      <c r="E190" s="46" t="inlineStr">
        <is>
          <t>VALOR BDI:</t>
        </is>
      </c>
      <c r="F190" s="55" t="n"/>
      <c r="G190" s="5">
        <f>ROUNDDOWN(G189*BDI,2)</f>
        <v/>
      </c>
    </row>
    <row r="191" ht="15" customHeight="1">
      <c r="A191" s="2" t="n"/>
      <c r="B191" s="2" t="n"/>
      <c r="C191" s="2" t="n"/>
      <c r="D191" s="2" t="n"/>
      <c r="E191" s="46" t="inlineStr">
        <is>
          <t>VALOR COM BDI:</t>
        </is>
      </c>
      <c r="F191" s="55" t="n"/>
      <c r="G191" s="5">
        <f>G190 + G189</f>
        <v/>
      </c>
    </row>
    <row r="192" ht="9.949999999999999" customHeight="1">
      <c r="A192" s="2" t="n"/>
      <c r="B192" s="2" t="n"/>
      <c r="C192" s="40" t="n"/>
      <c r="E192" s="2" t="n"/>
      <c r="F192" s="2" t="n"/>
      <c r="G192" s="2" t="n"/>
    </row>
    <row r="193" ht="20.1" customHeight="1">
      <c r="A193" s="41" t="inlineStr">
        <is>
          <t>50.39.10 CHP/VIBRADOR DE IMERSAO COM MANGOTE DE 45MM (H)</t>
        </is>
      </c>
      <c r="B193" s="54" t="n"/>
      <c r="C193" s="54" t="n"/>
      <c r="D193" s="54" t="n"/>
      <c r="E193" s="54" t="n"/>
      <c r="F193" s="54" t="n"/>
      <c r="G193" s="55" t="n"/>
    </row>
    <row r="194" ht="15" customHeight="1">
      <c r="A194" s="42" t="inlineStr">
        <is>
          <t>Equipamento</t>
        </is>
      </c>
      <c r="B194" s="55" t="n"/>
      <c r="C194" s="37" t="inlineStr">
        <is>
          <t>FONTE</t>
        </is>
      </c>
      <c r="D194" s="37" t="inlineStr">
        <is>
          <t>UNID</t>
        </is>
      </c>
      <c r="E194" s="37" t="inlineStr">
        <is>
          <t>COEFICIENTE</t>
        </is>
      </c>
      <c r="F194" s="37" t="inlineStr">
        <is>
          <t>PREÇO UNITÁRIO</t>
        </is>
      </c>
      <c r="G194" s="37" t="inlineStr">
        <is>
          <t>TOTAL</t>
        </is>
      </c>
    </row>
    <row r="195" ht="21" customHeight="1">
      <c r="A195" s="44" t="inlineStr">
        <is>
          <t>54.39.10</t>
        </is>
      </c>
      <c r="B195" s="43" t="inlineStr">
        <is>
          <t>MANGOTE P/ VIBRADOR DE IMERSAO PENDULAR D= 45MM x 5M, OU EQUIVALENTE</t>
        </is>
      </c>
      <c r="C195" s="44" t="inlineStr">
        <is>
          <t>SUDECAP</t>
        </is>
      </c>
      <c r="D195" s="44" t="inlineStr">
        <is>
          <t>UN</t>
        </is>
      </c>
      <c r="E195" s="21" t="n">
        <v>0.00034</v>
      </c>
      <c r="F195" s="22">
        <f>ROUND(M195*FATOR, 2)</f>
        <v/>
      </c>
      <c r="G195" s="22">
        <f>ROUND(E195*F195, 2)</f>
        <v/>
      </c>
      <c r="L195" t="n">
        <v>0.00034</v>
      </c>
      <c r="M195" t="n">
        <v>1057.99</v>
      </c>
      <c r="N195">
        <f>(M195-F195)</f>
        <v/>
      </c>
    </row>
    <row r="196" ht="21" customHeight="1">
      <c r="A196" s="44" t="inlineStr">
        <is>
          <t>54.39.11</t>
        </is>
      </c>
      <c r="B196" s="43" t="inlineStr">
        <is>
          <t>MOTOR P/ VIBRADOR DE IMERSAO TRIFASICO 220/380V 2CV, OU EQUIVALENTE</t>
        </is>
      </c>
      <c r="C196" s="44" t="inlineStr">
        <is>
          <t>SUDECAP</t>
        </is>
      </c>
      <c r="D196" s="44" t="inlineStr">
        <is>
          <t>UN</t>
        </is>
      </c>
      <c r="E196" s="21" t="n">
        <v>0.00034</v>
      </c>
      <c r="F196" s="22">
        <f>ROUND(M196*FATOR, 2)</f>
        <v/>
      </c>
      <c r="G196" s="22">
        <f>ROUND(E196*F196, 2)</f>
        <v/>
      </c>
      <c r="L196" t="n">
        <v>0.00034</v>
      </c>
      <c r="M196" t="n">
        <v>1568.35</v>
      </c>
      <c r="N196">
        <f>(M196-F196)</f>
        <v/>
      </c>
    </row>
    <row r="197" ht="15" customHeight="1">
      <c r="A197" s="2" t="n"/>
      <c r="B197" s="2" t="n"/>
      <c r="C197" s="2" t="n"/>
      <c r="D197" s="2" t="n"/>
      <c r="E197" s="45" t="inlineStr">
        <is>
          <t>TOTAL Equipamento:</t>
        </is>
      </c>
      <c r="F197" s="55" t="n"/>
      <c r="G197" s="23">
        <f>SUM(G195:G196)</f>
        <v/>
      </c>
    </row>
    <row r="198" ht="15" customHeight="1">
      <c r="A198" s="42" t="inlineStr">
        <is>
          <t>Material</t>
        </is>
      </c>
      <c r="B198" s="55" t="n"/>
      <c r="C198" s="37" t="inlineStr">
        <is>
          <t>FONTE</t>
        </is>
      </c>
      <c r="D198" s="37" t="inlineStr">
        <is>
          <t>UNID</t>
        </is>
      </c>
      <c r="E198" s="37" t="inlineStr">
        <is>
          <t>COEFICIENTE</t>
        </is>
      </c>
      <c r="F198" s="37" t="inlineStr">
        <is>
          <t>PREÇO UNITÁRIO</t>
        </is>
      </c>
      <c r="G198" s="37" t="inlineStr">
        <is>
          <t>TOTAL</t>
        </is>
      </c>
    </row>
    <row r="199" ht="15" customHeight="1">
      <c r="A199" s="44" t="inlineStr">
        <is>
          <t>83.23.10</t>
        </is>
      </c>
      <c r="B199" s="43" t="inlineStr">
        <is>
          <t>KILOWATT/HORA B3 - DEMAIS CLASSES - INCLUSIVE ICMS</t>
        </is>
      </c>
      <c r="C199" s="44" t="inlineStr">
        <is>
          <t>SUDECAP</t>
        </is>
      </c>
      <c r="D199" s="44" t="inlineStr">
        <is>
          <t>KWH</t>
        </is>
      </c>
      <c r="E199" s="21" t="n">
        <v>1.492</v>
      </c>
      <c r="F199" s="22">
        <f>ROUND(M199*FATOR, 2)</f>
        <v/>
      </c>
      <c r="G199" s="22">
        <f>ROUND(E199*F199, 2)</f>
        <v/>
      </c>
      <c r="L199" t="n">
        <v>1.492</v>
      </c>
      <c r="M199" t="n">
        <v>1</v>
      </c>
      <c r="N199">
        <f>(M199-F199)</f>
        <v/>
      </c>
    </row>
    <row r="200" ht="15" customHeight="1">
      <c r="A200" s="2" t="n"/>
      <c r="B200" s="2" t="n"/>
      <c r="C200" s="2" t="n"/>
      <c r="D200" s="2" t="n"/>
      <c r="E200" s="45" t="inlineStr">
        <is>
          <t>TOTAL Material:</t>
        </is>
      </c>
      <c r="F200" s="55" t="n"/>
      <c r="G200" s="23">
        <f>SUM(G199:G199)</f>
        <v/>
      </c>
    </row>
    <row r="201" ht="15" customHeight="1">
      <c r="A201" s="2" t="n"/>
      <c r="B201" s="2" t="n"/>
      <c r="C201" s="2" t="n"/>
      <c r="D201" s="2" t="n"/>
      <c r="E201" s="46" t="inlineStr">
        <is>
          <t>VALOR:</t>
        </is>
      </c>
      <c r="F201" s="55" t="n"/>
      <c r="G201" s="5">
        <f>SUM(G200,G197)</f>
        <v/>
      </c>
    </row>
    <row r="202" ht="15" customHeight="1">
      <c r="A202" s="2" t="n"/>
      <c r="B202" s="2" t="n"/>
      <c r="C202" s="2" t="n"/>
      <c r="D202" s="2" t="n"/>
      <c r="E202" s="46" t="inlineStr">
        <is>
          <t>VALOR BDI:</t>
        </is>
      </c>
      <c r="F202" s="55" t="n"/>
      <c r="G202" s="5">
        <f>ROUNDDOWN(G201*BDI,2)</f>
        <v/>
      </c>
    </row>
    <row r="203" ht="15" customHeight="1">
      <c r="A203" s="2" t="n"/>
      <c r="B203" s="2" t="n"/>
      <c r="C203" s="2" t="n"/>
      <c r="D203" s="2" t="n"/>
      <c r="E203" s="46" t="inlineStr">
        <is>
          <t>VALOR COM BDI:</t>
        </is>
      </c>
      <c r="F203" s="55" t="n"/>
      <c r="G203" s="5">
        <f>G202 + G201</f>
        <v/>
      </c>
    </row>
    <row r="204" ht="9.949999999999999" customHeight="1">
      <c r="A204" s="2" t="n"/>
      <c r="B204" s="2" t="n"/>
      <c r="C204" s="40" t="n"/>
      <c r="E204" s="2" t="n"/>
      <c r="F204" s="2" t="n"/>
      <c r="G204" s="2" t="n"/>
    </row>
    <row r="205" ht="20.1" customHeight="1">
      <c r="A205" s="41" t="inlineStr">
        <is>
          <t>40.08.05 CONCRETO 1:4:8, B1-B2 CALCARIA - PREPARO (M3)</t>
        </is>
      </c>
      <c r="B205" s="54" t="n"/>
      <c r="C205" s="54" t="n"/>
      <c r="D205" s="54" t="n"/>
      <c r="E205" s="54" t="n"/>
      <c r="F205" s="54" t="n"/>
      <c r="G205" s="55" t="n"/>
    </row>
    <row r="206" ht="15" customHeight="1">
      <c r="A206" s="42" t="inlineStr">
        <is>
          <t>Equipamento Custo Horário</t>
        </is>
      </c>
      <c r="B206" s="55" t="n"/>
      <c r="C206" s="37" t="inlineStr">
        <is>
          <t>FONTE</t>
        </is>
      </c>
      <c r="D206" s="37" t="inlineStr">
        <is>
          <t>UNID</t>
        </is>
      </c>
      <c r="E206" s="37" t="inlineStr">
        <is>
          <t>COEFICIENTE</t>
        </is>
      </c>
      <c r="F206" s="37" t="inlineStr">
        <is>
          <t>PREÇO UNITÁRIO</t>
        </is>
      </c>
      <c r="G206" s="37" t="inlineStr">
        <is>
          <t>TOTAL</t>
        </is>
      </c>
    </row>
    <row r="207" ht="15" customHeight="1">
      <c r="A207" s="44" t="inlineStr">
        <is>
          <t>50.05.11</t>
        </is>
      </c>
      <c r="B207" s="43" t="inlineStr">
        <is>
          <t>CHI/BETONEIRA 400 L, SEM CARREGADOR</t>
        </is>
      </c>
      <c r="C207" s="44" t="inlineStr">
        <is>
          <t>SUDECAP</t>
        </is>
      </c>
      <c r="D207" s="44" t="inlineStr">
        <is>
          <t>H</t>
        </is>
      </c>
      <c r="E207" s="21" t="n">
        <v>0.72</v>
      </c>
      <c r="F207" s="22">
        <f>'COMPOSICOES AUXILIARES'!G48</f>
        <v/>
      </c>
      <c r="G207" s="22">
        <f>ROUND(E207*F207, 2)</f>
        <v/>
      </c>
      <c r="L207" t="n">
        <v>0.72</v>
      </c>
      <c r="M207" t="n">
        <v>0.76</v>
      </c>
      <c r="N207">
        <f>(M207-F207)</f>
        <v/>
      </c>
    </row>
    <row r="208" ht="15" customHeight="1">
      <c r="A208" s="44" t="inlineStr">
        <is>
          <t>50.05.10</t>
        </is>
      </c>
      <c r="B208" s="43" t="inlineStr">
        <is>
          <t>CHP/BETONEIRA 400 L, SEM CARREGADOR</t>
        </is>
      </c>
      <c r="C208" s="44" t="inlineStr">
        <is>
          <t>SUDECAP</t>
        </is>
      </c>
      <c r="D208" s="44" t="inlineStr">
        <is>
          <t>H</t>
        </is>
      </c>
      <c r="E208" s="21" t="n">
        <v>0.76</v>
      </c>
      <c r="F208" s="22">
        <f>'COMPOSICOES AUXILIARES'!G109</f>
        <v/>
      </c>
      <c r="G208" s="22">
        <f>ROUND(E208*F208, 2)</f>
        <v/>
      </c>
      <c r="L208" t="n">
        <v>0.76</v>
      </c>
      <c r="M208" t="n">
        <v>3.32</v>
      </c>
      <c r="N208">
        <f>(M208-F208)</f>
        <v/>
      </c>
    </row>
    <row r="209" ht="18" customHeight="1">
      <c r="A209" s="2" t="n"/>
      <c r="B209" s="2" t="n"/>
      <c r="C209" s="2" t="n"/>
      <c r="D209" s="2" t="n"/>
      <c r="E209" s="45" t="inlineStr">
        <is>
          <t>TOTAL Equipamento Custo Horário:</t>
        </is>
      </c>
      <c r="F209" s="55" t="n"/>
      <c r="G209" s="23">
        <f>SUM(G207:G208)</f>
        <v/>
      </c>
    </row>
    <row r="210" ht="15" customHeight="1">
      <c r="A210" s="42" t="inlineStr">
        <is>
          <t>Material</t>
        </is>
      </c>
      <c r="B210" s="55" t="n"/>
      <c r="C210" s="37" t="inlineStr">
        <is>
          <t>FONTE</t>
        </is>
      </c>
      <c r="D210" s="37" t="inlineStr">
        <is>
          <t>UNID</t>
        </is>
      </c>
      <c r="E210" s="37" t="inlineStr">
        <is>
          <t>COEFICIENTE</t>
        </is>
      </c>
      <c r="F210" s="37" t="inlineStr">
        <is>
          <t>PREÇO UNITÁRIO</t>
        </is>
      </c>
      <c r="G210" s="37" t="inlineStr">
        <is>
          <t>TOTAL</t>
        </is>
      </c>
    </row>
    <row r="211" ht="15" customHeight="1">
      <c r="A211" s="44" t="inlineStr">
        <is>
          <t>63.05.05</t>
        </is>
      </c>
      <c r="B211" s="43" t="inlineStr">
        <is>
          <t>AREIA LAVADA COM FRETE</t>
        </is>
      </c>
      <c r="C211" s="44" t="inlineStr">
        <is>
          <t>SUDECAP</t>
        </is>
      </c>
      <c r="D211" s="44" t="inlineStr">
        <is>
          <t>M3</t>
        </is>
      </c>
      <c r="E211" s="21" t="n">
        <v>0.5982</v>
      </c>
      <c r="F211" s="22">
        <f>ROUND(M211*FATOR, 2)</f>
        <v/>
      </c>
      <c r="G211" s="22">
        <f>ROUND(E211*F211, 2)</f>
        <v/>
      </c>
      <c r="L211" t="n">
        <v>0.5982</v>
      </c>
      <c r="M211" t="n">
        <v>205.38</v>
      </c>
      <c r="N211">
        <f>(M211-F211)</f>
        <v/>
      </c>
    </row>
    <row r="212" ht="15" customHeight="1">
      <c r="A212" s="44" t="inlineStr">
        <is>
          <t>63.01.03</t>
        </is>
      </c>
      <c r="B212" s="43" t="inlineStr">
        <is>
          <t>BRITAS 1, 2 OU 3, CALCÁRIA COM FRETE</t>
        </is>
      </c>
      <c r="C212" s="44" t="inlineStr">
        <is>
          <t>SUDECAP</t>
        </is>
      </c>
      <c r="D212" s="44" t="inlineStr">
        <is>
          <t>M3</t>
        </is>
      </c>
      <c r="E212" s="21" t="n">
        <v>0.8367</v>
      </c>
      <c r="F212" s="22">
        <f>ROUND(M212*FATOR, 2)</f>
        <v/>
      </c>
      <c r="G212" s="22">
        <f>ROUND(E212*F212, 2)</f>
        <v/>
      </c>
      <c r="L212" t="n">
        <v>0.8367</v>
      </c>
      <c r="M212" t="n">
        <v>173.18</v>
      </c>
      <c r="N212">
        <f>(M212-F212)</f>
        <v/>
      </c>
    </row>
    <row r="213" ht="15" customHeight="1">
      <c r="A213" s="44" t="inlineStr">
        <is>
          <t>62.01.05</t>
        </is>
      </c>
      <c r="B213" s="43" t="inlineStr">
        <is>
          <t>CIMENTO PORTLAND COMUM    ( CPIII-40 )  SC 50KG</t>
        </is>
      </c>
      <c r="C213" s="44" t="inlineStr">
        <is>
          <t>SUDECAP</t>
        </is>
      </c>
      <c r="D213" s="44" t="inlineStr">
        <is>
          <t>KG</t>
        </is>
      </c>
      <c r="E213" s="21" t="n">
        <v>172.5632</v>
      </c>
      <c r="F213" s="22">
        <f>ROUND(M213*FATOR, 2)</f>
        <v/>
      </c>
      <c r="G213" s="22">
        <f>ROUND(E213*F213, 2)</f>
        <v/>
      </c>
      <c r="L213" t="n">
        <v>172.5632</v>
      </c>
      <c r="M213" t="n">
        <v>0.7</v>
      </c>
      <c r="N213">
        <f>(M213-F213)</f>
        <v/>
      </c>
    </row>
    <row r="214" ht="15" customHeight="1">
      <c r="A214" s="2" t="n"/>
      <c r="B214" s="2" t="n"/>
      <c r="C214" s="2" t="n"/>
      <c r="D214" s="2" t="n"/>
      <c r="E214" s="45" t="inlineStr">
        <is>
          <t>TOTAL Material:</t>
        </is>
      </c>
      <c r="F214" s="55" t="n"/>
      <c r="G214" s="23">
        <f>SUM(G211:G213)</f>
        <v/>
      </c>
    </row>
    <row r="215" ht="15" customHeight="1">
      <c r="A215" s="42" t="inlineStr">
        <is>
          <t>Mão de Obra</t>
        </is>
      </c>
      <c r="B215" s="55" t="n"/>
      <c r="C215" s="37" t="inlineStr">
        <is>
          <t>FONTE</t>
        </is>
      </c>
      <c r="D215" s="37" t="inlineStr">
        <is>
          <t>UNID</t>
        </is>
      </c>
      <c r="E215" s="37" t="inlineStr">
        <is>
          <t>COEFICIENTE</t>
        </is>
      </c>
      <c r="F215" s="37" t="inlineStr">
        <is>
          <t>PREÇO UNITÁRIO</t>
        </is>
      </c>
      <c r="G215" s="37" t="inlineStr">
        <is>
          <t>TOTAL</t>
        </is>
      </c>
    </row>
    <row r="216" ht="15" customHeight="1">
      <c r="A216" s="44" t="inlineStr">
        <is>
          <t>55.05.21</t>
        </is>
      </c>
      <c r="B216" s="43" t="inlineStr">
        <is>
          <t>OPERADOR DE BETONEIRA</t>
        </is>
      </c>
      <c r="C216" s="44" t="inlineStr">
        <is>
          <t>SUDECAP</t>
        </is>
      </c>
      <c r="D216" s="44" t="inlineStr">
        <is>
          <t>H</t>
        </is>
      </c>
      <c r="E216" s="21">
        <f>L216*FATOR</f>
        <v/>
      </c>
      <c r="F216" s="22" t="n">
        <v>24.05</v>
      </c>
      <c r="G216" s="22">
        <f>ROUND(E216*F216, 2)</f>
        <v/>
      </c>
      <c r="L216" t="n">
        <v>1.48</v>
      </c>
      <c r="M216" t="n">
        <v>24.05</v>
      </c>
      <c r="N216">
        <f>(M216-F216)</f>
        <v/>
      </c>
    </row>
    <row r="217" ht="15" customHeight="1">
      <c r="A217" s="44" t="inlineStr">
        <is>
          <t>55.10.88</t>
        </is>
      </c>
      <c r="B217" s="43" t="inlineStr">
        <is>
          <t>SERVENTE</t>
        </is>
      </c>
      <c r="C217" s="44" t="inlineStr">
        <is>
          <t>SUDECAP</t>
        </is>
      </c>
      <c r="D217" s="44" t="inlineStr">
        <is>
          <t>H</t>
        </is>
      </c>
      <c r="E217" s="21">
        <f>L217*FATOR</f>
        <v/>
      </c>
      <c r="F217" s="22" t="n">
        <v>16.84</v>
      </c>
      <c r="G217" s="22">
        <f>ROUND(E217*F217, 2)</f>
        <v/>
      </c>
      <c r="L217" t="n">
        <v>2.34</v>
      </c>
      <c r="M217" t="n">
        <v>16.84</v>
      </c>
      <c r="N217">
        <f>(M217-F217)</f>
        <v/>
      </c>
    </row>
    <row r="218" ht="15" customHeight="1">
      <c r="A218" s="2" t="n"/>
      <c r="B218" s="2" t="n"/>
      <c r="C218" s="2" t="n"/>
      <c r="D218" s="2" t="n"/>
      <c r="E218" s="45" t="inlineStr">
        <is>
          <t>TOTAL Mão de Obra:</t>
        </is>
      </c>
      <c r="F218" s="55" t="n"/>
      <c r="G218" s="23">
        <f>SUM(G216:G217)</f>
        <v/>
      </c>
    </row>
    <row r="219" ht="15" customHeight="1">
      <c r="A219" s="2" t="n"/>
      <c r="B219" s="2" t="n"/>
      <c r="C219" s="2" t="n"/>
      <c r="D219" s="2" t="n"/>
      <c r="E219" s="46" t="inlineStr">
        <is>
          <t>VALOR:</t>
        </is>
      </c>
      <c r="F219" s="55" t="n"/>
      <c r="G219" s="5">
        <f>SUM(G214,G209,G218)</f>
        <v/>
      </c>
    </row>
    <row r="220" ht="15" customHeight="1">
      <c r="A220" s="2" t="n"/>
      <c r="B220" s="2" t="n"/>
      <c r="C220" s="2" t="n"/>
      <c r="D220" s="2" t="n"/>
      <c r="E220" s="46" t="inlineStr">
        <is>
          <t>VALOR BDI:</t>
        </is>
      </c>
      <c r="F220" s="55" t="n"/>
      <c r="G220" s="5">
        <f>ROUNDDOWN(G219*BDI,2)</f>
        <v/>
      </c>
    </row>
    <row r="221" ht="15" customHeight="1">
      <c r="A221" s="2" t="n"/>
      <c r="B221" s="2" t="n"/>
      <c r="C221" s="2" t="n"/>
      <c r="D221" s="2" t="n"/>
      <c r="E221" s="46" t="inlineStr">
        <is>
          <t>VALOR COM BDI:</t>
        </is>
      </c>
      <c r="F221" s="55" t="n"/>
      <c r="G221" s="5">
        <f>G220 + G219</f>
        <v/>
      </c>
    </row>
    <row r="222" ht="9.949999999999999" customHeight="1">
      <c r="A222" s="2" t="n"/>
      <c r="B222" s="2" t="n"/>
      <c r="C222" s="40" t="n"/>
      <c r="E222" s="2" t="n"/>
      <c r="F222" s="2" t="n"/>
      <c r="G222" s="2" t="n"/>
    </row>
    <row r="223" ht="20.1" customHeight="1">
      <c r="A223" s="41" t="inlineStr">
        <is>
          <t>40.09.05 CONCRETO 1:4:8, B1-B2 CALCARIA,LANCADO EM FUNDACAO (M3)</t>
        </is>
      </c>
      <c r="B223" s="54" t="n"/>
      <c r="C223" s="54" t="n"/>
      <c r="D223" s="54" t="n"/>
      <c r="E223" s="54" t="n"/>
      <c r="F223" s="54" t="n"/>
      <c r="G223" s="55" t="n"/>
    </row>
    <row r="224" ht="15" customHeight="1">
      <c r="A224" s="42" t="inlineStr">
        <is>
          <t>Serviço</t>
        </is>
      </c>
      <c r="B224" s="55" t="n"/>
      <c r="C224" s="37" t="inlineStr">
        <is>
          <t>FONTE</t>
        </is>
      </c>
      <c r="D224" s="37" t="inlineStr">
        <is>
          <t>UNID</t>
        </is>
      </c>
      <c r="E224" s="37" t="inlineStr">
        <is>
          <t>COEFICIENTE</t>
        </is>
      </c>
      <c r="F224" s="37" t="inlineStr">
        <is>
          <t>PREÇO UNITÁRIO</t>
        </is>
      </c>
      <c r="G224" s="37" t="inlineStr">
        <is>
          <t>TOTAL</t>
        </is>
      </c>
    </row>
    <row r="225" ht="15" customHeight="1">
      <c r="A225" s="44" t="inlineStr">
        <is>
          <t>40.08.05</t>
        </is>
      </c>
      <c r="B225" s="43" t="inlineStr">
        <is>
          <t>CONCRETO 1:4:8, B1-B2 CALCARIA - PREPARO</t>
        </is>
      </c>
      <c r="C225" s="44" t="inlineStr">
        <is>
          <t>SUDECAP</t>
        </is>
      </c>
      <c r="D225" s="44" t="inlineStr">
        <is>
          <t>M3</t>
        </is>
      </c>
      <c r="E225" s="21" t="n">
        <v>1.13</v>
      </c>
      <c r="F225" s="22">
        <f>'COMPOSICOES AUXILIARES'!G219</f>
        <v/>
      </c>
      <c r="G225" s="22">
        <f>ROUND(E225*F225, 2)</f>
        <v/>
      </c>
      <c r="L225" t="n">
        <v>1.13</v>
      </c>
      <c r="M225" t="n">
        <v>466.62</v>
      </c>
      <c r="N225">
        <f>(M225-F225)</f>
        <v/>
      </c>
    </row>
    <row r="226" ht="15" customHeight="1">
      <c r="A226" s="44" t="inlineStr">
        <is>
          <t>40.16.01</t>
        </is>
      </c>
      <c r="B226" s="43" t="inlineStr">
        <is>
          <t>LANÇAMENTO DE CONCRETO CONVENCIONAL EM FUNDAÇÕES</t>
        </is>
      </c>
      <c r="C226" s="44" t="inlineStr">
        <is>
          <t>SUDECAP</t>
        </is>
      </c>
      <c r="D226" s="44" t="inlineStr">
        <is>
          <t>M3</t>
        </is>
      </c>
      <c r="E226" s="21" t="n">
        <v>1</v>
      </c>
      <c r="F226" s="22">
        <f>'COMPOSICOES AUXILIARES'!G400</f>
        <v/>
      </c>
      <c r="G226" s="22">
        <f>ROUND(E226*F226, 2)</f>
        <v/>
      </c>
      <c r="L226" t="n">
        <v>1</v>
      </c>
      <c r="M226" t="n">
        <v>72.17</v>
      </c>
      <c r="N226">
        <f>(M226-F226)</f>
        <v/>
      </c>
    </row>
    <row r="227" ht="15" customHeight="1">
      <c r="A227" s="2" t="n"/>
      <c r="B227" s="2" t="n"/>
      <c r="C227" s="2" t="n"/>
      <c r="D227" s="2" t="n"/>
      <c r="E227" s="45" t="inlineStr">
        <is>
          <t>TOTAL Serviço:</t>
        </is>
      </c>
      <c r="F227" s="55" t="n"/>
      <c r="G227" s="23">
        <f>SUM(G225:G226)</f>
        <v/>
      </c>
    </row>
    <row r="228" ht="15" customHeight="1">
      <c r="A228" s="2" t="n"/>
      <c r="B228" s="2" t="n"/>
      <c r="C228" s="2" t="n"/>
      <c r="D228" s="2" t="n"/>
      <c r="E228" s="46" t="inlineStr">
        <is>
          <t>VALOR:</t>
        </is>
      </c>
      <c r="F228" s="55" t="n"/>
      <c r="G228" s="5">
        <f>SUM(G227)</f>
        <v/>
      </c>
    </row>
    <row r="229" ht="15" customHeight="1">
      <c r="A229" s="2" t="n"/>
      <c r="B229" s="2" t="n"/>
      <c r="C229" s="2" t="n"/>
      <c r="D229" s="2" t="n"/>
      <c r="E229" s="46" t="inlineStr">
        <is>
          <t>VALOR BDI:</t>
        </is>
      </c>
      <c r="F229" s="55" t="n"/>
      <c r="G229" s="5">
        <f>ROUNDDOWN(G228*BDI,2)</f>
        <v/>
      </c>
    </row>
    <row r="230" ht="15" customHeight="1">
      <c r="A230" s="2" t="n"/>
      <c r="B230" s="2" t="n"/>
      <c r="C230" s="2" t="n"/>
      <c r="D230" s="2" t="n"/>
      <c r="E230" s="46" t="inlineStr">
        <is>
          <t>VALOR COM BDI:</t>
        </is>
      </c>
      <c r="F230" s="55" t="n"/>
      <c r="G230" s="5">
        <f>G229 + G228</f>
        <v/>
      </c>
    </row>
    <row r="231" ht="9.949999999999999" customHeight="1">
      <c r="A231" s="2" t="n"/>
      <c r="B231" s="2" t="n"/>
      <c r="C231" s="40" t="n"/>
      <c r="E231" s="2" t="n"/>
      <c r="F231" s="2" t="n"/>
      <c r="G231" s="2" t="n"/>
    </row>
    <row r="232" ht="20.1" customHeight="1">
      <c r="A232" s="41" t="inlineStr">
        <is>
          <t>04.21.01 CONCRETO 1:4:8, BRITA CALCARIA, PREPARADO EM OBRA E LANÇADO EM FUNDAÇÃO (M3)</t>
        </is>
      </c>
      <c r="B232" s="54" t="n"/>
      <c r="C232" s="54" t="n"/>
      <c r="D232" s="54" t="n"/>
      <c r="E232" s="54" t="n"/>
      <c r="F232" s="54" t="n"/>
      <c r="G232" s="55" t="n"/>
    </row>
    <row r="233" ht="15" customHeight="1">
      <c r="A233" s="42" t="inlineStr">
        <is>
          <t>Serviço</t>
        </is>
      </c>
      <c r="B233" s="55" t="n"/>
      <c r="C233" s="37" t="inlineStr">
        <is>
          <t>FONTE</t>
        </is>
      </c>
      <c r="D233" s="37" t="inlineStr">
        <is>
          <t>UNID</t>
        </is>
      </c>
      <c r="E233" s="37" t="inlineStr">
        <is>
          <t>COEFICIENTE</t>
        </is>
      </c>
      <c r="F233" s="37" t="inlineStr">
        <is>
          <t>PREÇO UNITÁRIO</t>
        </is>
      </c>
      <c r="G233" s="37" t="inlineStr">
        <is>
          <t>TOTAL</t>
        </is>
      </c>
    </row>
    <row r="234" ht="15" customHeight="1">
      <c r="A234" s="44" t="inlineStr">
        <is>
          <t>40.08.05</t>
        </is>
      </c>
      <c r="B234" s="43" t="inlineStr">
        <is>
          <t>CONCRETO 1:4:8, B1-B2 CALCARIA - PREPARO</t>
        </is>
      </c>
      <c r="C234" s="44" t="inlineStr">
        <is>
          <t>SUDECAP</t>
        </is>
      </c>
      <c r="D234" s="44" t="inlineStr">
        <is>
          <t>M3</t>
        </is>
      </c>
      <c r="E234" s="21" t="n">
        <v>1.13</v>
      </c>
      <c r="F234" s="22">
        <f>'COMPOSICOES AUXILIARES'!G219</f>
        <v/>
      </c>
      <c r="G234" s="22">
        <f>ROUND(E234*F234, 2)</f>
        <v/>
      </c>
      <c r="L234" t="n">
        <v>1.13</v>
      </c>
      <c r="M234" t="n">
        <v>466.62</v>
      </c>
      <c r="N234">
        <f>(M234-F234)</f>
        <v/>
      </c>
    </row>
    <row r="235" ht="15" customHeight="1">
      <c r="A235" s="44" t="inlineStr">
        <is>
          <t>40.16.01</t>
        </is>
      </c>
      <c r="B235" s="43" t="inlineStr">
        <is>
          <t>LANÇAMENTO DE CONCRETO CONVENCIONAL EM FUNDAÇÕES</t>
        </is>
      </c>
      <c r="C235" s="44" t="inlineStr">
        <is>
          <t>SUDECAP</t>
        </is>
      </c>
      <c r="D235" s="44" t="inlineStr">
        <is>
          <t>M3</t>
        </is>
      </c>
      <c r="E235" s="21" t="n">
        <v>1</v>
      </c>
      <c r="F235" s="22">
        <f>'COMPOSICOES AUXILIARES'!G400</f>
        <v/>
      </c>
      <c r="G235" s="22">
        <f>ROUND(E235*F235, 2)</f>
        <v/>
      </c>
      <c r="L235" t="n">
        <v>1</v>
      </c>
      <c r="M235" t="n">
        <v>72.17</v>
      </c>
      <c r="N235">
        <f>(M235-F235)</f>
        <v/>
      </c>
    </row>
    <row r="236" ht="15" customHeight="1">
      <c r="A236" s="2" t="n"/>
      <c r="B236" s="2" t="n"/>
      <c r="C236" s="2" t="n"/>
      <c r="D236" s="2" t="n"/>
      <c r="E236" s="45" t="inlineStr">
        <is>
          <t>TOTAL Serviço:</t>
        </is>
      </c>
      <c r="F236" s="55" t="n"/>
      <c r="G236" s="23">
        <f>SUM(G234:G235)</f>
        <v/>
      </c>
    </row>
    <row r="237" ht="15" customHeight="1">
      <c r="A237" s="2" t="n"/>
      <c r="B237" s="2" t="n"/>
      <c r="C237" s="2" t="n"/>
      <c r="D237" s="2" t="n"/>
      <c r="E237" s="46" t="inlineStr">
        <is>
          <t>VALOR:</t>
        </is>
      </c>
      <c r="F237" s="55" t="n"/>
      <c r="G237" s="5">
        <f>SUM(G236)</f>
        <v/>
      </c>
    </row>
    <row r="238" ht="15" customHeight="1">
      <c r="A238" s="2" t="n"/>
      <c r="B238" s="2" t="n"/>
      <c r="C238" s="2" t="n"/>
      <c r="D238" s="2" t="n"/>
      <c r="E238" s="46" t="inlineStr">
        <is>
          <t>VALOR BDI:</t>
        </is>
      </c>
      <c r="F238" s="55" t="n"/>
      <c r="G238" s="5">
        <f>ROUNDDOWN(G237*BDI,2)</f>
        <v/>
      </c>
    </row>
    <row r="239" ht="15" customHeight="1">
      <c r="A239" s="2" t="n"/>
      <c r="B239" s="2" t="n"/>
      <c r="C239" s="2" t="n"/>
      <c r="D239" s="2" t="n"/>
      <c r="E239" s="46" t="inlineStr">
        <is>
          <t>VALOR COM BDI:</t>
        </is>
      </c>
      <c r="F239" s="55" t="n"/>
      <c r="G239" s="5">
        <f>G238 + G237</f>
        <v/>
      </c>
    </row>
    <row r="240" ht="9.949999999999999" customHeight="1">
      <c r="A240" s="2" t="n"/>
      <c r="B240" s="2" t="n"/>
      <c r="C240" s="40" t="n"/>
      <c r="E240" s="2" t="n"/>
      <c r="F240" s="2" t="n"/>
      <c r="G240" s="2" t="n"/>
    </row>
    <row r="241" ht="20.1" customHeight="1">
      <c r="A241" s="41" t="inlineStr">
        <is>
          <t>40.08.23 CONCRETO FCK &gt;= 20 MPA, B1-B2 CALCARIA - PREPARO (M3)</t>
        </is>
      </c>
      <c r="B241" s="54" t="n"/>
      <c r="C241" s="54" t="n"/>
      <c r="D241" s="54" t="n"/>
      <c r="E241" s="54" t="n"/>
      <c r="F241" s="54" t="n"/>
      <c r="G241" s="55" t="n"/>
    </row>
    <row r="242" ht="15" customHeight="1">
      <c r="A242" s="42" t="inlineStr">
        <is>
          <t>Equipamento Custo Horário</t>
        </is>
      </c>
      <c r="B242" s="55" t="n"/>
      <c r="C242" s="37" t="inlineStr">
        <is>
          <t>FONTE</t>
        </is>
      </c>
      <c r="D242" s="37" t="inlineStr">
        <is>
          <t>UNID</t>
        </is>
      </c>
      <c r="E242" s="37" t="inlineStr">
        <is>
          <t>COEFICIENTE</t>
        </is>
      </c>
      <c r="F242" s="37" t="inlineStr">
        <is>
          <t>PREÇO UNITÁRIO</t>
        </is>
      </c>
      <c r="G242" s="37" t="inlineStr">
        <is>
          <t>TOTAL</t>
        </is>
      </c>
    </row>
    <row r="243" ht="15" customHeight="1">
      <c r="A243" s="44" t="inlineStr">
        <is>
          <t>50.05.11</t>
        </is>
      </c>
      <c r="B243" s="43" t="inlineStr">
        <is>
          <t>CHI/BETONEIRA 400 L, SEM CARREGADOR</t>
        </is>
      </c>
      <c r="C243" s="44" t="inlineStr">
        <is>
          <t>SUDECAP</t>
        </is>
      </c>
      <c r="D243" s="44" t="inlineStr">
        <is>
          <t>H</t>
        </is>
      </c>
      <c r="E243" s="21" t="n">
        <v>0.71</v>
      </c>
      <c r="F243" s="22">
        <f>'COMPOSICOES AUXILIARES'!G48</f>
        <v/>
      </c>
      <c r="G243" s="22">
        <f>ROUND(E243*F243, 2)</f>
        <v/>
      </c>
      <c r="L243" t="n">
        <v>0.71</v>
      </c>
      <c r="M243" t="n">
        <v>0.76</v>
      </c>
      <c r="N243">
        <f>(M243-F243)</f>
        <v/>
      </c>
    </row>
    <row r="244" ht="15" customHeight="1">
      <c r="A244" s="44" t="inlineStr">
        <is>
          <t>50.05.10</t>
        </is>
      </c>
      <c r="B244" s="43" t="inlineStr">
        <is>
          <t>CHP/BETONEIRA 400 L, SEM CARREGADOR</t>
        </is>
      </c>
      <c r="C244" s="44" t="inlineStr">
        <is>
          <t>SUDECAP</t>
        </is>
      </c>
      <c r="D244" s="44" t="inlineStr">
        <is>
          <t>H</t>
        </is>
      </c>
      <c r="E244" s="21" t="n">
        <v>0.76</v>
      </c>
      <c r="F244" s="22">
        <f>'COMPOSICOES AUXILIARES'!G109</f>
        <v/>
      </c>
      <c r="G244" s="22">
        <f>ROUND(E244*F244, 2)</f>
        <v/>
      </c>
      <c r="L244" t="n">
        <v>0.76</v>
      </c>
      <c r="M244" t="n">
        <v>3.32</v>
      </c>
      <c r="N244">
        <f>(M244-F244)</f>
        <v/>
      </c>
    </row>
    <row r="245" ht="18" customHeight="1">
      <c r="A245" s="2" t="n"/>
      <c r="B245" s="2" t="n"/>
      <c r="C245" s="2" t="n"/>
      <c r="D245" s="2" t="n"/>
      <c r="E245" s="45" t="inlineStr">
        <is>
          <t>TOTAL Equipamento Custo Horário:</t>
        </is>
      </c>
      <c r="F245" s="55" t="n"/>
      <c r="G245" s="23">
        <f>SUM(G243:G244)</f>
        <v/>
      </c>
    </row>
    <row r="246" ht="15" customHeight="1">
      <c r="A246" s="42" t="inlineStr">
        <is>
          <t>Material</t>
        </is>
      </c>
      <c r="B246" s="55" t="n"/>
      <c r="C246" s="37" t="inlineStr">
        <is>
          <t>FONTE</t>
        </is>
      </c>
      <c r="D246" s="37" t="inlineStr">
        <is>
          <t>UNID</t>
        </is>
      </c>
      <c r="E246" s="37" t="inlineStr">
        <is>
          <t>COEFICIENTE</t>
        </is>
      </c>
      <c r="F246" s="37" t="inlineStr">
        <is>
          <t>PREÇO UNITÁRIO</t>
        </is>
      </c>
      <c r="G246" s="37" t="inlineStr">
        <is>
          <t>TOTAL</t>
        </is>
      </c>
    </row>
    <row r="247" ht="15" customHeight="1">
      <c r="A247" s="44" t="inlineStr">
        <is>
          <t>63.05.05</t>
        </is>
      </c>
      <c r="B247" s="43" t="inlineStr">
        <is>
          <t>AREIA LAVADA COM FRETE</t>
        </is>
      </c>
      <c r="C247" s="44" t="inlineStr">
        <is>
          <t>SUDECAP</t>
        </is>
      </c>
      <c r="D247" s="44" t="inlineStr">
        <is>
          <t>M3</t>
        </is>
      </c>
      <c r="E247" s="21" t="n">
        <v>0.8065</v>
      </c>
      <c r="F247" s="22">
        <f>ROUND(M247*FATOR, 2)</f>
        <v/>
      </c>
      <c r="G247" s="22">
        <f>ROUND(E247*F247, 2)</f>
        <v/>
      </c>
      <c r="L247" t="n">
        <v>0.8065</v>
      </c>
      <c r="M247" t="n">
        <v>205.38</v>
      </c>
      <c r="N247">
        <f>(M247-F247)</f>
        <v/>
      </c>
    </row>
    <row r="248" ht="15" customHeight="1">
      <c r="A248" s="44" t="inlineStr">
        <is>
          <t>63.01.03</t>
        </is>
      </c>
      <c r="B248" s="43" t="inlineStr">
        <is>
          <t>BRITAS 1, 2 OU 3, CALCÁRIA COM FRETE</t>
        </is>
      </c>
      <c r="C248" s="44" t="inlineStr">
        <is>
          <t>SUDECAP</t>
        </is>
      </c>
      <c r="D248" s="44" t="inlineStr">
        <is>
          <t>M3</t>
        </is>
      </c>
      <c r="E248" s="21" t="n">
        <v>0.7238</v>
      </c>
      <c r="F248" s="22">
        <f>ROUND(M248*FATOR, 2)</f>
        <v/>
      </c>
      <c r="G248" s="22">
        <f>ROUND(E248*F248, 2)</f>
        <v/>
      </c>
      <c r="L248" t="n">
        <v>0.7238</v>
      </c>
      <c r="M248" t="n">
        <v>173.18</v>
      </c>
      <c r="N248">
        <f>(M248-F248)</f>
        <v/>
      </c>
    </row>
    <row r="249" ht="15" customHeight="1">
      <c r="A249" s="44" t="inlineStr">
        <is>
          <t>62.01.05</t>
        </is>
      </c>
      <c r="B249" s="43" t="inlineStr">
        <is>
          <t>CIMENTO PORTLAND COMUM    ( CPIII-40 )  SC 50KG</t>
        </is>
      </c>
      <c r="C249" s="44" t="inlineStr">
        <is>
          <t>SUDECAP</t>
        </is>
      </c>
      <c r="D249" s="44" t="inlineStr">
        <is>
          <t>KG</t>
        </is>
      </c>
      <c r="E249" s="21" t="n">
        <v>297.1014</v>
      </c>
      <c r="F249" s="22">
        <f>ROUND(M249*FATOR, 2)</f>
        <v/>
      </c>
      <c r="G249" s="22">
        <f>ROUND(E249*F249, 2)</f>
        <v/>
      </c>
      <c r="L249" t="n">
        <v>297.1014</v>
      </c>
      <c r="M249" t="n">
        <v>0.7</v>
      </c>
      <c r="N249">
        <f>(M249-F249)</f>
        <v/>
      </c>
    </row>
    <row r="250" ht="15" customHeight="1">
      <c r="A250" s="2" t="n"/>
      <c r="B250" s="2" t="n"/>
      <c r="C250" s="2" t="n"/>
      <c r="D250" s="2" t="n"/>
      <c r="E250" s="45" t="inlineStr">
        <is>
          <t>TOTAL Material:</t>
        </is>
      </c>
      <c r="F250" s="55" t="n"/>
      <c r="G250" s="23">
        <f>SUM(G247:G249)</f>
        <v/>
      </c>
    </row>
    <row r="251" ht="15" customHeight="1">
      <c r="A251" s="42" t="inlineStr">
        <is>
          <t>Mão de Obra</t>
        </is>
      </c>
      <c r="B251" s="55" t="n"/>
      <c r="C251" s="37" t="inlineStr">
        <is>
          <t>FONTE</t>
        </is>
      </c>
      <c r="D251" s="37" t="inlineStr">
        <is>
          <t>UNID</t>
        </is>
      </c>
      <c r="E251" s="37" t="inlineStr">
        <is>
          <t>COEFICIENTE</t>
        </is>
      </c>
      <c r="F251" s="37" t="inlineStr">
        <is>
          <t>PREÇO UNITÁRIO</t>
        </is>
      </c>
      <c r="G251" s="37" t="inlineStr">
        <is>
          <t>TOTAL</t>
        </is>
      </c>
    </row>
    <row r="252" ht="15" customHeight="1">
      <c r="A252" s="44" t="inlineStr">
        <is>
          <t>55.05.21</t>
        </is>
      </c>
      <c r="B252" s="43" t="inlineStr">
        <is>
          <t>OPERADOR DE BETONEIRA</t>
        </is>
      </c>
      <c r="C252" s="44" t="inlineStr">
        <is>
          <t>SUDECAP</t>
        </is>
      </c>
      <c r="D252" s="44" t="inlineStr">
        <is>
          <t>H</t>
        </is>
      </c>
      <c r="E252" s="21">
        <f>L252*FATOR</f>
        <v/>
      </c>
      <c r="F252" s="22" t="n">
        <v>24.05</v>
      </c>
      <c r="G252" s="22">
        <f>ROUND(E252*F252, 2)</f>
        <v/>
      </c>
      <c r="L252" t="n">
        <v>1.47</v>
      </c>
      <c r="M252" t="n">
        <v>24.05</v>
      </c>
      <c r="N252">
        <f>(M252-F252)</f>
        <v/>
      </c>
    </row>
    <row r="253" ht="15" customHeight="1">
      <c r="A253" s="44" t="inlineStr">
        <is>
          <t>55.10.88</t>
        </is>
      </c>
      <c r="B253" s="43" t="inlineStr">
        <is>
          <t>SERVENTE</t>
        </is>
      </c>
      <c r="C253" s="44" t="inlineStr">
        <is>
          <t>SUDECAP</t>
        </is>
      </c>
      <c r="D253" s="44" t="inlineStr">
        <is>
          <t>H</t>
        </is>
      </c>
      <c r="E253" s="21">
        <f>L253*FATOR</f>
        <v/>
      </c>
      <c r="F253" s="22" t="n">
        <v>16.84</v>
      </c>
      <c r="G253" s="22">
        <f>ROUND(E253*F253, 2)</f>
        <v/>
      </c>
      <c r="L253" t="n">
        <v>2.33</v>
      </c>
      <c r="M253" t="n">
        <v>16.84</v>
      </c>
      <c r="N253">
        <f>(M253-F253)</f>
        <v/>
      </c>
    </row>
    <row r="254" ht="15" customHeight="1">
      <c r="A254" s="2" t="n"/>
      <c r="B254" s="2" t="n"/>
      <c r="C254" s="2" t="n"/>
      <c r="D254" s="2" t="n"/>
      <c r="E254" s="45" t="inlineStr">
        <is>
          <t>TOTAL Mão de Obra:</t>
        </is>
      </c>
      <c r="F254" s="55" t="n"/>
      <c r="G254" s="23">
        <f>SUM(G252:G253)</f>
        <v/>
      </c>
    </row>
    <row r="255" ht="15" customHeight="1">
      <c r="A255" s="2" t="n"/>
      <c r="B255" s="2" t="n"/>
      <c r="C255" s="2" t="n"/>
      <c r="D255" s="2" t="n"/>
      <c r="E255" s="46" t="inlineStr">
        <is>
          <t>VALOR:</t>
        </is>
      </c>
      <c r="F255" s="55" t="n"/>
      <c r="G255" s="5">
        <f>SUM(G250,G245,G254)</f>
        <v/>
      </c>
    </row>
    <row r="256" ht="15" customHeight="1">
      <c r="A256" s="2" t="n"/>
      <c r="B256" s="2" t="n"/>
      <c r="C256" s="2" t="n"/>
      <c r="D256" s="2" t="n"/>
      <c r="E256" s="46" t="inlineStr">
        <is>
          <t>VALOR BDI:</t>
        </is>
      </c>
      <c r="F256" s="55" t="n"/>
      <c r="G256" s="5">
        <f>ROUNDDOWN(G255*BDI,2)</f>
        <v/>
      </c>
    </row>
    <row r="257" ht="15" customHeight="1">
      <c r="A257" s="2" t="n"/>
      <c r="B257" s="2" t="n"/>
      <c r="C257" s="2" t="n"/>
      <c r="D257" s="2" t="n"/>
      <c r="E257" s="46" t="inlineStr">
        <is>
          <t>VALOR COM BDI:</t>
        </is>
      </c>
      <c r="F257" s="55" t="n"/>
      <c r="G257" s="5">
        <f>G256 + G255</f>
        <v/>
      </c>
    </row>
    <row r="258" ht="9.949999999999999" customHeight="1">
      <c r="A258" s="2" t="n"/>
      <c r="B258" s="2" t="n"/>
      <c r="C258" s="40" t="n"/>
      <c r="E258" s="2" t="n"/>
      <c r="F258" s="2" t="n"/>
      <c r="G258" s="2" t="n"/>
    </row>
    <row r="259" ht="20.1" customHeight="1">
      <c r="A259" s="41" t="inlineStr">
        <is>
          <t>40.08.25 CONCRETO FCK &gt;= 25 MPA, B1-B2 CALCARIA - PREPARO (M3)</t>
        </is>
      </c>
      <c r="B259" s="54" t="n"/>
      <c r="C259" s="54" t="n"/>
      <c r="D259" s="54" t="n"/>
      <c r="E259" s="54" t="n"/>
      <c r="F259" s="54" t="n"/>
      <c r="G259" s="55" t="n"/>
    </row>
    <row r="260" ht="15" customHeight="1">
      <c r="A260" s="42" t="inlineStr">
        <is>
          <t>Equipamento Custo Horário</t>
        </is>
      </c>
      <c r="B260" s="55" t="n"/>
      <c r="C260" s="37" t="inlineStr">
        <is>
          <t>FONTE</t>
        </is>
      </c>
      <c r="D260" s="37" t="inlineStr">
        <is>
          <t>UNID</t>
        </is>
      </c>
      <c r="E260" s="37" t="inlineStr">
        <is>
          <t>COEFICIENTE</t>
        </is>
      </c>
      <c r="F260" s="37" t="inlineStr">
        <is>
          <t>PREÇO UNITÁRIO</t>
        </is>
      </c>
      <c r="G260" s="37" t="inlineStr">
        <is>
          <t>TOTAL</t>
        </is>
      </c>
    </row>
    <row r="261" ht="15" customHeight="1">
      <c r="A261" s="44" t="inlineStr">
        <is>
          <t>50.05.11</t>
        </is>
      </c>
      <c r="B261" s="43" t="inlineStr">
        <is>
          <t>CHI/BETONEIRA 400 L, SEM CARREGADOR</t>
        </is>
      </c>
      <c r="C261" s="44" t="inlineStr">
        <is>
          <t>SUDECAP</t>
        </is>
      </c>
      <c r="D261" s="44" t="inlineStr">
        <is>
          <t>H</t>
        </is>
      </c>
      <c r="E261" s="21" t="n">
        <v>0.71</v>
      </c>
      <c r="F261" s="22">
        <f>'COMPOSICOES AUXILIARES'!G48</f>
        <v/>
      </c>
      <c r="G261" s="22">
        <f>ROUND(E261*F261, 2)</f>
        <v/>
      </c>
      <c r="L261" t="n">
        <v>0.71</v>
      </c>
      <c r="M261" t="n">
        <v>0.76</v>
      </c>
      <c r="N261">
        <f>(M261-F261)</f>
        <v/>
      </c>
    </row>
    <row r="262" ht="15" customHeight="1">
      <c r="A262" s="44" t="inlineStr">
        <is>
          <t>50.05.10</t>
        </is>
      </c>
      <c r="B262" s="43" t="inlineStr">
        <is>
          <t>CHP/BETONEIRA 400 L, SEM CARREGADOR</t>
        </is>
      </c>
      <c r="C262" s="44" t="inlineStr">
        <is>
          <t>SUDECAP</t>
        </is>
      </c>
      <c r="D262" s="44" t="inlineStr">
        <is>
          <t>H</t>
        </is>
      </c>
      <c r="E262" s="21" t="n">
        <v>0.75</v>
      </c>
      <c r="F262" s="22">
        <f>'COMPOSICOES AUXILIARES'!G109</f>
        <v/>
      </c>
      <c r="G262" s="22">
        <f>ROUND(E262*F262, 2)</f>
        <v/>
      </c>
      <c r="L262" t="n">
        <v>0.75</v>
      </c>
      <c r="M262" t="n">
        <v>3.32</v>
      </c>
      <c r="N262">
        <f>(M262-F262)</f>
        <v/>
      </c>
    </row>
    <row r="263" ht="18" customHeight="1">
      <c r="A263" s="2" t="n"/>
      <c r="B263" s="2" t="n"/>
      <c r="C263" s="2" t="n"/>
      <c r="D263" s="2" t="n"/>
      <c r="E263" s="45" t="inlineStr">
        <is>
          <t>TOTAL Equipamento Custo Horário:</t>
        </is>
      </c>
      <c r="F263" s="55" t="n"/>
      <c r="G263" s="23">
        <f>SUM(G261:G262)</f>
        <v/>
      </c>
    </row>
    <row r="264" ht="15" customHeight="1">
      <c r="A264" s="42" t="inlineStr">
        <is>
          <t>Material</t>
        </is>
      </c>
      <c r="B264" s="55" t="n"/>
      <c r="C264" s="37" t="inlineStr">
        <is>
          <t>FONTE</t>
        </is>
      </c>
      <c r="D264" s="37" t="inlineStr">
        <is>
          <t>UNID</t>
        </is>
      </c>
      <c r="E264" s="37" t="inlineStr">
        <is>
          <t>COEFICIENTE</t>
        </is>
      </c>
      <c r="F264" s="37" t="inlineStr">
        <is>
          <t>PREÇO UNITÁRIO</t>
        </is>
      </c>
      <c r="G264" s="37" t="inlineStr">
        <is>
          <t>TOTAL</t>
        </is>
      </c>
    </row>
    <row r="265" ht="15" customHeight="1">
      <c r="A265" s="44" t="inlineStr">
        <is>
          <t>63.05.05</t>
        </is>
      </c>
      <c r="B265" s="43" t="inlineStr">
        <is>
          <t>AREIA LAVADA COM FRETE</t>
        </is>
      </c>
      <c r="C265" s="44" t="inlineStr">
        <is>
          <t>SUDECAP</t>
        </is>
      </c>
      <c r="D265" s="44" t="inlineStr">
        <is>
          <t>M3</t>
        </is>
      </c>
      <c r="E265" s="21" t="n">
        <v>0.7509</v>
      </c>
      <c r="F265" s="22">
        <f>ROUND(M265*FATOR, 2)</f>
        <v/>
      </c>
      <c r="G265" s="22">
        <f>ROUND(E265*F265, 2)</f>
        <v/>
      </c>
      <c r="L265" t="n">
        <v>0.7509</v>
      </c>
      <c r="M265" t="n">
        <v>205.38</v>
      </c>
      <c r="N265">
        <f>(M265-F265)</f>
        <v/>
      </c>
    </row>
    <row r="266" ht="15" customHeight="1">
      <c r="A266" s="44" t="inlineStr">
        <is>
          <t>63.01.03</t>
        </is>
      </c>
      <c r="B266" s="43" t="inlineStr">
        <is>
          <t>BRITAS 1, 2 OU 3, CALCÁRIA COM FRETE</t>
        </is>
      </c>
      <c r="C266" s="44" t="inlineStr">
        <is>
          <t>SUDECAP</t>
        </is>
      </c>
      <c r="D266" s="44" t="inlineStr">
        <is>
          <t>M3</t>
        </is>
      </c>
      <c r="E266" s="21" t="n">
        <v>0.7238</v>
      </c>
      <c r="F266" s="22">
        <f>ROUND(M266*FATOR, 2)</f>
        <v/>
      </c>
      <c r="G266" s="22">
        <f>ROUND(E266*F266, 2)</f>
        <v/>
      </c>
      <c r="L266" t="n">
        <v>0.7238</v>
      </c>
      <c r="M266" t="n">
        <v>173.18</v>
      </c>
      <c r="N266">
        <f>(M266-F266)</f>
        <v/>
      </c>
    </row>
    <row r="267" ht="15" customHeight="1">
      <c r="A267" s="44" t="inlineStr">
        <is>
          <t>62.01.05</t>
        </is>
      </c>
      <c r="B267" s="43" t="inlineStr">
        <is>
          <t>CIMENTO PORTLAND COMUM    ( CPIII-40 )  SC 50KG</t>
        </is>
      </c>
      <c r="C267" s="44" t="inlineStr">
        <is>
          <t>SUDECAP</t>
        </is>
      </c>
      <c r="D267" s="44" t="inlineStr">
        <is>
          <t>KG</t>
        </is>
      </c>
      <c r="E267" s="21" t="n">
        <v>366.0714</v>
      </c>
      <c r="F267" s="22">
        <f>ROUND(M267*FATOR, 2)</f>
        <v/>
      </c>
      <c r="G267" s="22">
        <f>ROUND(E267*F267, 2)</f>
        <v/>
      </c>
      <c r="L267" t="n">
        <v>366.0714</v>
      </c>
      <c r="M267" t="n">
        <v>0.7</v>
      </c>
      <c r="N267">
        <f>(M267-F267)</f>
        <v/>
      </c>
    </row>
    <row r="268" ht="15" customHeight="1">
      <c r="A268" s="2" t="n"/>
      <c r="B268" s="2" t="n"/>
      <c r="C268" s="2" t="n"/>
      <c r="D268" s="2" t="n"/>
      <c r="E268" s="45" t="inlineStr">
        <is>
          <t>TOTAL Material:</t>
        </is>
      </c>
      <c r="F268" s="55" t="n"/>
      <c r="G268" s="23">
        <f>SUM(G265:G267)</f>
        <v/>
      </c>
    </row>
    <row r="269" ht="15" customHeight="1">
      <c r="A269" s="42" t="inlineStr">
        <is>
          <t>Mão de Obra</t>
        </is>
      </c>
      <c r="B269" s="55" t="n"/>
      <c r="C269" s="37" t="inlineStr">
        <is>
          <t>FONTE</t>
        </is>
      </c>
      <c r="D269" s="37" t="inlineStr">
        <is>
          <t>UNID</t>
        </is>
      </c>
      <c r="E269" s="37" t="inlineStr">
        <is>
          <t>COEFICIENTE</t>
        </is>
      </c>
      <c r="F269" s="37" t="inlineStr">
        <is>
          <t>PREÇO UNITÁRIO</t>
        </is>
      </c>
      <c r="G269" s="37" t="inlineStr">
        <is>
          <t>TOTAL</t>
        </is>
      </c>
    </row>
    <row r="270" ht="15" customHeight="1">
      <c r="A270" s="44" t="inlineStr">
        <is>
          <t>55.05.21</t>
        </is>
      </c>
      <c r="B270" s="43" t="inlineStr">
        <is>
          <t>OPERADOR DE BETONEIRA</t>
        </is>
      </c>
      <c r="C270" s="44" t="inlineStr">
        <is>
          <t>SUDECAP</t>
        </is>
      </c>
      <c r="D270" s="44" t="inlineStr">
        <is>
          <t>H</t>
        </is>
      </c>
      <c r="E270" s="21">
        <f>L270*FATOR</f>
        <v/>
      </c>
      <c r="F270" s="22" t="n">
        <v>24.05</v>
      </c>
      <c r="G270" s="22">
        <f>ROUND(E270*F270, 2)</f>
        <v/>
      </c>
      <c r="L270" t="n">
        <v>1.46</v>
      </c>
      <c r="M270" t="n">
        <v>24.05</v>
      </c>
      <c r="N270">
        <f>(M270-F270)</f>
        <v/>
      </c>
    </row>
    <row r="271" ht="15" customHeight="1">
      <c r="A271" s="44" t="inlineStr">
        <is>
          <t>55.10.88</t>
        </is>
      </c>
      <c r="B271" s="43" t="inlineStr">
        <is>
          <t>SERVENTE</t>
        </is>
      </c>
      <c r="C271" s="44" t="inlineStr">
        <is>
          <t>SUDECAP</t>
        </is>
      </c>
      <c r="D271" s="44" t="inlineStr">
        <is>
          <t>H</t>
        </is>
      </c>
      <c r="E271" s="21">
        <f>L271*FATOR</f>
        <v/>
      </c>
      <c r="F271" s="22" t="n">
        <v>16.84</v>
      </c>
      <c r="G271" s="22">
        <f>ROUND(E271*F271, 2)</f>
        <v/>
      </c>
      <c r="L271" t="n">
        <v>2.31</v>
      </c>
      <c r="M271" t="n">
        <v>16.84</v>
      </c>
      <c r="N271">
        <f>(M271-F271)</f>
        <v/>
      </c>
    </row>
    <row r="272" ht="15" customHeight="1">
      <c r="A272" s="2" t="n"/>
      <c r="B272" s="2" t="n"/>
      <c r="C272" s="2" t="n"/>
      <c r="D272" s="2" t="n"/>
      <c r="E272" s="45" t="inlineStr">
        <is>
          <t>TOTAL Mão de Obra:</t>
        </is>
      </c>
      <c r="F272" s="55" t="n"/>
      <c r="G272" s="23">
        <f>SUM(G270:G271)</f>
        <v/>
      </c>
    </row>
    <row r="273" ht="15" customHeight="1">
      <c r="A273" s="2" t="n"/>
      <c r="B273" s="2" t="n"/>
      <c r="C273" s="2" t="n"/>
      <c r="D273" s="2" t="n"/>
      <c r="E273" s="46" t="inlineStr">
        <is>
          <t>VALOR:</t>
        </is>
      </c>
      <c r="F273" s="55" t="n"/>
      <c r="G273" s="5">
        <f>SUM(G268,G263,G272)</f>
        <v/>
      </c>
    </row>
    <row r="274" ht="15" customHeight="1">
      <c r="A274" s="2" t="n"/>
      <c r="B274" s="2" t="n"/>
      <c r="C274" s="2" t="n"/>
      <c r="D274" s="2" t="n"/>
      <c r="E274" s="46" t="inlineStr">
        <is>
          <t>VALOR BDI:</t>
        </is>
      </c>
      <c r="F274" s="55" t="n"/>
      <c r="G274" s="5">
        <f>ROUNDDOWN(G273*BDI,2)</f>
        <v/>
      </c>
    </row>
    <row r="275" ht="15" customHeight="1">
      <c r="A275" s="2" t="n"/>
      <c r="B275" s="2" t="n"/>
      <c r="C275" s="2" t="n"/>
      <c r="D275" s="2" t="n"/>
      <c r="E275" s="46" t="inlineStr">
        <is>
          <t>VALOR COM BDI:</t>
        </is>
      </c>
      <c r="F275" s="55" t="n"/>
      <c r="G275" s="5">
        <f>G274 + G273</f>
        <v/>
      </c>
    </row>
    <row r="276" ht="9.949999999999999" customHeight="1">
      <c r="A276" s="2" t="n"/>
      <c r="B276" s="2" t="n"/>
      <c r="C276" s="40" t="n"/>
      <c r="E276" s="2" t="n"/>
      <c r="F276" s="2" t="n"/>
      <c r="G276" s="2" t="n"/>
    </row>
    <row r="277" ht="20.1" customHeight="1">
      <c r="A277" s="41" t="inlineStr">
        <is>
          <t>47.03.02 CONJ.MESA (130X60CM) 2 BANCOS(130X40CM) MADEIRIT (CJ)</t>
        </is>
      </c>
      <c r="B277" s="54" t="n"/>
      <c r="C277" s="54" t="n"/>
      <c r="D277" s="54" t="n"/>
      <c r="E277" s="54" t="n"/>
      <c r="F277" s="54" t="n"/>
      <c r="G277" s="55" t="n"/>
    </row>
    <row r="278" ht="15" customHeight="1">
      <c r="A278" s="42" t="inlineStr">
        <is>
          <t>Material</t>
        </is>
      </c>
      <c r="B278" s="55" t="n"/>
      <c r="C278" s="37" t="inlineStr">
        <is>
          <t>FONTE</t>
        </is>
      </c>
      <c r="D278" s="37" t="inlineStr">
        <is>
          <t>UNID</t>
        </is>
      </c>
      <c r="E278" s="37" t="inlineStr">
        <is>
          <t>COEFICIENTE</t>
        </is>
      </c>
      <c r="F278" s="37" t="inlineStr">
        <is>
          <t>PREÇO UNITÁRIO</t>
        </is>
      </c>
      <c r="G278" s="37" t="inlineStr">
        <is>
          <t>TOTAL</t>
        </is>
      </c>
    </row>
    <row r="279" ht="21" customHeight="1">
      <c r="A279" s="44" t="inlineStr">
        <is>
          <t>71.15.03</t>
        </is>
      </c>
      <c r="B279" s="43" t="inlineStr">
        <is>
          <t>CHAPA DE MADEIRA COMPENSADA PLASTIFICADA PARA FORMA DE CONCRETO, DE 2,20 X 1,10 M, E = 12 MM</t>
        </is>
      </c>
      <c r="C279" s="44" t="inlineStr">
        <is>
          <t>SUDECAP</t>
        </is>
      </c>
      <c r="D279" s="44" t="inlineStr">
        <is>
          <t>M2</t>
        </is>
      </c>
      <c r="E279" s="21" t="n">
        <v>2</v>
      </c>
      <c r="F279" s="22">
        <f>ROUND(M279*FATOR, 2)</f>
        <v/>
      </c>
      <c r="G279" s="22">
        <f>ROUND(E279*F279, 2)</f>
        <v/>
      </c>
      <c r="L279" t="n">
        <v>2</v>
      </c>
      <c r="M279" t="n">
        <v>38.29</v>
      </c>
      <c r="N279">
        <f>(M279-F279)</f>
        <v/>
      </c>
    </row>
    <row r="280" ht="15" customHeight="1">
      <c r="A280" s="44" t="inlineStr">
        <is>
          <t>71.04.08</t>
        </is>
      </c>
      <c r="B280" s="43" t="inlineStr">
        <is>
          <t>PECA DE MADEIRA DE PINUS 5,5X5,5 CM</t>
        </is>
      </c>
      <c r="C280" s="44" t="inlineStr">
        <is>
          <t>SUDECAP</t>
        </is>
      </c>
      <c r="D280" s="44" t="inlineStr">
        <is>
          <t>M</t>
        </is>
      </c>
      <c r="E280" s="21" t="n">
        <v>25.52</v>
      </c>
      <c r="F280" s="22">
        <f>ROUND(M280*FATOR, 2)</f>
        <v/>
      </c>
      <c r="G280" s="22">
        <f>ROUND(E280*F280, 2)</f>
        <v/>
      </c>
      <c r="L280" t="n">
        <v>25.52</v>
      </c>
      <c r="M280" t="n">
        <v>5.17</v>
      </c>
      <c r="N280">
        <f>(M280-F280)</f>
        <v/>
      </c>
    </row>
    <row r="281" ht="15" customHeight="1">
      <c r="A281" s="44" t="inlineStr">
        <is>
          <t>77.05.51</t>
        </is>
      </c>
      <c r="B281" s="43" t="inlineStr">
        <is>
          <t>PREGO DE ACO POLIDO COM CABECA 18 X 30 (2 3/4 X 10)</t>
        </is>
      </c>
      <c r="C281" s="44" t="inlineStr">
        <is>
          <t>SUDECAP</t>
        </is>
      </c>
      <c r="D281" s="44" t="inlineStr">
        <is>
          <t>KG</t>
        </is>
      </c>
      <c r="E281" s="21" t="n">
        <v>0.02</v>
      </c>
      <c r="F281" s="22">
        <f>ROUND(M281*FATOR, 2)</f>
        <v/>
      </c>
      <c r="G281" s="22">
        <f>ROUND(E281*F281, 2)</f>
        <v/>
      </c>
      <c r="L281" t="n">
        <v>0.02</v>
      </c>
      <c r="M281" t="n">
        <v>14.17</v>
      </c>
      <c r="N281">
        <f>(M281-F281)</f>
        <v/>
      </c>
    </row>
    <row r="282" ht="15" customHeight="1">
      <c r="A282" s="2" t="n"/>
      <c r="B282" s="2" t="n"/>
      <c r="C282" s="2" t="n"/>
      <c r="D282" s="2" t="n"/>
      <c r="E282" s="45" t="inlineStr">
        <is>
          <t>TOTAL Material:</t>
        </is>
      </c>
      <c r="F282" s="55" t="n"/>
      <c r="G282" s="23">
        <f>SUM(G279:G281)</f>
        <v/>
      </c>
    </row>
    <row r="283" ht="15" customHeight="1">
      <c r="A283" s="42" t="inlineStr">
        <is>
          <t>Mão de Obra</t>
        </is>
      </c>
      <c r="B283" s="55" t="n"/>
      <c r="C283" s="37" t="inlineStr">
        <is>
          <t>FONTE</t>
        </is>
      </c>
      <c r="D283" s="37" t="inlineStr">
        <is>
          <t>UNID</t>
        </is>
      </c>
      <c r="E283" s="37" t="inlineStr">
        <is>
          <t>COEFICIENTE</t>
        </is>
      </c>
      <c r="F283" s="37" t="inlineStr">
        <is>
          <t>PREÇO UNITÁRIO</t>
        </is>
      </c>
      <c r="G283" s="37" t="inlineStr">
        <is>
          <t>TOTAL</t>
        </is>
      </c>
    </row>
    <row r="284" ht="15" customHeight="1">
      <c r="A284" s="44" t="inlineStr">
        <is>
          <t>55.10.50</t>
        </is>
      </c>
      <c r="B284" s="43" t="inlineStr">
        <is>
          <t>CARPINTEIRO</t>
        </is>
      </c>
      <c r="C284" s="44" t="inlineStr">
        <is>
          <t>SUDECAP</t>
        </is>
      </c>
      <c r="D284" s="44" t="inlineStr">
        <is>
          <t>H</t>
        </is>
      </c>
      <c r="E284" s="21">
        <f>L284*FATOR</f>
        <v/>
      </c>
      <c r="F284" s="22" t="n">
        <v>24.04</v>
      </c>
      <c r="G284" s="22">
        <f>ROUND(E284*F284, 2)</f>
        <v/>
      </c>
      <c r="L284" t="n">
        <v>4</v>
      </c>
      <c r="M284" t="n">
        <v>24.04</v>
      </c>
      <c r="N284">
        <f>(M284-F284)</f>
        <v/>
      </c>
    </row>
    <row r="285" ht="15" customHeight="1">
      <c r="A285" s="44" t="inlineStr">
        <is>
          <t>55.10.88</t>
        </is>
      </c>
      <c r="B285" s="43" t="inlineStr">
        <is>
          <t>SERVENTE</t>
        </is>
      </c>
      <c r="C285" s="44" t="inlineStr">
        <is>
          <t>SUDECAP</t>
        </is>
      </c>
      <c r="D285" s="44" t="inlineStr">
        <is>
          <t>H</t>
        </is>
      </c>
      <c r="E285" s="21">
        <f>L285*FATOR</f>
        <v/>
      </c>
      <c r="F285" s="22" t="n">
        <v>16.84</v>
      </c>
      <c r="G285" s="22">
        <f>ROUND(E285*F285, 2)</f>
        <v/>
      </c>
      <c r="L285" t="n">
        <v>4</v>
      </c>
      <c r="M285" t="n">
        <v>16.84</v>
      </c>
      <c r="N285">
        <f>(M285-F285)</f>
        <v/>
      </c>
    </row>
    <row r="286" ht="15" customHeight="1">
      <c r="A286" s="2" t="n"/>
      <c r="B286" s="2" t="n"/>
      <c r="C286" s="2" t="n"/>
      <c r="D286" s="2" t="n"/>
      <c r="E286" s="45" t="inlineStr">
        <is>
          <t>TOTAL Mão de Obra:</t>
        </is>
      </c>
      <c r="F286" s="55" t="n"/>
      <c r="G286" s="23">
        <f>SUM(G284:G285)</f>
        <v/>
      </c>
    </row>
    <row r="287" ht="15" customHeight="1">
      <c r="A287" s="2" t="n"/>
      <c r="B287" s="2" t="n"/>
      <c r="C287" s="2" t="n"/>
      <c r="D287" s="2" t="n"/>
      <c r="E287" s="46" t="inlineStr">
        <is>
          <t>VALOR:</t>
        </is>
      </c>
      <c r="F287" s="55" t="n"/>
      <c r="G287" s="5">
        <f>SUM(G282,G286)</f>
        <v/>
      </c>
    </row>
    <row r="288" ht="15" customHeight="1">
      <c r="A288" s="2" t="n"/>
      <c r="B288" s="2" t="n"/>
      <c r="C288" s="2" t="n"/>
      <c r="D288" s="2" t="n"/>
      <c r="E288" s="46" t="inlineStr">
        <is>
          <t>VALOR BDI:</t>
        </is>
      </c>
      <c r="F288" s="55" t="n"/>
      <c r="G288" s="5">
        <f>ROUNDDOWN(G287*BDI,2)</f>
        <v/>
      </c>
    </row>
    <row r="289" ht="15" customHeight="1">
      <c r="A289" s="2" t="n"/>
      <c r="B289" s="2" t="n"/>
      <c r="C289" s="2" t="n"/>
      <c r="D289" s="2" t="n"/>
      <c r="E289" s="46" t="inlineStr">
        <is>
          <t>VALOR COM BDI:</t>
        </is>
      </c>
      <c r="F289" s="55" t="n"/>
      <c r="G289" s="5">
        <f>G288 + G287</f>
        <v/>
      </c>
    </row>
    <row r="290" ht="9.949999999999999" customHeight="1">
      <c r="A290" s="2" t="n"/>
      <c r="B290" s="2" t="n"/>
      <c r="C290" s="40" t="n"/>
      <c r="E290" s="2" t="n"/>
      <c r="F290" s="2" t="n"/>
      <c r="G290" s="2" t="n"/>
    </row>
    <row r="291" ht="20.1" customHeight="1">
      <c r="A291" s="41" t="inlineStr">
        <is>
          <t>44.01.03 ENGENHEIRO JUNIOR (MES)</t>
        </is>
      </c>
      <c r="B291" s="54" t="n"/>
      <c r="C291" s="54" t="n"/>
      <c r="D291" s="54" t="n"/>
      <c r="E291" s="54" t="n"/>
      <c r="F291" s="54" t="n"/>
      <c r="G291" s="55" t="n"/>
    </row>
    <row r="292" ht="15" customHeight="1">
      <c r="A292" s="42" t="inlineStr">
        <is>
          <t>Mão de Obra</t>
        </is>
      </c>
      <c r="B292" s="55" t="n"/>
      <c r="C292" s="37" t="inlineStr">
        <is>
          <t>FONTE</t>
        </is>
      </c>
      <c r="D292" s="37" t="inlineStr">
        <is>
          <t>UNID</t>
        </is>
      </c>
      <c r="E292" s="37" t="inlineStr">
        <is>
          <t>COEFICIENTE</t>
        </is>
      </c>
      <c r="F292" s="37" t="inlineStr">
        <is>
          <t>PREÇO UNITÁRIO</t>
        </is>
      </c>
      <c r="G292" s="37" t="inlineStr">
        <is>
          <t>TOTAL</t>
        </is>
      </c>
    </row>
    <row r="293" ht="15" customHeight="1">
      <c r="A293" s="44" t="inlineStr">
        <is>
          <t>55.20.03</t>
        </is>
      </c>
      <c r="B293" s="43" t="inlineStr">
        <is>
          <t>ENGENHEIRO DE OBRA JUNIOR</t>
        </is>
      </c>
      <c r="C293" s="44" t="inlineStr">
        <is>
          <t>SUDECAP</t>
        </is>
      </c>
      <c r="D293" s="44" t="inlineStr">
        <is>
          <t>MES</t>
        </is>
      </c>
      <c r="E293" s="21">
        <f>L293*FATOR</f>
        <v/>
      </c>
      <c r="F293" s="22" t="n">
        <v>17892.51</v>
      </c>
      <c r="G293" s="22">
        <f>ROUND(E293*F293, 2)</f>
        <v/>
      </c>
      <c r="L293" t="n">
        <v>1</v>
      </c>
      <c r="M293" t="n">
        <v>17892.51</v>
      </c>
      <c r="N293">
        <f>(M293-F293)</f>
        <v/>
      </c>
    </row>
    <row r="294" ht="15" customHeight="1">
      <c r="A294" s="2" t="n"/>
      <c r="B294" s="2" t="n"/>
      <c r="C294" s="2" t="n"/>
      <c r="D294" s="2" t="n"/>
      <c r="E294" s="45" t="inlineStr">
        <is>
          <t>TOTAL Mão de Obra:</t>
        </is>
      </c>
      <c r="F294" s="55" t="n"/>
      <c r="G294" s="23">
        <f>SUM(G293:G293)</f>
        <v/>
      </c>
    </row>
    <row r="295" ht="15" customHeight="1">
      <c r="A295" s="2" t="n"/>
      <c r="B295" s="2" t="n"/>
      <c r="C295" s="2" t="n"/>
      <c r="D295" s="2" t="n"/>
      <c r="E295" s="46" t="inlineStr">
        <is>
          <t>VALOR:</t>
        </is>
      </c>
      <c r="F295" s="55" t="n"/>
      <c r="G295" s="5">
        <f>SUM(G294)</f>
        <v/>
      </c>
    </row>
    <row r="296" ht="15" customHeight="1">
      <c r="A296" s="2" t="n"/>
      <c r="B296" s="2" t="n"/>
      <c r="C296" s="2" t="n"/>
      <c r="D296" s="2" t="n"/>
      <c r="E296" s="46" t="inlineStr">
        <is>
          <t>VALOR BDI:</t>
        </is>
      </c>
      <c r="F296" s="55" t="n"/>
      <c r="G296" s="5">
        <f>ROUNDDOWN(G295*BDI,2)</f>
        <v/>
      </c>
    </row>
    <row r="297" ht="15" customHeight="1">
      <c r="A297" s="2" t="n"/>
      <c r="B297" s="2" t="n"/>
      <c r="C297" s="2" t="n"/>
      <c r="D297" s="2" t="n"/>
      <c r="E297" s="46" t="inlineStr">
        <is>
          <t>VALOR COM BDI:</t>
        </is>
      </c>
      <c r="F297" s="55" t="n"/>
      <c r="G297" s="5">
        <f>G296 + G295</f>
        <v/>
      </c>
    </row>
    <row r="298" ht="9.949999999999999" customHeight="1">
      <c r="A298" s="2" t="n"/>
      <c r="B298" s="2" t="n"/>
      <c r="C298" s="40" t="n"/>
      <c r="E298" s="2" t="n"/>
      <c r="F298" s="2" t="n"/>
      <c r="G298" s="2" t="n"/>
    </row>
    <row r="299" ht="20.1" customHeight="1">
      <c r="A299" s="41" t="inlineStr">
        <is>
          <t>40.32.05 ESCAVACAO MANUAL H &lt;= 1.5M (M3)</t>
        </is>
      </c>
      <c r="B299" s="54" t="n"/>
      <c r="C299" s="54" t="n"/>
      <c r="D299" s="54" t="n"/>
      <c r="E299" s="54" t="n"/>
      <c r="F299" s="54" t="n"/>
      <c r="G299" s="55" t="n"/>
    </row>
    <row r="300" ht="15" customHeight="1">
      <c r="A300" s="42" t="inlineStr">
        <is>
          <t>Mão de Obra</t>
        </is>
      </c>
      <c r="B300" s="55" t="n"/>
      <c r="C300" s="37" t="inlineStr">
        <is>
          <t>FONTE</t>
        </is>
      </c>
      <c r="D300" s="37" t="inlineStr">
        <is>
          <t>UNID</t>
        </is>
      </c>
      <c r="E300" s="37" t="inlineStr">
        <is>
          <t>COEFICIENTE</t>
        </is>
      </c>
      <c r="F300" s="37" t="inlineStr">
        <is>
          <t>PREÇO UNITÁRIO</t>
        </is>
      </c>
      <c r="G300" s="37" t="inlineStr">
        <is>
          <t>TOTAL</t>
        </is>
      </c>
    </row>
    <row r="301" ht="15" customHeight="1">
      <c r="A301" s="44" t="inlineStr">
        <is>
          <t>55.10.88</t>
        </is>
      </c>
      <c r="B301" s="43" t="inlineStr">
        <is>
          <t>SERVENTE</t>
        </is>
      </c>
      <c r="C301" s="44" t="inlineStr">
        <is>
          <t>SUDECAP</t>
        </is>
      </c>
      <c r="D301" s="44" t="inlineStr">
        <is>
          <t>H</t>
        </is>
      </c>
      <c r="E301" s="21">
        <f>L301*FATOR</f>
        <v/>
      </c>
      <c r="F301" s="22" t="n">
        <v>16.84</v>
      </c>
      <c r="G301" s="22">
        <f>ROUND(E301*F301, 2)</f>
        <v/>
      </c>
      <c r="L301" t="n">
        <v>3</v>
      </c>
      <c r="M301" t="n">
        <v>16.84</v>
      </c>
      <c r="N301">
        <f>(M301-F301)</f>
        <v/>
      </c>
    </row>
    <row r="302" ht="15" customHeight="1">
      <c r="A302" s="2" t="n"/>
      <c r="B302" s="2" t="n"/>
      <c r="C302" s="2" t="n"/>
      <c r="D302" s="2" t="n"/>
      <c r="E302" s="45" t="inlineStr">
        <is>
          <t>TOTAL Mão de Obra:</t>
        </is>
      </c>
      <c r="F302" s="55" t="n"/>
      <c r="G302" s="23">
        <f>SUM(G301:G301)</f>
        <v/>
      </c>
    </row>
    <row r="303" ht="15" customHeight="1">
      <c r="A303" s="2" t="n"/>
      <c r="B303" s="2" t="n"/>
      <c r="C303" s="2" t="n"/>
      <c r="D303" s="2" t="n"/>
      <c r="E303" s="46" t="inlineStr">
        <is>
          <t>VALOR:</t>
        </is>
      </c>
      <c r="F303" s="55" t="n"/>
      <c r="G303" s="5">
        <f>SUM(G302)</f>
        <v/>
      </c>
    </row>
    <row r="304" ht="15" customHeight="1">
      <c r="A304" s="2" t="n"/>
      <c r="B304" s="2" t="n"/>
      <c r="C304" s="2" t="n"/>
      <c r="D304" s="2" t="n"/>
      <c r="E304" s="46" t="inlineStr">
        <is>
          <t>VALOR BDI:</t>
        </is>
      </c>
      <c r="F304" s="55" t="n"/>
      <c r="G304" s="5">
        <f>ROUNDDOWN(G303*BDI,2)</f>
        <v/>
      </c>
    </row>
    <row r="305" ht="15" customHeight="1">
      <c r="A305" s="2" t="n"/>
      <c r="B305" s="2" t="n"/>
      <c r="C305" s="2" t="n"/>
      <c r="D305" s="2" t="n"/>
      <c r="E305" s="46" t="inlineStr">
        <is>
          <t>VALOR COM BDI:</t>
        </is>
      </c>
      <c r="F305" s="55" t="n"/>
      <c r="G305" s="5">
        <f>G304 + G303</f>
        <v/>
      </c>
    </row>
    <row r="306" ht="9.949999999999999" customHeight="1">
      <c r="A306" s="2" t="n"/>
      <c r="B306" s="2" t="n"/>
      <c r="C306" s="40" t="n"/>
      <c r="E306" s="2" t="n"/>
      <c r="F306" s="2" t="n"/>
      <c r="G306" s="2" t="n"/>
    </row>
    <row r="307" ht="20.1" customHeight="1">
      <c r="A307" s="41" t="inlineStr">
        <is>
          <t>04.03.27 ESTACA ESCAVADA COM TRADO MANUAL, D=30CM, INCLUSIVE CONCRETO EXCLUSIVE ARMAÇÃO (M)</t>
        </is>
      </c>
      <c r="B307" s="54" t="n"/>
      <c r="C307" s="54" t="n"/>
      <c r="D307" s="54" t="n"/>
      <c r="E307" s="54" t="n"/>
      <c r="F307" s="54" t="n"/>
      <c r="G307" s="55" t="n"/>
    </row>
    <row r="308" ht="15" customHeight="1">
      <c r="A308" s="42" t="inlineStr">
        <is>
          <t>Mão de Obra</t>
        </is>
      </c>
      <c r="B308" s="55" t="n"/>
      <c r="C308" s="37" t="inlineStr">
        <is>
          <t>FONTE</t>
        </is>
      </c>
      <c r="D308" s="37" t="inlineStr">
        <is>
          <t>UNID</t>
        </is>
      </c>
      <c r="E308" s="37" t="inlineStr">
        <is>
          <t>COEFICIENTE</t>
        </is>
      </c>
      <c r="F308" s="37" t="inlineStr">
        <is>
          <t>PREÇO UNITÁRIO</t>
        </is>
      </c>
      <c r="G308" s="37" t="inlineStr">
        <is>
          <t>TOTAL</t>
        </is>
      </c>
    </row>
    <row r="309" ht="15" customHeight="1">
      <c r="A309" s="44" t="inlineStr">
        <is>
          <t>55.10.75</t>
        </is>
      </c>
      <c r="B309" s="43" t="inlineStr">
        <is>
          <t>PEDREIRO</t>
        </is>
      </c>
      <c r="C309" s="44" t="inlineStr">
        <is>
          <t>SUDECAP</t>
        </is>
      </c>
      <c r="D309" s="44" t="inlineStr">
        <is>
          <t>H</t>
        </is>
      </c>
      <c r="E309" s="21">
        <f>L309*FATOR</f>
        <v/>
      </c>
      <c r="F309" s="22" t="n">
        <v>24.05</v>
      </c>
      <c r="G309" s="22">
        <f>ROUND(E309*F309, 2)</f>
        <v/>
      </c>
      <c r="L309" t="n">
        <v>1.103</v>
      </c>
      <c r="M309" t="n">
        <v>24.05</v>
      </c>
      <c r="N309">
        <f>(M309-F309)</f>
        <v/>
      </c>
    </row>
    <row r="310" ht="15" customHeight="1">
      <c r="A310" s="44" t="inlineStr">
        <is>
          <t>55.10.88</t>
        </is>
      </c>
      <c r="B310" s="43" t="inlineStr">
        <is>
          <t>SERVENTE</t>
        </is>
      </c>
      <c r="C310" s="44" t="inlineStr">
        <is>
          <t>SUDECAP</t>
        </is>
      </c>
      <c r="D310" s="44" t="inlineStr">
        <is>
          <t>H</t>
        </is>
      </c>
      <c r="E310" s="21">
        <f>L310*FATOR</f>
        <v/>
      </c>
      <c r="F310" s="22" t="n">
        <v>16.84</v>
      </c>
      <c r="G310" s="22">
        <f>ROUND(E310*F310, 2)</f>
        <v/>
      </c>
      <c r="L310" t="n">
        <v>1.33</v>
      </c>
      <c r="M310" t="n">
        <v>16.84</v>
      </c>
      <c r="N310">
        <f>(M310-F310)</f>
        <v/>
      </c>
    </row>
    <row r="311" ht="15" customHeight="1">
      <c r="A311" s="2" t="n"/>
      <c r="B311" s="2" t="n"/>
      <c r="C311" s="2" t="n"/>
      <c r="D311" s="2" t="n"/>
      <c r="E311" s="45" t="inlineStr">
        <is>
          <t>TOTAL Mão de Obra:</t>
        </is>
      </c>
      <c r="F311" s="55" t="n"/>
      <c r="G311" s="23">
        <f>SUM(G309:G310)</f>
        <v/>
      </c>
    </row>
    <row r="312" ht="15" customHeight="1">
      <c r="A312" s="42" t="inlineStr">
        <is>
          <t>Serviço</t>
        </is>
      </c>
      <c r="B312" s="55" t="n"/>
      <c r="C312" s="37" t="inlineStr">
        <is>
          <t>FONTE</t>
        </is>
      </c>
      <c r="D312" s="37" t="inlineStr">
        <is>
          <t>UNID</t>
        </is>
      </c>
      <c r="E312" s="37" t="inlineStr">
        <is>
          <t>COEFICIENTE</t>
        </is>
      </c>
      <c r="F312" s="37" t="inlineStr">
        <is>
          <t>PREÇO UNITÁRIO</t>
        </is>
      </c>
      <c r="G312" s="37" t="inlineStr">
        <is>
          <t>TOTAL</t>
        </is>
      </c>
    </row>
    <row r="313" ht="15" customHeight="1">
      <c r="A313" s="44" t="inlineStr">
        <is>
          <t>40.08.25</t>
        </is>
      </c>
      <c r="B313" s="43" t="inlineStr">
        <is>
          <t>CONCRETO FCK &gt;= 25 MPA, B1-B2 CALCARIA - PREPARO</t>
        </is>
      </c>
      <c r="C313" s="44" t="inlineStr">
        <is>
          <t>SUDECAP</t>
        </is>
      </c>
      <c r="D313" s="44" t="inlineStr">
        <is>
          <t>M3</t>
        </is>
      </c>
      <c r="E313" s="21" t="n">
        <v>0.08599999999999999</v>
      </c>
      <c r="F313" s="22">
        <f>'COMPOSICOES AUXILIARES'!G273</f>
        <v/>
      </c>
      <c r="G313" s="22">
        <f>ROUND(E313*F313, 2)</f>
        <v/>
      </c>
      <c r="L313" t="n">
        <v>0.08599999999999999</v>
      </c>
      <c r="M313" t="n">
        <v>612.86</v>
      </c>
      <c r="N313">
        <f>(M313-F313)</f>
        <v/>
      </c>
    </row>
    <row r="314" ht="15" customHeight="1">
      <c r="A314" s="44" t="inlineStr">
        <is>
          <t>40.16.01</t>
        </is>
      </c>
      <c r="B314" s="43" t="inlineStr">
        <is>
          <t>LANÇAMENTO DE CONCRETO CONVENCIONAL EM FUNDAÇÕES</t>
        </is>
      </c>
      <c r="C314" s="44" t="inlineStr">
        <is>
          <t>SUDECAP</t>
        </is>
      </c>
      <c r="D314" s="44" t="inlineStr">
        <is>
          <t>M3</t>
        </is>
      </c>
      <c r="E314" s="21" t="n">
        <v>0.08599999999999999</v>
      </c>
      <c r="F314" s="22">
        <f>'COMPOSICOES AUXILIARES'!G400</f>
        <v/>
      </c>
      <c r="G314" s="22">
        <f>ROUND(E314*F314, 2)</f>
        <v/>
      </c>
      <c r="L314" t="n">
        <v>0.08599999999999999</v>
      </c>
      <c r="M314" t="n">
        <v>72.17</v>
      </c>
      <c r="N314">
        <f>(M314-F314)</f>
        <v/>
      </c>
    </row>
    <row r="315" ht="15" customHeight="1">
      <c r="A315" s="2" t="n"/>
      <c r="B315" s="2" t="n"/>
      <c r="C315" s="2" t="n"/>
      <c r="D315" s="2" t="n"/>
      <c r="E315" s="45" t="inlineStr">
        <is>
          <t>TOTAL Serviço:</t>
        </is>
      </c>
      <c r="F315" s="55" t="n"/>
      <c r="G315" s="23">
        <f>SUM(G313:G314)</f>
        <v/>
      </c>
    </row>
    <row r="316" ht="15" customHeight="1">
      <c r="A316" s="2" t="n"/>
      <c r="B316" s="2" t="n"/>
      <c r="C316" s="2" t="n"/>
      <c r="D316" s="2" t="n"/>
      <c r="E316" s="46" t="inlineStr">
        <is>
          <t>VALOR:</t>
        </is>
      </c>
      <c r="F316" s="55" t="n"/>
      <c r="G316" s="5">
        <f>SUM(G315,G311)</f>
        <v/>
      </c>
    </row>
    <row r="317" ht="15" customHeight="1">
      <c r="A317" s="2" t="n"/>
      <c r="B317" s="2" t="n"/>
      <c r="C317" s="2" t="n"/>
      <c r="D317" s="2" t="n"/>
      <c r="E317" s="46" t="inlineStr">
        <is>
          <t>VALOR BDI:</t>
        </is>
      </c>
      <c r="F317" s="55" t="n"/>
      <c r="G317" s="5">
        <f>ROUNDDOWN(G316*BDI,2)</f>
        <v/>
      </c>
    </row>
    <row r="318" ht="15" customHeight="1">
      <c r="A318" s="2" t="n"/>
      <c r="B318" s="2" t="n"/>
      <c r="C318" s="2" t="n"/>
      <c r="D318" s="2" t="n"/>
      <c r="E318" s="46" t="inlineStr">
        <is>
          <t>VALOR COM BDI:</t>
        </is>
      </c>
      <c r="F318" s="55" t="n"/>
      <c r="G318" s="5">
        <f>G317 + G316</f>
        <v/>
      </c>
    </row>
    <row r="319" ht="9.949999999999999" customHeight="1">
      <c r="A319" s="2" t="n"/>
      <c r="B319" s="2" t="n"/>
      <c r="C319" s="40" t="n"/>
      <c r="E319" s="2" t="n"/>
      <c r="F319" s="2" t="n"/>
      <c r="G319" s="2" t="n"/>
    </row>
    <row r="320" ht="20.1" customHeight="1">
      <c r="A320" s="41" t="inlineStr">
        <is>
          <t>06.05.20 FCK &gt;= 20 MPA, BRITA CALCÁRIA, PREPARADO EM OBRA E LANÇADO EM ESTRUTURA (M3)</t>
        </is>
      </c>
      <c r="B320" s="54" t="n"/>
      <c r="C320" s="54" t="n"/>
      <c r="D320" s="54" t="n"/>
      <c r="E320" s="54" t="n"/>
      <c r="F320" s="54" t="n"/>
      <c r="G320" s="55" t="n"/>
    </row>
    <row r="321" ht="15" customHeight="1">
      <c r="A321" s="42" t="inlineStr">
        <is>
          <t>Serviço</t>
        </is>
      </c>
      <c r="B321" s="55" t="n"/>
      <c r="C321" s="37" t="inlineStr">
        <is>
          <t>FONTE</t>
        </is>
      </c>
      <c r="D321" s="37" t="inlineStr">
        <is>
          <t>UNID</t>
        </is>
      </c>
      <c r="E321" s="37" t="inlineStr">
        <is>
          <t>COEFICIENTE</t>
        </is>
      </c>
      <c r="F321" s="37" t="inlineStr">
        <is>
          <t>PREÇO UNITÁRIO</t>
        </is>
      </c>
      <c r="G321" s="37" t="inlineStr">
        <is>
          <t>TOTAL</t>
        </is>
      </c>
    </row>
    <row r="322" ht="15" customHeight="1">
      <c r="A322" s="44" t="inlineStr">
        <is>
          <t>40.08.23</t>
        </is>
      </c>
      <c r="B322" s="43" t="inlineStr">
        <is>
          <t>CONCRETO FCK &gt;= 20 MPA, B1-B2 CALCARIA - PREPARO</t>
        </is>
      </c>
      <c r="C322" s="44" t="inlineStr">
        <is>
          <t>SUDECAP</t>
        </is>
      </c>
      <c r="D322" s="44" t="inlineStr">
        <is>
          <t>M3</t>
        </is>
      </c>
      <c r="E322" s="21" t="n">
        <v>1.1</v>
      </c>
      <c r="F322" s="22">
        <f>'COMPOSICOES AUXILIARES'!G255</f>
        <v/>
      </c>
      <c r="G322" s="22">
        <f>ROUND(E322*F322, 2)</f>
        <v/>
      </c>
      <c r="L322" t="n">
        <v>1.1</v>
      </c>
      <c r="M322" t="n">
        <v>576.61</v>
      </c>
      <c r="N322">
        <f>(M322-F322)</f>
        <v/>
      </c>
    </row>
    <row r="323" ht="15" customHeight="1">
      <c r="A323" s="44" t="inlineStr">
        <is>
          <t>40.16.11</t>
        </is>
      </c>
      <c r="B323" s="43" t="inlineStr">
        <is>
          <t>LANÇAMENTO DE CONCRETO CONVENCIONAL EM ESTRUTURA</t>
        </is>
      </c>
      <c r="C323" s="44" t="inlineStr">
        <is>
          <t>SUDECAP</t>
        </is>
      </c>
      <c r="D323" s="44" t="inlineStr">
        <is>
          <t>M3</t>
        </is>
      </c>
      <c r="E323" s="21" t="n">
        <v>1</v>
      </c>
      <c r="F323" s="22">
        <f>'COMPOSICOES AUXILIARES'!G388</f>
        <v/>
      </c>
      <c r="G323" s="22">
        <f>ROUND(E323*F323, 2)</f>
        <v/>
      </c>
      <c r="L323" t="n">
        <v>1</v>
      </c>
      <c r="M323" t="n">
        <v>101.88</v>
      </c>
      <c r="N323">
        <f>(M323-F323)</f>
        <v/>
      </c>
    </row>
    <row r="324" ht="15" customHeight="1">
      <c r="A324" s="2" t="n"/>
      <c r="B324" s="2" t="n"/>
      <c r="C324" s="2" t="n"/>
      <c r="D324" s="2" t="n"/>
      <c r="E324" s="45" t="inlineStr">
        <is>
          <t>TOTAL Serviço:</t>
        </is>
      </c>
      <c r="F324" s="55" t="n"/>
      <c r="G324" s="23">
        <f>SUM(G322:G323)</f>
        <v/>
      </c>
    </row>
    <row r="325" ht="15" customHeight="1">
      <c r="A325" s="2" t="n"/>
      <c r="B325" s="2" t="n"/>
      <c r="C325" s="2" t="n"/>
      <c r="D325" s="2" t="n"/>
      <c r="E325" s="46" t="inlineStr">
        <is>
          <t>VALOR:</t>
        </is>
      </c>
      <c r="F325" s="55" t="n"/>
      <c r="G325" s="5">
        <f>SUM(G324)</f>
        <v/>
      </c>
    </row>
    <row r="326" ht="15" customHeight="1">
      <c r="A326" s="2" t="n"/>
      <c r="B326" s="2" t="n"/>
      <c r="C326" s="2" t="n"/>
      <c r="D326" s="2" t="n"/>
      <c r="E326" s="46" t="inlineStr">
        <is>
          <t>VALOR BDI:</t>
        </is>
      </c>
      <c r="F326" s="55" t="n"/>
      <c r="G326" s="5">
        <f>ROUNDDOWN(G325*BDI,2)</f>
        <v/>
      </c>
    </row>
    <row r="327" ht="15" customHeight="1">
      <c r="A327" s="2" t="n"/>
      <c r="B327" s="2" t="n"/>
      <c r="C327" s="2" t="n"/>
      <c r="D327" s="2" t="n"/>
      <c r="E327" s="46" t="inlineStr">
        <is>
          <t>VALOR COM BDI:</t>
        </is>
      </c>
      <c r="F327" s="55" t="n"/>
      <c r="G327" s="5">
        <f>G326 + G325</f>
        <v/>
      </c>
    </row>
    <row r="328" ht="9.949999999999999" customHeight="1">
      <c r="A328" s="2" t="n"/>
      <c r="B328" s="2" t="n"/>
      <c r="C328" s="40" t="n"/>
      <c r="E328" s="2" t="n"/>
      <c r="F328" s="2" t="n"/>
      <c r="G328" s="2" t="n"/>
    </row>
    <row r="329" ht="20.1" customHeight="1">
      <c r="A329" s="41" t="inlineStr">
        <is>
          <t>40.20.11 FORMA DE TABUA DE PINHO DE 3a. TIPO E (P/ BERCO) (M2)</t>
        </is>
      </c>
      <c r="B329" s="54" t="n"/>
      <c r="C329" s="54" t="n"/>
      <c r="D329" s="54" t="n"/>
      <c r="E329" s="54" t="n"/>
      <c r="F329" s="54" t="n"/>
      <c r="G329" s="55" t="n"/>
    </row>
    <row r="330" ht="15" customHeight="1">
      <c r="A330" s="42" t="inlineStr">
        <is>
          <t>Material</t>
        </is>
      </c>
      <c r="B330" s="55" t="n"/>
      <c r="C330" s="37" t="inlineStr">
        <is>
          <t>FONTE</t>
        </is>
      </c>
      <c r="D330" s="37" t="inlineStr">
        <is>
          <t>UNID</t>
        </is>
      </c>
      <c r="E330" s="37" t="inlineStr">
        <is>
          <t>COEFICIENTE</t>
        </is>
      </c>
      <c r="F330" s="37" t="inlineStr">
        <is>
          <t>PREÇO UNITÁRIO</t>
        </is>
      </c>
      <c r="G330" s="37" t="inlineStr">
        <is>
          <t>TOTAL</t>
        </is>
      </c>
    </row>
    <row r="331" ht="15" customHeight="1">
      <c r="A331" s="44" t="inlineStr">
        <is>
          <t>71.04.08</t>
        </is>
      </c>
      <c r="B331" s="43" t="inlineStr">
        <is>
          <t>PECA DE MADEIRA DE PINUS 5,5X5,5 CM</t>
        </is>
      </c>
      <c r="C331" s="44" t="inlineStr">
        <is>
          <t>SUDECAP</t>
        </is>
      </c>
      <c r="D331" s="44" t="inlineStr">
        <is>
          <t>M</t>
        </is>
      </c>
      <c r="E331" s="21" t="n">
        <v>0.84</v>
      </c>
      <c r="F331" s="22">
        <f>ROUND(M331*FATOR, 2)</f>
        <v/>
      </c>
      <c r="G331" s="22">
        <f>ROUND(E331*F331, 2)</f>
        <v/>
      </c>
      <c r="L331" t="n">
        <v>0.84</v>
      </c>
      <c r="M331" t="n">
        <v>5.17</v>
      </c>
      <c r="N331">
        <f>(M331-F331)</f>
        <v/>
      </c>
    </row>
    <row r="332" ht="15" customHeight="1">
      <c r="A332" s="44" t="inlineStr">
        <is>
          <t>77.05.51</t>
        </is>
      </c>
      <c r="B332" s="43" t="inlineStr">
        <is>
          <t>PREGO DE ACO POLIDO COM CABECA 18 X 30 (2 3/4 X 10)</t>
        </is>
      </c>
      <c r="C332" s="44" t="inlineStr">
        <is>
          <t>SUDECAP</t>
        </is>
      </c>
      <c r="D332" s="44" t="inlineStr">
        <is>
          <t>KG</t>
        </is>
      </c>
      <c r="E332" s="21" t="n">
        <v>0.1</v>
      </c>
      <c r="F332" s="22">
        <f>ROUND(M332*FATOR, 2)</f>
        <v/>
      </c>
      <c r="G332" s="22">
        <f>ROUND(E332*F332, 2)</f>
        <v/>
      </c>
      <c r="L332" t="n">
        <v>0.1</v>
      </c>
      <c r="M332" t="n">
        <v>14.17</v>
      </c>
      <c r="N332">
        <f>(M332-F332)</f>
        <v/>
      </c>
    </row>
    <row r="333" ht="15" customHeight="1">
      <c r="A333" s="44" t="inlineStr">
        <is>
          <t>71.01.07</t>
        </is>
      </c>
      <c r="B333" s="43" t="inlineStr">
        <is>
          <t>TABUA DE PINUS EXP.= 1" L=25 CM</t>
        </is>
      </c>
      <c r="C333" s="44" t="inlineStr">
        <is>
          <t>SUDECAP</t>
        </is>
      </c>
      <c r="D333" s="44" t="inlineStr">
        <is>
          <t>M2</t>
        </is>
      </c>
      <c r="E333" s="21" t="n">
        <v>0.242</v>
      </c>
      <c r="F333" s="22">
        <f>ROUND(M333*FATOR, 2)</f>
        <v/>
      </c>
      <c r="G333" s="22">
        <f>ROUND(E333*F333, 2)</f>
        <v/>
      </c>
      <c r="L333" t="n">
        <v>0.242</v>
      </c>
      <c r="M333" t="n">
        <v>26.13</v>
      </c>
      <c r="N333">
        <f>(M333-F333)</f>
        <v/>
      </c>
    </row>
    <row r="334" ht="15" customHeight="1">
      <c r="A334" s="2" t="n"/>
      <c r="B334" s="2" t="n"/>
      <c r="C334" s="2" t="n"/>
      <c r="D334" s="2" t="n"/>
      <c r="E334" s="45" t="inlineStr">
        <is>
          <t>TOTAL Material:</t>
        </is>
      </c>
      <c r="F334" s="55" t="n"/>
      <c r="G334" s="23">
        <f>SUM(G331:G333)</f>
        <v/>
      </c>
    </row>
    <row r="335" ht="15" customHeight="1">
      <c r="A335" s="42" t="inlineStr">
        <is>
          <t>Mão de Obra</t>
        </is>
      </c>
      <c r="B335" s="55" t="n"/>
      <c r="C335" s="37" t="inlineStr">
        <is>
          <t>FONTE</t>
        </is>
      </c>
      <c r="D335" s="37" t="inlineStr">
        <is>
          <t>UNID</t>
        </is>
      </c>
      <c r="E335" s="37" t="inlineStr">
        <is>
          <t>COEFICIENTE</t>
        </is>
      </c>
      <c r="F335" s="37" t="inlineStr">
        <is>
          <t>PREÇO UNITÁRIO</t>
        </is>
      </c>
      <c r="G335" s="37" t="inlineStr">
        <is>
          <t>TOTAL</t>
        </is>
      </c>
    </row>
    <row r="336" ht="15" customHeight="1">
      <c r="A336" s="44" t="inlineStr">
        <is>
          <t>55.10.50</t>
        </is>
      </c>
      <c r="B336" s="43" t="inlineStr">
        <is>
          <t>CARPINTEIRO</t>
        </is>
      </c>
      <c r="C336" s="44" t="inlineStr">
        <is>
          <t>SUDECAP</t>
        </is>
      </c>
      <c r="D336" s="44" t="inlineStr">
        <is>
          <t>H</t>
        </is>
      </c>
      <c r="E336" s="21">
        <f>L336*FATOR</f>
        <v/>
      </c>
      <c r="F336" s="22" t="n">
        <v>24.04</v>
      </c>
      <c r="G336" s="22">
        <f>ROUND(E336*F336, 2)</f>
        <v/>
      </c>
      <c r="L336" t="n">
        <v>0.47</v>
      </c>
      <c r="M336" t="n">
        <v>24.04</v>
      </c>
      <c r="N336">
        <f>(M336-F336)</f>
        <v/>
      </c>
    </row>
    <row r="337" ht="15" customHeight="1">
      <c r="A337" s="44" t="inlineStr">
        <is>
          <t>55.10.88</t>
        </is>
      </c>
      <c r="B337" s="43" t="inlineStr">
        <is>
          <t>SERVENTE</t>
        </is>
      </c>
      <c r="C337" s="44" t="inlineStr">
        <is>
          <t>SUDECAP</t>
        </is>
      </c>
      <c r="D337" s="44" t="inlineStr">
        <is>
          <t>H</t>
        </is>
      </c>
      <c r="E337" s="21">
        <f>L337*FATOR</f>
        <v/>
      </c>
      <c r="F337" s="22" t="n">
        <v>16.84</v>
      </c>
      <c r="G337" s="22">
        <f>ROUND(E337*F337, 2)</f>
        <v/>
      </c>
      <c r="L337" t="n">
        <v>0.45</v>
      </c>
      <c r="M337" t="n">
        <v>16.84</v>
      </c>
      <c r="N337">
        <f>(M337-F337)</f>
        <v/>
      </c>
    </row>
    <row r="338" ht="15" customHeight="1">
      <c r="A338" s="2" t="n"/>
      <c r="B338" s="2" t="n"/>
      <c r="C338" s="2" t="n"/>
      <c r="D338" s="2" t="n"/>
      <c r="E338" s="45" t="inlineStr">
        <is>
          <t>TOTAL Mão de Obra:</t>
        </is>
      </c>
      <c r="F338" s="55" t="n"/>
      <c r="G338" s="23">
        <f>SUM(G336:G337)</f>
        <v/>
      </c>
    </row>
    <row r="339" ht="15" customHeight="1">
      <c r="A339" s="2" t="n"/>
      <c r="B339" s="2" t="n"/>
      <c r="C339" s="2" t="n"/>
      <c r="D339" s="2" t="n"/>
      <c r="E339" s="46" t="inlineStr">
        <is>
          <t>VALOR:</t>
        </is>
      </c>
      <c r="F339" s="55" t="n"/>
      <c r="G339" s="5">
        <f>SUM(G334,G338)</f>
        <v/>
      </c>
    </row>
    <row r="340" ht="15" customHeight="1">
      <c r="A340" s="2" t="n"/>
      <c r="B340" s="2" t="n"/>
      <c r="C340" s="2" t="n"/>
      <c r="D340" s="2" t="n"/>
      <c r="E340" s="46" t="inlineStr">
        <is>
          <t>VALOR BDI:</t>
        </is>
      </c>
      <c r="F340" s="55" t="n"/>
      <c r="G340" s="5">
        <f>ROUNDDOWN(G339*BDI,2)</f>
        <v/>
      </c>
    </row>
    <row r="341" ht="15" customHeight="1">
      <c r="A341" s="2" t="n"/>
      <c r="B341" s="2" t="n"/>
      <c r="C341" s="2" t="n"/>
      <c r="D341" s="2" t="n"/>
      <c r="E341" s="46" t="inlineStr">
        <is>
          <t>VALOR COM BDI:</t>
        </is>
      </c>
      <c r="F341" s="55" t="n"/>
      <c r="G341" s="5">
        <f>G340 + G339</f>
        <v/>
      </c>
    </row>
    <row r="342" ht="9.949999999999999" customHeight="1">
      <c r="A342" s="2" t="n"/>
      <c r="B342" s="2" t="n"/>
      <c r="C342" s="40" t="n"/>
      <c r="E342" s="2" t="n"/>
      <c r="F342" s="2" t="n"/>
      <c r="G342" s="2" t="n"/>
    </row>
    <row r="343" ht="20.1" customHeight="1">
      <c r="A343" s="41" t="inlineStr">
        <is>
          <t>04.13.16 FORMA PARA BALDRAME EM TÁBUA DE MADEIRA SERRADA, 3 APROVEITAMENTOS - FABRICAÇÃO, MONTAGEM E DESMONTAGEM (M2)</t>
        </is>
      </c>
      <c r="B343" s="54" t="n"/>
      <c r="C343" s="54" t="n"/>
      <c r="D343" s="54" t="n"/>
      <c r="E343" s="54" t="n"/>
      <c r="F343" s="54" t="n"/>
      <c r="G343" s="55" t="n"/>
    </row>
    <row r="344" ht="15" customHeight="1">
      <c r="A344" s="42" t="inlineStr">
        <is>
          <t>Material</t>
        </is>
      </c>
      <c r="B344" s="55" t="n"/>
      <c r="C344" s="37" t="inlineStr">
        <is>
          <t>FONTE</t>
        </is>
      </c>
      <c r="D344" s="37" t="inlineStr">
        <is>
          <t>UNID</t>
        </is>
      </c>
      <c r="E344" s="37" t="inlineStr">
        <is>
          <t>COEFICIENTE</t>
        </is>
      </c>
      <c r="F344" s="37" t="inlineStr">
        <is>
          <t>PREÇO UNITÁRIO</t>
        </is>
      </c>
      <c r="G344" s="37" t="inlineStr">
        <is>
          <t>TOTAL</t>
        </is>
      </c>
    </row>
    <row r="345" ht="15" customHeight="1">
      <c r="A345" s="44" t="inlineStr">
        <is>
          <t>73.80.10</t>
        </is>
      </c>
      <c r="B345" s="43" t="inlineStr">
        <is>
          <t>DESMOLDANTE PARA FORMA DE MADEIRA</t>
        </is>
      </c>
      <c r="C345" s="44" t="inlineStr">
        <is>
          <t>SUDECAP</t>
        </is>
      </c>
      <c r="D345" s="44" t="inlineStr">
        <is>
          <t>L</t>
        </is>
      </c>
      <c r="E345" s="21" t="n">
        <v>0.017</v>
      </c>
      <c r="F345" s="22">
        <f>ROUND(M345*FATOR, 2)</f>
        <v/>
      </c>
      <c r="G345" s="22">
        <f>ROUND(E345*F345, 2)</f>
        <v/>
      </c>
      <c r="L345" t="n">
        <v>0.017</v>
      </c>
      <c r="M345" t="n">
        <v>8.609999999999999</v>
      </c>
      <c r="N345">
        <f>(M345-F345)</f>
        <v/>
      </c>
    </row>
    <row r="346" ht="15" customHeight="1">
      <c r="A346" s="44" t="inlineStr">
        <is>
          <t>71.04.10</t>
        </is>
      </c>
      <c r="B346" s="43" t="inlineStr">
        <is>
          <t>PEÇA DE MADEIRA DE REFLORESTAMENTO 2,5X7,5 CM</t>
        </is>
      </c>
      <c r="C346" s="44" t="inlineStr">
        <is>
          <t>SUDECAP</t>
        </is>
      </c>
      <c r="D346" s="44" t="inlineStr">
        <is>
          <t>M</t>
        </is>
      </c>
      <c r="E346" s="21" t="n">
        <v>0.7423</v>
      </c>
      <c r="F346" s="22">
        <f>ROUND(M346*FATOR, 2)</f>
        <v/>
      </c>
      <c r="G346" s="22">
        <f>ROUND(E346*F346, 2)</f>
        <v/>
      </c>
      <c r="L346" t="n">
        <v>0.7423</v>
      </c>
      <c r="M346" t="n">
        <v>6.63</v>
      </c>
      <c r="N346">
        <f>(M346-F346)</f>
        <v/>
      </c>
    </row>
    <row r="347" ht="15" customHeight="1">
      <c r="A347" s="44" t="inlineStr">
        <is>
          <t>71.04.09</t>
        </is>
      </c>
      <c r="B347" s="43" t="inlineStr">
        <is>
          <t>PEÇA DE MADEIRA DE REFLORESTAMENTO 7,5X7,5 CM</t>
        </is>
      </c>
      <c r="C347" s="44" t="inlineStr">
        <is>
          <t>SUDECAP</t>
        </is>
      </c>
      <c r="D347" s="44" t="inlineStr">
        <is>
          <t>M</t>
        </is>
      </c>
      <c r="E347" s="21" t="n">
        <v>0.792</v>
      </c>
      <c r="F347" s="22">
        <f>ROUND(M347*FATOR, 2)</f>
        <v/>
      </c>
      <c r="G347" s="22">
        <f>ROUND(E347*F347, 2)</f>
        <v/>
      </c>
      <c r="L347" t="n">
        <v>0.792</v>
      </c>
      <c r="M347" t="n">
        <v>8.52</v>
      </c>
      <c r="N347">
        <f>(M347-F347)</f>
        <v/>
      </c>
    </row>
    <row r="348" ht="15" customHeight="1">
      <c r="A348" s="44" t="inlineStr">
        <is>
          <t>77.05.51</t>
        </is>
      </c>
      <c r="B348" s="43" t="inlineStr">
        <is>
          <t>PREGO DE ACO POLIDO COM CABECA 18 X 30 (2 3/4 X 10)</t>
        </is>
      </c>
      <c r="C348" s="44" t="inlineStr">
        <is>
          <t>SUDECAP</t>
        </is>
      </c>
      <c r="D348" s="44" t="inlineStr">
        <is>
          <t>KG</t>
        </is>
      </c>
      <c r="E348" s="21" t="n">
        <v>0.0677</v>
      </c>
      <c r="F348" s="22">
        <f>ROUND(M348*FATOR, 2)</f>
        <v/>
      </c>
      <c r="G348" s="22">
        <f>ROUND(E348*F348, 2)</f>
        <v/>
      </c>
      <c r="L348" t="n">
        <v>0.0677</v>
      </c>
      <c r="M348" t="n">
        <v>14.17</v>
      </c>
      <c r="N348">
        <f>(M348-F348)</f>
        <v/>
      </c>
    </row>
    <row r="349" ht="21" customHeight="1">
      <c r="A349" s="44" t="inlineStr">
        <is>
          <t>71.01.10</t>
        </is>
      </c>
      <c r="B349" s="43" t="inlineStr">
        <is>
          <t>TÁBUA DE MADEIRA DE REFLORESTAMENTO APARELHADA E=2,5 L=30 CM (1"X12")</t>
        </is>
      </c>
      <c r="C349" s="44" t="inlineStr">
        <is>
          <t>SUDECAP</t>
        </is>
      </c>
      <c r="D349" s="44" t="inlineStr">
        <is>
          <t>M2</t>
        </is>
      </c>
      <c r="E349" s="21" t="n">
        <v>0.3959</v>
      </c>
      <c r="F349" s="22">
        <f>ROUND(M349*FATOR, 2)</f>
        <v/>
      </c>
      <c r="G349" s="22">
        <f>ROUND(E349*F349, 2)</f>
        <v/>
      </c>
      <c r="L349" t="n">
        <v>0.3959</v>
      </c>
      <c r="M349" t="n">
        <v>36.56</v>
      </c>
      <c r="N349">
        <f>(M349-F349)</f>
        <v/>
      </c>
    </row>
    <row r="350" ht="15" customHeight="1">
      <c r="A350" s="2" t="n"/>
      <c r="B350" s="2" t="n"/>
      <c r="C350" s="2" t="n"/>
      <c r="D350" s="2" t="n"/>
      <c r="E350" s="45" t="inlineStr">
        <is>
          <t>TOTAL Material:</t>
        </is>
      </c>
      <c r="F350" s="55" t="n"/>
      <c r="G350" s="23">
        <f>SUM(G345:G349)</f>
        <v/>
      </c>
    </row>
    <row r="351" ht="15" customHeight="1">
      <c r="A351" s="42" t="inlineStr">
        <is>
          <t>Mão de Obra</t>
        </is>
      </c>
      <c r="B351" s="55" t="n"/>
      <c r="C351" s="37" t="inlineStr">
        <is>
          <t>FONTE</t>
        </is>
      </c>
      <c r="D351" s="37" t="inlineStr">
        <is>
          <t>UNID</t>
        </is>
      </c>
      <c r="E351" s="37" t="inlineStr">
        <is>
          <t>COEFICIENTE</t>
        </is>
      </c>
      <c r="F351" s="37" t="inlineStr">
        <is>
          <t>PREÇO UNITÁRIO</t>
        </is>
      </c>
      <c r="G351" s="37" t="inlineStr">
        <is>
          <t>TOTAL</t>
        </is>
      </c>
    </row>
    <row r="352" ht="15" customHeight="1">
      <c r="A352" s="44" t="inlineStr">
        <is>
          <t>55.10.05</t>
        </is>
      </c>
      <c r="B352" s="43" t="inlineStr">
        <is>
          <t>AJUDANTE</t>
        </is>
      </c>
      <c r="C352" s="44" t="inlineStr">
        <is>
          <t>SUDECAP</t>
        </is>
      </c>
      <c r="D352" s="44" t="inlineStr">
        <is>
          <t>H</t>
        </is>
      </c>
      <c r="E352" s="21">
        <f>L352*FATOR</f>
        <v/>
      </c>
      <c r="F352" s="22" t="n">
        <v>16.83</v>
      </c>
      <c r="G352" s="22">
        <f>ROUND(E352*F352, 2)</f>
        <v/>
      </c>
      <c r="L352" t="n">
        <v>0.4855</v>
      </c>
      <c r="M352" t="n">
        <v>16.83</v>
      </c>
      <c r="N352">
        <f>(M352-F352)</f>
        <v/>
      </c>
    </row>
    <row r="353" ht="15" customHeight="1">
      <c r="A353" s="44" t="inlineStr">
        <is>
          <t>55.10.50</t>
        </is>
      </c>
      <c r="B353" s="43" t="inlineStr">
        <is>
          <t>CARPINTEIRO</t>
        </is>
      </c>
      <c r="C353" s="44" t="inlineStr">
        <is>
          <t>SUDECAP</t>
        </is>
      </c>
      <c r="D353" s="44" t="inlineStr">
        <is>
          <t>H</t>
        </is>
      </c>
      <c r="E353" s="21">
        <f>L353*FATOR</f>
        <v/>
      </c>
      <c r="F353" s="22" t="n">
        <v>24.04</v>
      </c>
      <c r="G353" s="22">
        <f>ROUND(E353*F353, 2)</f>
        <v/>
      </c>
      <c r="L353" t="n">
        <v>1.217</v>
      </c>
      <c r="M353" t="n">
        <v>24.04</v>
      </c>
      <c r="N353">
        <f>(M353-F353)</f>
        <v/>
      </c>
    </row>
    <row r="354" ht="15" customHeight="1">
      <c r="A354" s="2" t="n"/>
      <c r="B354" s="2" t="n"/>
      <c r="C354" s="2" t="n"/>
      <c r="D354" s="2" t="n"/>
      <c r="E354" s="45" t="inlineStr">
        <is>
          <t>TOTAL Mão de Obra:</t>
        </is>
      </c>
      <c r="F354" s="55" t="n"/>
      <c r="G354" s="23">
        <f>SUM(G352:G353)</f>
        <v/>
      </c>
    </row>
    <row r="355" ht="15" customHeight="1">
      <c r="A355" s="2" t="n"/>
      <c r="B355" s="2" t="n"/>
      <c r="C355" s="2" t="n"/>
      <c r="D355" s="2" t="n"/>
      <c r="E355" s="46" t="inlineStr">
        <is>
          <t>VALOR:</t>
        </is>
      </c>
      <c r="F355" s="55" t="n"/>
      <c r="G355" s="5">
        <f>SUM(G350,G354)</f>
        <v/>
      </c>
    </row>
    <row r="356" ht="15" customHeight="1">
      <c r="A356" s="2" t="n"/>
      <c r="B356" s="2" t="n"/>
      <c r="C356" s="2" t="n"/>
      <c r="D356" s="2" t="n"/>
      <c r="E356" s="46" t="inlineStr">
        <is>
          <t>VALOR BDI:</t>
        </is>
      </c>
      <c r="F356" s="55" t="n"/>
      <c r="G356" s="5">
        <f>ROUNDDOWN(G355*BDI,2)</f>
        <v/>
      </c>
    </row>
    <row r="357" ht="15" customHeight="1">
      <c r="A357" s="2" t="n"/>
      <c r="B357" s="2" t="n"/>
      <c r="C357" s="2" t="n"/>
      <c r="D357" s="2" t="n"/>
      <c r="E357" s="46" t="inlineStr">
        <is>
          <t>VALOR COM BDI:</t>
        </is>
      </c>
      <c r="F357" s="55" t="n"/>
      <c r="G357" s="5">
        <f>G356 + G355</f>
        <v/>
      </c>
    </row>
    <row r="358" ht="9.949999999999999" customHeight="1">
      <c r="A358" s="2" t="n"/>
      <c r="B358" s="2" t="n"/>
      <c r="C358" s="40" t="n"/>
      <c r="E358" s="2" t="n"/>
      <c r="F358" s="2" t="n"/>
      <c r="G358" s="2" t="n"/>
    </row>
    <row r="359" ht="20.1" customHeight="1">
      <c r="A359" s="41" t="inlineStr">
        <is>
          <t>45.02.01 GASOLINA (L)</t>
        </is>
      </c>
      <c r="B359" s="54" t="n"/>
      <c r="C359" s="54" t="n"/>
      <c r="D359" s="54" t="n"/>
      <c r="E359" s="54" t="n"/>
      <c r="F359" s="54" t="n"/>
      <c r="G359" s="55" t="n"/>
    </row>
    <row r="360" ht="15" customHeight="1">
      <c r="A360" s="42" t="inlineStr">
        <is>
          <t>Material</t>
        </is>
      </c>
      <c r="B360" s="55" t="n"/>
      <c r="C360" s="37" t="inlineStr">
        <is>
          <t>FONTE</t>
        </is>
      </c>
      <c r="D360" s="37" t="inlineStr">
        <is>
          <t>UNID</t>
        </is>
      </c>
      <c r="E360" s="37" t="inlineStr">
        <is>
          <t>COEFICIENTE</t>
        </is>
      </c>
      <c r="F360" s="37" t="inlineStr">
        <is>
          <t>PREÇO UNITÁRIO</t>
        </is>
      </c>
      <c r="G360" s="37" t="inlineStr">
        <is>
          <t>TOTAL</t>
        </is>
      </c>
    </row>
    <row r="361" ht="15" customHeight="1">
      <c r="A361" s="44" t="inlineStr">
        <is>
          <t>68.01.25</t>
        </is>
      </c>
      <c r="B361" s="43" t="inlineStr">
        <is>
          <t>GASOLINA COMUM</t>
        </is>
      </c>
      <c r="C361" s="44" t="inlineStr">
        <is>
          <t>SUDECAP</t>
        </is>
      </c>
      <c r="D361" s="44" t="inlineStr">
        <is>
          <t>L</t>
        </is>
      </c>
      <c r="E361" s="21" t="n">
        <v>1</v>
      </c>
      <c r="F361" s="22">
        <f>ROUND(M361*FATOR, 2)</f>
        <v/>
      </c>
      <c r="G361" s="22">
        <f>ROUND(E361*F361, 2)</f>
        <v/>
      </c>
      <c r="L361" t="n">
        <v>1</v>
      </c>
      <c r="M361" t="n">
        <v>4.62</v>
      </c>
      <c r="N361">
        <f>(M361-F361)</f>
        <v/>
      </c>
    </row>
    <row r="362" ht="15" customHeight="1">
      <c r="A362" s="2" t="n"/>
      <c r="B362" s="2" t="n"/>
      <c r="C362" s="2" t="n"/>
      <c r="D362" s="2" t="n"/>
      <c r="E362" s="45" t="inlineStr">
        <is>
          <t>TOTAL Material:</t>
        </is>
      </c>
      <c r="F362" s="55" t="n"/>
      <c r="G362" s="23">
        <f>SUM(G361:G361)</f>
        <v/>
      </c>
    </row>
    <row r="363" ht="15" customHeight="1">
      <c r="A363" s="2" t="n"/>
      <c r="B363" s="2" t="n"/>
      <c r="C363" s="2" t="n"/>
      <c r="D363" s="2" t="n"/>
      <c r="E363" s="46" t="inlineStr">
        <is>
          <t>VALOR:</t>
        </is>
      </c>
      <c r="F363" s="55" t="n"/>
      <c r="G363" s="5">
        <f>SUM(G362)</f>
        <v/>
      </c>
    </row>
    <row r="364" ht="15" customHeight="1">
      <c r="A364" s="2" t="n"/>
      <c r="B364" s="2" t="n"/>
      <c r="C364" s="2" t="n"/>
      <c r="D364" s="2" t="n"/>
      <c r="E364" s="46" t="inlineStr">
        <is>
          <t>VALOR BDI:</t>
        </is>
      </c>
      <c r="F364" s="55" t="n"/>
      <c r="G364" s="5">
        <f>ROUNDDOWN(G363*BDI,2)</f>
        <v/>
      </c>
    </row>
    <row r="365" ht="15" customHeight="1">
      <c r="A365" s="2" t="n"/>
      <c r="B365" s="2" t="n"/>
      <c r="C365" s="2" t="n"/>
      <c r="D365" s="2" t="n"/>
      <c r="E365" s="46" t="inlineStr">
        <is>
          <t>VALOR COM BDI:</t>
        </is>
      </c>
      <c r="F365" s="55" t="n"/>
      <c r="G365" s="5">
        <f>G364 + G363</f>
        <v/>
      </c>
    </row>
    <row r="366" ht="9.949999999999999" customHeight="1">
      <c r="A366" s="2" t="n"/>
      <c r="B366" s="2" t="n"/>
      <c r="C366" s="40" t="n"/>
      <c r="E366" s="2" t="n"/>
      <c r="F366" s="2" t="n"/>
      <c r="G366" s="2" t="n"/>
    </row>
    <row r="367" ht="20.1" customHeight="1">
      <c r="A367" s="41" t="inlineStr">
        <is>
          <t>03.18.01 H &lt;= 1.5 M (M3)</t>
        </is>
      </c>
      <c r="B367" s="54" t="n"/>
      <c r="C367" s="54" t="n"/>
      <c r="D367" s="54" t="n"/>
      <c r="E367" s="54" t="n"/>
      <c r="F367" s="54" t="n"/>
      <c r="G367" s="55" t="n"/>
    </row>
    <row r="368" ht="15" customHeight="1">
      <c r="A368" s="42" t="inlineStr">
        <is>
          <t>Equipamento Custo Horário</t>
        </is>
      </c>
      <c r="B368" s="55" t="n"/>
      <c r="C368" s="37" t="inlineStr">
        <is>
          <t>FONTE</t>
        </is>
      </c>
      <c r="D368" s="37" t="inlineStr">
        <is>
          <t>UNID</t>
        </is>
      </c>
      <c r="E368" s="37" t="inlineStr">
        <is>
          <t>COEFICIENTE</t>
        </is>
      </c>
      <c r="F368" s="37" t="inlineStr">
        <is>
          <t>PREÇO UNITÁRIO</t>
        </is>
      </c>
      <c r="G368" s="37" t="inlineStr">
        <is>
          <t>TOTAL</t>
        </is>
      </c>
    </row>
    <row r="369" ht="29.1" customHeight="1">
      <c r="A369" s="44" t="inlineStr">
        <is>
          <t>50.20.19</t>
        </is>
      </c>
      <c r="B369" s="43" t="inlineStr">
        <is>
          <t>CHI/ESCAVADEIRA HIDRAULICA SOBRE ESTEIRAS, CACAMBA 0,98M3, PESO OPERACIONAL 17T, POTENCIA BRUTA 119HP, OU EQUIVALENTE</t>
        </is>
      </c>
      <c r="C369" s="44" t="inlineStr">
        <is>
          <t>SUDECAP</t>
        </is>
      </c>
      <c r="D369" s="44" t="inlineStr">
        <is>
          <t>H</t>
        </is>
      </c>
      <c r="E369" s="21" t="n">
        <v>0.00556</v>
      </c>
      <c r="F369" s="22">
        <f>'COMPOSICOES AUXILIARES'!G81</f>
        <v/>
      </c>
      <c r="G369" s="22">
        <f>ROUND(E369*F369, 2)</f>
        <v/>
      </c>
      <c r="L369" t="n">
        <v>0.00556</v>
      </c>
      <c r="M369" t="n">
        <v>100.26</v>
      </c>
      <c r="N369">
        <f>(M369-F369)</f>
        <v/>
      </c>
    </row>
    <row r="370" ht="29.1" customHeight="1">
      <c r="A370" s="44" t="inlineStr">
        <is>
          <t>50.20.18</t>
        </is>
      </c>
      <c r="B370" s="43" t="inlineStr">
        <is>
          <t>CHP/ESCAVADEIRA HIDRAULICA SOBRE ESTEIRAS, CACAMBA 0,98M3, PESO OPERACIONAL 17T, POTENCIA BRUTA 119HP, OU EQUIVALENTE</t>
        </is>
      </c>
      <c r="C370" s="44" t="inlineStr">
        <is>
          <t>SUDECAP</t>
        </is>
      </c>
      <c r="D370" s="44" t="inlineStr">
        <is>
          <t>H</t>
        </is>
      </c>
      <c r="E370" s="21" t="n">
        <v>0.02222</v>
      </c>
      <c r="F370" s="22">
        <f>'COMPOSICOES AUXILIARES'!G164</f>
        <v/>
      </c>
      <c r="G370" s="22">
        <f>ROUND(E370*F370, 2)</f>
        <v/>
      </c>
      <c r="L370" t="n">
        <v>0.02222</v>
      </c>
      <c r="M370" t="n">
        <v>224.67</v>
      </c>
      <c r="N370">
        <f>(M370-F370)</f>
        <v/>
      </c>
    </row>
    <row r="371" ht="18" customHeight="1">
      <c r="A371" s="2" t="n"/>
      <c r="B371" s="2" t="n"/>
      <c r="C371" s="2" t="n"/>
      <c r="D371" s="2" t="n"/>
      <c r="E371" s="45" t="inlineStr">
        <is>
          <t>TOTAL Equipamento Custo Horário:</t>
        </is>
      </c>
      <c r="F371" s="55" t="n"/>
      <c r="G371" s="23">
        <f>SUM(G369:G370)</f>
        <v/>
      </c>
    </row>
    <row r="372" ht="15" customHeight="1">
      <c r="A372" s="42" t="inlineStr">
        <is>
          <t>Mão de Obra</t>
        </is>
      </c>
      <c r="B372" s="55" t="n"/>
      <c r="C372" s="37" t="inlineStr">
        <is>
          <t>FONTE</t>
        </is>
      </c>
      <c r="D372" s="37" t="inlineStr">
        <is>
          <t>UNID</t>
        </is>
      </c>
      <c r="E372" s="37" t="inlineStr">
        <is>
          <t>COEFICIENTE</t>
        </is>
      </c>
      <c r="F372" s="37" t="inlineStr">
        <is>
          <t>PREÇO UNITÁRIO</t>
        </is>
      </c>
      <c r="G372" s="37" t="inlineStr">
        <is>
          <t>TOTAL</t>
        </is>
      </c>
    </row>
    <row r="373" ht="15" customHeight="1">
      <c r="A373" s="44" t="inlineStr">
        <is>
          <t>55.10.88</t>
        </is>
      </c>
      <c r="B373" s="43" t="inlineStr">
        <is>
          <t>SERVENTE</t>
        </is>
      </c>
      <c r="C373" s="44" t="inlineStr">
        <is>
          <t>SUDECAP</t>
        </is>
      </c>
      <c r="D373" s="44" t="inlineStr">
        <is>
          <t>H</t>
        </is>
      </c>
      <c r="E373" s="21">
        <f>L373*FATOR</f>
        <v/>
      </c>
      <c r="F373" s="22" t="n">
        <v>16.84</v>
      </c>
      <c r="G373" s="22">
        <f>ROUND(E373*F373, 2)</f>
        <v/>
      </c>
      <c r="L373" t="n">
        <v>0.02778</v>
      </c>
      <c r="M373" t="n">
        <v>16.84</v>
      </c>
      <c r="N373">
        <f>(M373-F373)</f>
        <v/>
      </c>
    </row>
    <row r="374" ht="15" customHeight="1">
      <c r="A374" s="2" t="n"/>
      <c r="B374" s="2" t="n"/>
      <c r="C374" s="2" t="n"/>
      <c r="D374" s="2" t="n"/>
      <c r="E374" s="45" t="inlineStr">
        <is>
          <t>TOTAL Mão de Obra:</t>
        </is>
      </c>
      <c r="F374" s="55" t="n"/>
      <c r="G374" s="23">
        <f>SUM(G373:G373)</f>
        <v/>
      </c>
    </row>
    <row r="375" ht="15" customHeight="1">
      <c r="A375" s="2" t="n"/>
      <c r="B375" s="2" t="n"/>
      <c r="C375" s="2" t="n"/>
      <c r="D375" s="2" t="n"/>
      <c r="E375" s="46" t="inlineStr">
        <is>
          <t>VALOR:</t>
        </is>
      </c>
      <c r="F375" s="55" t="n"/>
      <c r="G375" s="5">
        <f>SUM(G371,G374)</f>
        <v/>
      </c>
    </row>
    <row r="376" ht="15" customHeight="1">
      <c r="A376" s="2" t="n"/>
      <c r="B376" s="2" t="n"/>
      <c r="C376" s="2" t="n"/>
      <c r="D376" s="2" t="n"/>
      <c r="E376" s="46" t="inlineStr">
        <is>
          <t>VALOR BDI:</t>
        </is>
      </c>
      <c r="F376" s="55" t="n"/>
      <c r="G376" s="5">
        <f>ROUNDDOWN(G375*BDI,2)</f>
        <v/>
      </c>
    </row>
    <row r="377" ht="15" customHeight="1">
      <c r="A377" s="2" t="n"/>
      <c r="B377" s="2" t="n"/>
      <c r="C377" s="2" t="n"/>
      <c r="D377" s="2" t="n"/>
      <c r="E377" s="46" t="inlineStr">
        <is>
          <t>VALOR COM BDI:</t>
        </is>
      </c>
      <c r="F377" s="55" t="n"/>
      <c r="G377" s="5">
        <f>G376 + G375</f>
        <v/>
      </c>
    </row>
    <row r="378" ht="9.949999999999999" customHeight="1">
      <c r="A378" s="2" t="n"/>
      <c r="B378" s="2" t="n"/>
      <c r="C378" s="40" t="n"/>
      <c r="E378" s="2" t="n"/>
      <c r="F378" s="2" t="n"/>
      <c r="G378" s="2" t="n"/>
    </row>
    <row r="379" ht="20.1" customHeight="1">
      <c r="A379" s="41" t="inlineStr">
        <is>
          <t>40.16.11 LANÇAMENTO DE CONCRETO CONVENCIONAL EM ESTRUTURA (M3)</t>
        </is>
      </c>
      <c r="B379" s="54" t="n"/>
      <c r="C379" s="54" t="n"/>
      <c r="D379" s="54" t="n"/>
      <c r="E379" s="54" t="n"/>
      <c r="F379" s="54" t="n"/>
      <c r="G379" s="55" t="n"/>
    </row>
    <row r="380" ht="15" customHeight="1">
      <c r="A380" s="42" t="inlineStr">
        <is>
          <t>Equipamento Custo Horário</t>
        </is>
      </c>
      <c r="B380" s="55" t="n"/>
      <c r="C380" s="37" t="inlineStr">
        <is>
          <t>FONTE</t>
        </is>
      </c>
      <c r="D380" s="37" t="inlineStr">
        <is>
          <t>UNID</t>
        </is>
      </c>
      <c r="E380" s="37" t="inlineStr">
        <is>
          <t>COEFICIENTE</t>
        </is>
      </c>
      <c r="F380" s="37" t="inlineStr">
        <is>
          <t>PREÇO UNITÁRIO</t>
        </is>
      </c>
      <c r="G380" s="37" t="inlineStr">
        <is>
          <t>TOTAL</t>
        </is>
      </c>
    </row>
    <row r="381" ht="15" customHeight="1">
      <c r="A381" s="44" t="inlineStr">
        <is>
          <t>50.39.11</t>
        </is>
      </c>
      <c r="B381" s="43" t="inlineStr">
        <is>
          <t>CHI/VIBRADOR DE IMERSAO COM MANGOTE DE 45MM</t>
        </is>
      </c>
      <c r="C381" s="44" t="inlineStr">
        <is>
          <t>SUDECAP</t>
        </is>
      </c>
      <c r="D381" s="44" t="inlineStr">
        <is>
          <t>H</t>
        </is>
      </c>
      <c r="E381" s="21" t="n">
        <v>1.174</v>
      </c>
      <c r="F381" s="22">
        <f>'COMPOSICOES AUXILIARES'!G98</f>
        <v/>
      </c>
      <c r="G381" s="22">
        <f>ROUND(E381*F381, 2)</f>
        <v/>
      </c>
      <c r="L381" t="n">
        <v>1.174</v>
      </c>
      <c r="M381" t="n">
        <v>0.63</v>
      </c>
      <c r="N381">
        <f>(M381-F381)</f>
        <v/>
      </c>
    </row>
    <row r="382" ht="15" customHeight="1">
      <c r="A382" s="44" t="inlineStr">
        <is>
          <t>50.39.10</t>
        </is>
      </c>
      <c r="B382" s="43" t="inlineStr">
        <is>
          <t>CHP/VIBRADOR DE IMERSAO COM MANGOTE DE 45MM</t>
        </is>
      </c>
      <c r="C382" s="44" t="inlineStr">
        <is>
          <t>SUDECAP</t>
        </is>
      </c>
      <c r="D382" s="44" t="inlineStr">
        <is>
          <t>H</t>
        </is>
      </c>
      <c r="E382" s="21" t="n">
        <v>0.661</v>
      </c>
      <c r="F382" s="22">
        <f>'COMPOSICOES AUXILIARES'!G201</f>
        <v/>
      </c>
      <c r="G382" s="22">
        <f>ROUND(E382*F382, 2)</f>
        <v/>
      </c>
      <c r="L382" t="n">
        <v>0.661</v>
      </c>
      <c r="M382" t="n">
        <v>2.38</v>
      </c>
      <c r="N382">
        <f>(M382-F382)</f>
        <v/>
      </c>
    </row>
    <row r="383" ht="18" customHeight="1">
      <c r="A383" s="2" t="n"/>
      <c r="B383" s="2" t="n"/>
      <c r="C383" s="2" t="n"/>
      <c r="D383" s="2" t="n"/>
      <c r="E383" s="45" t="inlineStr">
        <is>
          <t>TOTAL Equipamento Custo Horário:</t>
        </is>
      </c>
      <c r="F383" s="55" t="n"/>
      <c r="G383" s="23">
        <f>SUM(G381:G382)</f>
        <v/>
      </c>
    </row>
    <row r="384" ht="15" customHeight="1">
      <c r="A384" s="42" t="inlineStr">
        <is>
          <t>Mão de Obra</t>
        </is>
      </c>
      <c r="B384" s="55" t="n"/>
      <c r="C384" s="37" t="inlineStr">
        <is>
          <t>FONTE</t>
        </is>
      </c>
      <c r="D384" s="37" t="inlineStr">
        <is>
          <t>UNID</t>
        </is>
      </c>
      <c r="E384" s="37" t="inlineStr">
        <is>
          <t>COEFICIENTE</t>
        </is>
      </c>
      <c r="F384" s="37" t="inlineStr">
        <is>
          <t>PREÇO UNITÁRIO</t>
        </is>
      </c>
      <c r="G384" s="37" t="inlineStr">
        <is>
          <t>TOTAL</t>
        </is>
      </c>
    </row>
    <row r="385" ht="15" customHeight="1">
      <c r="A385" s="44" t="inlineStr">
        <is>
          <t>55.10.75</t>
        </is>
      </c>
      <c r="B385" s="43" t="inlineStr">
        <is>
          <t>PEDREIRO</t>
        </is>
      </c>
      <c r="C385" s="44" t="inlineStr">
        <is>
          <t>SUDECAP</t>
        </is>
      </c>
      <c r="D385" s="44" t="inlineStr">
        <is>
          <t>H</t>
        </is>
      </c>
      <c r="E385" s="21">
        <f>L385*FATOR</f>
        <v/>
      </c>
      <c r="F385" s="22" t="n">
        <v>24.05</v>
      </c>
      <c r="G385" s="22">
        <f>ROUND(E385*F385, 2)</f>
        <v/>
      </c>
      <c r="L385" t="n">
        <v>1.5914</v>
      </c>
      <c r="M385" t="n">
        <v>24.05</v>
      </c>
      <c r="N385">
        <f>(M385-F385)</f>
        <v/>
      </c>
    </row>
    <row r="386" ht="15" customHeight="1">
      <c r="A386" s="44" t="inlineStr">
        <is>
          <t>55.10.88</t>
        </is>
      </c>
      <c r="B386" s="43" t="inlineStr">
        <is>
          <t>SERVENTE</t>
        </is>
      </c>
      <c r="C386" s="44" t="inlineStr">
        <is>
          <t>SUDECAP</t>
        </is>
      </c>
      <c r="D386" s="44" t="inlineStr">
        <is>
          <t>H</t>
        </is>
      </c>
      <c r="E386" s="21">
        <f>L386*FATOR</f>
        <v/>
      </c>
      <c r="F386" s="22" t="n">
        <v>16.84</v>
      </c>
      <c r="G386" s="22">
        <f>ROUND(E386*F386, 2)</f>
        <v/>
      </c>
      <c r="L386" t="n">
        <v>3.6402</v>
      </c>
      <c r="M386" t="n">
        <v>16.84</v>
      </c>
      <c r="N386">
        <f>(M386-F386)</f>
        <v/>
      </c>
    </row>
    <row r="387" ht="15" customHeight="1">
      <c r="A387" s="2" t="n"/>
      <c r="B387" s="2" t="n"/>
      <c r="C387" s="2" t="n"/>
      <c r="D387" s="2" t="n"/>
      <c r="E387" s="45" t="inlineStr">
        <is>
          <t>TOTAL Mão de Obra:</t>
        </is>
      </c>
      <c r="F387" s="55" t="n"/>
      <c r="G387" s="23">
        <f>SUM(G385:G386)</f>
        <v/>
      </c>
    </row>
    <row r="388" ht="15" customHeight="1">
      <c r="A388" s="2" t="n"/>
      <c r="B388" s="2" t="n"/>
      <c r="C388" s="2" t="n"/>
      <c r="D388" s="2" t="n"/>
      <c r="E388" s="46" t="inlineStr">
        <is>
          <t>VALOR:</t>
        </is>
      </c>
      <c r="F388" s="55" t="n"/>
      <c r="G388" s="5">
        <f>SUM(G383,G387)</f>
        <v/>
      </c>
    </row>
    <row r="389" ht="15" customHeight="1">
      <c r="A389" s="2" t="n"/>
      <c r="B389" s="2" t="n"/>
      <c r="C389" s="2" t="n"/>
      <c r="D389" s="2" t="n"/>
      <c r="E389" s="46" t="inlineStr">
        <is>
          <t>VALOR BDI:</t>
        </is>
      </c>
      <c r="F389" s="55" t="n"/>
      <c r="G389" s="5">
        <f>ROUNDDOWN(G388*BDI,2)</f>
        <v/>
      </c>
    </row>
    <row r="390" ht="15" customHeight="1">
      <c r="A390" s="2" t="n"/>
      <c r="B390" s="2" t="n"/>
      <c r="C390" s="2" t="n"/>
      <c r="D390" s="2" t="n"/>
      <c r="E390" s="46" t="inlineStr">
        <is>
          <t>VALOR COM BDI:</t>
        </is>
      </c>
      <c r="F390" s="55" t="n"/>
      <c r="G390" s="5">
        <f>G389 + G388</f>
        <v/>
      </c>
    </row>
    <row r="391" ht="9.949999999999999" customHeight="1">
      <c r="A391" s="2" t="n"/>
      <c r="B391" s="2" t="n"/>
      <c r="C391" s="40" t="n"/>
      <c r="E391" s="2" t="n"/>
      <c r="F391" s="2" t="n"/>
      <c r="G391" s="2" t="n"/>
    </row>
    <row r="392" ht="20.1" customHeight="1">
      <c r="A392" s="41" t="inlineStr">
        <is>
          <t>40.16.01 LANÇAMENTO DE CONCRETO CONVENCIONAL EM FUNDAÇÕES (M3)</t>
        </is>
      </c>
      <c r="B392" s="54" t="n"/>
      <c r="C392" s="54" t="n"/>
      <c r="D392" s="54" t="n"/>
      <c r="E392" s="54" t="n"/>
      <c r="F392" s="54" t="n"/>
      <c r="G392" s="55" t="n"/>
    </row>
    <row r="393" ht="15" customHeight="1">
      <c r="A393" s="42" t="inlineStr">
        <is>
          <t>Equipamento Custo Horário</t>
        </is>
      </c>
      <c r="B393" s="55" t="n"/>
      <c r="C393" s="37" t="inlineStr">
        <is>
          <t>FONTE</t>
        </is>
      </c>
      <c r="D393" s="37" t="inlineStr">
        <is>
          <t>UNID</t>
        </is>
      </c>
      <c r="E393" s="37" t="inlineStr">
        <is>
          <t>COEFICIENTE</t>
        </is>
      </c>
      <c r="F393" s="37" t="inlineStr">
        <is>
          <t>PREÇO UNITÁRIO</t>
        </is>
      </c>
      <c r="G393" s="37" t="inlineStr">
        <is>
          <t>TOTAL</t>
        </is>
      </c>
    </row>
    <row r="394" ht="15" customHeight="1">
      <c r="A394" s="44" t="inlineStr">
        <is>
          <t>50.39.10</t>
        </is>
      </c>
      <c r="B394" s="43" t="inlineStr">
        <is>
          <t>CHP/VIBRADOR DE IMERSAO COM MANGOTE DE 45MM</t>
        </is>
      </c>
      <c r="C394" s="44" t="inlineStr">
        <is>
          <t>SUDECAP</t>
        </is>
      </c>
      <c r="D394" s="44" t="inlineStr">
        <is>
          <t>H</t>
        </is>
      </c>
      <c r="E394" s="21" t="n">
        <v>0.65</v>
      </c>
      <c r="F394" s="22">
        <f>'COMPOSICOES AUXILIARES'!G201</f>
        <v/>
      </c>
      <c r="G394" s="22">
        <f>ROUND(E394*F394, 2)</f>
        <v/>
      </c>
      <c r="L394" t="n">
        <v>0.65</v>
      </c>
      <c r="M394" t="n">
        <v>2.38</v>
      </c>
      <c r="N394">
        <f>(M394-F394)</f>
        <v/>
      </c>
    </row>
    <row r="395" ht="18" customHeight="1">
      <c r="A395" s="2" t="n"/>
      <c r="B395" s="2" t="n"/>
      <c r="C395" s="2" t="n"/>
      <c r="D395" s="2" t="n"/>
      <c r="E395" s="45" t="inlineStr">
        <is>
          <t>TOTAL Equipamento Custo Horário:</t>
        </is>
      </c>
      <c r="F395" s="55" t="n"/>
      <c r="G395" s="23">
        <f>SUM(G394:G394)</f>
        <v/>
      </c>
    </row>
    <row r="396" ht="15" customHeight="1">
      <c r="A396" s="42" t="inlineStr">
        <is>
          <t>Mão de Obra</t>
        </is>
      </c>
      <c r="B396" s="55" t="n"/>
      <c r="C396" s="37" t="inlineStr">
        <is>
          <t>FONTE</t>
        </is>
      </c>
      <c r="D396" s="37" t="inlineStr">
        <is>
          <t>UNID</t>
        </is>
      </c>
      <c r="E396" s="37" t="inlineStr">
        <is>
          <t>COEFICIENTE</t>
        </is>
      </c>
      <c r="F396" s="37" t="inlineStr">
        <is>
          <t>PREÇO UNITÁRIO</t>
        </is>
      </c>
      <c r="G396" s="37" t="inlineStr">
        <is>
          <t>TOTAL</t>
        </is>
      </c>
    </row>
    <row r="397" ht="15" customHeight="1">
      <c r="A397" s="44" t="inlineStr">
        <is>
          <t>55.10.75</t>
        </is>
      </c>
      <c r="B397" s="43" t="inlineStr">
        <is>
          <t>PEDREIRO</t>
        </is>
      </c>
      <c r="C397" s="44" t="inlineStr">
        <is>
          <t>SUDECAP</t>
        </is>
      </c>
      <c r="D397" s="44" t="inlineStr">
        <is>
          <t>H</t>
        </is>
      </c>
      <c r="E397" s="21">
        <f>L397*FATOR</f>
        <v/>
      </c>
      <c r="F397" s="22" t="n">
        <v>24.05</v>
      </c>
      <c r="G397" s="22">
        <f>ROUND(E397*F397, 2)</f>
        <v/>
      </c>
      <c r="L397" t="n">
        <v>1.0058</v>
      </c>
      <c r="M397" t="n">
        <v>24.05</v>
      </c>
      <c r="N397">
        <f>(M397-F397)</f>
        <v/>
      </c>
    </row>
    <row r="398" ht="15" customHeight="1">
      <c r="A398" s="44" t="inlineStr">
        <is>
          <t>55.10.88</t>
        </is>
      </c>
      <c r="B398" s="43" t="inlineStr">
        <is>
          <t>SERVENTE</t>
        </is>
      </c>
      <c r="C398" s="44" t="inlineStr">
        <is>
          <t>SUDECAP</t>
        </is>
      </c>
      <c r="D398" s="44" t="inlineStr">
        <is>
          <t>H</t>
        </is>
      </c>
      <c r="E398" s="21">
        <f>L398*FATOR</f>
        <v/>
      </c>
      <c r="F398" s="22" t="n">
        <v>16.84</v>
      </c>
      <c r="G398" s="22">
        <f>ROUND(E398*F398, 2)</f>
        <v/>
      </c>
      <c r="L398" t="n">
        <v>2.7574</v>
      </c>
      <c r="M398" t="n">
        <v>16.84</v>
      </c>
      <c r="N398">
        <f>(M398-F398)</f>
        <v/>
      </c>
    </row>
    <row r="399" ht="15" customHeight="1">
      <c r="A399" s="2" t="n"/>
      <c r="B399" s="2" t="n"/>
      <c r="C399" s="2" t="n"/>
      <c r="D399" s="2" t="n"/>
      <c r="E399" s="45" t="inlineStr">
        <is>
          <t>TOTAL Mão de Obra:</t>
        </is>
      </c>
      <c r="F399" s="55" t="n"/>
      <c r="G399" s="23">
        <f>SUM(G397:G398)</f>
        <v/>
      </c>
    </row>
    <row r="400" ht="15" customHeight="1">
      <c r="A400" s="2" t="n"/>
      <c r="B400" s="2" t="n"/>
      <c r="C400" s="2" t="n"/>
      <c r="D400" s="2" t="n"/>
      <c r="E400" s="46" t="inlineStr">
        <is>
          <t>VALOR:</t>
        </is>
      </c>
      <c r="F400" s="55" t="n"/>
      <c r="G400" s="5">
        <f>SUM(G395,G399)</f>
        <v/>
      </c>
    </row>
    <row r="401" ht="15" customHeight="1">
      <c r="A401" s="2" t="n"/>
      <c r="B401" s="2" t="n"/>
      <c r="C401" s="2" t="n"/>
      <c r="D401" s="2" t="n"/>
      <c r="E401" s="46" t="inlineStr">
        <is>
          <t>VALOR BDI:</t>
        </is>
      </c>
      <c r="F401" s="55" t="n"/>
      <c r="G401" s="5">
        <f>ROUNDDOWN(G400*BDI,2)</f>
        <v/>
      </c>
    </row>
    <row r="402" ht="15" customHeight="1">
      <c r="A402" s="2" t="n"/>
      <c r="B402" s="2" t="n"/>
      <c r="C402" s="2" t="n"/>
      <c r="D402" s="2" t="n"/>
      <c r="E402" s="46" t="inlineStr">
        <is>
          <t>VALOR COM BDI:</t>
        </is>
      </c>
      <c r="F402" s="55" t="n"/>
      <c r="G402" s="5">
        <f>G401 + G400</f>
        <v/>
      </c>
    </row>
    <row r="403" ht="9.949999999999999" customHeight="1">
      <c r="A403" s="2" t="n"/>
      <c r="B403" s="2" t="n"/>
      <c r="C403" s="40" t="n"/>
      <c r="E403" s="2" t="n"/>
      <c r="F403" s="2" t="n"/>
      <c r="G403" s="2" t="n"/>
    </row>
    <row r="404" ht="20.1" customHeight="1">
      <c r="A404" s="41" t="inlineStr">
        <is>
          <t>45.01.01 LOCACAO VEICULO POPULAR MOTOR 1.0 C/ AR E SEGURO SEM COMBUSTIVEL (MES)</t>
        </is>
      </c>
      <c r="B404" s="54" t="n"/>
      <c r="C404" s="54" t="n"/>
      <c r="D404" s="54" t="n"/>
      <c r="E404" s="54" t="n"/>
      <c r="F404" s="54" t="n"/>
      <c r="G404" s="55" t="n"/>
    </row>
    <row r="405" ht="15" customHeight="1">
      <c r="A405" s="42" t="inlineStr">
        <is>
          <t>Equipamento</t>
        </is>
      </c>
      <c r="B405" s="55" t="n"/>
      <c r="C405" s="37" t="inlineStr">
        <is>
          <t>FONTE</t>
        </is>
      </c>
      <c r="D405" s="37" t="inlineStr">
        <is>
          <t>UNID</t>
        </is>
      </c>
      <c r="E405" s="37" t="inlineStr">
        <is>
          <t>COEFICIENTE</t>
        </is>
      </c>
      <c r="F405" s="37" t="inlineStr">
        <is>
          <t>PREÇO UNITÁRIO</t>
        </is>
      </c>
      <c r="G405" s="37" t="inlineStr">
        <is>
          <t>TOTAL</t>
        </is>
      </c>
    </row>
    <row r="406" ht="15" customHeight="1">
      <c r="A406" s="44" t="inlineStr">
        <is>
          <t>54.40.06</t>
        </is>
      </c>
      <c r="B406" s="43" t="inlineStr">
        <is>
          <t>LOCAÇÃO VEÍCULO POPULAR MOTOR 1.0 C/ AR E SEGURO</t>
        </is>
      </c>
      <c r="C406" s="44" t="inlineStr">
        <is>
          <t>SUDECAP</t>
        </is>
      </c>
      <c r="D406" s="44" t="inlineStr">
        <is>
          <t>MES</t>
        </is>
      </c>
      <c r="E406" s="21" t="n">
        <v>1</v>
      </c>
      <c r="F406" s="22">
        <f>ROUND(M406*FATOR, 2)</f>
        <v/>
      </c>
      <c r="G406" s="22">
        <f>ROUND(E406*F406, 2)</f>
        <v/>
      </c>
      <c r="L406" t="n">
        <v>1</v>
      </c>
      <c r="M406" t="n">
        <v>2421.91</v>
      </c>
      <c r="N406">
        <f>(M406-F406)</f>
        <v/>
      </c>
    </row>
    <row r="407" ht="15" customHeight="1">
      <c r="A407" s="2" t="n"/>
      <c r="B407" s="2" t="n"/>
      <c r="C407" s="2" t="n"/>
      <c r="D407" s="2" t="n"/>
      <c r="E407" s="45" t="inlineStr">
        <is>
          <t>TOTAL Equipamento:</t>
        </is>
      </c>
      <c r="F407" s="55" t="n"/>
      <c r="G407" s="23">
        <f>SUM(G406:G406)</f>
        <v/>
      </c>
    </row>
    <row r="408" ht="15" customHeight="1">
      <c r="A408" s="2" t="n"/>
      <c r="B408" s="2" t="n"/>
      <c r="C408" s="2" t="n"/>
      <c r="D408" s="2" t="n"/>
      <c r="E408" s="46" t="inlineStr">
        <is>
          <t>VALOR:</t>
        </is>
      </c>
      <c r="F408" s="55" t="n"/>
      <c r="G408" s="5">
        <f>SUM(G407)</f>
        <v/>
      </c>
    </row>
    <row r="409" ht="15" customHeight="1">
      <c r="A409" s="2" t="n"/>
      <c r="B409" s="2" t="n"/>
      <c r="C409" s="2" t="n"/>
      <c r="D409" s="2" t="n"/>
      <c r="E409" s="46" t="inlineStr">
        <is>
          <t>VALOR BDI:</t>
        </is>
      </c>
      <c r="F409" s="55" t="n"/>
      <c r="G409" s="5">
        <f>ROUNDDOWN(G408*BDI,2)</f>
        <v/>
      </c>
    </row>
    <row r="410" ht="15" customHeight="1">
      <c r="A410" s="2" t="n"/>
      <c r="B410" s="2" t="n"/>
      <c r="C410" s="2" t="n"/>
      <c r="D410" s="2" t="n"/>
      <c r="E410" s="46" t="inlineStr">
        <is>
          <t>VALOR COM BDI:</t>
        </is>
      </c>
      <c r="F410" s="55" t="n"/>
      <c r="G410" s="5">
        <f>G409 + G408</f>
        <v/>
      </c>
    </row>
    <row r="411" ht="9.949999999999999" customHeight="1">
      <c r="A411" s="2" t="n"/>
      <c r="B411" s="2" t="n"/>
      <c r="C411" s="40" t="n"/>
      <c r="E411" s="2" t="n"/>
      <c r="F411" s="2" t="n"/>
      <c r="G411" s="2" t="n"/>
    </row>
    <row r="412" ht="20.1" customHeight="1">
      <c r="A412" s="41" t="inlineStr">
        <is>
          <t>50.19.66 MARTELO DEMOLIDOR ELETRICO, 2.000 W,  1.000 IMPACTOS POR MINUTO, FORÇA DE IMPACTO ENTRE 62 E 69 J, PESO DE 30 KG, OU EQUIVALENTE (H)</t>
        </is>
      </c>
      <c r="B412" s="54" t="n"/>
      <c r="C412" s="54" t="n"/>
      <c r="D412" s="54" t="n"/>
      <c r="E412" s="54" t="n"/>
      <c r="F412" s="54" t="n"/>
      <c r="G412" s="55" t="n"/>
    </row>
    <row r="413" ht="15" customHeight="1">
      <c r="A413" s="42" t="inlineStr">
        <is>
          <t>Equipamento</t>
        </is>
      </c>
      <c r="B413" s="55" t="n"/>
      <c r="C413" s="37" t="inlineStr">
        <is>
          <t>FONTE</t>
        </is>
      </c>
      <c r="D413" s="37" t="inlineStr">
        <is>
          <t>UNID</t>
        </is>
      </c>
      <c r="E413" s="37" t="inlineStr">
        <is>
          <t>COEFICIENTE</t>
        </is>
      </c>
      <c r="F413" s="37" t="inlineStr">
        <is>
          <t>PREÇO UNITÁRIO</t>
        </is>
      </c>
      <c r="G413" s="37" t="inlineStr">
        <is>
          <t>TOTAL</t>
        </is>
      </c>
    </row>
    <row r="414" ht="29.1" customHeight="1">
      <c r="A414" s="44" t="inlineStr">
        <is>
          <t>54.19.66</t>
        </is>
      </c>
      <c r="B414" s="43" t="inlineStr">
        <is>
          <t>MARTELO DEMOLIDOR ELETRICO, 2.000 W,  1.000 IMPACTOS POR MINUTO, FORÇA DE IMPACTO ENTRE 62 E 69 J, PESO DE 30 KG, OU EQUIVALENTE</t>
        </is>
      </c>
      <c r="C414" s="44" t="inlineStr">
        <is>
          <t>SUDECAP</t>
        </is>
      </c>
      <c r="D414" s="44" t="inlineStr">
        <is>
          <t>MÊS</t>
        </is>
      </c>
      <c r="E414" s="21" t="n">
        <v>0.0054</v>
      </c>
      <c r="F414" s="22" t="n">
        <v>600</v>
      </c>
      <c r="G414" s="22" t="n">
        <v>3.24</v>
      </c>
      <c r="L414" t="n">
        <v>0.0054</v>
      </c>
      <c r="M414" t="n">
        <v>600</v>
      </c>
      <c r="N414">
        <f>(M414-F414)</f>
        <v/>
      </c>
    </row>
    <row r="415" ht="15" customHeight="1">
      <c r="A415" s="2" t="n"/>
      <c r="B415" s="2" t="n"/>
      <c r="C415" s="2" t="n"/>
      <c r="D415" s="2" t="n"/>
      <c r="E415" s="45" t="inlineStr">
        <is>
          <t>TOTAL Equipamento:</t>
        </is>
      </c>
      <c r="F415" s="55" t="n"/>
      <c r="G415" s="23" t="n">
        <v>3.24</v>
      </c>
    </row>
    <row r="416" ht="15" customHeight="1">
      <c r="A416" s="2" t="n"/>
      <c r="B416" s="2" t="n"/>
      <c r="C416" s="2" t="n"/>
      <c r="D416" s="2" t="n"/>
      <c r="E416" s="46" t="inlineStr">
        <is>
          <t>VALOR:</t>
        </is>
      </c>
      <c r="F416" s="55" t="n"/>
      <c r="G416" s="5" t="n">
        <v>3.24</v>
      </c>
    </row>
    <row r="417" ht="15" customHeight="1">
      <c r="A417" s="2" t="n"/>
      <c r="B417" s="2" t="n"/>
      <c r="C417" s="2" t="n"/>
      <c r="D417" s="2" t="n"/>
      <c r="E417" s="46" t="inlineStr">
        <is>
          <t>VALOR BDI:</t>
        </is>
      </c>
      <c r="F417" s="55" t="n"/>
      <c r="G417" s="5">
        <f>ROUNDDOWN(G416*BDI,2)</f>
        <v/>
      </c>
    </row>
    <row r="418" ht="15" customHeight="1">
      <c r="A418" s="2" t="n"/>
      <c r="B418" s="2" t="n"/>
      <c r="C418" s="2" t="n"/>
      <c r="D418" s="2" t="n"/>
      <c r="E418" s="46" t="inlineStr">
        <is>
          <t>VALOR COM BDI:</t>
        </is>
      </c>
      <c r="F418" s="55" t="n"/>
      <c r="G418" s="5">
        <f>G417 + G416</f>
        <v/>
      </c>
    </row>
    <row r="419" ht="9.949999999999999" customHeight="1">
      <c r="A419" s="2" t="n"/>
      <c r="B419" s="2" t="n"/>
      <c r="C419" s="40" t="n"/>
      <c r="E419" s="2" t="n"/>
      <c r="F419" s="2" t="n"/>
      <c r="G419" s="2" t="n"/>
    </row>
    <row r="420" ht="20.1" customHeight="1">
      <c r="A420" s="41" t="inlineStr">
        <is>
          <t>44.01.05 TECNICO DE SEGURANCA (MES)</t>
        </is>
      </c>
      <c r="B420" s="54" t="n"/>
      <c r="C420" s="54" t="n"/>
      <c r="D420" s="54" t="n"/>
      <c r="E420" s="54" t="n"/>
      <c r="F420" s="54" t="n"/>
      <c r="G420" s="55" t="n"/>
    </row>
    <row r="421" ht="15" customHeight="1">
      <c r="A421" s="42" t="inlineStr">
        <is>
          <t>Mão de Obra</t>
        </is>
      </c>
      <c r="B421" s="55" t="n"/>
      <c r="C421" s="37" t="inlineStr">
        <is>
          <t>FONTE</t>
        </is>
      </c>
      <c r="D421" s="37" t="inlineStr">
        <is>
          <t>UNID</t>
        </is>
      </c>
      <c r="E421" s="37" t="inlineStr">
        <is>
          <t>COEFICIENTE</t>
        </is>
      </c>
      <c r="F421" s="37" t="inlineStr">
        <is>
          <t>PREÇO UNITÁRIO</t>
        </is>
      </c>
      <c r="G421" s="37" t="inlineStr">
        <is>
          <t>TOTAL</t>
        </is>
      </c>
    </row>
    <row r="422" ht="15" customHeight="1">
      <c r="A422" s="44" t="inlineStr">
        <is>
          <t>55.15.05</t>
        </is>
      </c>
      <c r="B422" s="43" t="inlineStr">
        <is>
          <t>TECNICO SEGURANCA TRABALHO</t>
        </is>
      </c>
      <c r="C422" s="44" t="inlineStr">
        <is>
          <t>SUDECAP</t>
        </is>
      </c>
      <c r="D422" s="44" t="inlineStr">
        <is>
          <t>H</t>
        </is>
      </c>
      <c r="E422" s="21">
        <f>L422*FATOR</f>
        <v/>
      </c>
      <c r="F422" s="22" t="n">
        <v>34.08</v>
      </c>
      <c r="G422" s="22">
        <f>ROUND(E422*F422, 2)</f>
        <v/>
      </c>
      <c r="L422" t="n">
        <v>185</v>
      </c>
      <c r="M422" t="n">
        <v>34.08</v>
      </c>
      <c r="N422">
        <f>(M422-F422)</f>
        <v/>
      </c>
    </row>
    <row r="423" ht="15" customHeight="1">
      <c r="A423" s="2" t="n"/>
      <c r="B423" s="2" t="n"/>
      <c r="C423" s="2" t="n"/>
      <c r="D423" s="2" t="n"/>
      <c r="E423" s="45" t="inlineStr">
        <is>
          <t>TOTAL Mão de Obra:</t>
        </is>
      </c>
      <c r="F423" s="55" t="n"/>
      <c r="G423" s="23">
        <f>SUM(G422:G422)</f>
        <v/>
      </c>
    </row>
    <row r="424" ht="15" customHeight="1">
      <c r="A424" s="2" t="n"/>
      <c r="B424" s="2" t="n"/>
      <c r="C424" s="2" t="n"/>
      <c r="D424" s="2" t="n"/>
      <c r="E424" s="46" t="inlineStr">
        <is>
          <t>VALOR:</t>
        </is>
      </c>
      <c r="F424" s="55" t="n"/>
      <c r="G424" s="5">
        <f>SUM(G423)</f>
        <v/>
      </c>
    </row>
    <row r="425" ht="15" customHeight="1">
      <c r="A425" s="2" t="n"/>
      <c r="B425" s="2" t="n"/>
      <c r="C425" s="2" t="n"/>
      <c r="D425" s="2" t="n"/>
      <c r="E425" s="46" t="inlineStr">
        <is>
          <t>VALOR BDI:</t>
        </is>
      </c>
      <c r="F425" s="55" t="n"/>
      <c r="G425" s="5">
        <f>ROUNDDOWN(G424*BDI,2)</f>
        <v/>
      </c>
    </row>
    <row r="426" ht="15" customHeight="1">
      <c r="A426" s="2" t="n"/>
      <c r="B426" s="2" t="n"/>
      <c r="C426" s="2" t="n"/>
      <c r="D426" s="2" t="n"/>
      <c r="E426" s="46" t="inlineStr">
        <is>
          <t>VALOR COM BDI:</t>
        </is>
      </c>
      <c r="F426" s="55" t="n"/>
      <c r="G426" s="5">
        <f>G425 + G424</f>
        <v/>
      </c>
    </row>
    <row r="427" ht="9.949999999999999" customHeight="1">
      <c r="A427" s="2" t="n"/>
      <c r="B427" s="2" t="n"/>
      <c r="C427" s="40" t="n"/>
      <c r="E427" s="2" t="n"/>
      <c r="F427" s="2" t="n"/>
      <c r="G427" s="2" t="n"/>
    </row>
    <row r="428" ht="20.1" customHeight="1">
      <c r="A428" s="41" t="inlineStr">
        <is>
          <t>ED-51125 TRANSPORTE DE MATERIAL DEMOLIDO EM CAÇAMBA, EXCLUSIVE CARGA MANUAL OU MECÂNICA (m3)</t>
        </is>
      </c>
      <c r="B428" s="54" t="n"/>
      <c r="C428" s="54" t="n"/>
      <c r="D428" s="54" t="n"/>
      <c r="E428" s="54" t="n"/>
      <c r="F428" s="54" t="n"/>
      <c r="G428" s="55" t="n"/>
    </row>
    <row r="429" ht="20.1" customHeight="1">
      <c r="A429" s="50" t="inlineStr">
        <is>
          <t>MATERIAIS</t>
        </is>
      </c>
      <c r="B429" s="54" t="n"/>
      <c r="C429" s="55" t="n"/>
      <c r="D429" s="36" t="inlineStr">
        <is>
          <t>UNID</t>
        </is>
      </c>
      <c r="E429" s="36" t="inlineStr">
        <is>
          <t>CONSUMO</t>
        </is>
      </c>
      <c r="F429" s="36" t="inlineStr">
        <is>
          <t>VALOR UNITÁRIO</t>
        </is>
      </c>
      <c r="G429" s="36" t="inlineStr">
        <is>
          <t>CUSTO UNITÁRIO</t>
        </is>
      </c>
    </row>
    <row r="430" ht="24" customHeight="1">
      <c r="A430" s="7" t="inlineStr">
        <is>
          <t>MATED-11177</t>
        </is>
      </c>
      <c r="B430" s="52" t="inlineStr">
        <is>
          <t>LOCAÇÃO CAÇAMBA ESTACIONÁRIA (MATERIAL: AÇO CARBONO|CAPACIDADE EM VOLUME: 5M3| CAPACIDADE EM TONELADAS: 7,5TON*| APLICAÇÃO: REMOÇÃO DE ENTULHO E/OU TERRA)* VALORES REFERENCIAIS APROXIMADOS   un</t>
        </is>
      </c>
      <c r="C430" s="55" t="n"/>
      <c r="D430" s="7" t="inlineStr">
        <is>
          <t>un</t>
        </is>
      </c>
      <c r="E430" s="49" t="n">
        <v>0.2</v>
      </c>
      <c r="F430" s="10">
        <f>ROUND(M430*FATOR, 2)</f>
        <v/>
      </c>
      <c r="G430" s="10">
        <f>ROUND(E430*F430, 2)</f>
        <v/>
      </c>
      <c r="L430" t="n">
        <v>0.2</v>
      </c>
      <c r="M430" t="n">
        <v>287.5</v>
      </c>
      <c r="N430">
        <f>(M430-F430)</f>
        <v/>
      </c>
    </row>
    <row r="431" ht="15" customHeight="1">
      <c r="A431" s="31" t="n"/>
      <c r="B431" s="31" t="n"/>
      <c r="C431" s="31" t="n"/>
      <c r="D431" s="31" t="n"/>
      <c r="E431" s="38" t="inlineStr">
        <is>
          <t>TOTAL MATERIAIS:</t>
        </is>
      </c>
      <c r="F431" s="55" t="n"/>
      <c r="G431" s="5">
        <f>SUM(G430:G430)</f>
        <v/>
      </c>
    </row>
    <row r="432" ht="15" customHeight="1">
      <c r="A432" s="2" t="n"/>
      <c r="B432" s="2" t="n"/>
      <c r="C432" s="2" t="n"/>
      <c r="D432" s="2" t="n"/>
      <c r="E432" s="46" t="inlineStr">
        <is>
          <t>Custo Direto Total:</t>
        </is>
      </c>
      <c r="F432" s="55" t="n"/>
      <c r="G432" s="10" t="n">
        <v>57.5</v>
      </c>
    </row>
    <row r="433" ht="15" customHeight="1">
      <c r="A433" s="2" t="n"/>
      <c r="B433" s="2" t="n"/>
      <c r="C433" s="2" t="n"/>
      <c r="D433" s="2" t="n"/>
      <c r="E433" s="46" t="inlineStr">
        <is>
          <t>VALOR:</t>
        </is>
      </c>
      <c r="F433" s="55" t="n"/>
      <c r="G433" s="5">
        <f>SUM(G431)</f>
        <v/>
      </c>
    </row>
    <row r="434" ht="15" customHeight="1">
      <c r="A434" s="2" t="n"/>
      <c r="B434" s="2" t="n"/>
      <c r="C434" s="2" t="n"/>
      <c r="D434" s="2" t="n"/>
      <c r="E434" s="46" t="inlineStr">
        <is>
          <t>VALOR BDI:</t>
        </is>
      </c>
      <c r="F434" s="55" t="n"/>
      <c r="G434" s="5">
        <f>ROUNDDOWN(G433*BDI,2)</f>
        <v/>
      </c>
    </row>
    <row r="435" ht="15" customHeight="1">
      <c r="A435" s="2" t="n"/>
      <c r="B435" s="2" t="n"/>
      <c r="C435" s="2" t="n"/>
      <c r="D435" s="2" t="n"/>
      <c r="E435" s="46" t="inlineStr">
        <is>
          <t>VALOR COM BDI:</t>
        </is>
      </c>
      <c r="F435" s="55" t="n"/>
      <c r="G435" s="5">
        <f>G434 + G433</f>
        <v/>
      </c>
    </row>
  </sheetData>
  <mergeCells count="326">
    <mergeCell ref="E376:F376"/>
    <mergeCell ref="A186:B186"/>
    <mergeCell ref="E71:F71"/>
    <mergeCell ref="C378:D378"/>
    <mergeCell ref="C73:D73"/>
    <mergeCell ref="E371:F371"/>
    <mergeCell ref="E171:F171"/>
    <mergeCell ref="E236:F236"/>
    <mergeCell ref="A30:G30"/>
    <mergeCell ref="E229:F229"/>
    <mergeCell ref="E166:F166"/>
    <mergeCell ref="A269:B269"/>
    <mergeCell ref="A128:G128"/>
    <mergeCell ref="A206:B206"/>
    <mergeCell ref="A428:G428"/>
    <mergeCell ref="E326:F326"/>
    <mergeCell ref="E289:F289"/>
    <mergeCell ref="C92:D92"/>
    <mergeCell ref="A59:B59"/>
    <mergeCell ref="E55:F55"/>
    <mergeCell ref="A103:B103"/>
    <mergeCell ref="E303:F303"/>
    <mergeCell ref="A52:G52"/>
    <mergeCell ref="C290:D290"/>
    <mergeCell ref="E219:F219"/>
    <mergeCell ref="E48:F48"/>
    <mergeCell ref="E417:F417"/>
    <mergeCell ref="A413:B413"/>
    <mergeCell ref="A136:B136"/>
    <mergeCell ref="C192:D192"/>
    <mergeCell ref="A1:G1"/>
    <mergeCell ref="A129:B129"/>
    <mergeCell ref="A194:B194"/>
    <mergeCell ref="A205:G205"/>
    <mergeCell ref="E316:F316"/>
    <mergeCell ref="E250:F250"/>
    <mergeCell ref="E110:F110"/>
    <mergeCell ref="E237:F237"/>
    <mergeCell ref="E174:F174"/>
    <mergeCell ref="E410:F410"/>
    <mergeCell ref="E239:F239"/>
    <mergeCell ref="E18:F18"/>
    <mergeCell ref="E189:F189"/>
    <mergeCell ref="E238:F238"/>
    <mergeCell ref="A368:B368"/>
    <mergeCell ref="A36:B36"/>
    <mergeCell ref="A78:B78"/>
    <mergeCell ref="C29:D29"/>
    <mergeCell ref="C65:D65"/>
    <mergeCell ref="E69:F69"/>
    <mergeCell ref="E311:F311"/>
    <mergeCell ref="C142:D142"/>
    <mergeCell ref="E354:F354"/>
    <mergeCell ref="E6:F6"/>
    <mergeCell ref="E77:F77"/>
    <mergeCell ref="E304:F304"/>
    <mergeCell ref="E108:F108"/>
    <mergeCell ref="E89:F89"/>
    <mergeCell ref="E356:F356"/>
    <mergeCell ref="A4:B4"/>
    <mergeCell ref="E72:F72"/>
    <mergeCell ref="E164:F164"/>
    <mergeCell ref="C258:D258"/>
    <mergeCell ref="A260:B260"/>
    <mergeCell ref="E42:F42"/>
    <mergeCell ref="E188:F188"/>
    <mergeCell ref="E126:F126"/>
    <mergeCell ref="E88:F88"/>
    <mergeCell ref="E82:F82"/>
    <mergeCell ref="A360:B360"/>
    <mergeCell ref="E324:F324"/>
    <mergeCell ref="E190:F190"/>
    <mergeCell ref="E182:F182"/>
    <mergeCell ref="A291:G291"/>
    <mergeCell ref="A86:B86"/>
    <mergeCell ref="A241:G241"/>
    <mergeCell ref="A384:B384"/>
    <mergeCell ref="A321:B321"/>
    <mergeCell ref="A144:B144"/>
    <mergeCell ref="A215:B215"/>
    <mergeCell ref="A74:G74"/>
    <mergeCell ref="E401:F401"/>
    <mergeCell ref="C366:D366"/>
    <mergeCell ref="E97:F97"/>
    <mergeCell ref="E395:F395"/>
    <mergeCell ref="E109:F109"/>
    <mergeCell ref="E47:F47"/>
    <mergeCell ref="E272:F272"/>
    <mergeCell ref="E139:F139"/>
    <mergeCell ref="E424:F424"/>
    <mergeCell ref="E111:F111"/>
    <mergeCell ref="E203:F203"/>
    <mergeCell ref="A392:G392"/>
    <mergeCell ref="A7:B7"/>
    <mergeCell ref="A172:B172"/>
    <mergeCell ref="E63:F63"/>
    <mergeCell ref="A292:B292"/>
    <mergeCell ref="A343:G343"/>
    <mergeCell ref="E350:F350"/>
    <mergeCell ref="E27:F27"/>
    <mergeCell ref="E325:F325"/>
    <mergeCell ref="E116:F116"/>
    <mergeCell ref="E91:F91"/>
    <mergeCell ref="E389:F389"/>
    <mergeCell ref="E256:F256"/>
    <mergeCell ref="E327:F327"/>
    <mergeCell ref="E22:F22"/>
    <mergeCell ref="A307:G307"/>
    <mergeCell ref="A45:B45"/>
    <mergeCell ref="E416:F416"/>
    <mergeCell ref="A102:G102"/>
    <mergeCell ref="E209:F209"/>
    <mergeCell ref="E274:F274"/>
    <mergeCell ref="E432:F432"/>
    <mergeCell ref="E40:F40"/>
    <mergeCell ref="E338:F338"/>
    <mergeCell ref="A168:G168"/>
    <mergeCell ref="E275:F275"/>
    <mergeCell ref="A242:B242"/>
    <mergeCell ref="E340:F340"/>
    <mergeCell ref="A405:B405"/>
    <mergeCell ref="A3:G3"/>
    <mergeCell ref="C358:D358"/>
    <mergeCell ref="A308:B308"/>
    <mergeCell ref="A344:B344"/>
    <mergeCell ref="A113:G113"/>
    <mergeCell ref="C427:D427"/>
    <mergeCell ref="E160:F160"/>
    <mergeCell ref="E141:F141"/>
    <mergeCell ref="E135:F135"/>
    <mergeCell ref="E435:F435"/>
    <mergeCell ref="E288:F288"/>
    <mergeCell ref="E61:F61"/>
    <mergeCell ref="A23:B23"/>
    <mergeCell ref="E125:F125"/>
    <mergeCell ref="E41:F41"/>
    <mergeCell ref="C298:D298"/>
    <mergeCell ref="E214:F214"/>
    <mergeCell ref="E341:F341"/>
    <mergeCell ref="A44:G44"/>
    <mergeCell ref="A16:B16"/>
    <mergeCell ref="E138:F138"/>
    <mergeCell ref="A329:G329"/>
    <mergeCell ref="E374:F374"/>
    <mergeCell ref="E230:F230"/>
    <mergeCell ref="E295:F295"/>
    <mergeCell ref="C167:D167"/>
    <mergeCell ref="C403:D403"/>
    <mergeCell ref="E11:F11"/>
    <mergeCell ref="E296:F296"/>
    <mergeCell ref="E227:F227"/>
    <mergeCell ref="A121:B121"/>
    <mergeCell ref="E273:F273"/>
    <mergeCell ref="A31:B31"/>
    <mergeCell ref="A429:C429"/>
    <mergeCell ref="A421:B421"/>
    <mergeCell ref="A259:G259"/>
    <mergeCell ref="E62:F62"/>
    <mergeCell ref="A396:B396"/>
    <mergeCell ref="E418:F418"/>
    <mergeCell ref="C306:D306"/>
    <mergeCell ref="E64:F64"/>
    <mergeCell ref="E362:F362"/>
    <mergeCell ref="A335:B335"/>
    <mergeCell ref="E426:F426"/>
    <mergeCell ref="E364:F364"/>
    <mergeCell ref="E220:F220"/>
    <mergeCell ref="E363:F363"/>
    <mergeCell ref="E157:F157"/>
    <mergeCell ref="C222:D222"/>
    <mergeCell ref="A251:B251"/>
    <mergeCell ref="E286:F286"/>
    <mergeCell ref="A53:B53"/>
    <mergeCell ref="A379:G379"/>
    <mergeCell ref="E375:F375"/>
    <mergeCell ref="C411:D411"/>
    <mergeCell ref="C240:D240"/>
    <mergeCell ref="A19:B19"/>
    <mergeCell ref="A117:B117"/>
    <mergeCell ref="E317:F317"/>
    <mergeCell ref="E146:F146"/>
    <mergeCell ref="E377:F377"/>
    <mergeCell ref="E12:F12"/>
    <mergeCell ref="C419:D419"/>
    <mergeCell ref="C319:D319"/>
    <mergeCell ref="E297:F297"/>
    <mergeCell ref="E175:F175"/>
    <mergeCell ref="C14:D14"/>
    <mergeCell ref="E185:F185"/>
    <mergeCell ref="A330:B330"/>
    <mergeCell ref="A210:B210"/>
    <mergeCell ref="E201:F201"/>
    <mergeCell ref="E90:F90"/>
    <mergeCell ref="E388:F388"/>
    <mergeCell ref="A367:G367"/>
    <mergeCell ref="E399:F399"/>
    <mergeCell ref="E390:F390"/>
    <mergeCell ref="A193:G193"/>
    <mergeCell ref="E365:F365"/>
    <mergeCell ref="E25:F25"/>
    <mergeCell ref="E302:F302"/>
    <mergeCell ref="E58:F58"/>
    <mergeCell ref="E294:F294"/>
    <mergeCell ref="A300:B300"/>
    <mergeCell ref="E254:F254"/>
    <mergeCell ref="A94:B94"/>
    <mergeCell ref="E83:F83"/>
    <mergeCell ref="E318:F318"/>
    <mergeCell ref="A183:B183"/>
    <mergeCell ref="C112:D112"/>
    <mergeCell ref="E383:F383"/>
    <mergeCell ref="E177:F177"/>
    <mergeCell ref="C84:D84"/>
    <mergeCell ref="A264:B264"/>
    <mergeCell ref="E13:F13"/>
    <mergeCell ref="C127:D127"/>
    <mergeCell ref="E149:F149"/>
    <mergeCell ref="E176:F176"/>
    <mergeCell ref="E257:F257"/>
    <mergeCell ref="E191:F191"/>
    <mergeCell ref="C51:D51"/>
    <mergeCell ref="E80:F80"/>
    <mergeCell ref="C178:D178"/>
    <mergeCell ref="E315:F315"/>
    <mergeCell ref="A66:G66"/>
    <mergeCell ref="A380:B380"/>
    <mergeCell ref="A147:B147"/>
    <mergeCell ref="A372:B372"/>
    <mergeCell ref="E81:F81"/>
    <mergeCell ref="A67:B67"/>
    <mergeCell ref="E425:F425"/>
    <mergeCell ref="C204:D204"/>
    <mergeCell ref="A420:G420"/>
    <mergeCell ref="C231:D231"/>
    <mergeCell ref="E35:F35"/>
    <mergeCell ref="E10:F10"/>
    <mergeCell ref="E28:F28"/>
    <mergeCell ref="A158:B158"/>
    <mergeCell ref="E245:F245"/>
    <mergeCell ref="A351:B351"/>
    <mergeCell ref="A359:G359"/>
    <mergeCell ref="A393:B393"/>
    <mergeCell ref="E409:F409"/>
    <mergeCell ref="C328:D328"/>
    <mergeCell ref="A277:G277"/>
    <mergeCell ref="A224:B224"/>
    <mergeCell ref="C153:D153"/>
    <mergeCell ref="A154:G154"/>
    <mergeCell ref="E255:F255"/>
    <mergeCell ref="A161:B161"/>
    <mergeCell ref="A85:G85"/>
    <mergeCell ref="E263:F263"/>
    <mergeCell ref="E415:F415"/>
    <mergeCell ref="E387:F387"/>
    <mergeCell ref="E131:F131"/>
    <mergeCell ref="A143:G143"/>
    <mergeCell ref="A283:B283"/>
    <mergeCell ref="A232:G232"/>
    <mergeCell ref="A56:B56"/>
    <mergeCell ref="C276:D276"/>
    <mergeCell ref="C43:D43"/>
    <mergeCell ref="E105:F105"/>
    <mergeCell ref="E99:F99"/>
    <mergeCell ref="E49:F49"/>
    <mergeCell ref="A278:B278"/>
    <mergeCell ref="E334:F334"/>
    <mergeCell ref="E163:F163"/>
    <mergeCell ref="E100:F100"/>
    <mergeCell ref="E434:F434"/>
    <mergeCell ref="A179:G179"/>
    <mergeCell ref="E400:F400"/>
    <mergeCell ref="A169:B169"/>
    <mergeCell ref="A299:G299"/>
    <mergeCell ref="A93:G93"/>
    <mergeCell ref="E200:F200"/>
    <mergeCell ref="E433:F433"/>
    <mergeCell ref="E202:F202"/>
    <mergeCell ref="B430:C430"/>
    <mergeCell ref="E431:F431"/>
    <mergeCell ref="E197:F197"/>
    <mergeCell ref="E26:F26"/>
    <mergeCell ref="E124:F124"/>
    <mergeCell ref="E120:F120"/>
    <mergeCell ref="A180:B180"/>
    <mergeCell ref="A155:B155"/>
    <mergeCell ref="C391:D391"/>
    <mergeCell ref="C342:D342"/>
    <mergeCell ref="E407:F407"/>
    <mergeCell ref="E50:F50"/>
    <mergeCell ref="E357:F357"/>
    <mergeCell ref="A404:G404"/>
    <mergeCell ref="E151:F151"/>
    <mergeCell ref="E123:F123"/>
    <mergeCell ref="E150:F150"/>
    <mergeCell ref="E39:F39"/>
    <mergeCell ref="E408:F408"/>
    <mergeCell ref="E402:F402"/>
    <mergeCell ref="E152:F152"/>
    <mergeCell ref="A246:B246"/>
    <mergeCell ref="A75:B75"/>
    <mergeCell ref="E339:F339"/>
    <mergeCell ref="A233:B233"/>
    <mergeCell ref="A312:B312"/>
    <mergeCell ref="A106:B106"/>
    <mergeCell ref="E70:F70"/>
    <mergeCell ref="E228:F228"/>
    <mergeCell ref="E355:F355"/>
    <mergeCell ref="A223:G223"/>
    <mergeCell ref="E305:F305"/>
    <mergeCell ref="E268:F268"/>
    <mergeCell ref="C101:D101"/>
    <mergeCell ref="E98:F98"/>
    <mergeCell ref="E165:F165"/>
    <mergeCell ref="A132:B132"/>
    <mergeCell ref="E140:F140"/>
    <mergeCell ref="A320:G320"/>
    <mergeCell ref="E221:F221"/>
    <mergeCell ref="A412:G412"/>
    <mergeCell ref="A15:G15"/>
    <mergeCell ref="A198:B198"/>
    <mergeCell ref="E423:F423"/>
    <mergeCell ref="C2:D2"/>
    <mergeCell ref="E287:F287"/>
    <mergeCell ref="E218:F218"/>
    <mergeCell ref="E282:F282"/>
    <mergeCell ref="A114:B114"/>
  </mergeCells>
  <pageMargins left="0" right="0" top="0" bottom="0" header="0" footer="0"/>
  <pageSetup orientation="landscape" scale="8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2024-02-29T16:58:58Z</dcterms:created>
  <dcterms:modified xsi:type="dcterms:W3CDTF">2024-02-29T16:59:00Z</dcterms:modified>
</cp:coreProperties>
</file>