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GitHub\CORDIC\"/>
    </mc:Choice>
  </mc:AlternateContent>
  <xr:revisionPtr revIDLastSave="0" documentId="13_ncr:1_{1423E3FD-3128-4F90-9193-FF0B7C1B0DA3}" xr6:coauthVersionLast="47" xr6:coauthVersionMax="47" xr10:uidLastSave="{00000000-0000-0000-0000-000000000000}"/>
  <bookViews>
    <workbookView xWindow="-120" yWindow="-120" windowWidth="20640" windowHeight="11160" xr2:uid="{DE347003-0F7E-479B-8632-86080175BC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O19" i="1"/>
  <c r="P38" i="1"/>
  <c r="O38" i="1"/>
  <c r="P19" i="1"/>
  <c r="B25" i="1"/>
  <c r="B8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G23" i="1"/>
  <c r="N23" i="1" s="1"/>
  <c r="F23" i="1"/>
  <c r="I23" i="1" s="1"/>
  <c r="E23" i="1"/>
  <c r="H23" i="1" s="1"/>
  <c r="J5" i="1"/>
  <c r="J4" i="1"/>
  <c r="G5" i="1"/>
  <c r="G6" i="1"/>
  <c r="N6" i="1"/>
  <c r="L5" i="1"/>
  <c r="L6" i="1"/>
  <c r="G7" i="1" s="1"/>
  <c r="N5" i="1"/>
  <c r="I5" i="1"/>
  <c r="F5" i="1"/>
  <c r="E5" i="1"/>
  <c r="H5" i="1" s="1"/>
  <c r="K5" i="1" s="1"/>
  <c r="F6" i="1" s="1"/>
  <c r="L4" i="1"/>
  <c r="N4" i="1"/>
  <c r="I4" i="1"/>
  <c r="H4" i="1"/>
  <c r="G4" i="1"/>
  <c r="F4" i="1"/>
  <c r="E4" i="1"/>
  <c r="L23" i="1" l="1"/>
  <c r="G24" i="1" s="1"/>
  <c r="K23" i="1"/>
  <c r="F24" i="1" s="1"/>
  <c r="I24" i="1" s="1"/>
  <c r="N24" i="1"/>
  <c r="L24" i="1" s="1"/>
  <c r="G25" i="1" s="1"/>
  <c r="J23" i="1"/>
  <c r="E24" i="1" s="1"/>
  <c r="I6" i="1"/>
  <c r="E6" i="1"/>
  <c r="N7" i="1"/>
  <c r="L7" i="1"/>
  <c r="G8" i="1" s="1"/>
  <c r="K4" i="1"/>
  <c r="N25" i="1" l="1"/>
  <c r="L25" i="1" s="1"/>
  <c r="G26" i="1" s="1"/>
  <c r="H24" i="1"/>
  <c r="K24" i="1" s="1"/>
  <c r="F25" i="1" s="1"/>
  <c r="J24" i="1"/>
  <c r="E25" i="1" s="1"/>
  <c r="H6" i="1"/>
  <c r="K6" i="1" s="1"/>
  <c r="F7" i="1" s="1"/>
  <c r="I7" i="1" s="1"/>
  <c r="J6" i="1"/>
  <c r="E7" i="1"/>
  <c r="N8" i="1"/>
  <c r="L8" i="1" s="1"/>
  <c r="G9" i="1" s="1"/>
  <c r="N9" i="1" s="1"/>
  <c r="L9" i="1" s="1"/>
  <c r="G10" i="1" s="1"/>
  <c r="N26" i="1" l="1"/>
  <c r="L26" i="1" s="1"/>
  <c r="G27" i="1" s="1"/>
  <c r="H25" i="1"/>
  <c r="K25" i="1" s="1"/>
  <c r="F26" i="1" s="1"/>
  <c r="I25" i="1"/>
  <c r="J25" i="1" s="1"/>
  <c r="E26" i="1" s="1"/>
  <c r="J7" i="1"/>
  <c r="H7" i="1"/>
  <c r="K7" i="1" s="1"/>
  <c r="F8" i="1" s="1"/>
  <c r="I8" i="1" s="1"/>
  <c r="E8" i="1"/>
  <c r="N10" i="1"/>
  <c r="L10" i="1"/>
  <c r="G11" i="1" s="1"/>
  <c r="H26" i="1" l="1"/>
  <c r="K26" i="1" s="1"/>
  <c r="F27" i="1" s="1"/>
  <c r="I26" i="1"/>
  <c r="J26" i="1" s="1"/>
  <c r="E27" i="1" s="1"/>
  <c r="N27" i="1"/>
  <c r="L27" i="1" s="1"/>
  <c r="G28" i="1" s="1"/>
  <c r="J8" i="1"/>
  <c r="H8" i="1"/>
  <c r="K8" i="1" s="1"/>
  <c r="F9" i="1" s="1"/>
  <c r="I9" i="1" s="1"/>
  <c r="E9" i="1"/>
  <c r="N11" i="1"/>
  <c r="L11" i="1"/>
  <c r="G12" i="1" s="1"/>
  <c r="H27" i="1" l="1"/>
  <c r="K27" i="1" s="1"/>
  <c r="F28" i="1" s="1"/>
  <c r="N28" i="1"/>
  <c r="L28" i="1" s="1"/>
  <c r="G29" i="1" s="1"/>
  <c r="I27" i="1"/>
  <c r="J27" i="1" s="1"/>
  <c r="E28" i="1" s="1"/>
  <c r="J9" i="1"/>
  <c r="E10" i="1" s="1"/>
  <c r="J10" i="1" s="1"/>
  <c r="H9" i="1"/>
  <c r="K9" i="1" s="1"/>
  <c r="F10" i="1" s="1"/>
  <c r="I10" i="1" s="1"/>
  <c r="N12" i="1"/>
  <c r="L12" i="1" s="1"/>
  <c r="G13" i="1" s="1"/>
  <c r="N13" i="1" s="1"/>
  <c r="L13" i="1" s="1"/>
  <c r="G14" i="1" s="1"/>
  <c r="H28" i="1" l="1"/>
  <c r="K28" i="1" s="1"/>
  <c r="F29" i="1" s="1"/>
  <c r="N29" i="1"/>
  <c r="L29" i="1" s="1"/>
  <c r="G30" i="1" s="1"/>
  <c r="I28" i="1"/>
  <c r="J28" i="1" s="1"/>
  <c r="E29" i="1" s="1"/>
  <c r="E11" i="1"/>
  <c r="H10" i="1"/>
  <c r="K10" i="1" s="1"/>
  <c r="F11" i="1" s="1"/>
  <c r="I11" i="1" s="1"/>
  <c r="N14" i="1"/>
  <c r="L14" i="1" s="1"/>
  <c r="G15" i="1" s="1"/>
  <c r="H29" i="1" l="1"/>
  <c r="K29" i="1" s="1"/>
  <c r="F30" i="1" s="1"/>
  <c r="N30" i="1"/>
  <c r="L30" i="1" s="1"/>
  <c r="G31" i="1" s="1"/>
  <c r="I29" i="1"/>
  <c r="J29" i="1" s="1"/>
  <c r="E30" i="1" s="1"/>
  <c r="J11" i="1"/>
  <c r="H11" i="1"/>
  <c r="K11" i="1" s="1"/>
  <c r="F12" i="1" s="1"/>
  <c r="I12" i="1" s="1"/>
  <c r="E12" i="1"/>
  <c r="J12" i="1" s="1"/>
  <c r="N15" i="1"/>
  <c r="L15" i="1"/>
  <c r="G16" i="1" s="1"/>
  <c r="H30" i="1" l="1"/>
  <c r="K30" i="1" s="1"/>
  <c r="F31" i="1" s="1"/>
  <c r="N31" i="1"/>
  <c r="L31" i="1" s="1"/>
  <c r="G32" i="1" s="1"/>
  <c r="I30" i="1"/>
  <c r="J30" i="1" s="1"/>
  <c r="E31" i="1" s="1"/>
  <c r="H12" i="1"/>
  <c r="K12" i="1" s="1"/>
  <c r="F13" i="1" s="1"/>
  <c r="I13" i="1" s="1"/>
  <c r="E13" i="1"/>
  <c r="N16" i="1"/>
  <c r="L16" i="1" s="1"/>
  <c r="G17" i="1" s="1"/>
  <c r="N17" i="1" s="1"/>
  <c r="L17" i="1" s="1"/>
  <c r="G18" i="1" s="1"/>
  <c r="H31" i="1" l="1"/>
  <c r="K31" i="1" s="1"/>
  <c r="F32" i="1" s="1"/>
  <c r="N32" i="1"/>
  <c r="L32" i="1" s="1"/>
  <c r="G33" i="1" s="1"/>
  <c r="I31" i="1"/>
  <c r="J31" i="1" s="1"/>
  <c r="E32" i="1" s="1"/>
  <c r="J13" i="1"/>
  <c r="H13" i="1"/>
  <c r="K13" i="1" s="1"/>
  <c r="F14" i="1" s="1"/>
  <c r="I14" i="1" s="1"/>
  <c r="E14" i="1"/>
  <c r="J14" i="1" s="1"/>
  <c r="N18" i="1"/>
  <c r="L18" i="1"/>
  <c r="G19" i="1" s="1"/>
  <c r="H32" i="1" l="1"/>
  <c r="K32" i="1" s="1"/>
  <c r="F33" i="1" s="1"/>
  <c r="N33" i="1"/>
  <c r="L33" i="1" s="1"/>
  <c r="G34" i="1" s="1"/>
  <c r="I32" i="1"/>
  <c r="J32" i="1" s="1"/>
  <c r="E33" i="1" s="1"/>
  <c r="E15" i="1"/>
  <c r="J15" i="1" s="1"/>
  <c r="H14" i="1"/>
  <c r="K14" i="1" s="1"/>
  <c r="F15" i="1" s="1"/>
  <c r="I15" i="1" s="1"/>
  <c r="N19" i="1"/>
  <c r="L19" i="1" s="1"/>
  <c r="H33" i="1" l="1"/>
  <c r="K33" i="1" s="1"/>
  <c r="F34" i="1" s="1"/>
  <c r="I33" i="1"/>
  <c r="J33" i="1" s="1"/>
  <c r="E34" i="1" s="1"/>
  <c r="N34" i="1"/>
  <c r="L34" i="1" s="1"/>
  <c r="G35" i="1" s="1"/>
  <c r="E16" i="1"/>
  <c r="H15" i="1"/>
  <c r="K15" i="1" s="1"/>
  <c r="F16" i="1" s="1"/>
  <c r="I16" i="1" s="1"/>
  <c r="H34" i="1" l="1"/>
  <c r="K34" i="1" s="1"/>
  <c r="F35" i="1" s="1"/>
  <c r="I34" i="1"/>
  <c r="J34" i="1" s="1"/>
  <c r="E35" i="1" s="1"/>
  <c r="N35" i="1"/>
  <c r="L35" i="1" s="1"/>
  <c r="G36" i="1" s="1"/>
  <c r="J16" i="1"/>
  <c r="H16" i="1"/>
  <c r="K16" i="1" s="1"/>
  <c r="F17" i="1" s="1"/>
  <c r="I17" i="1" s="1"/>
  <c r="E17" i="1"/>
  <c r="J17" i="1" s="1"/>
  <c r="N36" i="1" l="1"/>
  <c r="L36" i="1" s="1"/>
  <c r="G37" i="1" s="1"/>
  <c r="H35" i="1"/>
  <c r="K35" i="1" s="1"/>
  <c r="F36" i="1" s="1"/>
  <c r="I35" i="1"/>
  <c r="J35" i="1" s="1"/>
  <c r="E18" i="1"/>
  <c r="H17" i="1"/>
  <c r="K17" i="1" s="1"/>
  <c r="F18" i="1" s="1"/>
  <c r="I18" i="1" s="1"/>
  <c r="I36" i="1" l="1"/>
  <c r="J36" i="1" s="1"/>
  <c r="E37" i="1" s="1"/>
  <c r="N37" i="1"/>
  <c r="L37" i="1" s="1"/>
  <c r="G38" i="1" s="1"/>
  <c r="H36" i="1"/>
  <c r="K36" i="1" s="1"/>
  <c r="F37" i="1" s="1"/>
  <c r="J18" i="1"/>
  <c r="H18" i="1"/>
  <c r="K18" i="1" s="1"/>
  <c r="F19" i="1" s="1"/>
  <c r="I19" i="1" s="1"/>
  <c r="E19" i="1"/>
  <c r="J19" i="1" s="1"/>
  <c r="I37" i="1" l="1"/>
  <c r="J37" i="1" s="1"/>
  <c r="E38" i="1" s="1"/>
  <c r="N38" i="1"/>
  <c r="L38" i="1" s="1"/>
  <c r="H37" i="1"/>
  <c r="K37" i="1" s="1"/>
  <c r="F38" i="1" s="1"/>
  <c r="H19" i="1"/>
  <c r="K19" i="1" s="1"/>
  <c r="I38" i="1" l="1"/>
  <c r="J38" i="1" s="1"/>
  <c r="H38" i="1"/>
  <c r="K38" i="1" s="1"/>
</calcChain>
</file>

<file path=xl/sharedStrings.xml><?xml version="1.0" encoding="utf-8"?>
<sst xmlns="http://schemas.openxmlformats.org/spreadsheetml/2006/main" count="32" uniqueCount="18">
  <si>
    <t>counter_iter</t>
  </si>
  <si>
    <t>x_in</t>
  </si>
  <si>
    <t>Y_in</t>
  </si>
  <si>
    <t>Z_in</t>
  </si>
  <si>
    <t>reg_x</t>
  </si>
  <si>
    <t>reg_Y</t>
  </si>
  <si>
    <t>reg_z</t>
  </si>
  <si>
    <t>next_x</t>
  </si>
  <si>
    <t>next_y</t>
  </si>
  <si>
    <t>next_z</t>
  </si>
  <si>
    <t>shift_x</t>
  </si>
  <si>
    <t>shift_y</t>
  </si>
  <si>
    <t>alpha</t>
  </si>
  <si>
    <t>sigma</t>
  </si>
  <si>
    <t>mult_x</t>
  </si>
  <si>
    <t>mult_y</t>
  </si>
  <si>
    <t>escala</t>
  </si>
  <si>
    <t>k_circular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</si>
</sst>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E+00"/>
    <numFmt numFmtId="165" formatCode="0.00000E+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1998-44EA-4507-B75D-EDAC346D9B9D}">
  <dimension ref="A1:P38"/>
  <sheetViews>
    <sheetView tabSelected="1" topLeftCell="A6" zoomScale="85" zoomScaleNormal="85" workbookViewId="0">
      <selection activeCell="O19" sqref="O19"/>
    </sheetView>
  </sheetViews>
  <sheetFormatPr defaultRowHeight="15" x14ac:dyDescent="0.25"/>
  <cols>
    <col min="4" max="4" width="12" bestFit="1" customWidth="1"/>
    <col min="5" max="5" width="13.140625" customWidth="1"/>
    <col min="6" max="6" width="12" customWidth="1"/>
    <col min="7" max="7" width="15.7109375" customWidth="1"/>
    <col min="8" max="8" width="13.7109375" customWidth="1"/>
    <col min="9" max="9" width="13.42578125" customWidth="1"/>
    <col min="10" max="10" width="16.42578125" customWidth="1"/>
    <col min="11" max="11" width="17.42578125" customWidth="1"/>
    <col min="12" max="12" width="12.85546875" bestFit="1" customWidth="1"/>
    <col min="13" max="13" width="25" customWidth="1"/>
    <col min="15" max="15" width="12.28515625" bestFit="1" customWidth="1"/>
    <col min="16" max="16" width="19.140625" bestFit="1" customWidth="1"/>
  </cols>
  <sheetData>
    <row r="1" spans="1:16" x14ac:dyDescent="0.25">
      <c r="A1" s="1" t="s">
        <v>1</v>
      </c>
      <c r="B1" s="1" t="s">
        <v>2</v>
      </c>
      <c r="C1" s="1" t="s">
        <v>3</v>
      </c>
    </row>
    <row r="2" spans="1:16" x14ac:dyDescent="0.25">
      <c r="A2" s="1">
        <v>65536</v>
      </c>
      <c r="B2" s="1">
        <v>0</v>
      </c>
      <c r="C2" s="1">
        <v>51472</v>
      </c>
    </row>
    <row r="3" spans="1:16" x14ac:dyDescent="0.25">
      <c r="D3" s="1" t="s">
        <v>0</v>
      </c>
      <c r="E3" s="1" t="s">
        <v>4</v>
      </c>
      <c r="F3" s="1" t="s">
        <v>5</v>
      </c>
      <c r="G3" s="1" t="s">
        <v>6</v>
      </c>
      <c r="H3" s="1" t="s">
        <v>10</v>
      </c>
      <c r="I3" s="1" t="s">
        <v>11</v>
      </c>
      <c r="J3" s="1" t="s">
        <v>7</v>
      </c>
      <c r="K3" s="1" t="s">
        <v>8</v>
      </c>
      <c r="L3" s="1" t="s">
        <v>9</v>
      </c>
      <c r="M3" s="1" t="s">
        <v>12</v>
      </c>
      <c r="N3" s="1" t="s">
        <v>13</v>
      </c>
      <c r="O3" s="1" t="s">
        <v>14</v>
      </c>
      <c r="P3" s="1" t="s">
        <v>15</v>
      </c>
    </row>
    <row r="4" spans="1:16" x14ac:dyDescent="0.25">
      <c r="D4" s="1">
        <v>0</v>
      </c>
      <c r="E4" s="1">
        <f>A2</f>
        <v>65536</v>
      </c>
      <c r="F4" s="1">
        <f>B2</f>
        <v>0</v>
      </c>
      <c r="G4" s="1">
        <f>C2</f>
        <v>51472</v>
      </c>
      <c r="H4" s="1">
        <f>E4*2^D4</f>
        <v>65536</v>
      </c>
      <c r="I4" s="1">
        <f>F4*2^-D4</f>
        <v>0</v>
      </c>
      <c r="J4" s="1">
        <f>E4-(N4*I4)</f>
        <v>65536</v>
      </c>
      <c r="K4" s="1">
        <f>F4+(N4*H4)</f>
        <v>65536</v>
      </c>
      <c r="L4" s="1">
        <f>G4-(N4*M4)</f>
        <v>0</v>
      </c>
      <c r="M4" s="1">
        <v>51472</v>
      </c>
      <c r="N4" s="1">
        <f>IF(G4&gt;=0,1,-1)</f>
        <v>1</v>
      </c>
      <c r="O4" s="1"/>
      <c r="P4" s="1"/>
    </row>
    <row r="5" spans="1:16" x14ac:dyDescent="0.25">
      <c r="D5" s="1">
        <v>1</v>
      </c>
      <c r="E5" s="1">
        <f>J4</f>
        <v>65536</v>
      </c>
      <c r="F5" s="1">
        <f>K4</f>
        <v>65536</v>
      </c>
      <c r="G5" s="1">
        <f>L4</f>
        <v>0</v>
      </c>
      <c r="H5" s="1">
        <f>E5*2^D5</f>
        <v>131072</v>
      </c>
      <c r="I5" s="1">
        <f>F5*2^-D5</f>
        <v>32768</v>
      </c>
      <c r="J5" s="1">
        <f t="shared" ref="J5:J19" si="0">E5-(N5*I5)</f>
        <v>32768</v>
      </c>
      <c r="K5" s="1">
        <f>F5+(N5*H5)</f>
        <v>196608</v>
      </c>
      <c r="L5" s="1">
        <f t="shared" ref="L5:L19" si="1">G5-(N5*M5)</f>
        <v>-30386</v>
      </c>
      <c r="M5" s="1">
        <v>30386</v>
      </c>
      <c r="N5" s="1">
        <f>IF(G5&gt;=0,1,-1)</f>
        <v>1</v>
      </c>
      <c r="O5" s="1"/>
      <c r="P5" s="1"/>
    </row>
    <row r="6" spans="1:16" x14ac:dyDescent="0.25">
      <c r="D6" s="1">
        <v>2</v>
      </c>
      <c r="E6" s="1">
        <f t="shared" ref="E6:E19" si="2">J5</f>
        <v>32768</v>
      </c>
      <c r="F6" s="1">
        <f t="shared" ref="F6:F19" si="3">K5</f>
        <v>196608</v>
      </c>
      <c r="G6" s="1">
        <f t="shared" ref="G6:G19" si="4">L5</f>
        <v>-30386</v>
      </c>
      <c r="H6" s="1">
        <f t="shared" ref="H6:H19" si="5">E6*2^D6</f>
        <v>131072</v>
      </c>
      <c r="I6" s="1">
        <f t="shared" ref="I6:I19" si="6">F6*2^-D6</f>
        <v>49152</v>
      </c>
      <c r="J6" s="1">
        <f t="shared" si="0"/>
        <v>81920</v>
      </c>
      <c r="K6" s="1">
        <f t="shared" ref="K6:K19" si="7">F6+(N6*H6)</f>
        <v>65536</v>
      </c>
      <c r="L6" s="1">
        <f t="shared" si="1"/>
        <v>-14333</v>
      </c>
      <c r="M6" s="1">
        <v>16053</v>
      </c>
      <c r="N6" s="1">
        <f t="shared" ref="N6:N19" si="8">IF(G6&gt;=0,1,-1)</f>
        <v>-1</v>
      </c>
      <c r="O6" s="1"/>
      <c r="P6" s="1"/>
    </row>
    <row r="7" spans="1:16" x14ac:dyDescent="0.25">
      <c r="D7" s="1">
        <v>3</v>
      </c>
      <c r="E7" s="1">
        <f t="shared" si="2"/>
        <v>81920</v>
      </c>
      <c r="F7" s="1">
        <f t="shared" si="3"/>
        <v>65536</v>
      </c>
      <c r="G7" s="1">
        <f t="shared" si="4"/>
        <v>-14333</v>
      </c>
      <c r="H7" s="1">
        <f t="shared" si="5"/>
        <v>655360</v>
      </c>
      <c r="I7" s="1">
        <f t="shared" si="6"/>
        <v>8192</v>
      </c>
      <c r="J7" s="1">
        <f t="shared" si="0"/>
        <v>90112</v>
      </c>
      <c r="K7" s="1">
        <f t="shared" si="7"/>
        <v>-589824</v>
      </c>
      <c r="L7" s="1">
        <f t="shared" si="1"/>
        <v>-6193</v>
      </c>
      <c r="M7" s="1">
        <v>8140</v>
      </c>
      <c r="N7" s="1">
        <f t="shared" si="8"/>
        <v>-1</v>
      </c>
      <c r="O7" s="1"/>
      <c r="P7" s="1"/>
    </row>
    <row r="8" spans="1:16" x14ac:dyDescent="0.25">
      <c r="A8" t="s">
        <v>17</v>
      </c>
      <c r="B8">
        <f>107936</f>
        <v>107936</v>
      </c>
      <c r="D8" s="1">
        <v>4</v>
      </c>
      <c r="E8" s="1">
        <f t="shared" si="2"/>
        <v>90112</v>
      </c>
      <c r="F8" s="1">
        <f t="shared" si="3"/>
        <v>-589824</v>
      </c>
      <c r="G8" s="1">
        <f t="shared" si="4"/>
        <v>-6193</v>
      </c>
      <c r="H8" s="1">
        <f t="shared" si="5"/>
        <v>1441792</v>
      </c>
      <c r="I8" s="1">
        <f t="shared" si="6"/>
        <v>-36864</v>
      </c>
      <c r="J8" s="1">
        <f t="shared" si="0"/>
        <v>53248</v>
      </c>
      <c r="K8" s="1">
        <f t="shared" si="7"/>
        <v>-2031616</v>
      </c>
      <c r="L8" s="1">
        <f t="shared" si="1"/>
        <v>-2103</v>
      </c>
      <c r="M8" s="1">
        <v>4090</v>
      </c>
      <c r="N8" s="1">
        <f t="shared" si="8"/>
        <v>-1</v>
      </c>
      <c r="O8" s="1"/>
      <c r="P8" s="1"/>
    </row>
    <row r="9" spans="1:16" x14ac:dyDescent="0.25">
      <c r="D9" s="1">
        <v>5</v>
      </c>
      <c r="E9" s="1">
        <f t="shared" si="2"/>
        <v>53248</v>
      </c>
      <c r="F9" s="1">
        <f t="shared" si="3"/>
        <v>-2031616</v>
      </c>
      <c r="G9" s="1">
        <f t="shared" si="4"/>
        <v>-2103</v>
      </c>
      <c r="H9" s="1">
        <f t="shared" si="5"/>
        <v>1703936</v>
      </c>
      <c r="I9" s="1">
        <f t="shared" si="6"/>
        <v>-63488</v>
      </c>
      <c r="J9" s="1">
        <f t="shared" si="0"/>
        <v>-10240</v>
      </c>
      <c r="K9" s="1">
        <f t="shared" si="7"/>
        <v>-3735552</v>
      </c>
      <c r="L9" s="1">
        <f t="shared" si="1"/>
        <v>-56</v>
      </c>
      <c r="M9" s="1">
        <v>2047</v>
      </c>
      <c r="N9" s="1">
        <f t="shared" si="8"/>
        <v>-1</v>
      </c>
      <c r="O9" s="1"/>
      <c r="P9" s="1"/>
    </row>
    <row r="10" spans="1:16" x14ac:dyDescent="0.25">
      <c r="D10" s="1">
        <v>6</v>
      </c>
      <c r="E10" s="1">
        <f t="shared" si="2"/>
        <v>-10240</v>
      </c>
      <c r="F10" s="1">
        <f t="shared" si="3"/>
        <v>-3735552</v>
      </c>
      <c r="G10" s="1">
        <f t="shared" si="4"/>
        <v>-56</v>
      </c>
      <c r="H10" s="1">
        <f t="shared" si="5"/>
        <v>-655360</v>
      </c>
      <c r="I10" s="1">
        <f t="shared" si="6"/>
        <v>-58368</v>
      </c>
      <c r="J10" s="1">
        <f t="shared" si="0"/>
        <v>-68608</v>
      </c>
      <c r="K10" s="1">
        <f t="shared" si="7"/>
        <v>-3080192</v>
      </c>
      <c r="L10" s="1">
        <f t="shared" si="1"/>
        <v>967</v>
      </c>
      <c r="M10" s="1">
        <v>1023</v>
      </c>
      <c r="N10" s="1">
        <f t="shared" si="8"/>
        <v>-1</v>
      </c>
      <c r="O10" s="1"/>
      <c r="P10" s="1"/>
    </row>
    <row r="11" spans="1:16" x14ac:dyDescent="0.25">
      <c r="D11" s="1">
        <v>7</v>
      </c>
      <c r="E11" s="1">
        <f t="shared" si="2"/>
        <v>-68608</v>
      </c>
      <c r="F11" s="1">
        <f t="shared" si="3"/>
        <v>-3080192</v>
      </c>
      <c r="G11" s="1">
        <f t="shared" si="4"/>
        <v>967</v>
      </c>
      <c r="H11" s="1">
        <f t="shared" si="5"/>
        <v>-8781824</v>
      </c>
      <c r="I11" s="1">
        <f t="shared" si="6"/>
        <v>-24064</v>
      </c>
      <c r="J11" s="1">
        <f t="shared" si="0"/>
        <v>-44544</v>
      </c>
      <c r="K11" s="1">
        <f t="shared" si="7"/>
        <v>-11862016</v>
      </c>
      <c r="L11" s="1">
        <f t="shared" si="1"/>
        <v>456</v>
      </c>
      <c r="M11" s="1">
        <v>511</v>
      </c>
      <c r="N11" s="1">
        <f t="shared" si="8"/>
        <v>1</v>
      </c>
      <c r="O11" s="1"/>
      <c r="P11" s="1"/>
    </row>
    <row r="12" spans="1:16" x14ac:dyDescent="0.25">
      <c r="D12" s="1">
        <v>8</v>
      </c>
      <c r="E12" s="1">
        <f t="shared" si="2"/>
        <v>-44544</v>
      </c>
      <c r="F12" s="1">
        <f t="shared" si="3"/>
        <v>-11862016</v>
      </c>
      <c r="G12" s="1">
        <f t="shared" si="4"/>
        <v>456</v>
      </c>
      <c r="H12" s="1">
        <f t="shared" si="5"/>
        <v>-11403264</v>
      </c>
      <c r="I12" s="1">
        <f t="shared" si="6"/>
        <v>-46336</v>
      </c>
      <c r="J12" s="1">
        <f t="shared" si="0"/>
        <v>1792</v>
      </c>
      <c r="K12" s="1">
        <f t="shared" si="7"/>
        <v>-23265280</v>
      </c>
      <c r="L12" s="1">
        <f t="shared" si="1"/>
        <v>201</v>
      </c>
      <c r="M12" s="1">
        <v>255</v>
      </c>
      <c r="N12" s="1">
        <f t="shared" si="8"/>
        <v>1</v>
      </c>
      <c r="O12" s="1"/>
      <c r="P12" s="1"/>
    </row>
    <row r="13" spans="1:16" x14ac:dyDescent="0.25">
      <c r="D13" s="1">
        <v>9</v>
      </c>
      <c r="E13" s="1">
        <f t="shared" si="2"/>
        <v>1792</v>
      </c>
      <c r="F13" s="1">
        <f t="shared" si="3"/>
        <v>-23265280</v>
      </c>
      <c r="G13" s="1">
        <f t="shared" si="4"/>
        <v>201</v>
      </c>
      <c r="H13" s="1">
        <f t="shared" si="5"/>
        <v>917504</v>
      </c>
      <c r="I13" s="1">
        <f t="shared" si="6"/>
        <v>-45440</v>
      </c>
      <c r="J13" s="1">
        <f t="shared" si="0"/>
        <v>47232</v>
      </c>
      <c r="K13" s="1">
        <f t="shared" si="7"/>
        <v>-22347776</v>
      </c>
      <c r="L13" s="1">
        <f t="shared" si="1"/>
        <v>74</v>
      </c>
      <c r="M13" s="1">
        <v>127</v>
      </c>
      <c r="N13" s="1">
        <f t="shared" si="8"/>
        <v>1</v>
      </c>
      <c r="O13" s="1"/>
      <c r="P13" s="1"/>
    </row>
    <row r="14" spans="1:16" x14ac:dyDescent="0.25">
      <c r="D14" s="1">
        <v>10</v>
      </c>
      <c r="E14" s="1">
        <f t="shared" si="2"/>
        <v>47232</v>
      </c>
      <c r="F14" s="1">
        <f t="shared" si="3"/>
        <v>-22347776</v>
      </c>
      <c r="G14" s="1">
        <f t="shared" si="4"/>
        <v>74</v>
      </c>
      <c r="H14" s="1">
        <f t="shared" si="5"/>
        <v>48365568</v>
      </c>
      <c r="I14" s="1">
        <f t="shared" si="6"/>
        <v>-21824</v>
      </c>
      <c r="J14" s="1">
        <f t="shared" si="0"/>
        <v>69056</v>
      </c>
      <c r="K14" s="1">
        <f t="shared" si="7"/>
        <v>26017792</v>
      </c>
      <c r="L14" s="1">
        <f t="shared" si="1"/>
        <v>11</v>
      </c>
      <c r="M14" s="1">
        <v>63</v>
      </c>
      <c r="N14" s="1">
        <f t="shared" si="8"/>
        <v>1</v>
      </c>
      <c r="O14" s="1"/>
      <c r="P14" s="1"/>
    </row>
    <row r="15" spans="1:16" x14ac:dyDescent="0.25">
      <c r="D15" s="1">
        <v>11</v>
      </c>
      <c r="E15" s="1">
        <f t="shared" si="2"/>
        <v>69056</v>
      </c>
      <c r="F15" s="1">
        <f t="shared" si="3"/>
        <v>26017792</v>
      </c>
      <c r="G15" s="1">
        <f t="shared" si="4"/>
        <v>11</v>
      </c>
      <c r="H15" s="1">
        <f t="shared" si="5"/>
        <v>141426688</v>
      </c>
      <c r="I15" s="1">
        <f t="shared" si="6"/>
        <v>12704</v>
      </c>
      <c r="J15" s="1">
        <f t="shared" si="0"/>
        <v>56352</v>
      </c>
      <c r="K15" s="1">
        <f t="shared" si="7"/>
        <v>167444480</v>
      </c>
      <c r="L15" s="1">
        <f t="shared" si="1"/>
        <v>-20</v>
      </c>
      <c r="M15" s="1">
        <v>31</v>
      </c>
      <c r="N15" s="1">
        <f t="shared" si="8"/>
        <v>1</v>
      </c>
      <c r="O15" s="1"/>
      <c r="P15" s="1"/>
    </row>
    <row r="16" spans="1:16" x14ac:dyDescent="0.25">
      <c r="D16" s="1">
        <v>12</v>
      </c>
      <c r="E16" s="1">
        <f t="shared" si="2"/>
        <v>56352</v>
      </c>
      <c r="F16" s="1">
        <f t="shared" si="3"/>
        <v>167444480</v>
      </c>
      <c r="G16" s="1">
        <f t="shared" si="4"/>
        <v>-20</v>
      </c>
      <c r="H16" s="1">
        <f t="shared" si="5"/>
        <v>230817792</v>
      </c>
      <c r="I16" s="1">
        <f t="shared" si="6"/>
        <v>40880</v>
      </c>
      <c r="J16" s="1">
        <f t="shared" si="0"/>
        <v>97232</v>
      </c>
      <c r="K16" s="1">
        <f t="shared" si="7"/>
        <v>-63373312</v>
      </c>
      <c r="L16" s="1">
        <f t="shared" si="1"/>
        <v>-5</v>
      </c>
      <c r="M16" s="1">
        <v>15</v>
      </c>
      <c r="N16" s="1">
        <f t="shared" si="8"/>
        <v>-1</v>
      </c>
      <c r="O16" s="1"/>
      <c r="P16" s="1"/>
    </row>
    <row r="17" spans="1:16" x14ac:dyDescent="0.25">
      <c r="D17" s="1">
        <v>13</v>
      </c>
      <c r="E17" s="1">
        <f t="shared" si="2"/>
        <v>97232</v>
      </c>
      <c r="F17" s="1">
        <f t="shared" si="3"/>
        <v>-63373312</v>
      </c>
      <c r="G17" s="1">
        <f t="shared" si="4"/>
        <v>-5</v>
      </c>
      <c r="H17" s="1">
        <f t="shared" si="5"/>
        <v>796524544</v>
      </c>
      <c r="I17" s="1">
        <f t="shared" si="6"/>
        <v>-7736</v>
      </c>
      <c r="J17" s="1">
        <f t="shared" si="0"/>
        <v>89496</v>
      </c>
      <c r="K17" s="1">
        <f t="shared" si="7"/>
        <v>-859897856</v>
      </c>
      <c r="L17" s="1">
        <f t="shared" si="1"/>
        <v>2</v>
      </c>
      <c r="M17" s="1">
        <v>7</v>
      </c>
      <c r="N17" s="1">
        <f t="shared" si="8"/>
        <v>-1</v>
      </c>
      <c r="O17" s="1"/>
      <c r="P17" s="1"/>
    </row>
    <row r="18" spans="1:16" x14ac:dyDescent="0.25">
      <c r="D18" s="1">
        <v>14</v>
      </c>
      <c r="E18" s="1">
        <f t="shared" si="2"/>
        <v>89496</v>
      </c>
      <c r="F18" s="1">
        <f t="shared" si="3"/>
        <v>-859897856</v>
      </c>
      <c r="G18" s="1">
        <f t="shared" si="4"/>
        <v>2</v>
      </c>
      <c r="H18" s="1">
        <f t="shared" si="5"/>
        <v>1466302464</v>
      </c>
      <c r="I18" s="1">
        <f t="shared" si="6"/>
        <v>-52484</v>
      </c>
      <c r="J18" s="1">
        <f t="shared" si="0"/>
        <v>141980</v>
      </c>
      <c r="K18" s="1">
        <f t="shared" si="7"/>
        <v>606404608</v>
      </c>
      <c r="L18" s="1">
        <f t="shared" si="1"/>
        <v>-1</v>
      </c>
      <c r="M18" s="1">
        <v>3</v>
      </c>
      <c r="N18" s="1">
        <f t="shared" si="8"/>
        <v>1</v>
      </c>
      <c r="O18" s="1"/>
      <c r="P18" s="1"/>
    </row>
    <row r="19" spans="1:16" x14ac:dyDescent="0.25">
      <c r="D19" s="1">
        <v>15</v>
      </c>
      <c r="E19" s="1">
        <f t="shared" si="2"/>
        <v>141980</v>
      </c>
      <c r="F19" s="1">
        <f t="shared" si="3"/>
        <v>606404608</v>
      </c>
      <c r="G19" s="1">
        <f t="shared" si="4"/>
        <v>-1</v>
      </c>
      <c r="H19" s="1">
        <f t="shared" si="5"/>
        <v>4652400640</v>
      </c>
      <c r="I19" s="1">
        <f t="shared" si="6"/>
        <v>18506</v>
      </c>
      <c r="J19" s="1">
        <f t="shared" si="0"/>
        <v>160486</v>
      </c>
      <c r="K19" s="1">
        <f t="shared" si="7"/>
        <v>-4045996032</v>
      </c>
      <c r="L19" s="1">
        <f t="shared" si="1"/>
        <v>0</v>
      </c>
      <c r="M19" s="1">
        <v>1</v>
      </c>
      <c r="N19" s="1">
        <f t="shared" si="8"/>
        <v>-1</v>
      </c>
      <c r="O19" s="1">
        <f>E19*B8</f>
        <v>15324753280</v>
      </c>
      <c r="P19" s="2">
        <f>F19*B8</f>
        <v>65452887769088</v>
      </c>
    </row>
    <row r="22" spans="1:16" x14ac:dyDescent="0.25">
      <c r="D22" s="1" t="s">
        <v>0</v>
      </c>
      <c r="E22" s="1" t="s">
        <v>4</v>
      </c>
      <c r="F22" s="1" t="s">
        <v>5</v>
      </c>
      <c r="G22" s="1" t="s">
        <v>6</v>
      </c>
      <c r="H22" s="1" t="s">
        <v>10</v>
      </c>
      <c r="I22" s="1" t="s">
        <v>11</v>
      </c>
      <c r="J22" s="1" t="s">
        <v>7</v>
      </c>
      <c r="K22" s="1" t="s">
        <v>8</v>
      </c>
      <c r="L22" s="1" t="s">
        <v>9</v>
      </c>
      <c r="M22" s="1" t="s">
        <v>12</v>
      </c>
      <c r="N22" s="1" t="s">
        <v>13</v>
      </c>
      <c r="O22" s="1" t="s">
        <v>14</v>
      </c>
      <c r="P22" s="1" t="s">
        <v>15</v>
      </c>
    </row>
    <row r="23" spans="1:16" x14ac:dyDescent="0.25">
      <c r="D23" s="1">
        <v>0</v>
      </c>
      <c r="E23" s="1">
        <f>A2/B24</f>
        <v>1</v>
      </c>
      <c r="F23" s="1">
        <f>B2/B24</f>
        <v>0</v>
      </c>
      <c r="G23" s="1">
        <f>C2/B24</f>
        <v>0.785400390625</v>
      </c>
      <c r="H23" s="1">
        <f>E23*2^D23</f>
        <v>1</v>
      </c>
      <c r="I23" s="1">
        <f>F23*2^-D23</f>
        <v>0</v>
      </c>
      <c r="J23" s="1">
        <f>E23-(N23*I23)</f>
        <v>1</v>
      </c>
      <c r="K23" s="1">
        <f>F23+(N23*H23)</f>
        <v>1</v>
      </c>
      <c r="L23" s="1">
        <f>G23-(N23*M23)</f>
        <v>0</v>
      </c>
      <c r="M23" s="1">
        <f>51472/B24</f>
        <v>0.785400390625</v>
      </c>
      <c r="N23" s="1">
        <f>IF(G23&gt;=0,1,-1)</f>
        <v>1</v>
      </c>
      <c r="O23" s="1"/>
      <c r="P23" s="1"/>
    </row>
    <row r="24" spans="1:16" x14ac:dyDescent="0.25">
      <c r="A24" s="1" t="s">
        <v>16</v>
      </c>
      <c r="B24" s="1">
        <v>65536</v>
      </c>
      <c r="D24" s="1">
        <v>1</v>
      </c>
      <c r="E24" s="1">
        <f>J23</f>
        <v>1</v>
      </c>
      <c r="F24" s="1">
        <f>K23</f>
        <v>1</v>
      </c>
      <c r="G24" s="1">
        <f>L23</f>
        <v>0</v>
      </c>
      <c r="H24" s="1">
        <f>E24*2^D24</f>
        <v>2</v>
      </c>
      <c r="I24" s="1">
        <f>F24*2^-D24</f>
        <v>0.5</v>
      </c>
      <c r="J24" s="1">
        <f t="shared" ref="J24:J38" si="9">E24-(N24*I24)</f>
        <v>0.5</v>
      </c>
      <c r="K24" s="1">
        <f>F24+(N24*H24)</f>
        <v>3</v>
      </c>
      <c r="L24" s="1">
        <f t="shared" ref="L24:L38" si="10">G24-(N24*M24)</f>
        <v>-0.463653564453125</v>
      </c>
      <c r="M24" s="1">
        <f>30386/B24</f>
        <v>0.463653564453125</v>
      </c>
      <c r="N24" s="1">
        <f>IF(G24&gt;=0,1,-1)</f>
        <v>1</v>
      </c>
      <c r="O24" s="1"/>
      <c r="P24" s="1"/>
    </row>
    <row r="25" spans="1:16" x14ac:dyDescent="0.25">
      <c r="A25" s="1" t="s">
        <v>17</v>
      </c>
      <c r="B25" s="1">
        <f>107936/B24</f>
        <v>1.64697265625</v>
      </c>
      <c r="D25" s="1">
        <v>2</v>
      </c>
      <c r="E25" s="1">
        <f t="shared" ref="E25:E38" si="11">J24</f>
        <v>0.5</v>
      </c>
      <c r="F25" s="1">
        <f t="shared" ref="F25:F38" si="12">K24</f>
        <v>3</v>
      </c>
      <c r="G25" s="1">
        <f t="shared" ref="G25:G38" si="13">L24</f>
        <v>-0.463653564453125</v>
      </c>
      <c r="H25" s="1">
        <f t="shared" ref="H25:H38" si="14">E25*2^D25</f>
        <v>2</v>
      </c>
      <c r="I25" s="1">
        <f t="shared" ref="I25:I38" si="15">F25*2^-D25</f>
        <v>0.75</v>
      </c>
      <c r="J25" s="1">
        <f t="shared" si="9"/>
        <v>1.25</v>
      </c>
      <c r="K25" s="1">
        <f t="shared" ref="K25:K38" si="16">F25+(N25*H25)</f>
        <v>1</v>
      </c>
      <c r="L25" s="1">
        <f t="shared" si="10"/>
        <v>-0.2187042236328125</v>
      </c>
      <c r="M25" s="1">
        <f>16053/B24</f>
        <v>0.2449493408203125</v>
      </c>
      <c r="N25" s="1">
        <f t="shared" ref="N25:N38" si="17">IF(G25&gt;=0,1,-1)</f>
        <v>-1</v>
      </c>
      <c r="O25" s="1"/>
      <c r="P25" s="1"/>
    </row>
    <row r="26" spans="1:16" x14ac:dyDescent="0.25">
      <c r="D26" s="1">
        <v>3</v>
      </c>
      <c r="E26" s="4">
        <f t="shared" si="11"/>
        <v>1.25</v>
      </c>
      <c r="F26" s="1">
        <f t="shared" si="12"/>
        <v>1</v>
      </c>
      <c r="G26" s="1">
        <f t="shared" si="13"/>
        <v>-0.2187042236328125</v>
      </c>
      <c r="H26" s="1">
        <f t="shared" si="14"/>
        <v>10</v>
      </c>
      <c r="I26" s="1">
        <f t="shared" si="15"/>
        <v>0.125</v>
      </c>
      <c r="J26" s="1">
        <f t="shared" si="9"/>
        <v>1.375</v>
      </c>
      <c r="K26" s="1">
        <f t="shared" si="16"/>
        <v>-9</v>
      </c>
      <c r="L26" s="1">
        <f t="shared" si="10"/>
        <v>-9.44976806640625E-2</v>
      </c>
      <c r="M26" s="1">
        <f>8140/B24</f>
        <v>0.12420654296875</v>
      </c>
      <c r="N26" s="1">
        <f t="shared" si="17"/>
        <v>-1</v>
      </c>
      <c r="O26" s="1"/>
      <c r="P26" s="1"/>
    </row>
    <row r="27" spans="1:16" x14ac:dyDescent="0.25">
      <c r="D27" s="1">
        <v>4</v>
      </c>
      <c r="E27" s="1">
        <f t="shared" si="11"/>
        <v>1.375</v>
      </c>
      <c r="F27" s="1">
        <f t="shared" si="12"/>
        <v>-9</v>
      </c>
      <c r="G27" s="1">
        <f t="shared" si="13"/>
        <v>-9.44976806640625E-2</v>
      </c>
      <c r="H27" s="1">
        <f t="shared" si="14"/>
        <v>22</v>
      </c>
      <c r="I27" s="1">
        <f t="shared" si="15"/>
        <v>-0.5625</v>
      </c>
      <c r="J27" s="1">
        <f t="shared" si="9"/>
        <v>0.8125</v>
      </c>
      <c r="K27" s="1">
        <f t="shared" si="16"/>
        <v>-31</v>
      </c>
      <c r="L27" s="1">
        <f t="shared" si="10"/>
        <v>-3.20892333984375E-2</v>
      </c>
      <c r="M27" s="1">
        <f>4090/B24</f>
        <v>6.2408447265625E-2</v>
      </c>
      <c r="N27" s="1">
        <f t="shared" si="17"/>
        <v>-1</v>
      </c>
      <c r="O27" s="1"/>
      <c r="P27" s="1"/>
    </row>
    <row r="28" spans="1:16" x14ac:dyDescent="0.25">
      <c r="D28" s="1">
        <v>5</v>
      </c>
      <c r="E28" s="1">
        <f t="shared" si="11"/>
        <v>0.8125</v>
      </c>
      <c r="F28" s="1">
        <f t="shared" si="12"/>
        <v>-31</v>
      </c>
      <c r="G28" s="1">
        <f t="shared" si="13"/>
        <v>-3.20892333984375E-2</v>
      </c>
      <c r="H28" s="1">
        <f t="shared" si="14"/>
        <v>26</v>
      </c>
      <c r="I28" s="1">
        <f t="shared" si="15"/>
        <v>-0.96875</v>
      </c>
      <c r="J28" s="1">
        <f t="shared" si="9"/>
        <v>-0.15625</v>
      </c>
      <c r="K28" s="1">
        <f t="shared" si="16"/>
        <v>-57</v>
      </c>
      <c r="L28" s="1">
        <f t="shared" si="10"/>
        <v>-8.544921875E-4</v>
      </c>
      <c r="M28" s="1">
        <f>2047/B24</f>
        <v>3.12347412109375E-2</v>
      </c>
      <c r="N28" s="1">
        <f t="shared" si="17"/>
        <v>-1</v>
      </c>
      <c r="O28" s="1"/>
      <c r="P28" s="1"/>
    </row>
    <row r="29" spans="1:16" x14ac:dyDescent="0.25">
      <c r="D29" s="1">
        <v>6</v>
      </c>
      <c r="E29" s="1">
        <f t="shared" si="11"/>
        <v>-0.15625</v>
      </c>
      <c r="F29" s="1">
        <f t="shared" si="12"/>
        <v>-57</v>
      </c>
      <c r="G29" s="1">
        <f t="shared" si="13"/>
        <v>-8.544921875E-4</v>
      </c>
      <c r="H29" s="1">
        <f t="shared" si="14"/>
        <v>-10</v>
      </c>
      <c r="I29" s="1">
        <f t="shared" si="15"/>
        <v>-0.890625</v>
      </c>
      <c r="J29" s="1">
        <f t="shared" si="9"/>
        <v>-1.046875</v>
      </c>
      <c r="K29" s="1">
        <f t="shared" si="16"/>
        <v>-47</v>
      </c>
      <c r="L29" s="1">
        <f t="shared" si="10"/>
        <v>1.47552490234375E-2</v>
      </c>
      <c r="M29" s="1">
        <f>1023/B24</f>
        <v>1.56097412109375E-2</v>
      </c>
      <c r="N29" s="1">
        <f t="shared" si="17"/>
        <v>-1</v>
      </c>
      <c r="O29" s="1"/>
      <c r="P29" s="1"/>
    </row>
    <row r="30" spans="1:16" x14ac:dyDescent="0.25">
      <c r="D30" s="1">
        <v>7</v>
      </c>
      <c r="E30" s="1">
        <f t="shared" si="11"/>
        <v>-1.046875</v>
      </c>
      <c r="F30" s="1">
        <f t="shared" si="12"/>
        <v>-47</v>
      </c>
      <c r="G30" s="1">
        <f t="shared" si="13"/>
        <v>1.47552490234375E-2</v>
      </c>
      <c r="H30" s="1">
        <f t="shared" si="14"/>
        <v>-134</v>
      </c>
      <c r="I30" s="1">
        <f t="shared" si="15"/>
        <v>-0.3671875</v>
      </c>
      <c r="J30" s="1">
        <f t="shared" si="9"/>
        <v>-0.6796875</v>
      </c>
      <c r="K30" s="1">
        <f t="shared" si="16"/>
        <v>-181</v>
      </c>
      <c r="L30" s="1">
        <f t="shared" si="10"/>
        <v>6.9580078125E-3</v>
      </c>
      <c r="M30" s="1">
        <f>511/B24</f>
        <v>7.7972412109375E-3</v>
      </c>
      <c r="N30" s="1">
        <f t="shared" si="17"/>
        <v>1</v>
      </c>
      <c r="O30" s="1"/>
      <c r="P30" s="1"/>
    </row>
    <row r="31" spans="1:16" x14ac:dyDescent="0.25">
      <c r="D31" s="1">
        <v>8</v>
      </c>
      <c r="E31" s="1">
        <f t="shared" si="11"/>
        <v>-0.6796875</v>
      </c>
      <c r="F31" s="1">
        <f t="shared" si="12"/>
        <v>-181</v>
      </c>
      <c r="G31" s="1">
        <f t="shared" si="13"/>
        <v>6.9580078125E-3</v>
      </c>
      <c r="H31" s="1">
        <f t="shared" si="14"/>
        <v>-174</v>
      </c>
      <c r="I31" s="1">
        <f t="shared" si="15"/>
        <v>-0.70703125</v>
      </c>
      <c r="J31" s="1">
        <f t="shared" si="9"/>
        <v>2.734375E-2</v>
      </c>
      <c r="K31" s="1">
        <f t="shared" si="16"/>
        <v>-355</v>
      </c>
      <c r="L31" s="1">
        <f t="shared" si="10"/>
        <v>3.0670166015625E-3</v>
      </c>
      <c r="M31" s="1">
        <f>255/B24</f>
        <v>3.8909912109375E-3</v>
      </c>
      <c r="N31" s="1">
        <f t="shared" si="17"/>
        <v>1</v>
      </c>
      <c r="O31" s="1"/>
      <c r="P31" s="1"/>
    </row>
    <row r="32" spans="1:16" x14ac:dyDescent="0.25">
      <c r="D32" s="1">
        <v>9</v>
      </c>
      <c r="E32" s="1">
        <f t="shared" si="11"/>
        <v>2.734375E-2</v>
      </c>
      <c r="F32" s="1">
        <f t="shared" si="12"/>
        <v>-355</v>
      </c>
      <c r="G32" s="1">
        <f t="shared" si="13"/>
        <v>3.0670166015625E-3</v>
      </c>
      <c r="H32" s="1">
        <f t="shared" si="14"/>
        <v>14</v>
      </c>
      <c r="I32" s="1">
        <f t="shared" si="15"/>
        <v>-0.693359375</v>
      </c>
      <c r="J32" s="1">
        <f t="shared" si="9"/>
        <v>0.720703125</v>
      </c>
      <c r="K32" s="1">
        <f t="shared" si="16"/>
        <v>-341</v>
      </c>
      <c r="L32" s="1">
        <f t="shared" si="10"/>
        <v>1.129150390625E-3</v>
      </c>
      <c r="M32" s="1">
        <f>127/B24</f>
        <v>1.9378662109375E-3</v>
      </c>
      <c r="N32" s="1">
        <f t="shared" si="17"/>
        <v>1</v>
      </c>
      <c r="O32" s="1"/>
      <c r="P32" s="1"/>
    </row>
    <row r="33" spans="4:16" x14ac:dyDescent="0.25">
      <c r="D33" s="1">
        <v>10</v>
      </c>
      <c r="E33" s="1">
        <f t="shared" si="11"/>
        <v>0.720703125</v>
      </c>
      <c r="F33" s="1">
        <f t="shared" si="12"/>
        <v>-341</v>
      </c>
      <c r="G33" s="1">
        <f t="shared" si="13"/>
        <v>1.129150390625E-3</v>
      </c>
      <c r="H33" s="1">
        <f t="shared" si="14"/>
        <v>738</v>
      </c>
      <c r="I33" s="1">
        <f t="shared" si="15"/>
        <v>-0.3330078125</v>
      </c>
      <c r="J33" s="1">
        <f t="shared" si="9"/>
        <v>1.0537109375</v>
      </c>
      <c r="K33" s="1">
        <f t="shared" si="16"/>
        <v>397</v>
      </c>
      <c r="L33" s="1">
        <f t="shared" si="10"/>
        <v>1.678466796875E-4</v>
      </c>
      <c r="M33" s="1">
        <f>63/B24</f>
        <v>9.613037109375E-4</v>
      </c>
      <c r="N33" s="1">
        <f t="shared" si="17"/>
        <v>1</v>
      </c>
      <c r="O33" s="1"/>
      <c r="P33" s="1"/>
    </row>
    <row r="34" spans="4:16" x14ac:dyDescent="0.25">
      <c r="D34" s="1">
        <v>11</v>
      </c>
      <c r="E34" s="1">
        <f t="shared" si="11"/>
        <v>1.0537109375</v>
      </c>
      <c r="F34" s="1">
        <f t="shared" si="12"/>
        <v>397</v>
      </c>
      <c r="G34" s="1">
        <f t="shared" si="13"/>
        <v>1.678466796875E-4</v>
      </c>
      <c r="H34" s="1">
        <f t="shared" si="14"/>
        <v>2158</v>
      </c>
      <c r="I34" s="1">
        <f t="shared" si="15"/>
        <v>0.19384765625</v>
      </c>
      <c r="J34" s="1">
        <f t="shared" si="9"/>
        <v>0.85986328125</v>
      </c>
      <c r="K34" s="1">
        <f t="shared" si="16"/>
        <v>2555</v>
      </c>
      <c r="L34" s="1">
        <f t="shared" si="10"/>
        <v>-3.0517578125E-4</v>
      </c>
      <c r="M34" s="1">
        <f>31/B24</f>
        <v>4.730224609375E-4</v>
      </c>
      <c r="N34" s="1">
        <f t="shared" si="17"/>
        <v>1</v>
      </c>
      <c r="O34" s="1"/>
      <c r="P34" s="1"/>
    </row>
    <row r="35" spans="4:16" x14ac:dyDescent="0.25">
      <c r="D35" s="1">
        <v>12</v>
      </c>
      <c r="E35" s="1">
        <f t="shared" si="11"/>
        <v>0.85986328125</v>
      </c>
      <c r="F35" s="1">
        <f t="shared" si="12"/>
        <v>2555</v>
      </c>
      <c r="G35" s="1">
        <f t="shared" si="13"/>
        <v>-3.0517578125E-4</v>
      </c>
      <c r="H35" s="1">
        <f t="shared" si="14"/>
        <v>3522</v>
      </c>
      <c r="I35" s="1">
        <f t="shared" si="15"/>
        <v>0.623779296875</v>
      </c>
      <c r="J35" s="1">
        <f t="shared" si="9"/>
        <v>1.483642578125</v>
      </c>
      <c r="K35" s="1">
        <f t="shared" si="16"/>
        <v>-967</v>
      </c>
      <c r="L35" s="1">
        <f t="shared" si="10"/>
        <v>-7.62939453125E-5</v>
      </c>
      <c r="M35" s="1">
        <f>15/B24</f>
        <v>2.288818359375E-4</v>
      </c>
      <c r="N35" s="1">
        <f t="shared" si="17"/>
        <v>-1</v>
      </c>
      <c r="O35" s="1"/>
      <c r="P35" s="1"/>
    </row>
    <row r="36" spans="4:16" x14ac:dyDescent="0.25">
      <c r="D36" s="1">
        <v>13</v>
      </c>
      <c r="E36" s="1">
        <f>J35</f>
        <v>1.483642578125</v>
      </c>
      <c r="F36" s="1">
        <f t="shared" si="12"/>
        <v>-967</v>
      </c>
      <c r="G36" s="1">
        <f t="shared" si="13"/>
        <v>-7.62939453125E-5</v>
      </c>
      <c r="H36" s="1">
        <f t="shared" si="14"/>
        <v>12154</v>
      </c>
      <c r="I36" s="1">
        <f t="shared" si="15"/>
        <v>-0.1180419921875</v>
      </c>
      <c r="J36" s="1">
        <f t="shared" si="9"/>
        <v>1.3656005859375</v>
      </c>
      <c r="K36" s="1">
        <f t="shared" si="16"/>
        <v>-13121</v>
      </c>
      <c r="L36" s="1">
        <f t="shared" si="10"/>
        <v>3.0517578125E-5</v>
      </c>
      <c r="M36" s="1">
        <f>7/B24</f>
        <v>1.068115234375E-4</v>
      </c>
      <c r="N36" s="1">
        <f t="shared" si="17"/>
        <v>-1</v>
      </c>
      <c r="O36" s="1"/>
      <c r="P36" s="1"/>
    </row>
    <row r="37" spans="4:16" x14ac:dyDescent="0.25">
      <c r="D37" s="1">
        <v>14</v>
      </c>
      <c r="E37" s="1">
        <f t="shared" si="11"/>
        <v>1.3656005859375</v>
      </c>
      <c r="F37" s="1">
        <f t="shared" si="12"/>
        <v>-13121</v>
      </c>
      <c r="G37" s="1">
        <f t="shared" si="13"/>
        <v>3.0517578125E-5</v>
      </c>
      <c r="H37" s="1">
        <f t="shared" si="14"/>
        <v>22374</v>
      </c>
      <c r="I37" s="1">
        <f t="shared" si="15"/>
        <v>-0.80084228515625</v>
      </c>
      <c r="J37" s="1">
        <f t="shared" si="9"/>
        <v>2.16644287109375</v>
      </c>
      <c r="K37" s="1">
        <f t="shared" si="16"/>
        <v>9253</v>
      </c>
      <c r="L37" s="1">
        <f t="shared" si="10"/>
        <v>-1.52587890625E-5</v>
      </c>
      <c r="M37" s="3">
        <f>3/B24</f>
        <v>4.57763671875E-5</v>
      </c>
      <c r="N37" s="1">
        <f t="shared" si="17"/>
        <v>1</v>
      </c>
      <c r="O37" s="1"/>
      <c r="P37" s="1"/>
    </row>
    <row r="38" spans="4:16" x14ac:dyDescent="0.25">
      <c r="D38" s="1">
        <v>15</v>
      </c>
      <c r="E38" s="1">
        <f t="shared" si="11"/>
        <v>2.16644287109375</v>
      </c>
      <c r="F38" s="1">
        <f t="shared" si="12"/>
        <v>9253</v>
      </c>
      <c r="G38" s="1">
        <f t="shared" si="13"/>
        <v>-1.52587890625E-5</v>
      </c>
      <c r="H38" s="1">
        <f t="shared" si="14"/>
        <v>70990</v>
      </c>
      <c r="I38" s="1">
        <f t="shared" si="15"/>
        <v>0.282379150390625</v>
      </c>
      <c r="J38" s="1">
        <f t="shared" si="9"/>
        <v>2.448822021484375</v>
      </c>
      <c r="K38" s="1">
        <f t="shared" si="16"/>
        <v>-61737</v>
      </c>
      <c r="L38" s="1">
        <f t="shared" si="10"/>
        <v>0</v>
      </c>
      <c r="M38" s="1">
        <f>1/B24</f>
        <v>1.52587890625E-5</v>
      </c>
      <c r="N38" s="1">
        <f t="shared" si="17"/>
        <v>-1</v>
      </c>
      <c r="O38" s="1">
        <f>E38*B25</f>
        <v>3.5680721700191498</v>
      </c>
      <c r="P38" s="2">
        <f>F38*B25</f>
        <v>15239.43798828125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2025-07-06T22:56:51Z</dcterms:created>
  <dcterms:modified xsi:type="dcterms:W3CDTF">2025-07-07T00:27:46Z</dcterms:modified>
</cp:coreProperties>
</file>