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6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3" sheetId="6" r:id="rId6"/>
    <sheet name="Sheet6" sheetId="7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Slide14!$C$97:$J$134</definedName>
    <definedName name="_xlnm.Print_Area" localSheetId="0">Slide5!$A$1:$L$35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G30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<sst xmlns="http://schemas.openxmlformats.org/spreadsheetml/2006/main" count="1072" uniqueCount="629">
  <si>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</si>
  <si>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</si>
  <si>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</si>
  <si>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</si>
  <si>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</si>
  <si>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</si>
  <si>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</si>
  <si>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</si>
  <si>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</si>
  <si>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</si>
  <si>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</si>
  <si>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</si>
  <si>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</si>
  <si>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</si>
  <si>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</si>
  <si>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</si>
  <si>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</si>
  <si>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</si>
  <si>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</si>
  <si>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</si>
  <si>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</si>
  <si>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</si>
  <si>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</si>
  <si>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</si>
  <si>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</si>
  <si>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</si>
  <si>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</si>
  <si>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</si>
  <si>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</si>
  <si>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</si>
  <si>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</si>
  <si>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</si>
  <si>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</si>
  <si>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</si>
  <si>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</si>
  <si>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</si>
  <si>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</si>
  <si>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</si>
  <si>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</si>
  <si>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</si>
  <si>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</si>
  <si>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</si>
  <si>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</si>
  <si>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</si>
  <si>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</si>
  <si>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</si>
  <si>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</si>
  <si>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</si>
  <si>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</si>
  <si>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</si>
  <si>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</si>
  <si>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</si>
  <si>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</si>
  <si>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</si>
  <si>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</si>
  <si>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</si>
  <si>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</si>
  <si>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</si>
  <si>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</si>
  <si>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</si>
  <si>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</si>
  <si>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</si>
  <si>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</si>
  <si>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</si>
  <si>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</si>
  <si>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</si>
  <si>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</si>
  <si>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</si>
  <si>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</si>
  <si>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</si>
  <si>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</si>
  <si>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</si>
  <si>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</si>
  <si>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</si>
  <si>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</si>
  <si>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</si>
  <si>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</si>
  <si>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</si>
  <si>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</si>
  <si>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</si>
  <si>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</si>
  <si>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</si>
  <si>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</si>
  <si>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</si>
  <si>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</si>
  <si>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</si>
  <si>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</si>
  <si>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</si>
  <si>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</si>
  <si>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</si>
  <si>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</si>
  <si>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</si>
  <si>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</si>
  <si>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</si>
  <si>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</si>
  <si>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</si>
  <si>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</si>
  <si>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</si>
  <si>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</si>
  <si>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</si>
  <si>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</si>
  <si>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</si>
  <si>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</si>
  <si>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</si>
  <si>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</si>
  <si>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</si>
  <si>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</si>
  <si>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</si>
  <si>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</si>
  <si>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</si>
  <si>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</si>
  <si>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</si>
  <si>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</si>
  <si>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</si>
  <si>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</si>
  <si>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</si>
  <si>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</si>
  <si>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</si>
  <si>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</si>
  <si>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</si>
  <si>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</si>
  <si>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</si>
  <si>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</si>
  <si>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</si>
  <si>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</si>
  <si>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</si>
  <si>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</si>
  <si>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</si>
  <si>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</si>
  <si>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</si>
  <si>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</si>
  <si>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</si>
  <si>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</si>
  <si>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</si>
  <si>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</si>
  <si>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</si>
  <si>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</si>
  <si>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</si>
  <si>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</si>
  <si>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</si>
  <si>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</si>
  <si>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</si>
  <si>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</si>
  <si>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</si>
  <si>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</si>
  <si>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</si>
  <si>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</si>
  <si>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</si>
  <si>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</si>
  <si>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</si>
  <si>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</si>
  <si>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</si>
  <si>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</si>
  <si>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</si>
  <si>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</si>
  <si>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</si>
  <si>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</si>
  <si>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</si>
  <si>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</si>
  <si>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</si>
  <si>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</si>
  <si>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</si>
  <si>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</si>
  <si>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</si>
  <si>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</si>
  <si>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</si>
  <si>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</si>
  <si>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</si>
  <si>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</si>
  <si>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</si>
  <si>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</si>
  <si>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</si>
  <si>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</si>
  <si>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</si>
  <si>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</si>
  <si>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</si>
  <si>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</si>
  <si>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</si>
  <si>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</si>
  <si>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</si>
  <si>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</si>
  <si>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</si>
  <si>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</si>
  <si>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</si>
  <si>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</si>
  <si>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</si>
  <si>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</si>
  <si>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</si>
  <si>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</si>
  <si>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</si>
  <si>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</si>
  <si>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</si>
  <si>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</si>
  <si>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</si>
  <si>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</si>
  <si>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</si>
  <si>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</si>
  <si>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</si>
  <si>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</si>
  <si>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</si>
  <si>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</si>
  <si>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</si>
  <si>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</si>
  <si>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</si>
  <si>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</si>
  <si>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</si>
  <si>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</si>
  <si>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</si>
  <si>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</si>
  <si>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</si>
  <si>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</si>
  <si>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</si>
  <si>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</si>
  <si>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</si>
  <si>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</si>
  <si>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</si>
  <si>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</si>
  <si>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</si>
  <si>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</si>
  <si>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</si>
  <si>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</si>
  <si>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</si>
  <si>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</si>
  <si>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</si>
  <si>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</si>
  <si>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</si>
  <si>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</si>
  <si>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</si>
  <si>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</si>
  <si>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</si>
  <si>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</si>
  <si>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</si>
  <si>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</si>
  <si>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</si>
  <si>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</si>
  <si>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</si>
  <si>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</si>
  <si>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</si>
  <si>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</si>
  <si>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</si>
  <si>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</si>
  <si>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</si>
  <si>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</si>
  <si>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</si>
  <si>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</si>
  <si>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</si>
  <si>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</si>
  <si>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</si>
  <si>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</si>
  <si>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</si>
  <si>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</si>
  <si>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</si>
  <si>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</si>
  <si>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</si>
  <si>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</si>
  <si>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</si>
  <si>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</si>
  <si>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</si>
  <si>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</si>
  <si>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</si>
  <si>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</si>
  <si>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</si>
  <si>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</si>
  <si>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</si>
  <si>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</si>
  <si>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</si>
  <si>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</si>
  <si>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</si>
  <si>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</si>
  <si>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</si>
  <si>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</si>
  <si>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</si>
  <si>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</si>
  <si>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</si>
  <si>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</si>
  <si>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</si>
  <si>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</si>
  <si>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</si>
  <si>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</si>
  <si>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</si>
  <si>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</si>
  <si>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</si>
  <si>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</si>
  <si>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</si>
  <si>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</si>
  <si>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</si>
  <si>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</si>
  <si>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</si>
  <si>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</si>
  <si>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</si>
  <si>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</si>
  <si>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</si>
  <si>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</si>
  <si>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</si>
  <si>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</si>
  <si>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</si>
  <si>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</si>
  <si>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</si>
  <si>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</si>
  <si>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</si>
  <si>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</si>
  <si>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</si>
  <si>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</si>
  <si>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</si>
  <si>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</si>
  <si>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</si>
  <si>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</si>
  <si>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</si>
  <si>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</si>
  <si>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</si>
  <si>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</si>
  <si>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</si>
  <si>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</si>
  <si>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</si>
  <si>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</si>
  <si>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</si>
  <si>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</si>
  <si>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</si>
  <si>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</si>
  <si>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</si>
  <si>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</si>
  <si>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</si>
  <si>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</si>
  <si>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</si>
  <si>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</si>
  <si>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</si>
  <si>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</si>
  <si>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</si>
  <si>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</si>
  <si>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</si>
  <si>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</si>
  <si>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</si>
  <si>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</si>
  <si>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</si>
  <si>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</si>
  <si>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</si>
  <si>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</si>
  <si>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</si>
  <si>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</si>
  <si>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</si>
  <si>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</si>
  <si>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</si>
  <si>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</si>
  <si>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</si>
  <si>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</si>
  <si>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</si>
  <si>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</si>
  <si>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</si>
  <si>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</si>
  <si>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</si>
  <si>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</si>
  <si>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</si>
  <si>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</si>
  <si>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</si>
  <si>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</si>
  <si>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</si>
  <si>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</si>
  <si>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</si>
  <si>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</si>
  <si>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</si>
  <si>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</si>
  <si>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</si>
  <si>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</si>
  <si>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</si>
  <si>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</si>
  <si>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</si>
  <si>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</si>
  <si>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</si>
  <si>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</si>
  <si>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</si>
  <si>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</si>
  <si>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</si>
  <si>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</si>
  <si>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</si>
  <si>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</si>
  <si>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</si>
  <si>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</si>
  <si>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</si>
  <si>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</si>
  <si>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</si>
  <si>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</si>
  <si>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</si>
  <si>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</si>
  <si>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</si>
  <si>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</si>
  <si>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</si>
  <si>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</si>
  <si>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</si>
  <si>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</si>
  <si>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</si>
  <si>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</si>
  <si>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</si>
  <si>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</si>
  <si>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</si>
  <si>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</si>
  <si>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</si>
  <si>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</si>
  <si>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</si>
  <si>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</si>
  <si>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</si>
  <si>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</si>
  <si>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</si>
  <si>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</si>
  <si>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</si>
  <si>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</si>
  <si>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</si>
  <si>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</si>
  <si>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</si>
  <si>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</si>
  <si>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</si>
  <si>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</si>
  <si>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</si>
  <si>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</si>
  <si>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</si>
  <si>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</si>
  <si>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</si>
  <si>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</si>
  <si>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</si>
  <si>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</si>
  <si>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</si>
  <si>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</si>
  <si>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</si>
  <si>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</si>
  <si>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</si>
  <si>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</si>
  <si>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</si>
  <si>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</si>
  <si>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</si>
  <si>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</si>
  <si>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</si>
  <si>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</si>
  <si>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</si>
  <si>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</si>
  <si>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</si>
  <si>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</si>
  <si>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</si>
  <si>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</si>
  <si>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</si>
  <si>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</si>
  <si>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</si>
  <si>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</si>
  <si>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</si>
  <si>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</si>
  <si>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</si>
  <si>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</si>
  <si>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Валовий внутрішній продукт </t>
  </si>
  <si>
    <t>Валова додана вартість в основних цінах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</si>
  <si>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</si>
  <si>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r>
      <t>ТАБЛИЦЯ "ВИТРАТИ-ВИПУСК" ЗА 2017 РІК У ЦІНАХ СПОЖИВАЧІВ</t>
    </r>
    <r>
      <rPr>
        <b/>
        <sz val="14"/>
        <rFont val="Calibri"/>
        <family val="2"/>
        <charset val="204"/>
      </rPr>
      <t>¹</t>
    </r>
  </si>
  <si>
    <t>(млн.грн)</t>
  </si>
  <si>
    <t xml:space="preserve">Проміжне споживання </t>
  </si>
  <si>
    <t>Кінцеві споживчі витрати</t>
  </si>
  <si>
    <t>Валове нагромадження капіталу</t>
  </si>
  <si>
    <t xml:space="preserve">Експорт товарів і послуг
</t>
  </si>
  <si>
    <t xml:space="preserve">Імпорт товарів і послуг
</t>
  </si>
  <si>
    <t>Використання продукції</t>
  </si>
  <si>
    <t>Код КВЕД</t>
  </si>
  <si>
    <t>Сільське, лісове та рибне господарство</t>
  </si>
  <si>
    <t>Добування кам'яного та бурого вугілля</t>
  </si>
  <si>
    <t>Добування сирої нафти та природного газу</t>
  </si>
  <si>
    <t>Добування металевих руд, інших корисних копалин та розроблення кар'єрів; надання допоміжних послуг у сфері добувної промисловості та розроблення кар'єрів</t>
  </si>
  <si>
    <t>Виробництво харчових продуктів; напоїв та тютюнових виробів</t>
  </si>
  <si>
    <t>Текстильне виробництво, виробництво одягу, шкіри та інших матеріалів</t>
  </si>
  <si>
    <t>Виробництво деревини, паперу; поліграфічна діяльність та тиражування</t>
  </si>
  <si>
    <t>Виробництво коксу та коксопродуктів</t>
  </si>
  <si>
    <t>Виробництво продуктів нафтоперероблення</t>
  </si>
  <si>
    <t>Виробництво хімічних речовин і хімічної продукції</t>
  </si>
  <si>
    <t>Виробництво основних фармацевтичних продуктів і фармацевтичних препаратів</t>
  </si>
  <si>
    <t xml:space="preserve">Виробництво гумових і пластмасових виробів </t>
  </si>
  <si>
    <t>Виробництво іншої неметалевої мінеральної продукції</t>
  </si>
  <si>
    <t>Металургійне виробництво</t>
  </si>
  <si>
    <t>Виробництво готових металевих виробів, крім машин і устатковання</t>
  </si>
  <si>
    <t>Виробництво комп'ютерів, електронної та оптичної продукції</t>
  </si>
  <si>
    <t>Виробництво електричного устатковання</t>
  </si>
  <si>
    <t>Виробництво машин і устатковання, не віднесених до інших угруповань</t>
  </si>
  <si>
    <t>Виробництво автотранспортних засобів, причепів і напівпричепів</t>
  </si>
  <si>
    <t>Виробництво інших транспортних засобів</t>
  </si>
  <si>
    <t>Виробництво меблів; іншої продукції; ремонт і монтаж машин і устатковання</t>
  </si>
  <si>
    <t>Транспорт, складське 
господарство</t>
  </si>
  <si>
    <t>Поштова і кур'єрська 
діяльність</t>
  </si>
  <si>
    <t>Видавнича діяльність; виробництво кіно- та відеофільмів, телевізійних програм, видання звукозаписів; діяльність радіомовлення та телевізійного мовлення</t>
  </si>
  <si>
    <t>Телекомунікації (електрозв'язок)</t>
  </si>
  <si>
    <t>Комп'ютерне програмування, консультування та надання інформаційних послуг</t>
  </si>
  <si>
    <t xml:space="preserve">Діяльність у сферах права та бухгалтерського обліку; діяльність головних управлінь (хед-офісів); консультування з питань керування; діяльність у сферах архітектури та інжинірингу; технічні випробування та дослідження </t>
  </si>
  <si>
    <t>Наукові дослідження та розробки</t>
  </si>
  <si>
    <t>Рекламна діяльність і дослідження кон'юнктури ринку; наукова та технічна діяльність; ветеринарна діяльність</t>
  </si>
  <si>
    <t>Всього</t>
  </si>
  <si>
    <t>Домашніх господарств</t>
  </si>
  <si>
    <t>Некомерційних організацій, що обслуговують домашні господарства</t>
  </si>
  <si>
    <t>Загального державного управління</t>
  </si>
  <si>
    <t>Валове нагромадження основного капіталу</t>
  </si>
  <si>
    <t>Зміна запасів матеріальних оборотних коштів</t>
  </si>
  <si>
    <t xml:space="preserve">Придбання 
за виключенням 
вибуття цінностей
</t>
  </si>
  <si>
    <t xml:space="preserve">A01-А03 </t>
  </si>
  <si>
    <t>B05</t>
  </si>
  <si>
    <t>B06</t>
  </si>
  <si>
    <t>B07-В09</t>
  </si>
  <si>
    <t>C10-C12</t>
  </si>
  <si>
    <t>C13-C15</t>
  </si>
  <si>
    <t>C16-C18</t>
  </si>
  <si>
    <t>C19.1</t>
  </si>
  <si>
    <t>C19.2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</si>
  <si>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</si>
  <si>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</si>
  <si>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</si>
  <si>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</si>
  <si>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</si>
  <si>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</si>
  <si>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</si>
  <si>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</si>
  <si>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</si>
  <si>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</si>
  <si>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</si>
  <si>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C31-C33</t>
  </si>
  <si>
    <t>D35</t>
  </si>
  <si>
    <t>E36-E39</t>
  </si>
  <si>
    <t xml:space="preserve">F41-F43 </t>
  </si>
  <si>
    <t xml:space="preserve">G45-G47 </t>
  </si>
  <si>
    <t xml:space="preserve">H49-H52 </t>
  </si>
  <si>
    <t>H53</t>
  </si>
  <si>
    <t xml:space="preserve">I55-I56 </t>
  </si>
  <si>
    <t xml:space="preserve">J58-J60 </t>
  </si>
  <si>
    <t xml:space="preserve">J61 </t>
  </si>
  <si>
    <t xml:space="preserve">J62-J63 </t>
  </si>
  <si>
    <t xml:space="preserve">K64-K66 </t>
  </si>
  <si>
    <t xml:space="preserve">L68 </t>
  </si>
  <si>
    <t xml:space="preserve">M69-M71 </t>
  </si>
  <si>
    <t xml:space="preserve">M72 </t>
  </si>
  <si>
    <t xml:space="preserve">M73-M75 </t>
  </si>
  <si>
    <t xml:space="preserve">N77-N82 </t>
  </si>
  <si>
    <t xml:space="preserve">O84 </t>
  </si>
  <si>
    <t xml:space="preserve">P85 </t>
  </si>
  <si>
    <t xml:space="preserve">Q86-Q88 </t>
  </si>
  <si>
    <t>R90-R93</t>
  </si>
  <si>
    <t>S94-S96, T97</t>
  </si>
  <si>
    <t>P.3</t>
  </si>
  <si>
    <t>P.31; S.14</t>
  </si>
  <si>
    <t>P.31; S.15</t>
  </si>
  <si>
    <t>P.31, P.32; S.13</t>
  </si>
  <si>
    <t>P.5g</t>
  </si>
  <si>
    <t>P.51g</t>
  </si>
  <si>
    <t>P.52</t>
  </si>
  <si>
    <t>P.53</t>
  </si>
  <si>
    <t>P.6</t>
  </si>
  <si>
    <t>P.7</t>
  </si>
  <si>
    <t>Сільське, лісове та рибне 
господарство</t>
  </si>
  <si>
    <t>Добування кам'яного та бурого 
вугілля</t>
  </si>
  <si>
    <t>Добування сирої нафти та 
природного газу</t>
  </si>
  <si>
    <t>Добування металевих руд, 
інших корисних копалин 
та розроблення кар'єрів;
надання допоміжних послуг у 
сфері добувної промисловості 
та розроблення кар'єрів</t>
  </si>
  <si>
    <t>Виробництво харчових 
продуктів; напоїв та 
тютюнових виробів</t>
  </si>
  <si>
    <t>Текстильне виробництво, 
виробництво одягу, шкіри 
та інших матеріалів</t>
  </si>
  <si>
    <t>Виробництво деревини, 
паперу; поліграфічна діяльність 
та тиражування</t>
  </si>
  <si>
    <t>Виробництво коксу 
та коксопродуктів</t>
  </si>
  <si>
    <t>Виробництво продуктів 
нафтоперероблення</t>
  </si>
  <si>
    <t>Виробництво хімічних речовин
і хімічної продукції</t>
  </si>
  <si>
    <t>Виробництво основних 
фармацевтичних продуктів і 
фармацевтичних препаратів</t>
  </si>
  <si>
    <t xml:space="preserve">Виробництво гумових і 
пластмасових виробів </t>
  </si>
  <si>
    <t>Виробництво іншої неметалевої 
мінеральної продукції</t>
  </si>
  <si>
    <t>Виробництво готових 
металевих виробів, крім 
машин і устатковання</t>
  </si>
  <si>
    <t>Виробництво комп'ютерів, 
електронної та оптичної 
продукції</t>
  </si>
  <si>
    <t>Виробництво електричного 
устатковання</t>
  </si>
  <si>
    <t>Виробництво машин і 
устатковання, не віднесених 
до інших угруповань</t>
  </si>
  <si>
    <t>Виробництво 
автотранспортних засобів, 
причепів і напівпричепів</t>
  </si>
  <si>
    <t>Виробництво інших 
транспортних засобів</t>
  </si>
  <si>
    <t>Виробництво меблів; іншої 
продукції; ремонт і монтаж 
машин і устатковання</t>
  </si>
  <si>
    <t>Постачання електроенергії, 
газу, пари та кондиційованого
повітря</t>
  </si>
  <si>
    <t>Водопостачання; каналізація, 
поводження з відходами</t>
  </si>
  <si>
    <t>Оптова та роздрібна торгівля; 
ремонт автотранспортних 
засобів і мотоциклів</t>
  </si>
  <si>
    <t>Тимчасове розміщування й 
організація харчування</t>
  </si>
  <si>
    <t>Видавнича діяльність; 
виробництво кіно- та 
відеофільмів, телевізійних 
програм, видання 
звукозаписів; діяльність 
радіомовлення та 
телевізійного мовлення</t>
  </si>
  <si>
    <t>Телекомунікації 
(електрозв'язок)</t>
  </si>
  <si>
    <t>Комп'ютерне програмування, 
консультування та надання 
інформаційних послуг</t>
  </si>
  <si>
    <t>Фінансова та страхова 
діяльність</t>
  </si>
  <si>
    <t xml:space="preserve">Діяльність у сферах права 
та бухгалтерського обліку; 
діяльність головних управлінь 
(хед-офісів); консультування 
з питань керування; 
діяльність у сферах 
архітектури та інжинірингу; 
технічні випробування та 
дослідження </t>
  </si>
  <si>
    <t>Наукові дослідження та
розробки</t>
  </si>
  <si>
    <t>Рекламна діяльність і 
дослідження кон'юнктури 
ринку; наукова та технічна 
діяльність; ветеринарна 
діяльність</t>
  </si>
  <si>
    <t>Діяльність у сфері 
адміністративного та 
допоміжного обслуговування</t>
  </si>
  <si>
    <t>Державне управління й 
оборона; обов'язкове 
соціальне страхування</t>
  </si>
  <si>
    <t>Охорона здоров'я та надання 
соціальної допомоги</t>
  </si>
  <si>
    <t>Мистецтво, спорт, розваги 
та відпочинок</t>
  </si>
  <si>
    <t xml:space="preserve">
ПРОМІЖНЕ СПОЖИВАННЯ
</t>
  </si>
  <si>
    <t>P.2</t>
  </si>
  <si>
    <t>Оплата праці найманих 
працівників</t>
  </si>
  <si>
    <t>D.1</t>
  </si>
  <si>
    <t>Податки на виробництво 
та імпорт</t>
  </si>
  <si>
    <t>D.2</t>
  </si>
  <si>
    <t>Субсидії на виробництво та імпорт</t>
  </si>
  <si>
    <t>D.3</t>
  </si>
  <si>
    <t>Валовий прибуток, змішаний 
дохід</t>
  </si>
  <si>
    <t>B.2g, B.3g</t>
  </si>
  <si>
    <t>ВАЛОВИЙ ВНУТРІШНІЙ 
ПРОДУКТ</t>
  </si>
  <si>
    <t>B.1*g</t>
  </si>
  <si>
    <t xml:space="preserve">ВИПУСК </t>
  </si>
  <si>
    <t>P.1</t>
  </si>
  <si>
    <t xml:space="preserve">     Довідково:</t>
  </si>
  <si>
    <t xml:space="preserve">Валова додана вартість </t>
  </si>
  <si>
    <t>B.1g</t>
  </si>
  <si>
    <t>Випуск в основних цінах</t>
  </si>
  <si>
    <t>Торгово-транспортна націнка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</si>
  <si>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</si>
  <si>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</si>
  <si>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</si>
  <si>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</si>
  <si>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</si>
  <si>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</si>
  <si>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</si>
  <si>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</si>
  <si>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</si>
  <si>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</si>
  <si>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</si>
  <si>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</si>
  <si>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</si>
  <si>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</si>
  <si>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</si>
  <si>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</si>
  <si>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</si>
  <si>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</si>
  <si>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</si>
  <si>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</si>
  <si>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</si>
  <si>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</si>
  <si>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</si>
  <si>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</si>
  <si>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</si>
  <si>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</si>
  <si>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</si>
  <si>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циклическая ссылка ????????</t>
  </si>
  <si>
    <t>Структура расходов украинских домохозяйств и домохозяйств 27 стран ЕС за 2017 г.</t>
  </si>
  <si>
    <t>Курс грн/евро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</si>
</sst>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71" formatCode="0.000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b/>
      <sz val="14"/>
      <name val="Calibri"/>
      <family val="2"/>
      <charset val="204"/>
    </font>
    <font>
      <i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23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6" fillId="0" borderId="1" xfId="6" applyFont="1" applyBorder="1" applyAlignment="1">
      <alignment horizontal="center" vertical="center" wrapText="1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61" fillId="0" borderId="56" xfId="7" applyFont="1" applyBorder="1" applyAlignment="1">
      <alignment horizontal="center" vertical="center"/>
    </xf>
    <xf numFmtId="0" fontId="61" fillId="0" borderId="30" xfId="7" applyFont="1" applyBorder="1" applyAlignment="1">
      <alignment horizontal="center" vertical="center"/>
    </xf>
    <xf numFmtId="0" fontId="61" fillId="0" borderId="58" xfId="7" applyFont="1" applyBorder="1" applyAlignment="1">
      <alignment horizontal="center" vertical="center"/>
    </xf>
    <xf numFmtId="0" fontId="63" fillId="0" borderId="21" xfId="7" applyFont="1" applyBorder="1" applyAlignment="1">
      <alignment horizontal="center" vertical="center" wrapText="1"/>
    </xf>
    <xf numFmtId="0" fontId="63" fillId="0" borderId="30" xfId="7" applyFont="1" applyBorder="1" applyAlignment="1">
      <alignment horizontal="center" vertical="center" wrapText="1"/>
    </xf>
    <xf numFmtId="0" fontId="63" fillId="0" borderId="30" xfId="0" applyFont="1" applyBorder="1" applyAlignment="1">
      <alignment horizontal="center" vertical="center" wrapText="1"/>
    </xf>
    <xf numFmtId="0" fontId="62" fillId="0" borderId="58" xfId="7" applyFont="1" applyBorder="1" applyAlignment="1">
      <alignment horizontal="center" vertical="center" textRotation="90" wrapText="1"/>
    </xf>
    <xf numFmtId="0" fontId="62" fillId="0" borderId="30" xfId="7" applyFont="1" applyBorder="1" applyAlignment="1">
      <alignment horizontal="center" vertical="center" wrapText="1"/>
    </xf>
    <xf numFmtId="0" fontId="63" fillId="0" borderId="58" xfId="7" applyFont="1" applyBorder="1" applyAlignment="1">
      <alignment horizontal="center" vertical="center" wrapText="1"/>
    </xf>
    <xf numFmtId="0" fontId="62" fillId="0" borderId="30" xfId="7" applyFont="1" applyBorder="1" applyAlignment="1">
      <alignment horizontal="center" vertical="center" textRotation="90" wrapText="1"/>
    </xf>
    <xf numFmtId="0" fontId="63" fillId="0" borderId="54" xfId="7" applyFont="1" applyFill="1" applyBorder="1" applyAlignment="1">
      <alignment wrapText="1"/>
    </xf>
    <xf numFmtId="0" fontId="63" fillId="0" borderId="52" xfId="7" applyFont="1" applyFill="1" applyBorder="1" applyAlignment="1">
      <alignment horizontal="center" wrapText="1"/>
    </xf>
    <xf numFmtId="0" fontId="61" fillId="0" borderId="0" xfId="0" applyNumberFormat="1" applyFont="1" applyBorder="1" applyAlignment="1">
      <alignment horizontal="right"/>
    </xf>
    <xf numFmtId="0" fontId="61" fillId="0" borderId="0" xfId="7" applyNumberFormat="1" applyFont="1" applyBorder="1" applyAlignment="1">
      <alignment horizontal="right"/>
    </xf>
    <xf numFmtId="0" fontId="64" fillId="0" borderId="52" xfId="7" applyNumberFormat="1" applyFont="1" applyBorder="1" applyAlignment="1">
      <alignment horizontal="right"/>
    </xf>
    <xf numFmtId="0" fontId="64" fillId="0" borderId="0" xfId="7" applyNumberFormat="1" applyFont="1" applyBorder="1" applyAlignment="1">
      <alignment horizontal="right"/>
    </xf>
    <xf numFmtId="0" fontId="61" fillId="0" borderId="52" xfId="7" applyNumberFormat="1" applyFont="1" applyBorder="1" applyAlignment="1">
      <alignment horizontal="right"/>
    </xf>
    <xf numFmtId="0" fontId="64" fillId="0" borderId="43" xfId="7" applyNumberFormat="1" applyFont="1" applyBorder="1" applyAlignment="1">
      <alignment horizontal="right"/>
    </xf>
    <xf numFmtId="0" fontId="63" fillId="0" borderId="0" xfId="7" applyFont="1" applyFill="1" applyBorder="1" applyAlignment="1">
      <alignment wrapText="1"/>
    </xf>
    <xf numFmtId="0" fontId="63" fillId="0" borderId="0" xfId="7" applyFont="1" applyFill="1" applyBorder="1" applyAlignment="1">
      <alignment vertical="center" wrapText="1"/>
    </xf>
    <xf numFmtId="0" fontId="61" fillId="0" borderId="0" xfId="7" applyFont="1" applyBorder="1"/>
    <xf numFmtId="0" fontId="62" fillId="0" borderId="30" xfId="7" applyFont="1" applyBorder="1" applyAlignment="1"/>
    <xf numFmtId="0" fontId="62" fillId="0" borderId="58" xfId="0" applyFont="1" applyBorder="1" applyAlignment="1">
      <alignment horizontal="center" wrapText="1"/>
    </xf>
    <xf numFmtId="0" fontId="64" fillId="0" borderId="30" xfId="0" applyNumberFormat="1" applyFont="1" applyBorder="1" applyAlignment="1">
      <alignment horizontal="right"/>
    </xf>
    <xf numFmtId="1" fontId="64" fillId="0" borderId="30" xfId="0" applyNumberFormat="1" applyFont="1" applyBorder="1" applyAlignment="1">
      <alignment horizontal="right"/>
    </xf>
    <xf numFmtId="0" fontId="64" fillId="0" borderId="30" xfId="7" applyNumberFormat="1" applyFont="1" applyBorder="1" applyAlignment="1">
      <alignment horizontal="right"/>
    </xf>
    <xf numFmtId="0" fontId="64" fillId="0" borderId="58" xfId="7" applyNumberFormat="1" applyFont="1" applyBorder="1" applyAlignment="1">
      <alignment horizontal="right"/>
    </xf>
    <xf numFmtId="0" fontId="64" fillId="0" borderId="21" xfId="7" applyNumberFormat="1" applyFont="1" applyBorder="1" applyAlignment="1">
      <alignment horizontal="right"/>
    </xf>
    <xf numFmtId="0" fontId="63" fillId="0" borderId="0" xfId="7" applyFont="1" applyBorder="1" applyAlignment="1">
      <alignment wrapText="1"/>
    </xf>
    <xf numFmtId="0" fontId="63" fillId="0" borderId="52" xfId="0" applyFont="1" applyBorder="1" applyAlignment="1">
      <alignment horizontal="center" wrapText="1"/>
    </xf>
    <xf numFmtId="0" fontId="65" fillId="0" borderId="0" xfId="7" applyFont="1" applyBorder="1"/>
    <xf numFmtId="0" fontId="62" fillId="0" borderId="0" xfId="7" applyFont="1" applyBorder="1" applyAlignment="1">
      <alignment wrapText="1"/>
    </xf>
    <xf numFmtId="0" fontId="66" fillId="0" borderId="0" xfId="7" applyFont="1" applyBorder="1"/>
    <xf numFmtId="0" fontId="62" fillId="0" borderId="23" xfId="7" applyFont="1" applyBorder="1" applyAlignment="1">
      <alignment wrapText="1"/>
    </xf>
    <xf numFmtId="0" fontId="62" fillId="0" borderId="23" xfId="0" applyFont="1" applyBorder="1" applyAlignment="1">
      <alignment horizontal="center" wrapText="1"/>
    </xf>
    <xf numFmtId="0" fontId="64" fillId="0" borderId="40" xfId="7" applyNumberFormat="1" applyFont="1" applyBorder="1" applyAlignment="1">
      <alignment horizontal="right"/>
    </xf>
    <xf numFmtId="0" fontId="64" fillId="0" borderId="23" xfId="7" applyNumberFormat="1" applyFont="1" applyBorder="1" applyAlignment="1">
      <alignment horizontal="right"/>
    </xf>
    <xf numFmtId="0" fontId="63" fillId="0" borderId="0" xfId="0" applyFont="1" applyBorder="1" applyAlignment="1">
      <alignment horizontal="center" wrapText="1"/>
    </xf>
    <xf numFmtId="0" fontId="61" fillId="0" borderId="0" xfId="7" applyFont="1" applyBorder="1" applyAlignment="1">
      <alignment wrapText="1"/>
    </xf>
    <xf numFmtId="0" fontId="65" fillId="0" borderId="0" xfId="7" applyFont="1"/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6" xfId="3" applyFont="1" applyBorder="1" applyAlignment="1">
      <alignment vertical="center" wrapText="1"/>
    </xf>
    <xf numFmtId="0" fontId="24" fillId="0" borderId="47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6" fillId="0" borderId="0" xfId="3" applyFont="1" applyAlignment="1">
      <alignment horizontal="center" vertical="center"/>
    </xf>
    <xf numFmtId="0" fontId="24" fillId="0" borderId="49" xfId="3" applyFont="1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5" fillId="0" borderId="0" xfId="5" applyAlignment="1"/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40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4" fillId="0" borderId="0" xfId="6" applyFont="1" applyAlignment="1">
      <alignment horizontal="center" vertical="center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63" fillId="0" borderId="0" xfId="7" applyFont="1" applyBorder="1" applyAlignment="1">
      <alignment horizontal="center" vertical="center" textRotation="90" wrapText="1"/>
    </xf>
    <xf numFmtId="0" fontId="58" fillId="0" borderId="0" xfId="7" applyFont="1" applyBorder="1" applyAlignment="1">
      <alignment horizontal="center"/>
    </xf>
    <xf numFmtId="0" fontId="60" fillId="0" borderId="0" xfId="7" applyFont="1" applyBorder="1" applyAlignment="1">
      <alignment horizontal="right" wrapText="1"/>
    </xf>
    <xf numFmtId="0" fontId="60" fillId="0" borderId="30" xfId="7" applyFont="1" applyBorder="1" applyAlignment="1">
      <alignment horizontal="right" wrapText="1"/>
    </xf>
    <xf numFmtId="0" fontId="61" fillId="0" borderId="54" xfId="7" applyFont="1" applyBorder="1" applyAlignment="1">
      <alignment horizontal="center" vertical="center"/>
    </xf>
    <xf numFmtId="0" fontId="61" fillId="0" borderId="0" xfId="7" applyFont="1" applyBorder="1" applyAlignment="1">
      <alignment horizontal="center" vertical="center"/>
    </xf>
    <xf numFmtId="0" fontId="62" fillId="0" borderId="40" xfId="7" applyFont="1" applyBorder="1" applyAlignment="1">
      <alignment horizontal="center" vertical="center"/>
    </xf>
    <xf numFmtId="0" fontId="62" fillId="0" borderId="23" xfId="7" applyFont="1" applyBorder="1" applyAlignment="1">
      <alignment horizontal="center" vertical="center"/>
    </xf>
    <xf numFmtId="0" fontId="62" fillId="0" borderId="57" xfId="7" applyFont="1" applyBorder="1" applyAlignment="1">
      <alignment horizontal="center" vertical="center"/>
    </xf>
    <xf numFmtId="0" fontId="62" fillId="0" borderId="54" xfId="7" applyFont="1" applyBorder="1" applyAlignment="1">
      <alignment horizontal="center" vertical="center" textRotation="90" wrapText="1"/>
    </xf>
    <xf numFmtId="0" fontId="62" fillId="0" borderId="0" xfId="7" applyFont="1" applyBorder="1" applyAlignment="1">
      <alignment horizontal="center" vertical="center" textRotation="90" wrapText="1"/>
    </xf>
    <xf numFmtId="0" fontId="62" fillId="0" borderId="42" xfId="7" applyFont="1" applyBorder="1" applyAlignment="1">
      <alignment horizontal="center" vertical="center" textRotation="90" wrapText="1"/>
    </xf>
    <xf numFmtId="0" fontId="62" fillId="0" borderId="43" xfId="7" applyFont="1" applyBorder="1" applyAlignment="1">
      <alignment horizontal="center" vertical="center" textRotation="90" wrapText="1"/>
    </xf>
    <xf numFmtId="0" fontId="63" fillId="0" borderId="52" xfId="7" applyFont="1" applyBorder="1" applyAlignment="1">
      <alignment horizontal="center" vertical="center" textRotation="90"/>
    </xf>
    <xf numFmtId="0" fontId="63" fillId="0" borderId="43" xfId="7" applyFont="1" applyBorder="1" applyAlignment="1">
      <alignment horizontal="center" vertical="center" textRotation="90" wrapText="1"/>
    </xf>
    <xf numFmtId="0" fontId="63" fillId="0" borderId="0" xfId="0" applyFont="1" applyBorder="1" applyAlignment="1">
      <alignment horizontal="center" vertical="center" textRotation="90" wrapText="1"/>
    </xf>
    <xf numFmtId="0" fontId="63" fillId="0" borderId="56" xfId="7" applyFont="1" applyBorder="1" applyAlignment="1">
      <alignment vertical="center" textRotation="90" wrapText="1"/>
    </xf>
    <xf numFmtId="0" fontId="63" fillId="0" borderId="52" xfId="7" applyFont="1" applyBorder="1" applyAlignment="1">
      <alignment vertical="center" textRotation="90" wrapText="1"/>
    </xf>
    <xf numFmtId="0" fontId="62" fillId="0" borderId="52" xfId="7" applyFont="1" applyBorder="1" applyAlignment="1">
      <alignment horizontal="center" vertical="center" textRotation="90" wrapText="1"/>
    </xf>
    <xf numFmtId="0" fontId="63" fillId="0" borderId="52" xfId="7" applyFont="1" applyBorder="1" applyAlignment="1">
      <alignment horizontal="center" vertical="center" textRotation="90" wrapText="1"/>
    </xf>
    <xf numFmtId="165" fontId="3" fillId="14" borderId="1" xfId="0" applyNumberFormat="1" applyFont="1" applyFill="1" applyBorder="1"/>
    <xf numFmtId="0" fontId="67" fillId="0" borderId="0" xfId="0" applyFont="1"/>
    <xf numFmtId="171" fontId="13" fillId="0" borderId="22" xfId="0" applyNumberFormat="1" applyFont="1" applyBorder="1" applyAlignment="1">
      <alignment horizontal="center" wrapText="1"/>
    </xf>
    <xf numFmtId="171" fontId="13" fillId="0" borderId="23" xfId="0" applyNumberFormat="1" applyFont="1" applyBorder="1" applyAlignment="1">
      <alignment horizontal="center" wrapText="1"/>
    </xf>
    <xf numFmtId="171" fontId="13" fillId="0" borderId="24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6">
          <cell r="I6">
            <v>1408876700</v>
          </cell>
        </row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C11" sqref="C11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76" t="s">
        <v>0</v>
      </c>
      <c r="B1" s="276"/>
      <c r="C1" s="276"/>
      <c r="D1" s="276"/>
      <c r="E1" s="276"/>
      <c r="F1" s="276"/>
      <c r="G1" s="276"/>
      <c r="H1" s="276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400" t="s">
        <v>626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399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624</v>
      </c>
      <c r="L22" s="50" t="s">
        <v>625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400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399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625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72" t="s">
        <v>31</v>
      </c>
      <c r="C38" s="273"/>
      <c r="D38" s="273"/>
      <c r="E38" s="273"/>
      <c r="F38" s="273"/>
      <c r="G38" s="273"/>
      <c r="H38" s="273"/>
      <c r="I38" s="273"/>
      <c r="J38" s="273"/>
      <c r="K38" s="274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69"/>
      <c r="C40" s="270"/>
      <c r="D40" s="270"/>
      <c r="E40" s="270"/>
      <c r="F40" s="270"/>
      <c r="G40" s="270"/>
      <c r="H40" s="270"/>
      <c r="I40" s="270"/>
      <c r="J40" s="270"/>
      <c r="K40" s="271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75" t="s">
        <v>37</v>
      </c>
      <c r="B45" s="275"/>
      <c r="C45" s="275"/>
      <c r="D45" s="275"/>
      <c r="E45" s="275"/>
      <c r="F45" s="275"/>
      <c r="G45" s="275"/>
      <c r="H45" s="275"/>
      <c r="I45" s="275"/>
      <c r="J45" s="275"/>
      <c r="K45" s="275"/>
    </row>
    <row r="46" spans="1:11" ht="15.75" thickBot="1">
      <c r="A46" s="43" t="s">
        <v>30</v>
      </c>
      <c r="B46" s="272" t="s">
        <v>31</v>
      </c>
      <c r="C46" s="273"/>
      <c r="D46" s="273"/>
      <c r="E46" s="273"/>
      <c r="F46" s="273"/>
      <c r="G46" s="273"/>
      <c r="H46" s="273"/>
      <c r="I46" s="273"/>
      <c r="J46" s="273"/>
      <c r="K46" s="274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69"/>
      <c r="C48" s="270"/>
      <c r="D48" s="270"/>
      <c r="E48" s="270"/>
      <c r="F48" s="270"/>
      <c r="G48" s="270"/>
      <c r="H48" s="270"/>
      <c r="I48" s="270"/>
      <c r="J48" s="270"/>
      <c r="K48" s="271"/>
    </row>
    <row r="49" spans="1:11" ht="15.75" thickBot="1">
      <c r="A49" s="44" t="s">
        <v>39</v>
      </c>
      <c r="B49" s="269"/>
      <c r="C49" s="270"/>
      <c r="D49" s="270"/>
      <c r="E49" s="270"/>
      <c r="F49" s="270"/>
      <c r="G49" s="270"/>
      <c r="H49" s="270"/>
      <c r="I49" s="270"/>
      <c r="J49" s="270"/>
      <c r="K49" s="271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69"/>
      <c r="C53" s="270"/>
      <c r="D53" s="270"/>
      <c r="E53" s="270"/>
      <c r="F53" s="270"/>
      <c r="G53" s="270"/>
      <c r="H53" s="270"/>
      <c r="I53" s="270"/>
      <c r="J53" s="270"/>
      <c r="K53" s="271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69"/>
      <c r="C57" s="270"/>
      <c r="D57" s="270"/>
      <c r="E57" s="270"/>
      <c r="F57" s="270"/>
      <c r="G57" s="270"/>
      <c r="H57" s="270"/>
      <c r="I57" s="270"/>
      <c r="J57" s="270"/>
      <c r="K57" s="271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69"/>
      <c r="C61" s="270"/>
      <c r="D61" s="270"/>
      <c r="E61" s="270"/>
      <c r="F61" s="270"/>
      <c r="G61" s="270"/>
      <c r="H61" s="270"/>
      <c r="I61" s="270"/>
      <c r="J61" s="270"/>
      <c r="K61" s="271"/>
    </row>
    <row r="62" spans="1:11" ht="15.75" thickBot="1">
      <c r="A62" s="44" t="s">
        <v>39</v>
      </c>
      <c r="B62" s="269"/>
      <c r="C62" s="270"/>
      <c r="D62" s="270"/>
      <c r="E62" s="270"/>
      <c r="F62" s="270"/>
      <c r="G62" s="270"/>
      <c r="H62" s="270"/>
      <c r="I62" s="270"/>
      <c r="J62" s="270"/>
      <c r="K62" s="271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69"/>
      <c r="C66" s="270"/>
      <c r="D66" s="270"/>
      <c r="E66" s="270"/>
      <c r="F66" s="270"/>
      <c r="G66" s="270"/>
      <c r="H66" s="270"/>
      <c r="I66" s="270"/>
      <c r="J66" s="270"/>
      <c r="K66" s="271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69"/>
      <c r="C70" s="270"/>
      <c r="D70" s="270"/>
      <c r="E70" s="270"/>
      <c r="F70" s="270"/>
      <c r="G70" s="270"/>
      <c r="H70" s="270"/>
      <c r="I70" s="270"/>
      <c r="J70" s="270"/>
      <c r="K70" s="271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69"/>
      <c r="C74" s="270"/>
      <c r="D74" s="270"/>
      <c r="E74" s="270"/>
      <c r="F74" s="270"/>
      <c r="G74" s="270"/>
      <c r="H74" s="270"/>
      <c r="I74" s="270"/>
      <c r="J74" s="270"/>
      <c r="K74" s="271"/>
    </row>
    <row r="75" spans="1:11" ht="15.75" thickBot="1">
      <c r="A75" s="44" t="s">
        <v>39</v>
      </c>
      <c r="B75" s="269"/>
      <c r="C75" s="270"/>
      <c r="D75" s="270"/>
      <c r="E75" s="270"/>
      <c r="F75" s="270"/>
      <c r="G75" s="270"/>
      <c r="H75" s="270"/>
      <c r="I75" s="270"/>
      <c r="J75" s="270"/>
      <c r="K75" s="271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69"/>
      <c r="C79" s="270"/>
      <c r="D79" s="270"/>
      <c r="E79" s="270"/>
      <c r="F79" s="270"/>
      <c r="G79" s="270"/>
      <c r="H79" s="270"/>
      <c r="I79" s="270"/>
      <c r="J79" s="270"/>
      <c r="K79" s="271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69"/>
      <c r="C83" s="270"/>
      <c r="D83" s="270"/>
      <c r="E83" s="270"/>
      <c r="F83" s="270"/>
      <c r="G83" s="270"/>
      <c r="H83" s="270"/>
      <c r="I83" s="270"/>
      <c r="J83" s="270"/>
      <c r="K83" s="271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75" t="s">
        <v>47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</row>
    <row r="90" spans="1:11" ht="15.75" thickBot="1">
      <c r="A90" s="43" t="s">
        <v>30</v>
      </c>
      <c r="B90" s="272" t="s">
        <v>31</v>
      </c>
      <c r="C90" s="273"/>
      <c r="D90" s="273"/>
      <c r="E90" s="273"/>
      <c r="F90" s="273"/>
      <c r="G90" s="273"/>
      <c r="H90" s="273"/>
      <c r="I90" s="273"/>
      <c r="J90" s="273"/>
      <c r="K90" s="274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69"/>
      <c r="C92" s="270"/>
      <c r="D92" s="270"/>
      <c r="E92" s="270"/>
      <c r="F92" s="270"/>
      <c r="G92" s="270"/>
      <c r="H92" s="270"/>
      <c r="I92" s="270"/>
      <c r="J92" s="270"/>
      <c r="K92" s="271"/>
    </row>
    <row r="93" spans="1:11" ht="15.75" thickBot="1">
      <c r="A93" s="44" t="s">
        <v>49</v>
      </c>
      <c r="B93" s="269"/>
      <c r="C93" s="270"/>
      <c r="D93" s="270"/>
      <c r="E93" s="270"/>
      <c r="F93" s="270"/>
      <c r="G93" s="270"/>
      <c r="H93" s="270"/>
      <c r="I93" s="270"/>
      <c r="J93" s="270"/>
      <c r="K93" s="271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69"/>
      <c r="C97" s="270"/>
      <c r="D97" s="270"/>
      <c r="E97" s="270"/>
      <c r="F97" s="270"/>
      <c r="G97" s="270"/>
      <c r="H97" s="270"/>
      <c r="I97" s="270"/>
      <c r="J97" s="270"/>
      <c r="K97" s="271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75" t="s">
        <v>54</v>
      </c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</row>
    <row r="103" spans="1:11" ht="15.75" thickBot="1">
      <c r="A103" s="43" t="s">
        <v>30</v>
      </c>
      <c r="B103" s="272" t="s">
        <v>31</v>
      </c>
      <c r="C103" s="273"/>
      <c r="D103" s="273"/>
      <c r="E103" s="273"/>
      <c r="F103" s="273"/>
      <c r="G103" s="273"/>
      <c r="H103" s="273"/>
      <c r="I103" s="273"/>
      <c r="J103" s="273"/>
      <c r="K103" s="274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69"/>
      <c r="C105" s="270"/>
      <c r="D105" s="270"/>
      <c r="E105" s="270"/>
      <c r="F105" s="270"/>
      <c r="G105" s="270"/>
      <c r="H105" s="270"/>
      <c r="I105" s="270"/>
      <c r="J105" s="270"/>
      <c r="K105" s="271"/>
    </row>
    <row r="106" spans="1:11" ht="15.75" thickBot="1">
      <c r="A106" s="44" t="s">
        <v>49</v>
      </c>
      <c r="B106" s="269"/>
      <c r="C106" s="270"/>
      <c r="D106" s="270"/>
      <c r="E106" s="270"/>
      <c r="F106" s="270"/>
      <c r="G106" s="270"/>
      <c r="H106" s="270"/>
      <c r="I106" s="270"/>
      <c r="J106" s="270"/>
      <c r="K106" s="271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69"/>
      <c r="C110" s="270"/>
      <c r="D110" s="270"/>
      <c r="E110" s="270"/>
      <c r="F110" s="270"/>
      <c r="G110" s="270"/>
      <c r="H110" s="270"/>
      <c r="I110" s="270"/>
      <c r="J110" s="270"/>
      <c r="K110" s="271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48:K48"/>
    <mergeCell ref="A1:H1"/>
    <mergeCell ref="B38:K38"/>
    <mergeCell ref="B40:K40"/>
    <mergeCell ref="A45:K45"/>
    <mergeCell ref="B46:K46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C33" sqref="C33"/>
    </sheetView>
  </sheetViews>
  <sheetFormatPr defaultRowHeight="15"/>
  <cols>
    <col min="1" max="1" width="44" customWidth="1"/>
  </cols>
  <sheetData>
    <row r="3" spans="1:11">
      <c r="A3" s="276" t="s">
        <v>57</v>
      </c>
      <c r="B3" s="276"/>
      <c r="C3" s="276"/>
      <c r="D3" s="276"/>
      <c r="E3" s="276"/>
      <c r="F3" s="276"/>
      <c r="G3" s="276"/>
      <c r="H3" s="276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399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topLeftCell="A133" workbookViewId="0">
      <selection activeCell="F149" sqref="F14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279" t="s">
        <v>627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3" ht="15.75" thickBot="1"/>
    <row r="3" spans="1:13">
      <c r="A3" s="280" t="s">
        <v>84</v>
      </c>
      <c r="B3" s="67" t="s">
        <v>85</v>
      </c>
      <c r="C3" s="283" t="s">
        <v>86</v>
      </c>
      <c r="D3" s="284"/>
      <c r="E3" s="284"/>
      <c r="F3" s="285"/>
      <c r="G3" s="286" t="s">
        <v>87</v>
      </c>
      <c r="H3" s="287"/>
      <c r="I3" s="287"/>
      <c r="J3" s="288"/>
      <c r="K3" s="289" t="s">
        <v>88</v>
      </c>
      <c r="L3" s="290"/>
      <c r="M3" s="291"/>
    </row>
    <row r="4" spans="1:13">
      <c r="A4" s="281"/>
      <c r="B4" s="68" t="s">
        <v>89</v>
      </c>
      <c r="C4" s="298">
        <v>42.5</v>
      </c>
      <c r="D4" s="299"/>
      <c r="E4" s="299"/>
      <c r="F4" s="300"/>
      <c r="G4" s="301">
        <v>511.8</v>
      </c>
      <c r="H4" s="302"/>
      <c r="I4" s="302"/>
      <c r="J4" s="303"/>
      <c r="K4" s="292"/>
      <c r="L4" s="293"/>
      <c r="M4" s="294"/>
    </row>
    <row r="5" spans="1:13">
      <c r="A5" s="281"/>
      <c r="B5" s="68" t="s">
        <v>628</v>
      </c>
      <c r="C5" s="401">
        <f>33.4954</f>
        <v>33.495399999999997</v>
      </c>
      <c r="D5" s="402"/>
      <c r="E5" s="402"/>
      <c r="F5" s="403"/>
      <c r="G5" s="304">
        <v>1</v>
      </c>
      <c r="H5" s="305"/>
      <c r="I5" s="305"/>
      <c r="J5" s="306"/>
      <c r="K5" s="295"/>
      <c r="L5" s="296"/>
      <c r="M5" s="297"/>
    </row>
    <row r="6" spans="1:13" ht="52.5" thickBot="1">
      <c r="A6" s="282"/>
      <c r="B6" s="69" t="s">
        <v>90</v>
      </c>
      <c r="C6" s="412" t="s">
        <v>91</v>
      </c>
      <c r="D6" s="413" t="s">
        <v>92</v>
      </c>
      <c r="E6" s="414" t="s">
        <v>93</v>
      </c>
      <c r="F6" s="415" t="s">
        <v>94</v>
      </c>
      <c r="G6" s="70" t="s">
        <v>91</v>
      </c>
      <c r="H6" s="71" t="s">
        <v>92</v>
      </c>
      <c r="I6" s="72" t="s">
        <v>93</v>
      </c>
      <c r="J6" s="73" t="s">
        <v>94</v>
      </c>
      <c r="K6" s="74" t="s">
        <v>93</v>
      </c>
      <c r="L6" s="75" t="s">
        <v>94</v>
      </c>
      <c r="M6" s="76" t="s">
        <v>92</v>
      </c>
    </row>
    <row r="7" spans="1:13">
      <c r="A7" s="77"/>
      <c r="B7" s="68" t="s">
        <v>95</v>
      </c>
      <c r="C7" s="268">
        <f>2983/C5</f>
        <v>89.057004842455981</v>
      </c>
      <c r="D7" s="268" t="s">
        <v>96</v>
      </c>
      <c r="E7" s="93">
        <f>C7/$C$4*1000</f>
        <v>2095.4589374695524</v>
      </c>
      <c r="F7" s="416">
        <f>E7/12</f>
        <v>174.62157812246269</v>
      </c>
      <c r="G7" s="408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97</v>
      </c>
      <c r="C8" s="268">
        <f>2652.082/C5</f>
        <v>79.177498999862678</v>
      </c>
      <c r="D8" s="268" t="s">
        <v>96</v>
      </c>
      <c r="E8" s="93">
        <f t="shared" ref="E8:E25" si="0">C8/$C$4*1000</f>
        <v>1862.9999764673571</v>
      </c>
      <c r="F8" s="416">
        <f>E8/12</f>
        <v>155.24999803894642</v>
      </c>
      <c r="G8" s="408"/>
      <c r="H8" s="78"/>
      <c r="I8" s="79"/>
      <c r="J8" s="80"/>
      <c r="K8" s="81"/>
      <c r="L8" s="82"/>
      <c r="M8" s="83"/>
    </row>
    <row r="9" spans="1:13">
      <c r="A9" s="84" t="s">
        <v>98</v>
      </c>
      <c r="B9" s="85" t="s">
        <v>99</v>
      </c>
      <c r="C9" s="417">
        <f>1209.097/C5</f>
        <v>36.097404419711367</v>
      </c>
      <c r="D9" s="417" t="s">
        <v>96</v>
      </c>
      <c r="E9" s="93">
        <f t="shared" si="0"/>
        <v>849.35069222850279</v>
      </c>
      <c r="F9" s="418">
        <f t="shared" ref="F9:F11" si="1">E9/12</f>
        <v>70.779224352375238</v>
      </c>
      <c r="G9" s="409"/>
      <c r="H9" s="86"/>
      <c r="I9" s="87"/>
      <c r="J9" s="88"/>
      <c r="K9" s="89"/>
      <c r="L9" s="90"/>
      <c r="M9" s="91"/>
    </row>
    <row r="10" spans="1:13" ht="30">
      <c r="A10" s="84" t="s">
        <v>100</v>
      </c>
      <c r="B10" s="92" t="s">
        <v>101</v>
      </c>
      <c r="C10" s="417">
        <f>(477.854+78.673)/C5</f>
        <v>16.615027735151696</v>
      </c>
      <c r="D10" s="417" t="s">
        <v>96</v>
      </c>
      <c r="E10" s="93">
        <f t="shared" si="0"/>
        <v>390.94182906239286</v>
      </c>
      <c r="F10" s="418">
        <f t="shared" si="1"/>
        <v>32.578485755199402</v>
      </c>
      <c r="G10" s="409"/>
      <c r="H10" s="86"/>
      <c r="I10" s="87"/>
      <c r="J10" s="88"/>
      <c r="K10" s="89"/>
      <c r="L10" s="90"/>
      <c r="M10" s="91"/>
    </row>
    <row r="11" spans="1:13">
      <c r="A11" s="84" t="s">
        <v>102</v>
      </c>
      <c r="B11" s="85" t="s">
        <v>103</v>
      </c>
      <c r="C11" s="417">
        <f>886.458/C5</f>
        <v>26.465066844999615</v>
      </c>
      <c r="D11" s="417" t="s">
        <v>96</v>
      </c>
      <c r="E11" s="93">
        <f t="shared" si="0"/>
        <v>622.70745517646151</v>
      </c>
      <c r="F11" s="418">
        <f t="shared" si="1"/>
        <v>51.89228793137179</v>
      </c>
      <c r="G11" s="409"/>
      <c r="H11" s="86"/>
      <c r="I11" s="87"/>
      <c r="J11" s="88"/>
      <c r="K11" s="89"/>
      <c r="L11" s="90"/>
      <c r="M11" s="91"/>
    </row>
    <row r="12" spans="1:13">
      <c r="A12" s="77" t="s">
        <v>104</v>
      </c>
      <c r="B12" s="68" t="s">
        <v>105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416">
        <f>E12/12</f>
        <v>155.24999803894642</v>
      </c>
      <c r="G12" s="410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106</v>
      </c>
      <c r="B13" s="92" t="s">
        <v>107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416">
        <f t="shared" ref="F13:F25" si="2">E13/12</f>
        <v>74.364749060655328</v>
      </c>
      <c r="G13" s="411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108</v>
      </c>
      <c r="B14" s="92" t="s">
        <v>109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416">
        <f t="shared" si="2"/>
        <v>5.7442499274410173</v>
      </c>
      <c r="G14" s="411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110</v>
      </c>
      <c r="B15" s="92" t="s">
        <v>111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416">
        <f t="shared" si="2"/>
        <v>26.392499666620893</v>
      </c>
      <c r="G15" s="411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112</v>
      </c>
      <c r="B16" s="92" t="s">
        <v>113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416">
        <f t="shared" si="2"/>
        <v>4.8127499392073387</v>
      </c>
      <c r="G16" s="411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114</v>
      </c>
      <c r="B17" s="92" t="s">
        <v>115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416">
        <f t="shared" si="2"/>
        <v>8.5387498921420537</v>
      </c>
      <c r="G17" s="411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116</v>
      </c>
      <c r="B18" s="92" t="s">
        <v>117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416">
        <f t="shared" si="2"/>
        <v>5.8994999254799643</v>
      </c>
      <c r="G18" s="411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118</v>
      </c>
      <c r="B19" s="92" t="s">
        <v>119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416">
        <f t="shared" si="2"/>
        <v>3.1049999607789291</v>
      </c>
      <c r="G19" s="411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120</v>
      </c>
      <c r="B20" s="92" t="s">
        <v>121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416">
        <f t="shared" si="2"/>
        <v>6.0547499235189095</v>
      </c>
      <c r="G20" s="411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122</v>
      </c>
      <c r="B21" s="92" t="s">
        <v>123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416">
        <f t="shared" si="2"/>
        <v>3.8812499509736607</v>
      </c>
      <c r="G21" s="411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124</v>
      </c>
      <c r="B22" s="92" t="s">
        <v>125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416">
        <f t="shared" si="2"/>
        <v>3.5707499548957675</v>
      </c>
      <c r="G22" s="411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126</v>
      </c>
      <c r="B23" s="92" t="s">
        <v>127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416">
        <f t="shared" si="2"/>
        <v>3.7259999529347145</v>
      </c>
      <c r="G23" s="411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128</v>
      </c>
      <c r="B24" s="105" t="s">
        <v>129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416">
        <f t="shared" si="2"/>
        <v>1.7077499784284109</v>
      </c>
      <c r="G24" s="411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404" t="s">
        <v>350</v>
      </c>
      <c r="C25" s="100">
        <f t="shared" si="4"/>
        <v>3.8005199519934085</v>
      </c>
      <c r="D25" s="419">
        <v>4.8</v>
      </c>
      <c r="E25" s="93">
        <f t="shared" si="0"/>
        <v>89.423998870433152</v>
      </c>
      <c r="F25" s="416">
        <f t="shared" si="2"/>
        <v>7.4519999058694291</v>
      </c>
      <c r="G25" s="420">
        <f t="shared" si="5"/>
        <v>0</v>
      </c>
      <c r="H25" s="405"/>
      <c r="I25" s="405">
        <f t="shared" si="6"/>
        <v>0</v>
      </c>
      <c r="J25" s="407">
        <f t="shared" si="7"/>
        <v>0</v>
      </c>
      <c r="K25" s="406">
        <f t="shared" si="3"/>
        <v>-89.423998870433152</v>
      </c>
      <c r="L25" s="421">
        <f t="shared" si="3"/>
        <v>-7.4519999058694291</v>
      </c>
      <c r="M25" s="422">
        <f t="shared" si="8"/>
        <v>0</v>
      </c>
    </row>
    <row r="26" spans="1:22">
      <c r="A26" t="s">
        <v>130</v>
      </c>
    </row>
    <row r="27" spans="1:22">
      <c r="A27" t="s">
        <v>131</v>
      </c>
    </row>
    <row r="30" spans="1:22">
      <c r="B30" s="52" t="s">
        <v>132</v>
      </c>
      <c r="C30" s="52" t="s">
        <v>133</v>
      </c>
      <c r="D30" s="52" t="s">
        <v>134</v>
      </c>
      <c r="E30" s="52" t="s">
        <v>135</v>
      </c>
      <c r="F30" s="52" t="s">
        <v>136</v>
      </c>
      <c r="I30" s="329" t="s">
        <v>251</v>
      </c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111"/>
      <c r="V30" s="111"/>
    </row>
    <row r="31" spans="1:22">
      <c r="A31" s="52">
        <v>42090</v>
      </c>
      <c r="B31">
        <v>2017</v>
      </c>
      <c r="C31" t="s">
        <v>137</v>
      </c>
      <c r="D31" t="s">
        <v>138</v>
      </c>
      <c r="E31" t="s">
        <v>139</v>
      </c>
      <c r="F31" t="s">
        <v>140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277" t="s">
        <v>252</v>
      </c>
      <c r="V31" s="278"/>
    </row>
    <row r="32" spans="1:22">
      <c r="A32" s="52">
        <v>42091</v>
      </c>
      <c r="B32">
        <v>2017</v>
      </c>
      <c r="C32" t="s">
        <v>137</v>
      </c>
      <c r="D32" t="s">
        <v>138</v>
      </c>
      <c r="E32" t="s">
        <v>141</v>
      </c>
      <c r="F32" t="s">
        <v>142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253</v>
      </c>
      <c r="R32" s="114" t="s">
        <v>254</v>
      </c>
      <c r="S32" s="114" t="s">
        <v>255</v>
      </c>
      <c r="T32" s="114" t="s">
        <v>256</v>
      </c>
      <c r="U32" s="125" t="s">
        <v>257</v>
      </c>
      <c r="V32" s="135" t="s">
        <v>258</v>
      </c>
    </row>
    <row r="33" spans="1:22" ht="19.5">
      <c r="A33" s="52">
        <v>42092</v>
      </c>
      <c r="B33">
        <v>2017</v>
      </c>
      <c r="C33" t="s">
        <v>137</v>
      </c>
      <c r="D33" t="s">
        <v>138</v>
      </c>
      <c r="E33" t="s">
        <v>143</v>
      </c>
      <c r="F33" t="s">
        <v>144</v>
      </c>
      <c r="I33" s="115" t="s">
        <v>259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137</v>
      </c>
      <c r="D34" t="s">
        <v>138</v>
      </c>
      <c r="E34" t="s">
        <v>145</v>
      </c>
      <c r="F34" t="s">
        <v>146</v>
      </c>
      <c r="I34" s="118" t="s">
        <v>260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137</v>
      </c>
      <c r="D35" t="s">
        <v>138</v>
      </c>
      <c r="E35" t="s">
        <v>147</v>
      </c>
      <c r="F35" t="s">
        <v>148</v>
      </c>
      <c r="I35" s="121" t="s">
        <v>261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137</v>
      </c>
      <c r="D36" t="s">
        <v>138</v>
      </c>
      <c r="E36" t="s">
        <v>149</v>
      </c>
      <c r="F36" t="s">
        <v>150</v>
      </c>
      <c r="I36" s="121" t="s">
        <v>262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137</v>
      </c>
      <c r="D37" t="s">
        <v>138</v>
      </c>
      <c r="E37" t="s">
        <v>151</v>
      </c>
      <c r="F37" t="s">
        <v>152</v>
      </c>
      <c r="I37" s="121" t="s">
        <v>263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137</v>
      </c>
      <c r="D38" t="s">
        <v>138</v>
      </c>
      <c r="E38" t="s">
        <v>153</v>
      </c>
      <c r="F38" t="s">
        <v>154</v>
      </c>
      <c r="I38" s="121" t="s">
        <v>264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137</v>
      </c>
      <c r="D39" t="s">
        <v>138</v>
      </c>
      <c r="E39" t="s">
        <v>155</v>
      </c>
      <c r="F39" t="s">
        <v>156</v>
      </c>
      <c r="I39" s="118" t="s">
        <v>260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137</v>
      </c>
      <c r="D40" t="s">
        <v>138</v>
      </c>
      <c r="E40" t="s">
        <v>157</v>
      </c>
      <c r="F40" t="s">
        <v>158</v>
      </c>
      <c r="I40" s="122" t="s">
        <v>265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137</v>
      </c>
      <c r="D41" t="s">
        <v>138</v>
      </c>
      <c r="E41" t="s">
        <v>159</v>
      </c>
      <c r="F41" t="s">
        <v>160</v>
      </c>
      <c r="I41" s="122" t="s">
        <v>266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137</v>
      </c>
      <c r="D42" t="s">
        <v>138</v>
      </c>
      <c r="E42" t="s">
        <v>161</v>
      </c>
      <c r="F42" t="s">
        <v>162</v>
      </c>
      <c r="I42" s="122" t="s">
        <v>267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137</v>
      </c>
      <c r="D43" t="s">
        <v>138</v>
      </c>
      <c r="E43" t="s">
        <v>163</v>
      </c>
      <c r="F43" t="s">
        <v>164</v>
      </c>
      <c r="I43" s="115" t="s">
        <v>268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137</v>
      </c>
      <c r="D44" t="s">
        <v>138</v>
      </c>
      <c r="E44" t="s">
        <v>165</v>
      </c>
      <c r="F44" t="s">
        <v>166</v>
      </c>
      <c r="I44" s="118" t="s">
        <v>260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137</v>
      </c>
      <c r="D45" t="s">
        <v>138</v>
      </c>
      <c r="E45" t="s">
        <v>167</v>
      </c>
      <c r="F45" t="s">
        <v>168</v>
      </c>
      <c r="I45" s="121" t="s">
        <v>269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137</v>
      </c>
      <c r="D46" t="s">
        <v>138</v>
      </c>
      <c r="E46" t="s">
        <v>169</v>
      </c>
      <c r="F46" t="s">
        <v>170</v>
      </c>
      <c r="I46" s="121" t="s">
        <v>270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137</v>
      </c>
      <c r="D47" t="s">
        <v>138</v>
      </c>
      <c r="E47" t="s">
        <v>171</v>
      </c>
      <c r="F47" t="s">
        <v>172</v>
      </c>
      <c r="I47" s="121" t="s">
        <v>271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137</v>
      </c>
      <c r="D48" t="s">
        <v>138</v>
      </c>
      <c r="E48" t="s">
        <v>173</v>
      </c>
      <c r="F48" t="s">
        <v>174</v>
      </c>
      <c r="I48" s="118" t="s">
        <v>260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137</v>
      </c>
      <c r="D49" t="s">
        <v>138</v>
      </c>
      <c r="E49" t="s">
        <v>175</v>
      </c>
      <c r="F49" t="s">
        <v>176</v>
      </c>
      <c r="I49" s="122" t="s">
        <v>272</v>
      </c>
      <c r="J49" s="119" t="s">
        <v>273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137</v>
      </c>
      <c r="D50" t="s">
        <v>138</v>
      </c>
      <c r="E50" t="s">
        <v>177</v>
      </c>
      <c r="F50" t="s">
        <v>178</v>
      </c>
      <c r="I50" s="122" t="s">
        <v>274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137</v>
      </c>
      <c r="D51" t="s">
        <v>138</v>
      </c>
      <c r="E51" t="s">
        <v>179</v>
      </c>
      <c r="F51" t="s">
        <v>180</v>
      </c>
      <c r="I51" s="122" t="s">
        <v>266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137</v>
      </c>
      <c r="D52" t="s">
        <v>138</v>
      </c>
      <c r="E52" t="s">
        <v>181</v>
      </c>
      <c r="F52" t="s">
        <v>182</v>
      </c>
      <c r="I52" s="121" t="s">
        <v>275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137</v>
      </c>
      <c r="D53" t="s">
        <v>138</v>
      </c>
      <c r="E53" t="s">
        <v>183</v>
      </c>
      <c r="F53" t="s">
        <v>184</v>
      </c>
      <c r="I53" s="121" t="s">
        <v>276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137</v>
      </c>
      <c r="D54" t="s">
        <v>138</v>
      </c>
      <c r="E54" t="s">
        <v>185</v>
      </c>
      <c r="F54" t="s">
        <v>186</v>
      </c>
      <c r="I54" s="118" t="s">
        <v>260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137</v>
      </c>
      <c r="D55" t="s">
        <v>138</v>
      </c>
      <c r="E55" t="s">
        <v>187</v>
      </c>
      <c r="F55" t="s">
        <v>188</v>
      </c>
      <c r="I55" s="122" t="s">
        <v>277</v>
      </c>
      <c r="J55" s="119" t="s">
        <v>278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137</v>
      </c>
      <c r="D56" t="s">
        <v>138</v>
      </c>
      <c r="E56" t="s">
        <v>189</v>
      </c>
      <c r="F56" t="s">
        <v>190</v>
      </c>
      <c r="I56" s="122" t="s">
        <v>279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137</v>
      </c>
      <c r="D57" t="s">
        <v>138</v>
      </c>
      <c r="E57" t="s">
        <v>191</v>
      </c>
      <c r="F57" t="s">
        <v>192</v>
      </c>
      <c r="I57" s="122" t="s">
        <v>280</v>
      </c>
      <c r="J57" s="119" t="s">
        <v>281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137</v>
      </c>
      <c r="D58" t="s">
        <v>138</v>
      </c>
      <c r="E58" t="s">
        <v>193</v>
      </c>
      <c r="F58" t="s">
        <v>194</v>
      </c>
      <c r="I58" s="124" t="s">
        <v>282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137</v>
      </c>
      <c r="D59" t="s">
        <v>138</v>
      </c>
      <c r="E59" t="s">
        <v>195</v>
      </c>
      <c r="F59" t="s">
        <v>196</v>
      </c>
      <c r="I59" s="315" t="s">
        <v>283</v>
      </c>
      <c r="J59" s="321">
        <v>6332.1</v>
      </c>
      <c r="K59" s="321">
        <v>7771</v>
      </c>
      <c r="L59" s="321">
        <v>10126</v>
      </c>
      <c r="M59" s="321">
        <v>13716.3</v>
      </c>
      <c r="N59" s="321">
        <v>14372.8</v>
      </c>
      <c r="O59" s="321">
        <v>18485.599999999999</v>
      </c>
      <c r="P59" s="321">
        <v>21637.9</v>
      </c>
      <c r="Q59" s="321">
        <v>25206.400000000001</v>
      </c>
      <c r="R59" s="327">
        <v>26719.4</v>
      </c>
      <c r="S59" s="321">
        <v>26782.1</v>
      </c>
      <c r="T59" s="330">
        <v>31803.1</v>
      </c>
      <c r="U59" s="313">
        <v>37079.9</v>
      </c>
      <c r="V59" s="323">
        <v>47269.7</v>
      </c>
    </row>
    <row r="60" spans="1:22">
      <c r="A60" s="52">
        <v>42119</v>
      </c>
      <c r="B60">
        <v>2017</v>
      </c>
      <c r="C60" t="s">
        <v>137</v>
      </c>
      <c r="D60" t="s">
        <v>138</v>
      </c>
      <c r="E60" t="s">
        <v>197</v>
      </c>
      <c r="F60" t="s">
        <v>198</v>
      </c>
      <c r="I60" s="317"/>
      <c r="J60" s="322"/>
      <c r="K60" s="322"/>
      <c r="L60" s="322"/>
      <c r="M60" s="322"/>
      <c r="N60" s="322"/>
      <c r="O60" s="322"/>
      <c r="P60" s="322"/>
      <c r="Q60" s="322"/>
      <c r="R60" s="328"/>
      <c r="S60" s="322"/>
      <c r="T60" s="331"/>
      <c r="U60" s="314"/>
      <c r="V60" s="324"/>
    </row>
    <row r="61" spans="1:22">
      <c r="A61" s="52">
        <v>42120</v>
      </c>
      <c r="B61">
        <v>2017</v>
      </c>
      <c r="C61" t="s">
        <v>137</v>
      </c>
      <c r="D61" t="s">
        <v>138</v>
      </c>
      <c r="E61" t="s">
        <v>199</v>
      </c>
      <c r="F61" t="s">
        <v>200</v>
      </c>
      <c r="I61" s="315" t="s">
        <v>284</v>
      </c>
      <c r="J61" s="318">
        <v>123.9</v>
      </c>
      <c r="K61" s="318">
        <v>111.8</v>
      </c>
      <c r="L61" s="318">
        <v>114.8</v>
      </c>
      <c r="M61" s="318">
        <v>107.6</v>
      </c>
      <c r="N61" s="318">
        <v>90</v>
      </c>
      <c r="O61" s="318">
        <v>117.1</v>
      </c>
      <c r="P61" s="318">
        <v>108</v>
      </c>
      <c r="Q61" s="318">
        <v>113.9</v>
      </c>
      <c r="R61" s="333">
        <v>106.1</v>
      </c>
      <c r="S61" s="318">
        <v>88.5</v>
      </c>
      <c r="T61" s="330">
        <v>79.599999999999994</v>
      </c>
      <c r="U61" s="310">
        <v>102</v>
      </c>
      <c r="V61" s="325">
        <v>110.9</v>
      </c>
    </row>
    <row r="62" spans="1:22">
      <c r="A62" s="52">
        <v>42121</v>
      </c>
      <c r="B62">
        <v>2017</v>
      </c>
      <c r="C62" t="s">
        <v>137</v>
      </c>
      <c r="D62" t="s">
        <v>138</v>
      </c>
      <c r="E62" t="s">
        <v>201</v>
      </c>
      <c r="F62" t="s">
        <v>202</v>
      </c>
      <c r="I62" s="316"/>
      <c r="J62" s="319"/>
      <c r="K62" s="319"/>
      <c r="L62" s="319"/>
      <c r="M62" s="319"/>
      <c r="N62" s="319"/>
      <c r="O62" s="319"/>
      <c r="P62" s="319"/>
      <c r="Q62" s="319"/>
      <c r="R62" s="334"/>
      <c r="S62" s="319"/>
      <c r="T62" s="332"/>
      <c r="U62" s="311"/>
      <c r="V62" s="326"/>
    </row>
    <row r="63" spans="1:22">
      <c r="A63" s="52">
        <v>42122</v>
      </c>
      <c r="B63">
        <v>2017</v>
      </c>
      <c r="C63" t="s">
        <v>137</v>
      </c>
      <c r="D63" t="s">
        <v>138</v>
      </c>
      <c r="E63" t="s">
        <v>203</v>
      </c>
      <c r="F63" t="s">
        <v>204</v>
      </c>
      <c r="I63" s="317"/>
      <c r="J63" s="320"/>
      <c r="K63" s="320"/>
      <c r="L63" s="320"/>
      <c r="M63" s="320"/>
      <c r="N63" s="320"/>
      <c r="O63" s="320"/>
      <c r="P63" s="320"/>
      <c r="Q63" s="320"/>
      <c r="R63" s="335"/>
      <c r="S63" s="320"/>
      <c r="T63" s="331"/>
      <c r="U63" s="312"/>
      <c r="V63" s="326"/>
    </row>
    <row r="64" spans="1:22" ht="16.5">
      <c r="A64" s="52">
        <v>42123</v>
      </c>
      <c r="B64">
        <v>2017</v>
      </c>
      <c r="C64" t="s">
        <v>137</v>
      </c>
      <c r="D64" t="s">
        <v>138</v>
      </c>
      <c r="E64" t="s">
        <v>205</v>
      </c>
      <c r="F64" t="s">
        <v>154</v>
      </c>
      <c r="I64" s="307" t="s">
        <v>285</v>
      </c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8"/>
    </row>
    <row r="65" spans="1:22">
      <c r="A65" s="52">
        <v>42124</v>
      </c>
      <c r="B65">
        <v>2017</v>
      </c>
      <c r="C65" t="s">
        <v>137</v>
      </c>
      <c r="D65" t="s">
        <v>138</v>
      </c>
      <c r="E65" t="s">
        <v>206</v>
      </c>
      <c r="F65" t="s">
        <v>154</v>
      </c>
      <c r="I65" s="309" t="s">
        <v>286</v>
      </c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8"/>
    </row>
    <row r="66" spans="1:22">
      <c r="A66" s="52">
        <v>42125</v>
      </c>
      <c r="B66">
        <v>2017</v>
      </c>
      <c r="C66" t="s">
        <v>137</v>
      </c>
      <c r="D66" t="s">
        <v>138</v>
      </c>
      <c r="E66" t="s">
        <v>207</v>
      </c>
      <c r="F66" t="s">
        <v>154</v>
      </c>
    </row>
    <row r="67" spans="1:22">
      <c r="A67" s="52">
        <v>42126</v>
      </c>
      <c r="B67">
        <v>2017</v>
      </c>
      <c r="C67" t="s">
        <v>137</v>
      </c>
      <c r="D67" t="s">
        <v>138</v>
      </c>
      <c r="E67" t="s">
        <v>208</v>
      </c>
      <c r="F67" t="s">
        <v>209</v>
      </c>
    </row>
    <row r="68" spans="1:22">
      <c r="A68" s="52">
        <v>42127</v>
      </c>
      <c r="B68">
        <v>2017</v>
      </c>
      <c r="C68" t="s">
        <v>137</v>
      </c>
      <c r="D68" t="s">
        <v>138</v>
      </c>
      <c r="E68" t="s">
        <v>210</v>
      </c>
      <c r="F68" t="s">
        <v>211</v>
      </c>
    </row>
    <row r="69" spans="1:22">
      <c r="A69" s="52">
        <v>42128</v>
      </c>
      <c r="B69">
        <v>2017</v>
      </c>
      <c r="C69" t="s">
        <v>137</v>
      </c>
      <c r="D69" t="s">
        <v>138</v>
      </c>
      <c r="E69" t="s">
        <v>212</v>
      </c>
      <c r="F69" t="s">
        <v>213</v>
      </c>
      <c r="I69" s="136"/>
      <c r="J69" s="336" t="s">
        <v>287</v>
      </c>
      <c r="K69" s="336"/>
      <c r="L69" s="336"/>
      <c r="M69" s="336"/>
      <c r="N69" s="336"/>
      <c r="O69" s="336"/>
      <c r="P69" s="336"/>
      <c r="Q69" s="336"/>
      <c r="R69" s="136"/>
    </row>
    <row r="70" spans="1:22">
      <c r="A70" s="52">
        <v>42129</v>
      </c>
      <c r="B70">
        <v>2017</v>
      </c>
      <c r="C70" t="s">
        <v>137</v>
      </c>
      <c r="D70" t="s">
        <v>138</v>
      </c>
      <c r="E70" t="s">
        <v>214</v>
      </c>
      <c r="F70" t="s">
        <v>215</v>
      </c>
      <c r="I70" s="340" t="s">
        <v>288</v>
      </c>
      <c r="J70" s="340"/>
      <c r="K70" s="340"/>
      <c r="L70" s="340"/>
      <c r="M70" s="340"/>
      <c r="N70" s="340"/>
      <c r="O70" s="340"/>
      <c r="P70" s="340"/>
      <c r="Q70" s="340"/>
      <c r="R70" s="340"/>
    </row>
    <row r="71" spans="1:22">
      <c r="A71" s="52">
        <v>42130</v>
      </c>
      <c r="B71">
        <v>2017</v>
      </c>
      <c r="C71" t="s">
        <v>137</v>
      </c>
      <c r="D71" t="s">
        <v>138</v>
      </c>
      <c r="E71" t="s">
        <v>216</v>
      </c>
      <c r="F71" t="s">
        <v>217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289</v>
      </c>
      <c r="P71" s="148" t="s">
        <v>290</v>
      </c>
      <c r="Q71" s="148" t="s">
        <v>291</v>
      </c>
      <c r="R71" s="144" t="s">
        <v>292</v>
      </c>
    </row>
    <row r="72" spans="1:22" ht="216.75">
      <c r="A72" s="52">
        <v>42131</v>
      </c>
      <c r="B72">
        <v>2017</v>
      </c>
      <c r="C72" t="s">
        <v>137</v>
      </c>
      <c r="D72" t="s">
        <v>138</v>
      </c>
      <c r="E72" t="s">
        <v>218</v>
      </c>
      <c r="F72" t="s">
        <v>219</v>
      </c>
      <c r="I72" s="136"/>
      <c r="J72" s="145" t="s">
        <v>293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137</v>
      </c>
      <c r="D73" t="s">
        <v>138</v>
      </c>
      <c r="E73" t="s">
        <v>220</v>
      </c>
      <c r="F73" t="s">
        <v>221</v>
      </c>
      <c r="I73" s="136"/>
      <c r="J73" s="138" t="s">
        <v>294</v>
      </c>
      <c r="K73" s="337" t="s">
        <v>295</v>
      </c>
      <c r="L73" s="338"/>
      <c r="M73" s="338"/>
      <c r="N73" s="338"/>
      <c r="O73" s="338"/>
      <c r="P73" s="338"/>
      <c r="Q73" s="338"/>
      <c r="R73" s="339"/>
    </row>
    <row r="74" spans="1:22" ht="25.5">
      <c r="A74" s="52">
        <v>42133</v>
      </c>
      <c r="B74">
        <v>2017</v>
      </c>
      <c r="C74" t="s">
        <v>137</v>
      </c>
      <c r="D74" t="s">
        <v>138</v>
      </c>
      <c r="E74" t="s">
        <v>222</v>
      </c>
      <c r="F74" t="s">
        <v>223</v>
      </c>
      <c r="I74" s="136"/>
      <c r="J74" s="139" t="s">
        <v>296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137</v>
      </c>
      <c r="D75" t="s">
        <v>138</v>
      </c>
      <c r="E75" t="s">
        <v>224</v>
      </c>
      <c r="F75" t="s">
        <v>154</v>
      </c>
      <c r="I75" s="136"/>
      <c r="J75" s="139" t="s">
        <v>297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137</v>
      </c>
      <c r="D76" t="s">
        <v>138</v>
      </c>
      <c r="E76" t="s">
        <v>225</v>
      </c>
      <c r="F76" t="s">
        <v>154</v>
      </c>
      <c r="I76" s="136"/>
      <c r="J76" s="139" t="s">
        <v>298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137</v>
      </c>
      <c r="D77" t="s">
        <v>138</v>
      </c>
      <c r="E77" t="s">
        <v>226</v>
      </c>
      <c r="F77" t="s">
        <v>154</v>
      </c>
      <c r="I77" s="136"/>
      <c r="J77" s="139" t="s">
        <v>299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137</v>
      </c>
      <c r="D78" t="s">
        <v>138</v>
      </c>
      <c r="E78" t="s">
        <v>227</v>
      </c>
      <c r="F78" t="s">
        <v>154</v>
      </c>
      <c r="I78" s="136"/>
      <c r="J78" s="139" t="s">
        <v>300</v>
      </c>
      <c r="K78" s="141" t="s">
        <v>301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137</v>
      </c>
      <c r="D79" t="s">
        <v>138</v>
      </c>
      <c r="E79" t="s">
        <v>228</v>
      </c>
      <c r="F79" t="s">
        <v>154</v>
      </c>
      <c r="I79" s="136"/>
      <c r="J79" s="139" t="s">
        <v>302</v>
      </c>
      <c r="K79" s="141" t="s">
        <v>303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137</v>
      </c>
      <c r="D80" t="s">
        <v>138</v>
      </c>
      <c r="E80" t="s">
        <v>229</v>
      </c>
      <c r="F80" t="s">
        <v>230</v>
      </c>
      <c r="I80" s="136"/>
      <c r="J80" s="139" t="s">
        <v>304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137</v>
      </c>
      <c r="D81" t="s">
        <v>138</v>
      </c>
      <c r="E81" t="s">
        <v>231</v>
      </c>
      <c r="F81" t="s">
        <v>232</v>
      </c>
      <c r="I81" s="136"/>
      <c r="J81" s="139" t="s">
        <v>305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137</v>
      </c>
      <c r="D82" t="s">
        <v>138</v>
      </c>
      <c r="E82" t="s">
        <v>233</v>
      </c>
      <c r="F82" t="s">
        <v>234</v>
      </c>
      <c r="I82" s="136"/>
      <c r="J82" s="139" t="s">
        <v>306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137</v>
      </c>
      <c r="D83" t="s">
        <v>138</v>
      </c>
      <c r="E83" t="s">
        <v>235</v>
      </c>
      <c r="F83" t="s">
        <v>236</v>
      </c>
      <c r="I83" s="136"/>
      <c r="J83" s="139" t="s">
        <v>307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137</v>
      </c>
      <c r="D84" t="s">
        <v>138</v>
      </c>
      <c r="E84" t="s">
        <v>237</v>
      </c>
      <c r="F84" t="s">
        <v>238</v>
      </c>
      <c r="J84" s="140" t="s">
        <v>308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137</v>
      </c>
      <c r="D85" t="s">
        <v>138</v>
      </c>
      <c r="E85" t="s">
        <v>239</v>
      </c>
      <c r="F85" t="s">
        <v>240</v>
      </c>
      <c r="J85" s="151" t="s">
        <v>309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137</v>
      </c>
      <c r="D86" t="s">
        <v>138</v>
      </c>
      <c r="E86" t="s">
        <v>241</v>
      </c>
      <c r="F86" t="s">
        <v>154</v>
      </c>
    </row>
    <row r="87" spans="1:18">
      <c r="A87" s="52">
        <v>42146</v>
      </c>
      <c r="B87">
        <v>2017</v>
      </c>
      <c r="C87" t="s">
        <v>137</v>
      </c>
      <c r="D87" t="s">
        <v>138</v>
      </c>
      <c r="E87" t="s">
        <v>242</v>
      </c>
      <c r="F87" t="s">
        <v>243</v>
      </c>
    </row>
    <row r="88" spans="1:18">
      <c r="A88" s="52">
        <v>42147</v>
      </c>
      <c r="B88">
        <v>2017</v>
      </c>
      <c r="C88" t="s">
        <v>137</v>
      </c>
      <c r="D88" t="s">
        <v>138</v>
      </c>
      <c r="E88" t="s">
        <v>244</v>
      </c>
      <c r="F88" t="s">
        <v>245</v>
      </c>
    </row>
    <row r="89" spans="1:18">
      <c r="A89" s="52">
        <v>42148</v>
      </c>
      <c r="B89">
        <v>2017</v>
      </c>
      <c r="C89" t="s">
        <v>137</v>
      </c>
      <c r="D89" t="s">
        <v>138</v>
      </c>
      <c r="E89" t="s">
        <v>246</v>
      </c>
      <c r="F89" t="s">
        <v>247</v>
      </c>
    </row>
    <row r="90" spans="1:18">
      <c r="A90" s="52">
        <v>42149</v>
      </c>
      <c r="B90">
        <v>2017</v>
      </c>
      <c r="C90" t="s">
        <v>137</v>
      </c>
      <c r="D90" t="s">
        <v>138</v>
      </c>
      <c r="E90" t="s">
        <v>248</v>
      </c>
      <c r="F90" t="s">
        <v>249</v>
      </c>
    </row>
    <row r="91" spans="1:18">
      <c r="A91" s="52">
        <v>42150</v>
      </c>
      <c r="B91">
        <v>2017</v>
      </c>
      <c r="C91" t="s">
        <v>137</v>
      </c>
      <c r="D91" t="s">
        <v>138</v>
      </c>
      <c r="E91" t="s">
        <v>250</v>
      </c>
      <c r="F91" t="s">
        <v>154</v>
      </c>
    </row>
    <row r="96" spans="1:18" ht="15.75">
      <c r="C96" s="351" t="s">
        <v>310</v>
      </c>
      <c r="D96" s="351"/>
      <c r="E96" s="351"/>
      <c r="F96" s="351"/>
      <c r="G96" s="351"/>
      <c r="H96" s="351"/>
      <c r="I96" s="351"/>
      <c r="J96" s="352"/>
    </row>
    <row r="97" spans="3:10">
      <c r="C97" s="343"/>
      <c r="D97" s="346">
        <v>2017</v>
      </c>
      <c r="E97" s="347"/>
      <c r="F97" s="347"/>
      <c r="G97" s="347"/>
      <c r="H97" s="347"/>
      <c r="I97" s="347"/>
      <c r="J97" s="348"/>
    </row>
    <row r="98" spans="3:10">
      <c r="C98" s="344"/>
      <c r="D98" s="353" t="s">
        <v>311</v>
      </c>
      <c r="E98" s="346" t="s">
        <v>312</v>
      </c>
      <c r="F98" s="355"/>
      <c r="G98" s="353" t="s">
        <v>313</v>
      </c>
      <c r="H98" s="357" t="s">
        <v>314</v>
      </c>
      <c r="I98" s="357" t="s">
        <v>315</v>
      </c>
      <c r="J98" s="346" t="s">
        <v>316</v>
      </c>
    </row>
    <row r="99" spans="3:10">
      <c r="C99" s="345"/>
      <c r="D99" s="354"/>
      <c r="E99" s="163" t="s">
        <v>317</v>
      </c>
      <c r="F99" s="162" t="s">
        <v>318</v>
      </c>
      <c r="G99" s="356"/>
      <c r="H99" s="358"/>
      <c r="I99" s="358"/>
      <c r="J99" s="359"/>
    </row>
    <row r="100" spans="3:10" ht="51">
      <c r="C100" s="165" t="s">
        <v>319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41" t="s">
        <v>295</v>
      </c>
      <c r="D101" s="342"/>
      <c r="E101" s="342"/>
      <c r="F101" s="342"/>
      <c r="G101" s="342"/>
      <c r="H101" s="342"/>
      <c r="I101" s="342"/>
      <c r="J101" s="342"/>
    </row>
    <row r="102" spans="3:10" ht="38.25">
      <c r="C102" s="166" t="s">
        <v>320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321</v>
      </c>
      <c r="D103" s="341"/>
      <c r="E103" s="341"/>
      <c r="F103" s="341"/>
      <c r="G103" s="341"/>
      <c r="H103" s="341"/>
      <c r="I103" s="341"/>
      <c r="J103" s="178"/>
    </row>
    <row r="104" spans="3:10" ht="89.25">
      <c r="C104" s="168" t="s">
        <v>322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323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324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325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326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327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328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329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330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331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332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333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334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335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336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337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338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339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340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341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342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343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344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345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346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347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348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349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350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351</v>
      </c>
      <c r="D133" s="153"/>
      <c r="E133" s="153"/>
      <c r="F133" s="153"/>
      <c r="G133" s="153"/>
      <c r="H133" s="153"/>
      <c r="I133" s="153"/>
      <c r="J133" s="153"/>
    </row>
    <row r="134" spans="3:10">
      <c r="C134" s="349" t="s">
        <v>352</v>
      </c>
      <c r="D134" s="350"/>
      <c r="E134" s="350"/>
      <c r="F134" s="350"/>
      <c r="G134" s="350"/>
      <c r="H134" s="350"/>
      <c r="I134" s="350"/>
      <c r="J134" s="342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opLeftCell="A46" workbookViewId="0">
      <selection activeCell="P61" sqref="P61"/>
    </sheetView>
  </sheetViews>
  <sheetFormatPr defaultRowHeight="15"/>
  <sheetData>
    <row r="1" spans="1:22" ht="19.5">
      <c r="A1" s="192" t="s">
        <v>378</v>
      </c>
    </row>
    <row r="2" spans="1:22" ht="31.5">
      <c r="A2" s="193"/>
      <c r="B2" s="194" t="s">
        <v>379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22" ht="16.5">
      <c r="A3" s="197" t="s">
        <v>380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22">
      <c r="A4" s="194"/>
      <c r="B4" s="198"/>
      <c r="C4" s="360" t="s">
        <v>381</v>
      </c>
      <c r="D4" s="361"/>
      <c r="E4" s="361"/>
      <c r="F4" s="361"/>
      <c r="G4" s="362"/>
    </row>
    <row r="5" spans="1:22" ht="42">
      <c r="A5" s="200" t="s">
        <v>363</v>
      </c>
      <c r="B5" s="201" t="s">
        <v>382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67" t="s">
        <v>425</v>
      </c>
      <c r="N5" s="367"/>
      <c r="O5" s="367"/>
      <c r="P5" s="367"/>
      <c r="Q5" s="367"/>
      <c r="R5" s="367"/>
      <c r="S5" s="367"/>
      <c r="T5" s="367"/>
      <c r="U5" s="367"/>
      <c r="V5" s="367"/>
    </row>
    <row r="6" spans="1:22" ht="115.5">
      <c r="A6" s="200" t="s">
        <v>383</v>
      </c>
      <c r="B6" s="201" t="s">
        <v>384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N6" s="206"/>
      <c r="O6" s="206"/>
      <c r="P6" s="206"/>
      <c r="Q6" s="206"/>
      <c r="R6" s="206"/>
      <c r="S6" s="206"/>
      <c r="T6" s="206"/>
      <c r="U6" s="206"/>
      <c r="V6" s="206"/>
    </row>
    <row r="7" spans="1:22" ht="94.5">
      <c r="A7" s="200" t="s">
        <v>385</v>
      </c>
      <c r="B7" s="201" t="s">
        <v>386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379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</row>
    <row r="8" spans="1:22" ht="126">
      <c r="A8" s="200" t="s">
        <v>387</v>
      </c>
      <c r="B8" s="201" t="s">
        <v>388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63" t="s">
        <v>426</v>
      </c>
      <c r="P8" s="364"/>
      <c r="Q8" s="364"/>
      <c r="R8" s="364"/>
      <c r="S8" s="364"/>
      <c r="T8" s="364"/>
      <c r="U8" s="364"/>
      <c r="V8" s="365"/>
    </row>
    <row r="9" spans="1:22" ht="52.5">
      <c r="A9" s="200" t="s">
        <v>366</v>
      </c>
      <c r="B9" s="201" t="s">
        <v>389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427</v>
      </c>
      <c r="N9" s="211"/>
      <c r="O9" s="216">
        <v>2507439</v>
      </c>
      <c r="P9" s="216">
        <v>3045241</v>
      </c>
      <c r="Q9" s="216">
        <v>3234174</v>
      </c>
      <c r="R9" s="216">
        <v>3260553</v>
      </c>
      <c r="S9" s="216">
        <v>3558223</v>
      </c>
      <c r="T9" s="216">
        <v>4488398</v>
      </c>
      <c r="U9" s="216">
        <v>5420433</v>
      </c>
      <c r="V9" s="216">
        <v>6719718</v>
      </c>
    </row>
    <row r="10" spans="1:22" ht="78.75">
      <c r="A10" s="200" t="s">
        <v>390</v>
      </c>
      <c r="B10" s="201" t="s">
        <v>391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385</v>
      </c>
      <c r="N10" s="211" t="s">
        <v>386</v>
      </c>
      <c r="O10" s="217">
        <v>189373</v>
      </c>
      <c r="P10" s="217">
        <v>253485</v>
      </c>
      <c r="Q10" s="217">
        <v>261707</v>
      </c>
      <c r="R10" s="217">
        <v>306998</v>
      </c>
      <c r="S10" s="217">
        <v>381227</v>
      </c>
      <c r="T10" s="217">
        <v>558788</v>
      </c>
      <c r="U10" s="217">
        <v>655569</v>
      </c>
      <c r="V10" s="217">
        <v>727352</v>
      </c>
    </row>
    <row r="11" spans="1:22" ht="94.5">
      <c r="A11" s="200" t="s">
        <v>392</v>
      </c>
      <c r="B11" s="201" t="s">
        <v>393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390</v>
      </c>
      <c r="N11" s="211" t="s">
        <v>391</v>
      </c>
      <c r="O11" s="217">
        <v>118720</v>
      </c>
      <c r="P11" s="217">
        <v>156001</v>
      </c>
      <c r="Q11" s="217">
        <v>151486</v>
      </c>
      <c r="R11" s="217">
        <v>153957</v>
      </c>
      <c r="S11" s="217">
        <v>156192</v>
      </c>
      <c r="T11" s="217">
        <v>186194</v>
      </c>
      <c r="U11" s="217">
        <v>253770</v>
      </c>
      <c r="V11" s="217">
        <v>344157</v>
      </c>
    </row>
    <row r="12" spans="1:22" ht="42">
      <c r="A12" s="200" t="s">
        <v>394</v>
      </c>
      <c r="B12" s="201" t="s">
        <v>395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428</v>
      </c>
      <c r="N12" s="211" t="s">
        <v>429</v>
      </c>
      <c r="O12" s="217">
        <v>792317</v>
      </c>
      <c r="P12" s="217">
        <v>948757</v>
      </c>
      <c r="Q12" s="217">
        <v>952726</v>
      </c>
      <c r="R12" s="217">
        <v>883426</v>
      </c>
      <c r="S12" s="217">
        <v>975675</v>
      </c>
      <c r="T12" s="217">
        <v>1206047</v>
      </c>
      <c r="U12" s="217">
        <v>1458786</v>
      </c>
      <c r="V12" s="217">
        <v>1805097</v>
      </c>
    </row>
    <row r="13" spans="1:22" ht="78.75">
      <c r="A13" s="200" t="s">
        <v>368</v>
      </c>
      <c r="B13" s="201" t="s">
        <v>396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392</v>
      </c>
      <c r="N13" s="211" t="s">
        <v>393</v>
      </c>
      <c r="O13" s="217">
        <v>93571</v>
      </c>
      <c r="P13" s="217">
        <v>123383</v>
      </c>
      <c r="Q13" s="217">
        <v>137976</v>
      </c>
      <c r="R13" s="217">
        <v>134516</v>
      </c>
      <c r="S13" s="217">
        <v>148408</v>
      </c>
      <c r="T13" s="217">
        <v>176768</v>
      </c>
      <c r="U13" s="217">
        <v>242236</v>
      </c>
      <c r="V13" s="217">
        <v>283985</v>
      </c>
    </row>
    <row r="14" spans="1:22" ht="56.25">
      <c r="A14" s="200" t="s">
        <v>397</v>
      </c>
      <c r="B14" s="201" t="s">
        <v>398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411</v>
      </c>
      <c r="N14" s="211" t="s">
        <v>430</v>
      </c>
      <c r="O14" s="217">
        <v>24060</v>
      </c>
      <c r="P14" s="217">
        <v>24831</v>
      </c>
      <c r="Q14" s="217">
        <v>22859</v>
      </c>
      <c r="R14" s="217">
        <v>21334</v>
      </c>
      <c r="S14" s="217">
        <v>23465</v>
      </c>
      <c r="T14" s="217">
        <v>26982</v>
      </c>
      <c r="U14" s="217">
        <v>30680</v>
      </c>
      <c r="V14" s="217">
        <v>37104</v>
      </c>
    </row>
    <row r="15" spans="1:22" ht="42">
      <c r="A15" s="200" t="s">
        <v>399</v>
      </c>
      <c r="B15" s="201" t="s">
        <v>400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366</v>
      </c>
      <c r="N15" s="211" t="s">
        <v>431</v>
      </c>
      <c r="O15" s="217">
        <v>132351</v>
      </c>
      <c r="P15" s="217">
        <v>159378</v>
      </c>
      <c r="Q15" s="217">
        <v>178225</v>
      </c>
      <c r="R15" s="217">
        <v>167196</v>
      </c>
      <c r="S15" s="217">
        <v>162551</v>
      </c>
      <c r="T15" s="217">
        <v>188595</v>
      </c>
      <c r="U15" s="217">
        <v>240327</v>
      </c>
      <c r="V15" s="217">
        <v>326496</v>
      </c>
    </row>
    <row r="16" spans="1:22" ht="115.5">
      <c r="A16" s="200" t="s">
        <v>401</v>
      </c>
      <c r="B16" s="201" t="s">
        <v>402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383</v>
      </c>
      <c r="N16" s="211" t="s">
        <v>432</v>
      </c>
      <c r="O16" s="217">
        <v>283566</v>
      </c>
      <c r="P16" s="217">
        <v>347459</v>
      </c>
      <c r="Q16" s="217">
        <v>382352</v>
      </c>
      <c r="R16" s="217">
        <v>391144</v>
      </c>
      <c r="S16" s="217">
        <v>442955</v>
      </c>
      <c r="T16" s="217">
        <v>549163</v>
      </c>
      <c r="U16" s="217">
        <v>645171</v>
      </c>
      <c r="V16" s="217">
        <v>832350</v>
      </c>
    </row>
    <row r="17" spans="1:22" ht="78.75">
      <c r="A17" s="200" t="s">
        <v>403</v>
      </c>
      <c r="B17" s="201" t="s">
        <v>404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387</v>
      </c>
      <c r="N17" s="211" t="s">
        <v>433</v>
      </c>
      <c r="O17" s="217">
        <v>161779</v>
      </c>
      <c r="P17" s="217">
        <v>205952</v>
      </c>
      <c r="Q17" s="217">
        <v>212286</v>
      </c>
      <c r="R17" s="217">
        <v>219891</v>
      </c>
      <c r="S17" s="217">
        <v>217287</v>
      </c>
      <c r="T17" s="217">
        <v>295634</v>
      </c>
      <c r="U17" s="217">
        <v>341938</v>
      </c>
      <c r="V17" s="217">
        <v>420484</v>
      </c>
    </row>
    <row r="18" spans="1:22" ht="73.5">
      <c r="A18" s="200" t="s">
        <v>405</v>
      </c>
      <c r="B18" s="201" t="s">
        <v>406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409</v>
      </c>
      <c r="N18" s="211" t="s">
        <v>434</v>
      </c>
      <c r="O18" s="217">
        <v>19910</v>
      </c>
      <c r="P18" s="217">
        <v>22234</v>
      </c>
      <c r="Q18" s="217">
        <v>22024</v>
      </c>
      <c r="R18" s="217">
        <v>21917</v>
      </c>
      <c r="S18" s="217">
        <v>21438</v>
      </c>
      <c r="T18" s="217">
        <v>25458</v>
      </c>
      <c r="U18" s="217">
        <v>32637</v>
      </c>
      <c r="V18" s="217">
        <v>37737</v>
      </c>
    </row>
    <row r="19" spans="1:22" ht="94.5">
      <c r="A19" s="200" t="s">
        <v>407</v>
      </c>
      <c r="B19" s="201" t="s">
        <v>408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399</v>
      </c>
      <c r="N19" s="211" t="s">
        <v>400</v>
      </c>
      <c r="O19" s="217">
        <v>68300</v>
      </c>
      <c r="P19" s="217">
        <v>79133</v>
      </c>
      <c r="Q19" s="217">
        <v>88595</v>
      </c>
      <c r="R19" s="217">
        <v>97499</v>
      </c>
      <c r="S19" s="217">
        <v>105116</v>
      </c>
      <c r="T19" s="217">
        <v>142223</v>
      </c>
      <c r="U19" s="217">
        <v>182886</v>
      </c>
      <c r="V19" s="217">
        <v>225659</v>
      </c>
    </row>
    <row r="20" spans="1:22" ht="84">
      <c r="A20" s="200" t="s">
        <v>409</v>
      </c>
      <c r="B20" s="201" t="s">
        <v>410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397</v>
      </c>
      <c r="N20" s="211" t="s">
        <v>398</v>
      </c>
      <c r="O20" s="217">
        <v>98888</v>
      </c>
      <c r="P20" s="217">
        <v>95165</v>
      </c>
      <c r="Q20" s="217">
        <v>98044</v>
      </c>
      <c r="R20" s="217">
        <v>104206</v>
      </c>
      <c r="S20" s="217">
        <v>116826</v>
      </c>
      <c r="T20" s="217">
        <v>107764</v>
      </c>
      <c r="U20" s="217">
        <v>107615</v>
      </c>
      <c r="V20" s="217">
        <v>121142</v>
      </c>
    </row>
    <row r="21" spans="1:22" ht="84">
      <c r="A21" s="200" t="s">
        <v>411</v>
      </c>
      <c r="B21" s="201" t="s">
        <v>412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394</v>
      </c>
      <c r="N21" s="211" t="s">
        <v>435</v>
      </c>
      <c r="O21" s="217">
        <v>90082</v>
      </c>
      <c r="P21" s="217">
        <v>108877</v>
      </c>
      <c r="Q21" s="217">
        <v>121293</v>
      </c>
      <c r="R21" s="217">
        <v>135283</v>
      </c>
      <c r="S21" s="217">
        <v>139848</v>
      </c>
      <c r="T21" s="217">
        <v>176078</v>
      </c>
      <c r="U21" s="217">
        <v>208144</v>
      </c>
      <c r="V21" s="217">
        <v>238141</v>
      </c>
    </row>
    <row r="22" spans="1:22" ht="45">
      <c r="A22" s="200" t="s">
        <v>413</v>
      </c>
      <c r="B22" s="201" t="s">
        <v>414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403</v>
      </c>
      <c r="N22" s="211" t="s">
        <v>436</v>
      </c>
      <c r="O22" s="217">
        <v>53946</v>
      </c>
      <c r="P22" s="217">
        <v>61701</v>
      </c>
      <c r="Q22" s="217">
        <v>86000</v>
      </c>
      <c r="R22" s="217">
        <v>95510</v>
      </c>
      <c r="S22" s="217">
        <v>92230</v>
      </c>
      <c r="T22" s="217">
        <v>107124</v>
      </c>
      <c r="U22" s="217">
        <v>135141</v>
      </c>
      <c r="V22" s="217">
        <v>171630</v>
      </c>
    </row>
    <row r="23" spans="1:22" ht="90">
      <c r="A23" s="200" t="s">
        <v>415</v>
      </c>
      <c r="B23" s="201" t="s">
        <v>416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407</v>
      </c>
      <c r="N23" s="211" t="s">
        <v>437</v>
      </c>
      <c r="O23" s="217">
        <v>24403</v>
      </c>
      <c r="P23" s="217">
        <v>30217</v>
      </c>
      <c r="Q23" s="217">
        <v>33072</v>
      </c>
      <c r="R23" s="217">
        <v>35846</v>
      </c>
      <c r="S23" s="217">
        <v>35938</v>
      </c>
      <c r="T23" s="217">
        <v>43370</v>
      </c>
      <c r="U23" s="217">
        <v>59338</v>
      </c>
      <c r="V23" s="217">
        <v>70820</v>
      </c>
    </row>
    <row r="24" spans="1:22" ht="78.75">
      <c r="A24" s="203" t="s">
        <v>417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401</v>
      </c>
      <c r="N24" s="211" t="s">
        <v>438</v>
      </c>
      <c r="O24" s="217">
        <v>69434</v>
      </c>
      <c r="P24" s="217">
        <v>71090</v>
      </c>
      <c r="Q24" s="217">
        <v>82703</v>
      </c>
      <c r="R24" s="217">
        <v>90930</v>
      </c>
      <c r="S24" s="217">
        <v>117168</v>
      </c>
      <c r="T24" s="217">
        <v>147578</v>
      </c>
      <c r="U24" s="217">
        <v>182158</v>
      </c>
      <c r="V24" s="217">
        <v>236970</v>
      </c>
    </row>
    <row r="25" spans="1:22" ht="31.5">
      <c r="A25" s="200" t="s">
        <v>375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368</v>
      </c>
      <c r="N25" s="211" t="s">
        <v>439</v>
      </c>
      <c r="O25" s="217">
        <v>80349</v>
      </c>
      <c r="P25" s="217">
        <v>87242</v>
      </c>
      <c r="Q25" s="217">
        <v>101823</v>
      </c>
      <c r="R25" s="217">
        <v>107528</v>
      </c>
      <c r="S25" s="217">
        <v>106305</v>
      </c>
      <c r="T25" s="217">
        <v>119928</v>
      </c>
      <c r="U25" s="217">
        <v>132745</v>
      </c>
      <c r="V25" s="217">
        <v>180011</v>
      </c>
    </row>
    <row r="26" spans="1:22" ht="56.25">
      <c r="A26" s="200" t="s">
        <v>376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405</v>
      </c>
      <c r="N26" s="211" t="s">
        <v>440</v>
      </c>
      <c r="O26" s="217">
        <v>58478</v>
      </c>
      <c r="P26" s="217">
        <v>64303</v>
      </c>
      <c r="Q26" s="217">
        <v>74131</v>
      </c>
      <c r="R26" s="217">
        <v>72603</v>
      </c>
      <c r="S26" s="217">
        <v>71755</v>
      </c>
      <c r="T26" s="217">
        <v>88636</v>
      </c>
      <c r="U26" s="217">
        <v>99304</v>
      </c>
      <c r="V26" s="217">
        <v>131970</v>
      </c>
    </row>
    <row r="27" spans="1:22" ht="63">
      <c r="A27" s="203" t="s">
        <v>418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415</v>
      </c>
      <c r="N27" s="211" t="s">
        <v>441</v>
      </c>
      <c r="O27" s="217">
        <v>9908</v>
      </c>
      <c r="P27" s="217">
        <v>12344</v>
      </c>
      <c r="Q27" s="217">
        <v>17319</v>
      </c>
      <c r="R27" s="217">
        <v>19563</v>
      </c>
      <c r="S27" s="217">
        <v>19135</v>
      </c>
      <c r="T27" s="217">
        <v>20436</v>
      </c>
      <c r="U27" s="217">
        <v>23155</v>
      </c>
      <c r="V27" s="217">
        <v>28264</v>
      </c>
    </row>
    <row r="28" spans="1:22" ht="33.75">
      <c r="M28" s="212" t="s">
        <v>413</v>
      </c>
      <c r="N28" s="211" t="s">
        <v>442</v>
      </c>
      <c r="O28" s="217">
        <v>13130</v>
      </c>
      <c r="P28" s="217">
        <v>16256</v>
      </c>
      <c r="Q28" s="217">
        <v>17953</v>
      </c>
      <c r="R28" s="217">
        <v>19820</v>
      </c>
      <c r="S28" s="217">
        <v>20508</v>
      </c>
      <c r="T28" s="217">
        <v>22475</v>
      </c>
      <c r="U28" s="217">
        <v>26694</v>
      </c>
      <c r="V28" s="217">
        <v>36028</v>
      </c>
    </row>
    <row r="29" spans="1:22" ht="52.5">
      <c r="A29" t="s">
        <v>419</v>
      </c>
      <c r="G29" s="204">
        <v>176263.81834104841</v>
      </c>
      <c r="M29" s="208" t="s">
        <v>443</v>
      </c>
      <c r="N29" s="213"/>
      <c r="O29" s="218">
        <v>2382565</v>
      </c>
      <c r="P29" s="218">
        <v>2867808</v>
      </c>
      <c r="Q29" s="218">
        <v>3042574</v>
      </c>
      <c r="R29" s="218">
        <v>3079167</v>
      </c>
      <c r="S29" s="218">
        <v>3354027</v>
      </c>
      <c r="T29" s="218">
        <v>4189241</v>
      </c>
      <c r="U29" s="218">
        <v>5058294</v>
      </c>
      <c r="V29" s="218">
        <v>6255397</v>
      </c>
    </row>
    <row r="30" spans="1:22" ht="22.5">
      <c r="A30" t="s">
        <v>420</v>
      </c>
      <c r="G30" s="205">
        <f>G29/G27</f>
        <v>0.42086272759643351</v>
      </c>
      <c r="M30" s="212" t="s">
        <v>375</v>
      </c>
      <c r="N30" s="214"/>
      <c r="O30" s="219">
        <v>127358</v>
      </c>
      <c r="P30" s="219">
        <v>179296</v>
      </c>
      <c r="Q30" s="219">
        <v>195450</v>
      </c>
      <c r="R30" s="219">
        <v>183586</v>
      </c>
      <c r="S30" s="219">
        <v>206336</v>
      </c>
      <c r="T30" s="219">
        <v>302344</v>
      </c>
      <c r="U30" s="219">
        <v>367786</v>
      </c>
      <c r="V30" s="219">
        <v>473084</v>
      </c>
    </row>
    <row r="31" spans="1:22" ht="22.5">
      <c r="A31" t="s">
        <v>421</v>
      </c>
      <c r="G31" s="204">
        <v>81242.017190041282</v>
      </c>
      <c r="M31" s="212" t="s">
        <v>444</v>
      </c>
      <c r="N31" s="214"/>
      <c r="O31" s="219">
        <v>-2484</v>
      </c>
      <c r="P31" s="219">
        <v>-1863</v>
      </c>
      <c r="Q31" s="219">
        <v>-3850</v>
      </c>
      <c r="R31" s="219">
        <v>-2200</v>
      </c>
      <c r="S31" s="219">
        <v>-2140</v>
      </c>
      <c r="T31" s="219">
        <v>-3187</v>
      </c>
      <c r="U31" s="219">
        <v>-5647</v>
      </c>
      <c r="V31" s="219">
        <v>-8763</v>
      </c>
    </row>
    <row r="32" spans="1:22">
      <c r="A32" t="s">
        <v>422</v>
      </c>
      <c r="G32" s="205">
        <f>G31/G27</f>
        <v>0.19398046219491502</v>
      </c>
      <c r="M32" s="208"/>
      <c r="N32" s="214"/>
      <c r="O32" s="363"/>
      <c r="P32" s="364"/>
      <c r="Q32" s="364"/>
      <c r="R32" s="364"/>
      <c r="S32" s="364"/>
      <c r="T32" s="364"/>
      <c r="U32" s="364"/>
      <c r="V32" s="365"/>
    </row>
    <row r="33" spans="1:22" ht="31.5">
      <c r="A33" t="s">
        <v>423</v>
      </c>
      <c r="G33" s="204">
        <v>4855.1510196421859</v>
      </c>
      <c r="M33" s="208" t="s">
        <v>445</v>
      </c>
      <c r="N33" s="214"/>
      <c r="O33" s="216">
        <v>1079346</v>
      </c>
      <c r="P33" s="216">
        <v>1299991</v>
      </c>
      <c r="Q33" s="216">
        <v>1404669</v>
      </c>
      <c r="R33" s="216">
        <v>1465198</v>
      </c>
      <c r="S33" s="216">
        <v>1586915</v>
      </c>
      <c r="T33" s="216">
        <v>1988544</v>
      </c>
      <c r="U33" s="216">
        <v>2385367</v>
      </c>
      <c r="V33" s="216">
        <v>2983882</v>
      </c>
    </row>
    <row r="34" spans="1:22" ht="78.75">
      <c r="A34" t="s">
        <v>422</v>
      </c>
      <c r="G34" s="205">
        <f>G33/G27</f>
        <v>1.1592578217417174E-2</v>
      </c>
      <c r="M34" s="212" t="s">
        <v>385</v>
      </c>
      <c r="N34" s="215" t="s">
        <v>386</v>
      </c>
      <c r="O34" s="217">
        <v>80385</v>
      </c>
      <c r="P34" s="217">
        <v>106555</v>
      </c>
      <c r="Q34" s="217">
        <v>109785</v>
      </c>
      <c r="R34" s="217">
        <v>128738</v>
      </c>
      <c r="S34" s="217">
        <v>161145</v>
      </c>
      <c r="T34" s="217">
        <v>239806</v>
      </c>
      <c r="U34" s="217">
        <v>279701</v>
      </c>
      <c r="V34" s="217">
        <v>303949</v>
      </c>
    </row>
    <row r="35" spans="1:22" ht="56.25">
      <c r="A35" t="s">
        <v>424</v>
      </c>
      <c r="G35" s="204">
        <f>'[1]Сжатая версия'!$I$9/G3/1000</f>
        <v>86097.168209683485</v>
      </c>
      <c r="M35" s="212" t="s">
        <v>390</v>
      </c>
      <c r="N35" s="215" t="s">
        <v>391</v>
      </c>
      <c r="O35" s="217">
        <v>63436</v>
      </c>
      <c r="P35" s="217">
        <v>84872</v>
      </c>
      <c r="Q35" s="217">
        <v>81660</v>
      </c>
      <c r="R35" s="217">
        <v>81259</v>
      </c>
      <c r="S35" s="217">
        <v>79120</v>
      </c>
      <c r="T35" s="217">
        <v>95141</v>
      </c>
      <c r="U35" s="217">
        <v>131650</v>
      </c>
      <c r="V35" s="217">
        <v>177170</v>
      </c>
    </row>
    <row r="36" spans="1:22" ht="33.75">
      <c r="A36" t="s">
        <v>422</v>
      </c>
      <c r="G36" s="205">
        <f>G35/G27</f>
        <v>0.20557304041233224</v>
      </c>
      <c r="M36" s="212" t="s">
        <v>428</v>
      </c>
      <c r="N36" s="215" t="s">
        <v>429</v>
      </c>
      <c r="O36" s="217">
        <v>142700</v>
      </c>
      <c r="P36" s="217">
        <v>154675</v>
      </c>
      <c r="Q36" s="217">
        <v>173912</v>
      </c>
      <c r="R36" s="217">
        <v>165055</v>
      </c>
      <c r="S36" s="217">
        <v>194050</v>
      </c>
      <c r="T36" s="217">
        <v>236692</v>
      </c>
      <c r="U36" s="217">
        <v>291471</v>
      </c>
      <c r="V36" s="217">
        <v>359867</v>
      </c>
    </row>
    <row r="37" spans="1:22" ht="78.75">
      <c r="M37" s="212" t="s">
        <v>392</v>
      </c>
      <c r="N37" s="215" t="s">
        <v>393</v>
      </c>
      <c r="O37" s="217">
        <v>30295</v>
      </c>
      <c r="P37" s="217">
        <v>39994</v>
      </c>
      <c r="Q37" s="217">
        <v>43491</v>
      </c>
      <c r="R37" s="217">
        <v>42366</v>
      </c>
      <c r="S37" s="217">
        <v>44836</v>
      </c>
      <c r="T37" s="217">
        <v>53385</v>
      </c>
      <c r="U37" s="217">
        <v>73809</v>
      </c>
      <c r="V37" s="217">
        <v>85970</v>
      </c>
    </row>
    <row r="38" spans="1:22" ht="56.25">
      <c r="M38" s="212" t="s">
        <v>411</v>
      </c>
      <c r="N38" s="215" t="s">
        <v>430</v>
      </c>
      <c r="O38" s="217">
        <v>7736</v>
      </c>
      <c r="P38" s="217">
        <v>7302</v>
      </c>
      <c r="Q38" s="217">
        <v>6625</v>
      </c>
      <c r="R38" s="217">
        <v>6573</v>
      </c>
      <c r="S38" s="217">
        <v>7236</v>
      </c>
      <c r="T38" s="217">
        <v>7924</v>
      </c>
      <c r="U38" s="217">
        <v>8502</v>
      </c>
      <c r="V38" s="217">
        <v>9880</v>
      </c>
    </row>
    <row r="39" spans="1:22" ht="22.5">
      <c r="M39" s="212" t="s">
        <v>366</v>
      </c>
      <c r="N39" s="215" t="s">
        <v>431</v>
      </c>
      <c r="O39" s="217">
        <v>35366</v>
      </c>
      <c r="P39" s="217">
        <v>39575</v>
      </c>
      <c r="Q39" s="217">
        <v>39049</v>
      </c>
      <c r="R39" s="217">
        <v>36902</v>
      </c>
      <c r="S39" s="217">
        <v>36876</v>
      </c>
      <c r="T39" s="217">
        <v>38928</v>
      </c>
      <c r="U39" s="217">
        <v>47457</v>
      </c>
      <c r="V39" s="217">
        <v>64431</v>
      </c>
    </row>
    <row r="40" spans="1:22" ht="90">
      <c r="M40" s="212" t="s">
        <v>383</v>
      </c>
      <c r="N40" s="215" t="s">
        <v>432</v>
      </c>
      <c r="O40" s="217">
        <v>154994</v>
      </c>
      <c r="P40" s="217">
        <v>193357</v>
      </c>
      <c r="Q40" s="217">
        <v>200763</v>
      </c>
      <c r="R40" s="217">
        <v>212090</v>
      </c>
      <c r="S40" s="217">
        <v>233702</v>
      </c>
      <c r="T40" s="217">
        <v>273989</v>
      </c>
      <c r="U40" s="217">
        <v>318075</v>
      </c>
      <c r="V40" s="217">
        <v>409994</v>
      </c>
    </row>
    <row r="41" spans="1:22" ht="78.75">
      <c r="M41" s="212" t="s">
        <v>387</v>
      </c>
      <c r="N41" s="215" t="s">
        <v>433</v>
      </c>
      <c r="O41" s="217">
        <v>83027</v>
      </c>
      <c r="P41" s="217">
        <v>103179</v>
      </c>
      <c r="Q41" s="217">
        <v>98859</v>
      </c>
      <c r="R41" s="217">
        <v>104483</v>
      </c>
      <c r="S41" s="217">
        <v>100889</v>
      </c>
      <c r="T41" s="217">
        <v>134978</v>
      </c>
      <c r="U41" s="217">
        <v>156745</v>
      </c>
      <c r="V41" s="217">
        <v>191209</v>
      </c>
    </row>
    <row r="42" spans="1:22" ht="56.25">
      <c r="M42" s="212" t="s">
        <v>409</v>
      </c>
      <c r="N42" s="215" t="s">
        <v>434</v>
      </c>
      <c r="O42" s="217">
        <v>8932</v>
      </c>
      <c r="P42" s="217">
        <v>10256</v>
      </c>
      <c r="Q42" s="217">
        <v>10122</v>
      </c>
      <c r="R42" s="217">
        <v>10150</v>
      </c>
      <c r="S42" s="217">
        <v>9927</v>
      </c>
      <c r="T42" s="217">
        <v>11946</v>
      </c>
      <c r="U42" s="217">
        <v>15551</v>
      </c>
      <c r="V42" s="217">
        <v>18727</v>
      </c>
    </row>
    <row r="43" spans="1:22" ht="45">
      <c r="M43" s="212" t="s">
        <v>399</v>
      </c>
      <c r="N43" s="215" t="s">
        <v>400</v>
      </c>
      <c r="O43" s="217">
        <v>33011</v>
      </c>
      <c r="P43" s="217">
        <v>38390</v>
      </c>
      <c r="Q43" s="217">
        <v>43379</v>
      </c>
      <c r="R43" s="217">
        <v>48372</v>
      </c>
      <c r="S43" s="217">
        <v>52724</v>
      </c>
      <c r="T43" s="217">
        <v>72596</v>
      </c>
      <c r="U43" s="217">
        <v>89268</v>
      </c>
      <c r="V43" s="217">
        <v>110296</v>
      </c>
    </row>
    <row r="44" spans="1:22" ht="33.75">
      <c r="M44" s="212" t="s">
        <v>397</v>
      </c>
      <c r="N44" s="215" t="s">
        <v>398</v>
      </c>
      <c r="O44" s="217">
        <v>61263</v>
      </c>
      <c r="P44" s="217">
        <v>58213</v>
      </c>
      <c r="Q44" s="217">
        <v>61055</v>
      </c>
      <c r="R44" s="217">
        <v>66232</v>
      </c>
      <c r="S44" s="217">
        <v>70601</v>
      </c>
      <c r="T44" s="217">
        <v>67512</v>
      </c>
      <c r="U44" s="217">
        <v>65445</v>
      </c>
      <c r="V44" s="217">
        <v>81369</v>
      </c>
    </row>
    <row r="45" spans="1:22" ht="33.75">
      <c r="M45" s="212" t="s">
        <v>394</v>
      </c>
      <c r="N45" s="215" t="s">
        <v>435</v>
      </c>
      <c r="O45" s="217">
        <v>57699</v>
      </c>
      <c r="P45" s="217">
        <v>69035</v>
      </c>
      <c r="Q45" s="217">
        <v>83502</v>
      </c>
      <c r="R45" s="217">
        <v>95272</v>
      </c>
      <c r="S45" s="217">
        <v>99144</v>
      </c>
      <c r="T45" s="217">
        <v>123021</v>
      </c>
      <c r="U45" s="217">
        <v>145984</v>
      </c>
      <c r="V45" s="217">
        <v>171674</v>
      </c>
    </row>
    <row r="46" spans="1:22" ht="45">
      <c r="M46" s="212" t="s">
        <v>403</v>
      </c>
      <c r="N46" s="215" t="s">
        <v>436</v>
      </c>
      <c r="O46" s="217">
        <v>27265</v>
      </c>
      <c r="P46" s="217">
        <v>30471</v>
      </c>
      <c r="Q46" s="217">
        <v>41966</v>
      </c>
      <c r="R46" s="217">
        <v>47712</v>
      </c>
      <c r="S46" s="217">
        <v>47139</v>
      </c>
      <c r="T46" s="217">
        <v>55789</v>
      </c>
      <c r="U46" s="217">
        <v>68460</v>
      </c>
      <c r="V46" s="217">
        <v>86537</v>
      </c>
    </row>
    <row r="47" spans="1:22" ht="90">
      <c r="M47" s="212" t="s">
        <v>407</v>
      </c>
      <c r="N47" s="215" t="s">
        <v>437</v>
      </c>
      <c r="O47" s="217">
        <v>11832</v>
      </c>
      <c r="P47" s="217">
        <v>14300</v>
      </c>
      <c r="Q47" s="217">
        <v>16135</v>
      </c>
      <c r="R47" s="217">
        <v>17715</v>
      </c>
      <c r="S47" s="217">
        <v>18061</v>
      </c>
      <c r="T47" s="217">
        <v>21624</v>
      </c>
      <c r="U47" s="217">
        <v>29584</v>
      </c>
      <c r="V47" s="217">
        <v>35471</v>
      </c>
    </row>
    <row r="48" spans="1:22" ht="78.75">
      <c r="M48" s="212" t="s">
        <v>401</v>
      </c>
      <c r="N48" s="215" t="s">
        <v>438</v>
      </c>
      <c r="O48" s="217">
        <v>49863</v>
      </c>
      <c r="P48" s="217">
        <v>53464</v>
      </c>
      <c r="Q48" s="217">
        <v>59752</v>
      </c>
      <c r="R48" s="217">
        <v>68225</v>
      </c>
      <c r="S48" s="217">
        <v>78731</v>
      </c>
      <c r="T48" s="217">
        <v>95085</v>
      </c>
      <c r="U48" s="217">
        <v>123065</v>
      </c>
      <c r="V48" s="217">
        <v>163798</v>
      </c>
    </row>
    <row r="49" spans="13:22">
      <c r="M49" s="212" t="s">
        <v>368</v>
      </c>
      <c r="N49" s="215" t="s">
        <v>439</v>
      </c>
      <c r="O49" s="217">
        <v>53462</v>
      </c>
      <c r="P49" s="217">
        <v>59377</v>
      </c>
      <c r="Q49" s="217">
        <v>71771</v>
      </c>
      <c r="R49" s="217">
        <v>77986</v>
      </c>
      <c r="S49" s="217">
        <v>76068</v>
      </c>
      <c r="T49" s="217">
        <v>82778</v>
      </c>
      <c r="U49" s="217">
        <v>88996</v>
      </c>
      <c r="V49" s="217">
        <v>133213</v>
      </c>
    </row>
    <row r="50" spans="13:22" ht="56.25">
      <c r="M50" s="212" t="s">
        <v>405</v>
      </c>
      <c r="N50" s="215" t="s">
        <v>440</v>
      </c>
      <c r="O50" s="217">
        <v>38555</v>
      </c>
      <c r="P50" s="217">
        <v>41855</v>
      </c>
      <c r="Q50" s="217">
        <v>49234</v>
      </c>
      <c r="R50" s="217">
        <v>48247</v>
      </c>
      <c r="S50" s="217">
        <v>46250</v>
      </c>
      <c r="T50" s="217">
        <v>51480</v>
      </c>
      <c r="U50" s="217">
        <v>58858</v>
      </c>
      <c r="V50" s="217">
        <v>76140</v>
      </c>
    </row>
    <row r="51" spans="13:22" ht="45">
      <c r="M51" s="212" t="s">
        <v>415</v>
      </c>
      <c r="N51" s="215" t="s">
        <v>441</v>
      </c>
      <c r="O51" s="217">
        <v>6074</v>
      </c>
      <c r="P51" s="217">
        <v>7161</v>
      </c>
      <c r="Q51" s="217">
        <v>9727</v>
      </c>
      <c r="R51" s="217">
        <v>12704</v>
      </c>
      <c r="S51" s="217">
        <v>12339</v>
      </c>
      <c r="T51" s="217">
        <v>12357</v>
      </c>
      <c r="U51" s="217">
        <v>13554</v>
      </c>
      <c r="V51" s="217">
        <v>17376</v>
      </c>
    </row>
    <row r="52" spans="13:22" ht="33.75">
      <c r="M52" s="212" t="s">
        <v>413</v>
      </c>
      <c r="N52" s="215" t="s">
        <v>442</v>
      </c>
      <c r="O52" s="217">
        <v>8577</v>
      </c>
      <c r="P52" s="217">
        <v>10527</v>
      </c>
      <c r="Q52" s="217">
        <v>12282</v>
      </c>
      <c r="R52" s="217">
        <v>13731</v>
      </c>
      <c r="S52" s="217">
        <v>13881</v>
      </c>
      <c r="T52" s="217">
        <v>14356</v>
      </c>
      <c r="U52" s="217">
        <v>17053</v>
      </c>
      <c r="V52" s="217">
        <v>22490</v>
      </c>
    </row>
    <row r="53" spans="13:22" ht="52.5">
      <c r="M53" s="208" t="s">
        <v>446</v>
      </c>
      <c r="N53" s="215"/>
      <c r="O53" s="216">
        <v>954472</v>
      </c>
      <c r="P53" s="216">
        <v>1122558</v>
      </c>
      <c r="Q53" s="216">
        <v>1213069</v>
      </c>
      <c r="R53" s="216">
        <v>1283812</v>
      </c>
      <c r="S53" s="216">
        <v>1382719</v>
      </c>
      <c r="T53" s="216">
        <v>1689387</v>
      </c>
      <c r="U53" s="216">
        <v>2023228</v>
      </c>
      <c r="V53" s="216">
        <v>2519561</v>
      </c>
    </row>
    <row r="54" spans="13:22" ht="22.5">
      <c r="M54" s="212" t="s">
        <v>375</v>
      </c>
      <c r="N54" s="212"/>
      <c r="O54" s="217">
        <v>127358</v>
      </c>
      <c r="P54" s="217">
        <v>179296</v>
      </c>
      <c r="Q54" s="217">
        <v>195450</v>
      </c>
      <c r="R54" s="217">
        <v>183586</v>
      </c>
      <c r="S54" s="217">
        <v>206336</v>
      </c>
      <c r="T54" s="217">
        <v>302344</v>
      </c>
      <c r="U54" s="217">
        <v>367786</v>
      </c>
      <c r="V54" s="217">
        <v>473084</v>
      </c>
    </row>
    <row r="55" spans="13:22" ht="22.5">
      <c r="M55" s="212" t="s">
        <v>444</v>
      </c>
      <c r="N55" s="212"/>
      <c r="O55" s="217">
        <v>-2484</v>
      </c>
      <c r="P55" s="217">
        <v>-1863</v>
      </c>
      <c r="Q55" s="217">
        <v>-3850</v>
      </c>
      <c r="R55" s="217">
        <v>-2200</v>
      </c>
      <c r="S55" s="217">
        <v>-2140</v>
      </c>
      <c r="T55" s="217">
        <v>-3187</v>
      </c>
      <c r="U55" s="217">
        <v>-5647</v>
      </c>
      <c r="V55" s="217">
        <v>-8763</v>
      </c>
    </row>
    <row r="56" spans="13:22" ht="15" customHeight="1">
      <c r="M56" s="366" t="s">
        <v>447</v>
      </c>
      <c r="N56" s="366"/>
      <c r="O56" s="366"/>
      <c r="P56" s="366"/>
      <c r="Q56" s="366"/>
      <c r="R56" s="366"/>
      <c r="S56" s="366"/>
      <c r="T56" s="366"/>
      <c r="U56" s="366"/>
      <c r="V56" s="366"/>
    </row>
    <row r="104" ht="15" customHeight="1"/>
    <row r="152" ht="15" customHeight="1"/>
  </sheetData>
  <mergeCells count="5">
    <mergeCell ref="C4:G4"/>
    <mergeCell ref="M56:V56"/>
    <mergeCell ref="M5:V5"/>
    <mergeCell ref="O8:V8"/>
    <mergeCell ref="O32:V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U9" sqref="U9"/>
    </sheetView>
  </sheetViews>
  <sheetFormatPr defaultRowHeight="15"/>
  <cols>
    <col min="7" max="7" width="14.7109375" customWidth="1"/>
  </cols>
  <sheetData>
    <row r="2" spans="1:7">
      <c r="B2" s="372" t="s">
        <v>353</v>
      </c>
      <c r="C2" s="372"/>
      <c r="D2" s="372"/>
      <c r="E2" s="372"/>
      <c r="F2" s="372"/>
      <c r="G2" s="372"/>
    </row>
    <row r="3" spans="1:7">
      <c r="B3" s="373" t="s">
        <v>354</v>
      </c>
      <c r="C3" s="373"/>
      <c r="D3" s="373"/>
      <c r="E3" s="373"/>
    </row>
    <row r="4" spans="1:7">
      <c r="A4" s="374" t="s">
        <v>84</v>
      </c>
      <c r="B4" s="374" t="s">
        <v>355</v>
      </c>
      <c r="C4" s="376" t="s">
        <v>356</v>
      </c>
      <c r="D4" s="376" t="s">
        <v>357</v>
      </c>
      <c r="E4" s="376" t="s">
        <v>358</v>
      </c>
      <c r="F4" s="376" t="s">
        <v>359</v>
      </c>
      <c r="G4" s="376" t="s">
        <v>360</v>
      </c>
    </row>
    <row r="5" spans="1:7">
      <c r="A5" s="375"/>
      <c r="B5" s="375"/>
      <c r="C5" s="377"/>
      <c r="D5" s="377"/>
      <c r="E5" s="377"/>
      <c r="F5" s="378"/>
      <c r="G5" s="378"/>
    </row>
    <row r="6" spans="1:7" ht="114.75">
      <c r="A6" s="182">
        <v>1</v>
      </c>
      <c r="B6" s="182" t="s">
        <v>361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</row>
    <row r="7" spans="1:7" ht="51">
      <c r="A7" s="184">
        <v>2</v>
      </c>
      <c r="B7" s="184" t="s">
        <v>362</v>
      </c>
      <c r="C7" s="183">
        <v>147856</v>
      </c>
      <c r="D7" s="183">
        <v>64653</v>
      </c>
      <c r="E7" s="183">
        <v>83203</v>
      </c>
      <c r="F7" s="368">
        <v>3303</v>
      </c>
      <c r="G7" s="370">
        <f>(E7+E8)/F7*1000</f>
        <v>81180.744777475033</v>
      </c>
    </row>
    <row r="8" spans="1:7" ht="51">
      <c r="A8" s="184">
        <v>3</v>
      </c>
      <c r="B8" s="184" t="s">
        <v>363</v>
      </c>
      <c r="C8" s="183">
        <v>982102</v>
      </c>
      <c r="D8" s="183">
        <v>797165</v>
      </c>
      <c r="E8" s="183">
        <v>184937</v>
      </c>
      <c r="F8" s="369"/>
      <c r="G8" s="371"/>
    </row>
    <row r="9" spans="1:7" ht="102">
      <c r="A9" s="184">
        <v>4</v>
      </c>
      <c r="B9" s="184" t="s">
        <v>364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</row>
    <row r="10" spans="1:7" ht="178.5">
      <c r="A10" s="184">
        <v>5</v>
      </c>
      <c r="B10" s="184" t="s">
        <v>365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</row>
    <row r="11" spans="1:7" ht="25.5">
      <c r="A11" s="184">
        <v>6</v>
      </c>
      <c r="B11" s="184" t="s">
        <v>366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0">E11/F11*1000</f>
        <v>43368.432720017729</v>
      </c>
    </row>
    <row r="12" spans="1:7" ht="63.75">
      <c r="A12" s="184">
        <v>7</v>
      </c>
      <c r="B12" s="184" t="s">
        <v>367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0"/>
        <v>95345.62550503196</v>
      </c>
    </row>
    <row r="13" spans="1:7">
      <c r="A13" s="184">
        <v>8</v>
      </c>
      <c r="B13" s="184" t="s">
        <v>368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0"/>
        <v>44901.667762567995</v>
      </c>
    </row>
    <row r="14" spans="1:7" ht="114.75">
      <c r="A14" s="184">
        <v>9</v>
      </c>
      <c r="B14" s="184" t="s">
        <v>369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0"/>
        <v>41006.947095198098</v>
      </c>
    </row>
    <row r="15" spans="1:7" ht="76.5">
      <c r="A15" s="184">
        <v>10</v>
      </c>
      <c r="B15" s="184" t="s">
        <v>370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0"/>
        <v>154503.52497269388</v>
      </c>
    </row>
    <row r="16" spans="1:7" ht="76.5">
      <c r="A16" s="184">
        <v>11</v>
      </c>
      <c r="B16" s="184" t="s">
        <v>371</v>
      </c>
      <c r="C16" s="187" t="s">
        <v>372</v>
      </c>
      <c r="D16" s="183">
        <v>40109</v>
      </c>
      <c r="E16" s="183">
        <v>-40109</v>
      </c>
      <c r="F16" s="183">
        <v>324.3</v>
      </c>
      <c r="G16" s="183">
        <f t="shared" si="0"/>
        <v>-123678.6925686093</v>
      </c>
    </row>
    <row r="17" spans="1:7" ht="51">
      <c r="A17" s="184"/>
      <c r="B17" s="184" t="s">
        <v>373</v>
      </c>
      <c r="C17" s="187" t="s">
        <v>372</v>
      </c>
      <c r="D17" s="187" t="s">
        <v>372</v>
      </c>
      <c r="E17" s="187" t="s">
        <v>372</v>
      </c>
      <c r="F17" s="183">
        <v>1079.4000000000001</v>
      </c>
      <c r="G17" s="183">
        <v>0</v>
      </c>
    </row>
    <row r="18" spans="1:7" ht="63.75">
      <c r="A18" s="188">
        <v>12</v>
      </c>
      <c r="B18" s="189" t="s">
        <v>374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0"/>
        <v>59659.865282479353</v>
      </c>
    </row>
    <row r="19" spans="1:7" ht="51">
      <c r="A19" s="184">
        <v>13</v>
      </c>
      <c r="B19" s="184" t="s">
        <v>375</v>
      </c>
      <c r="C19" s="183">
        <v>200912</v>
      </c>
      <c r="D19" s="187" t="s">
        <v>372</v>
      </c>
      <c r="E19" s="183">
        <v>200912</v>
      </c>
      <c r="F19" s="183"/>
      <c r="G19" s="183"/>
    </row>
    <row r="20" spans="1:7" ht="51">
      <c r="A20" s="184">
        <v>14</v>
      </c>
      <c r="B20" s="184" t="s">
        <v>376</v>
      </c>
      <c r="C20" s="183">
        <v>-3973</v>
      </c>
      <c r="D20" s="187" t="s">
        <v>372</v>
      </c>
      <c r="E20" s="183">
        <v>-3973</v>
      </c>
      <c r="F20" s="183"/>
      <c r="G20" s="183"/>
    </row>
    <row r="21" spans="1:7" ht="114.75">
      <c r="A21" s="190">
        <v>15</v>
      </c>
      <c r="B21" s="191" t="s">
        <v>377</v>
      </c>
      <c r="C21" s="186">
        <v>3208452</v>
      </c>
      <c r="D21" s="186">
        <v>1797214</v>
      </c>
      <c r="E21" s="186">
        <v>1411238</v>
      </c>
      <c r="F21" s="186"/>
      <c r="G21" s="186"/>
    </row>
  </sheetData>
  <mergeCells count="11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abSelected="1" topLeftCell="J1" workbookViewId="0">
      <selection activeCell="E9" sqref="E9"/>
    </sheetView>
  </sheetViews>
  <sheetFormatPr defaultRowHeight="15"/>
  <sheetData>
    <row r="1" spans="1:56" ht="18.75">
      <c r="A1" s="380" t="s">
        <v>448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  <c r="AP1" s="380"/>
      <c r="AQ1" s="380"/>
      <c r="AR1" s="380"/>
      <c r="AS1" s="380"/>
      <c r="AT1" s="380"/>
      <c r="AU1" s="380"/>
      <c r="AV1" s="380"/>
      <c r="AW1" s="380"/>
      <c r="AX1" s="380"/>
      <c r="AY1" s="380"/>
      <c r="AZ1" s="380"/>
      <c r="BA1" s="380"/>
      <c r="BB1" s="380"/>
      <c r="BC1" s="380"/>
      <c r="BD1" s="380"/>
    </row>
    <row r="2" spans="1:56">
      <c r="A2" s="381" t="s">
        <v>449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2"/>
      <c r="AU2" s="382"/>
      <c r="AV2" s="382"/>
      <c r="AW2" s="382"/>
      <c r="AX2" s="382"/>
      <c r="AY2" s="382"/>
      <c r="AZ2" s="382"/>
      <c r="BA2" s="382"/>
      <c r="BB2" s="382"/>
      <c r="BC2" s="382"/>
      <c r="BD2" s="382"/>
    </row>
    <row r="3" spans="1:56">
      <c r="A3" s="383"/>
      <c r="B3" s="220"/>
      <c r="C3" s="385" t="s">
        <v>450</v>
      </c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7"/>
      <c r="AT3" s="386" t="s">
        <v>451</v>
      </c>
      <c r="AU3" s="386"/>
      <c r="AV3" s="386"/>
      <c r="AW3" s="387"/>
      <c r="AX3" s="385" t="s">
        <v>452</v>
      </c>
      <c r="AY3" s="386"/>
      <c r="AZ3" s="386"/>
      <c r="BA3" s="387"/>
      <c r="BB3" s="388" t="s">
        <v>453</v>
      </c>
      <c r="BC3" s="388" t="s">
        <v>454</v>
      </c>
      <c r="BD3" s="390" t="s">
        <v>455</v>
      </c>
    </row>
    <row r="4" spans="1:56">
      <c r="A4" s="384"/>
      <c r="B4" s="392" t="s">
        <v>456</v>
      </c>
      <c r="C4" s="393" t="s">
        <v>457</v>
      </c>
      <c r="D4" s="379" t="s">
        <v>458</v>
      </c>
      <c r="E4" s="379" t="s">
        <v>459</v>
      </c>
      <c r="F4" s="379" t="s">
        <v>460</v>
      </c>
      <c r="G4" s="379" t="s">
        <v>461</v>
      </c>
      <c r="H4" s="379" t="s">
        <v>462</v>
      </c>
      <c r="I4" s="379" t="s">
        <v>463</v>
      </c>
      <c r="J4" s="379" t="s">
        <v>464</v>
      </c>
      <c r="K4" s="379" t="s">
        <v>465</v>
      </c>
      <c r="L4" s="379" t="s">
        <v>466</v>
      </c>
      <c r="M4" s="379" t="s">
        <v>467</v>
      </c>
      <c r="N4" s="379" t="s">
        <v>468</v>
      </c>
      <c r="O4" s="379" t="s">
        <v>469</v>
      </c>
      <c r="P4" s="379" t="s">
        <v>470</v>
      </c>
      <c r="Q4" s="379" t="s">
        <v>471</v>
      </c>
      <c r="R4" s="379" t="s">
        <v>472</v>
      </c>
      <c r="S4" s="379" t="s">
        <v>473</v>
      </c>
      <c r="T4" s="379" t="s">
        <v>474</v>
      </c>
      <c r="U4" s="379" t="s">
        <v>475</v>
      </c>
      <c r="V4" s="379" t="s">
        <v>476</v>
      </c>
      <c r="W4" s="379" t="s">
        <v>477</v>
      </c>
      <c r="X4" s="379" t="s">
        <v>392</v>
      </c>
      <c r="Y4" s="379" t="s">
        <v>411</v>
      </c>
      <c r="Z4" s="379" t="s">
        <v>366</v>
      </c>
      <c r="AA4" s="379" t="s">
        <v>383</v>
      </c>
      <c r="AB4" s="379" t="s">
        <v>478</v>
      </c>
      <c r="AC4" s="379" t="s">
        <v>479</v>
      </c>
      <c r="AD4" s="379" t="s">
        <v>409</v>
      </c>
      <c r="AE4" s="379" t="s">
        <v>480</v>
      </c>
      <c r="AF4" s="379" t="s">
        <v>481</v>
      </c>
      <c r="AG4" s="379" t="s">
        <v>482</v>
      </c>
      <c r="AH4" s="379" t="s">
        <v>397</v>
      </c>
      <c r="AI4" s="379" t="s">
        <v>394</v>
      </c>
      <c r="AJ4" s="379" t="s">
        <v>483</v>
      </c>
      <c r="AK4" s="379" t="s">
        <v>484</v>
      </c>
      <c r="AL4" s="379" t="s">
        <v>485</v>
      </c>
      <c r="AM4" s="379" t="s">
        <v>407</v>
      </c>
      <c r="AN4" s="379" t="s">
        <v>401</v>
      </c>
      <c r="AO4" s="394" t="s">
        <v>368</v>
      </c>
      <c r="AP4" s="379" t="s">
        <v>405</v>
      </c>
      <c r="AQ4" s="379" t="s">
        <v>415</v>
      </c>
      <c r="AR4" s="379" t="s">
        <v>413</v>
      </c>
      <c r="AS4" s="397" t="s">
        <v>486</v>
      </c>
      <c r="AT4" s="388" t="s">
        <v>486</v>
      </c>
      <c r="AU4" s="379" t="s">
        <v>487</v>
      </c>
      <c r="AV4" s="379" t="s">
        <v>488</v>
      </c>
      <c r="AW4" s="398" t="s">
        <v>489</v>
      </c>
      <c r="AX4" s="390" t="s">
        <v>486</v>
      </c>
      <c r="AY4" s="379" t="s">
        <v>490</v>
      </c>
      <c r="AZ4" s="379" t="s">
        <v>491</v>
      </c>
      <c r="BA4" s="395" t="s">
        <v>492</v>
      </c>
      <c r="BB4" s="389"/>
      <c r="BC4" s="389"/>
      <c r="BD4" s="391"/>
    </row>
    <row r="5" spans="1:56">
      <c r="A5" s="384"/>
      <c r="B5" s="392"/>
      <c r="C5" s="393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379"/>
      <c r="AH5" s="379"/>
      <c r="AI5" s="379"/>
      <c r="AJ5" s="379"/>
      <c r="AK5" s="379"/>
      <c r="AL5" s="379"/>
      <c r="AM5" s="394"/>
      <c r="AN5" s="394"/>
      <c r="AO5" s="394"/>
      <c r="AP5" s="394"/>
      <c r="AQ5" s="394"/>
      <c r="AR5" s="394"/>
      <c r="AS5" s="397"/>
      <c r="AT5" s="389"/>
      <c r="AU5" s="379"/>
      <c r="AV5" s="379"/>
      <c r="AW5" s="398"/>
      <c r="AX5" s="391"/>
      <c r="AY5" s="379"/>
      <c r="AZ5" s="379"/>
      <c r="BA5" s="396"/>
      <c r="BB5" s="389"/>
      <c r="BC5" s="389"/>
      <c r="BD5" s="391"/>
    </row>
    <row r="6" spans="1:56">
      <c r="A6" s="384"/>
      <c r="B6" s="392"/>
      <c r="C6" s="393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94"/>
      <c r="AN6" s="394"/>
      <c r="AO6" s="394"/>
      <c r="AP6" s="394"/>
      <c r="AQ6" s="394"/>
      <c r="AR6" s="394"/>
      <c r="AS6" s="397"/>
      <c r="AT6" s="389"/>
      <c r="AU6" s="379"/>
      <c r="AV6" s="379"/>
      <c r="AW6" s="398"/>
      <c r="AX6" s="391"/>
      <c r="AY6" s="379"/>
      <c r="AZ6" s="379"/>
      <c r="BA6" s="396"/>
      <c r="BB6" s="389"/>
      <c r="BC6" s="389"/>
      <c r="BD6" s="391"/>
    </row>
    <row r="7" spans="1:56" ht="25.5">
      <c r="A7" s="221"/>
      <c r="B7" s="222"/>
      <c r="C7" s="223" t="s">
        <v>493</v>
      </c>
      <c r="D7" s="224" t="s">
        <v>494</v>
      </c>
      <c r="E7" s="224" t="s">
        <v>495</v>
      </c>
      <c r="F7" s="224" t="s">
        <v>496</v>
      </c>
      <c r="G7" s="224" t="s">
        <v>497</v>
      </c>
      <c r="H7" s="224" t="s">
        <v>498</v>
      </c>
      <c r="I7" s="224" t="s">
        <v>499</v>
      </c>
      <c r="J7" s="224" t="s">
        <v>500</v>
      </c>
      <c r="K7" s="224" t="s">
        <v>501</v>
      </c>
      <c r="L7" s="224" t="s">
        <v>502</v>
      </c>
      <c r="M7" s="224" t="s">
        <v>503</v>
      </c>
      <c r="N7" s="224" t="s">
        <v>504</v>
      </c>
      <c r="O7" s="224" t="s">
        <v>505</v>
      </c>
      <c r="P7" s="224" t="s">
        <v>506</v>
      </c>
      <c r="Q7" s="224" t="s">
        <v>507</v>
      </c>
      <c r="R7" s="224" t="s">
        <v>508</v>
      </c>
      <c r="S7" s="224" t="s">
        <v>509</v>
      </c>
      <c r="T7" s="224" t="s">
        <v>510</v>
      </c>
      <c r="U7" s="224" t="s">
        <v>511</v>
      </c>
      <c r="V7" s="224" t="s">
        <v>512</v>
      </c>
      <c r="W7" s="225" t="s">
        <v>513</v>
      </c>
      <c r="X7" s="224" t="s">
        <v>514</v>
      </c>
      <c r="Y7" s="224" t="s">
        <v>515</v>
      </c>
      <c r="Z7" s="224" t="s">
        <v>516</v>
      </c>
      <c r="AA7" s="224" t="s">
        <v>517</v>
      </c>
      <c r="AB7" s="224" t="s">
        <v>518</v>
      </c>
      <c r="AC7" s="224" t="s">
        <v>519</v>
      </c>
      <c r="AD7" s="224" t="s">
        <v>520</v>
      </c>
      <c r="AE7" s="224" t="s">
        <v>521</v>
      </c>
      <c r="AF7" s="224" t="s">
        <v>522</v>
      </c>
      <c r="AG7" s="224" t="s">
        <v>523</v>
      </c>
      <c r="AH7" s="224" t="s">
        <v>524</v>
      </c>
      <c r="AI7" s="224" t="s">
        <v>525</v>
      </c>
      <c r="AJ7" s="224" t="s">
        <v>526</v>
      </c>
      <c r="AK7" s="224" t="s">
        <v>527</v>
      </c>
      <c r="AL7" s="224" t="s">
        <v>528</v>
      </c>
      <c r="AM7" s="225" t="s">
        <v>529</v>
      </c>
      <c r="AN7" s="225" t="s">
        <v>530</v>
      </c>
      <c r="AO7" s="225" t="s">
        <v>531</v>
      </c>
      <c r="AP7" s="225" t="s">
        <v>532</v>
      </c>
      <c r="AQ7" s="225" t="s">
        <v>533</v>
      </c>
      <c r="AR7" s="225" t="s">
        <v>534</v>
      </c>
      <c r="AS7" s="226"/>
      <c r="AT7" s="227" t="s">
        <v>535</v>
      </c>
      <c r="AU7" s="224" t="s">
        <v>536</v>
      </c>
      <c r="AV7" s="224" t="s">
        <v>537</v>
      </c>
      <c r="AW7" s="228" t="s">
        <v>538</v>
      </c>
      <c r="AX7" s="227" t="s">
        <v>539</v>
      </c>
      <c r="AY7" s="224" t="s">
        <v>540</v>
      </c>
      <c r="AZ7" s="224" t="s">
        <v>541</v>
      </c>
      <c r="BA7" s="228" t="s">
        <v>542</v>
      </c>
      <c r="BB7" s="224" t="s">
        <v>543</v>
      </c>
      <c r="BC7" s="228" t="s">
        <v>544</v>
      </c>
      <c r="BD7" s="229"/>
    </row>
    <row r="8" spans="1:56" ht="64.5">
      <c r="A8" s="230" t="s">
        <v>545</v>
      </c>
      <c r="B8" s="231" t="s">
        <v>493</v>
      </c>
      <c r="C8" s="232">
        <v>167424</v>
      </c>
      <c r="D8" s="232">
        <v>187</v>
      </c>
      <c r="E8" s="232">
        <v>76</v>
      </c>
      <c r="F8" s="232">
        <v>71</v>
      </c>
      <c r="G8" s="232">
        <v>162262</v>
      </c>
      <c r="H8" s="232">
        <v>599</v>
      </c>
      <c r="I8" s="232">
        <v>10748</v>
      </c>
      <c r="J8" s="232">
        <v>4</v>
      </c>
      <c r="K8" s="232">
        <v>3</v>
      </c>
      <c r="L8" s="232">
        <v>1029</v>
      </c>
      <c r="M8" s="233">
        <v>242</v>
      </c>
      <c r="N8" s="233">
        <v>19</v>
      </c>
      <c r="O8" s="233">
        <v>109</v>
      </c>
      <c r="P8" s="233">
        <v>22</v>
      </c>
      <c r="Q8" s="233">
        <v>11</v>
      </c>
      <c r="R8" s="233">
        <v>1</v>
      </c>
      <c r="S8" s="233">
        <v>2</v>
      </c>
      <c r="T8" s="233">
        <v>27</v>
      </c>
      <c r="U8" s="233">
        <v>2</v>
      </c>
      <c r="V8" s="233">
        <v>26</v>
      </c>
      <c r="W8" s="233">
        <v>693</v>
      </c>
      <c r="X8" s="233">
        <v>208</v>
      </c>
      <c r="Y8" s="233">
        <v>52</v>
      </c>
      <c r="Z8" s="233">
        <v>195</v>
      </c>
      <c r="AA8" s="233">
        <v>21652</v>
      </c>
      <c r="AB8" s="233">
        <v>1167</v>
      </c>
      <c r="AC8" s="233">
        <v>0</v>
      </c>
      <c r="AD8" s="233">
        <v>2611</v>
      </c>
      <c r="AE8" s="233">
        <v>0</v>
      </c>
      <c r="AF8" s="233">
        <v>1</v>
      </c>
      <c r="AG8" s="233">
        <v>25</v>
      </c>
      <c r="AH8" s="233">
        <v>0</v>
      </c>
      <c r="AI8" s="233">
        <v>10</v>
      </c>
      <c r="AJ8" s="233">
        <v>51</v>
      </c>
      <c r="AK8" s="233">
        <v>7</v>
      </c>
      <c r="AL8" s="233">
        <v>98</v>
      </c>
      <c r="AM8" s="233">
        <v>373</v>
      </c>
      <c r="AN8" s="233">
        <v>2817</v>
      </c>
      <c r="AO8" s="233">
        <v>2750</v>
      </c>
      <c r="AP8" s="233">
        <v>906</v>
      </c>
      <c r="AQ8" s="233">
        <v>39</v>
      </c>
      <c r="AR8" s="233">
        <v>21</v>
      </c>
      <c r="AS8" s="234">
        <v>376540</v>
      </c>
      <c r="AT8" s="235">
        <v>219103</v>
      </c>
      <c r="AU8" s="233">
        <v>215725</v>
      </c>
      <c r="AV8" s="233">
        <v>0</v>
      </c>
      <c r="AW8" s="236">
        <v>3378</v>
      </c>
      <c r="AX8" s="235">
        <v>36267</v>
      </c>
      <c r="AY8" s="233">
        <v>2512</v>
      </c>
      <c r="AZ8" s="233">
        <v>33755</v>
      </c>
      <c r="BA8" s="236">
        <v>0</v>
      </c>
      <c r="BB8" s="235">
        <v>253619</v>
      </c>
      <c r="BC8" s="235">
        <v>-47796</v>
      </c>
      <c r="BD8" s="237">
        <v>837733</v>
      </c>
    </row>
    <row r="9" spans="1:56" ht="64.5">
      <c r="A9" s="238" t="s">
        <v>546</v>
      </c>
      <c r="B9" s="231" t="s">
        <v>494</v>
      </c>
      <c r="C9" s="232">
        <v>715</v>
      </c>
      <c r="D9" s="232">
        <v>1438</v>
      </c>
      <c r="E9" s="232">
        <v>1</v>
      </c>
      <c r="F9" s="232">
        <v>35</v>
      </c>
      <c r="G9" s="232">
        <v>2125</v>
      </c>
      <c r="H9" s="232">
        <v>2</v>
      </c>
      <c r="I9" s="232">
        <v>154</v>
      </c>
      <c r="J9" s="232">
        <v>39768</v>
      </c>
      <c r="K9" s="232">
        <v>0</v>
      </c>
      <c r="L9" s="232">
        <v>64</v>
      </c>
      <c r="M9" s="233">
        <v>0</v>
      </c>
      <c r="N9" s="233">
        <v>27</v>
      </c>
      <c r="O9" s="233">
        <v>2649</v>
      </c>
      <c r="P9" s="233">
        <v>33878</v>
      </c>
      <c r="Q9" s="233">
        <v>6</v>
      </c>
      <c r="R9" s="233">
        <v>0</v>
      </c>
      <c r="S9" s="233">
        <v>3</v>
      </c>
      <c r="T9" s="233">
        <v>15</v>
      </c>
      <c r="U9" s="233">
        <v>1</v>
      </c>
      <c r="V9" s="233">
        <v>1</v>
      </c>
      <c r="W9" s="233">
        <v>9</v>
      </c>
      <c r="X9" s="233">
        <v>75883</v>
      </c>
      <c r="Y9" s="233">
        <v>43</v>
      </c>
      <c r="Z9" s="233">
        <v>17</v>
      </c>
      <c r="AA9" s="233">
        <v>390</v>
      </c>
      <c r="AB9" s="233">
        <v>2056</v>
      </c>
      <c r="AC9" s="233">
        <v>1</v>
      </c>
      <c r="AD9" s="233">
        <v>7</v>
      </c>
      <c r="AE9" s="233">
        <v>0</v>
      </c>
      <c r="AF9" s="233">
        <v>2</v>
      </c>
      <c r="AG9" s="233">
        <v>0</v>
      </c>
      <c r="AH9" s="233">
        <v>0</v>
      </c>
      <c r="AI9" s="233">
        <v>15</v>
      </c>
      <c r="AJ9" s="233">
        <v>1</v>
      </c>
      <c r="AK9" s="233">
        <v>0</v>
      </c>
      <c r="AL9" s="233">
        <v>1</v>
      </c>
      <c r="AM9" s="233">
        <v>798</v>
      </c>
      <c r="AN9" s="233">
        <v>685</v>
      </c>
      <c r="AO9" s="233">
        <v>1024</v>
      </c>
      <c r="AP9" s="233">
        <v>206</v>
      </c>
      <c r="AQ9" s="233">
        <v>54</v>
      </c>
      <c r="AR9" s="233">
        <v>3</v>
      </c>
      <c r="AS9" s="234">
        <v>162077</v>
      </c>
      <c r="AT9" s="235">
        <v>6459</v>
      </c>
      <c r="AU9" s="233">
        <v>6244</v>
      </c>
      <c r="AV9" s="233">
        <v>0</v>
      </c>
      <c r="AW9" s="236">
        <v>215</v>
      </c>
      <c r="AX9" s="235">
        <v>-2246</v>
      </c>
      <c r="AY9" s="233">
        <v>0</v>
      </c>
      <c r="AZ9" s="233">
        <v>-2246</v>
      </c>
      <c r="BA9" s="236">
        <v>0</v>
      </c>
      <c r="BB9" s="235">
        <v>2863</v>
      </c>
      <c r="BC9" s="235">
        <v>-79530</v>
      </c>
      <c r="BD9" s="237">
        <v>89623</v>
      </c>
    </row>
    <row r="10" spans="1:56" ht="64.5">
      <c r="A10" s="238" t="s">
        <v>547</v>
      </c>
      <c r="B10" s="231" t="s">
        <v>495</v>
      </c>
      <c r="C10" s="232">
        <v>5148</v>
      </c>
      <c r="D10" s="232">
        <v>23</v>
      </c>
      <c r="E10" s="232">
        <v>6189</v>
      </c>
      <c r="F10" s="232">
        <v>4127</v>
      </c>
      <c r="G10" s="232">
        <v>16786</v>
      </c>
      <c r="H10" s="232">
        <v>346</v>
      </c>
      <c r="I10" s="232">
        <v>2417</v>
      </c>
      <c r="J10" s="232">
        <v>261</v>
      </c>
      <c r="K10" s="232">
        <v>36761</v>
      </c>
      <c r="L10" s="232">
        <v>15651</v>
      </c>
      <c r="M10" s="233">
        <v>226</v>
      </c>
      <c r="N10" s="233">
        <v>122</v>
      </c>
      <c r="O10" s="233">
        <v>4279</v>
      </c>
      <c r="P10" s="233">
        <v>13962</v>
      </c>
      <c r="Q10" s="233">
        <v>484</v>
      </c>
      <c r="R10" s="233">
        <v>27</v>
      </c>
      <c r="S10" s="233">
        <v>290</v>
      </c>
      <c r="T10" s="233">
        <v>1220</v>
      </c>
      <c r="U10" s="233">
        <v>105</v>
      </c>
      <c r="V10" s="233">
        <v>569</v>
      </c>
      <c r="W10" s="233">
        <v>195</v>
      </c>
      <c r="X10" s="233">
        <v>47718</v>
      </c>
      <c r="Y10" s="233">
        <v>154</v>
      </c>
      <c r="Z10" s="233">
        <v>709</v>
      </c>
      <c r="AA10" s="233">
        <v>7213</v>
      </c>
      <c r="AB10" s="233">
        <v>41608</v>
      </c>
      <c r="AC10" s="233">
        <v>4</v>
      </c>
      <c r="AD10" s="233">
        <v>454</v>
      </c>
      <c r="AE10" s="233">
        <v>28</v>
      </c>
      <c r="AF10" s="233">
        <v>42</v>
      </c>
      <c r="AG10" s="233">
        <v>22</v>
      </c>
      <c r="AH10" s="233">
        <v>4</v>
      </c>
      <c r="AI10" s="233">
        <v>3</v>
      </c>
      <c r="AJ10" s="233">
        <v>194</v>
      </c>
      <c r="AK10" s="233">
        <v>43</v>
      </c>
      <c r="AL10" s="233">
        <v>12</v>
      </c>
      <c r="AM10" s="233">
        <v>457</v>
      </c>
      <c r="AN10" s="233">
        <v>1718</v>
      </c>
      <c r="AO10" s="233">
        <v>2454</v>
      </c>
      <c r="AP10" s="233">
        <v>1111</v>
      </c>
      <c r="AQ10" s="233">
        <v>315</v>
      </c>
      <c r="AR10" s="233">
        <v>170</v>
      </c>
      <c r="AS10" s="234">
        <v>213621</v>
      </c>
      <c r="AT10" s="235">
        <v>37702</v>
      </c>
      <c r="AU10" s="233">
        <v>13359</v>
      </c>
      <c r="AV10" s="233">
        <v>0</v>
      </c>
      <c r="AW10" s="236">
        <v>24343</v>
      </c>
      <c r="AX10" s="235">
        <v>4577</v>
      </c>
      <c r="AY10" s="233">
        <v>0</v>
      </c>
      <c r="AZ10" s="233">
        <v>4577</v>
      </c>
      <c r="BA10" s="236">
        <v>0</v>
      </c>
      <c r="BB10" s="235">
        <v>4850</v>
      </c>
      <c r="BC10" s="235">
        <v>-116608</v>
      </c>
      <c r="BD10" s="237">
        <v>144142</v>
      </c>
    </row>
    <row r="11" spans="1:56" ht="294">
      <c r="A11" s="238" t="s">
        <v>548</v>
      </c>
      <c r="B11" s="231" t="s">
        <v>496</v>
      </c>
      <c r="C11" s="232">
        <v>501</v>
      </c>
      <c r="D11" s="232">
        <v>612</v>
      </c>
      <c r="E11" s="232">
        <v>1935</v>
      </c>
      <c r="F11" s="232">
        <v>13113</v>
      </c>
      <c r="G11" s="232">
        <v>2442</v>
      </c>
      <c r="H11" s="232">
        <v>15</v>
      </c>
      <c r="I11" s="232">
        <v>61</v>
      </c>
      <c r="J11" s="232">
        <v>2</v>
      </c>
      <c r="K11" s="232">
        <v>359</v>
      </c>
      <c r="L11" s="232">
        <v>770</v>
      </c>
      <c r="M11" s="233">
        <v>3</v>
      </c>
      <c r="N11" s="233">
        <v>48</v>
      </c>
      <c r="O11" s="233">
        <v>10515</v>
      </c>
      <c r="P11" s="233">
        <v>59121</v>
      </c>
      <c r="Q11" s="233">
        <v>178</v>
      </c>
      <c r="R11" s="233">
        <v>9</v>
      </c>
      <c r="S11" s="233">
        <v>15</v>
      </c>
      <c r="T11" s="233">
        <v>102</v>
      </c>
      <c r="U11" s="233">
        <v>6</v>
      </c>
      <c r="V11" s="233">
        <v>10</v>
      </c>
      <c r="W11" s="233">
        <v>136</v>
      </c>
      <c r="X11" s="233">
        <v>73</v>
      </c>
      <c r="Y11" s="233">
        <v>112</v>
      </c>
      <c r="Z11" s="233">
        <v>13769</v>
      </c>
      <c r="AA11" s="233">
        <v>914</v>
      </c>
      <c r="AB11" s="233">
        <v>6104</v>
      </c>
      <c r="AC11" s="233">
        <v>0</v>
      </c>
      <c r="AD11" s="233">
        <v>83</v>
      </c>
      <c r="AE11" s="233">
        <v>0</v>
      </c>
      <c r="AF11" s="233">
        <v>1</v>
      </c>
      <c r="AG11" s="233">
        <v>0</v>
      </c>
      <c r="AH11" s="233">
        <v>0</v>
      </c>
      <c r="AI11" s="233">
        <v>187</v>
      </c>
      <c r="AJ11" s="233">
        <v>148</v>
      </c>
      <c r="AK11" s="233">
        <v>1</v>
      </c>
      <c r="AL11" s="233">
        <v>1</v>
      </c>
      <c r="AM11" s="233">
        <v>679</v>
      </c>
      <c r="AN11" s="233">
        <v>0</v>
      </c>
      <c r="AO11" s="233">
        <v>3</v>
      </c>
      <c r="AP11" s="233">
        <v>9</v>
      </c>
      <c r="AQ11" s="233">
        <v>10</v>
      </c>
      <c r="AR11" s="233">
        <v>39</v>
      </c>
      <c r="AS11" s="234">
        <v>112086</v>
      </c>
      <c r="AT11" s="235">
        <v>1</v>
      </c>
      <c r="AU11" s="233">
        <v>0</v>
      </c>
      <c r="AV11" s="233">
        <v>0</v>
      </c>
      <c r="AW11" s="236">
        <v>1</v>
      </c>
      <c r="AX11" s="235">
        <v>-5385</v>
      </c>
      <c r="AY11" s="233">
        <v>0</v>
      </c>
      <c r="AZ11" s="233">
        <v>-5385</v>
      </c>
      <c r="BA11" s="236">
        <v>0</v>
      </c>
      <c r="BB11" s="235">
        <v>84992</v>
      </c>
      <c r="BC11" s="235">
        <v>-12912</v>
      </c>
      <c r="BD11" s="237">
        <v>178782</v>
      </c>
    </row>
    <row r="12" spans="1:56" ht="90">
      <c r="A12" s="238" t="s">
        <v>549</v>
      </c>
      <c r="B12" s="231" t="s">
        <v>497</v>
      </c>
      <c r="C12" s="232">
        <v>4991</v>
      </c>
      <c r="D12" s="232">
        <v>18</v>
      </c>
      <c r="E12" s="232">
        <v>126</v>
      </c>
      <c r="F12" s="232">
        <v>34</v>
      </c>
      <c r="G12" s="232">
        <v>53204</v>
      </c>
      <c r="H12" s="232">
        <v>15</v>
      </c>
      <c r="I12" s="232">
        <v>23</v>
      </c>
      <c r="J12" s="232">
        <v>2</v>
      </c>
      <c r="K12" s="232">
        <v>0</v>
      </c>
      <c r="L12" s="232">
        <v>144</v>
      </c>
      <c r="M12" s="233">
        <v>47</v>
      </c>
      <c r="N12" s="233">
        <v>3</v>
      </c>
      <c r="O12" s="233">
        <v>10</v>
      </c>
      <c r="P12" s="233">
        <v>73</v>
      </c>
      <c r="Q12" s="233">
        <v>10</v>
      </c>
      <c r="R12" s="233">
        <v>1</v>
      </c>
      <c r="S12" s="233">
        <v>3</v>
      </c>
      <c r="T12" s="233">
        <v>18</v>
      </c>
      <c r="U12" s="233">
        <v>6</v>
      </c>
      <c r="V12" s="233">
        <v>12</v>
      </c>
      <c r="W12" s="233">
        <v>31</v>
      </c>
      <c r="X12" s="233">
        <v>31</v>
      </c>
      <c r="Y12" s="233">
        <v>5</v>
      </c>
      <c r="Z12" s="233">
        <v>18</v>
      </c>
      <c r="AA12" s="233">
        <v>5507</v>
      </c>
      <c r="AB12" s="233">
        <v>366</v>
      </c>
      <c r="AC12" s="233">
        <v>0</v>
      </c>
      <c r="AD12" s="233">
        <v>2673</v>
      </c>
      <c r="AE12" s="233">
        <v>18</v>
      </c>
      <c r="AF12" s="233">
        <v>3</v>
      </c>
      <c r="AG12" s="233">
        <v>79</v>
      </c>
      <c r="AH12" s="233">
        <v>3</v>
      </c>
      <c r="AI12" s="233">
        <v>276</v>
      </c>
      <c r="AJ12" s="233">
        <v>29</v>
      </c>
      <c r="AK12" s="233">
        <v>9</v>
      </c>
      <c r="AL12" s="233">
        <v>11</v>
      </c>
      <c r="AM12" s="233">
        <v>64</v>
      </c>
      <c r="AN12" s="233">
        <v>1280</v>
      </c>
      <c r="AO12" s="233">
        <v>1239</v>
      </c>
      <c r="AP12" s="233">
        <v>493</v>
      </c>
      <c r="AQ12" s="233">
        <v>26</v>
      </c>
      <c r="AR12" s="233">
        <v>39</v>
      </c>
      <c r="AS12" s="234">
        <v>70940</v>
      </c>
      <c r="AT12" s="235">
        <v>692923</v>
      </c>
      <c r="AU12" s="233">
        <v>690232</v>
      </c>
      <c r="AV12" s="233">
        <v>1207</v>
      </c>
      <c r="AW12" s="236">
        <v>1484</v>
      </c>
      <c r="AX12" s="235">
        <v>35942</v>
      </c>
      <c r="AY12" s="233">
        <v>0</v>
      </c>
      <c r="AZ12" s="233">
        <v>35942</v>
      </c>
      <c r="BA12" s="236">
        <v>0</v>
      </c>
      <c r="BB12" s="235">
        <v>236044</v>
      </c>
      <c r="BC12" s="235">
        <v>-97857</v>
      </c>
      <c r="BD12" s="237">
        <v>937992</v>
      </c>
    </row>
    <row r="13" spans="1:56" ht="115.5">
      <c r="A13" s="238" t="s">
        <v>550</v>
      </c>
      <c r="B13" s="231" t="s">
        <v>498</v>
      </c>
      <c r="C13" s="232">
        <v>226</v>
      </c>
      <c r="D13" s="232">
        <v>105</v>
      </c>
      <c r="E13" s="232">
        <v>25</v>
      </c>
      <c r="F13" s="232">
        <v>157</v>
      </c>
      <c r="G13" s="232">
        <v>501</v>
      </c>
      <c r="H13" s="232">
        <v>5883</v>
      </c>
      <c r="I13" s="232">
        <v>535</v>
      </c>
      <c r="J13" s="232">
        <v>25</v>
      </c>
      <c r="K13" s="232">
        <v>8</v>
      </c>
      <c r="L13" s="232">
        <v>148</v>
      </c>
      <c r="M13" s="233">
        <v>43</v>
      </c>
      <c r="N13" s="233">
        <v>204</v>
      </c>
      <c r="O13" s="233">
        <v>68</v>
      </c>
      <c r="P13" s="233">
        <v>171</v>
      </c>
      <c r="Q13" s="233">
        <v>78</v>
      </c>
      <c r="R13" s="233">
        <v>5</v>
      </c>
      <c r="S13" s="233">
        <v>19</v>
      </c>
      <c r="T13" s="233">
        <v>57</v>
      </c>
      <c r="U13" s="233">
        <v>38</v>
      </c>
      <c r="V13" s="233">
        <v>98</v>
      </c>
      <c r="W13" s="233">
        <v>1172</v>
      </c>
      <c r="X13" s="233">
        <v>180</v>
      </c>
      <c r="Y13" s="233">
        <v>30</v>
      </c>
      <c r="Z13" s="233">
        <v>166</v>
      </c>
      <c r="AA13" s="233">
        <v>1257</v>
      </c>
      <c r="AB13" s="233">
        <v>274</v>
      </c>
      <c r="AC13" s="233">
        <v>4</v>
      </c>
      <c r="AD13" s="233">
        <v>247</v>
      </c>
      <c r="AE13" s="233">
        <v>26</v>
      </c>
      <c r="AF13" s="233">
        <v>12</v>
      </c>
      <c r="AG13" s="233">
        <v>16</v>
      </c>
      <c r="AH13" s="233">
        <v>9</v>
      </c>
      <c r="AI13" s="233">
        <v>103</v>
      </c>
      <c r="AJ13" s="233">
        <v>38</v>
      </c>
      <c r="AK13" s="233">
        <v>3</v>
      </c>
      <c r="AL13" s="233">
        <v>73</v>
      </c>
      <c r="AM13" s="233">
        <v>93</v>
      </c>
      <c r="AN13" s="233">
        <v>1164</v>
      </c>
      <c r="AO13" s="233">
        <v>155</v>
      </c>
      <c r="AP13" s="233">
        <v>64</v>
      </c>
      <c r="AQ13" s="233">
        <v>152</v>
      </c>
      <c r="AR13" s="233">
        <v>240</v>
      </c>
      <c r="AS13" s="234">
        <v>13872</v>
      </c>
      <c r="AT13" s="235">
        <v>98640</v>
      </c>
      <c r="AU13" s="233">
        <v>95873</v>
      </c>
      <c r="AV13" s="233">
        <v>1109</v>
      </c>
      <c r="AW13" s="236">
        <v>1658</v>
      </c>
      <c r="AX13" s="235">
        <v>8115</v>
      </c>
      <c r="AY13" s="233">
        <v>0</v>
      </c>
      <c r="AZ13" s="233">
        <v>8115</v>
      </c>
      <c r="BA13" s="236">
        <v>0</v>
      </c>
      <c r="BB13" s="235">
        <v>16341</v>
      </c>
      <c r="BC13" s="235">
        <v>-59521</v>
      </c>
      <c r="BD13" s="237">
        <v>77447</v>
      </c>
    </row>
    <row r="14" spans="1:56" ht="128.25">
      <c r="A14" s="238" t="s">
        <v>551</v>
      </c>
      <c r="B14" s="231" t="s">
        <v>499</v>
      </c>
      <c r="C14" s="232">
        <v>1240</v>
      </c>
      <c r="D14" s="232">
        <v>220</v>
      </c>
      <c r="E14" s="232">
        <v>421</v>
      </c>
      <c r="F14" s="232">
        <v>119</v>
      </c>
      <c r="G14" s="232">
        <v>23360</v>
      </c>
      <c r="H14" s="232">
        <v>296</v>
      </c>
      <c r="I14" s="232">
        <v>28331</v>
      </c>
      <c r="J14" s="232">
        <v>6</v>
      </c>
      <c r="K14" s="232">
        <v>34</v>
      </c>
      <c r="L14" s="232">
        <v>1409</v>
      </c>
      <c r="M14" s="233">
        <v>1458</v>
      </c>
      <c r="N14" s="233">
        <v>453</v>
      </c>
      <c r="O14" s="233">
        <v>2111</v>
      </c>
      <c r="P14" s="233">
        <v>314</v>
      </c>
      <c r="Q14" s="233">
        <v>588</v>
      </c>
      <c r="R14" s="233">
        <v>42</v>
      </c>
      <c r="S14" s="233">
        <v>336</v>
      </c>
      <c r="T14" s="233">
        <v>325</v>
      </c>
      <c r="U14" s="233">
        <v>111</v>
      </c>
      <c r="V14" s="233">
        <v>76</v>
      </c>
      <c r="W14" s="233">
        <v>2111</v>
      </c>
      <c r="X14" s="233">
        <v>255</v>
      </c>
      <c r="Y14" s="233">
        <v>361</v>
      </c>
      <c r="Z14" s="233">
        <v>4149</v>
      </c>
      <c r="AA14" s="233">
        <v>9319</v>
      </c>
      <c r="AB14" s="233">
        <v>1409</v>
      </c>
      <c r="AC14" s="233">
        <v>116</v>
      </c>
      <c r="AD14" s="233">
        <v>419</v>
      </c>
      <c r="AE14" s="233">
        <v>2928</v>
      </c>
      <c r="AF14" s="233">
        <v>103</v>
      </c>
      <c r="AG14" s="233">
        <v>375</v>
      </c>
      <c r="AH14" s="233">
        <v>464</v>
      </c>
      <c r="AI14" s="233">
        <v>567</v>
      </c>
      <c r="AJ14" s="233">
        <v>519</v>
      </c>
      <c r="AK14" s="233">
        <v>65</v>
      </c>
      <c r="AL14" s="233">
        <v>645</v>
      </c>
      <c r="AM14" s="233">
        <v>227</v>
      </c>
      <c r="AN14" s="233">
        <v>5465</v>
      </c>
      <c r="AO14" s="233">
        <v>1192</v>
      </c>
      <c r="AP14" s="233">
        <v>377</v>
      </c>
      <c r="AQ14" s="233">
        <v>212</v>
      </c>
      <c r="AR14" s="233">
        <v>286</v>
      </c>
      <c r="AS14" s="234">
        <v>92814</v>
      </c>
      <c r="AT14" s="235">
        <v>23303</v>
      </c>
      <c r="AU14" s="233">
        <v>23182</v>
      </c>
      <c r="AV14" s="233">
        <v>0</v>
      </c>
      <c r="AW14" s="236">
        <v>121</v>
      </c>
      <c r="AX14" s="235">
        <v>7644</v>
      </c>
      <c r="AY14" s="233">
        <v>0</v>
      </c>
      <c r="AZ14" s="233">
        <v>7644</v>
      </c>
      <c r="BA14" s="236">
        <v>0</v>
      </c>
      <c r="BB14" s="235">
        <v>43051</v>
      </c>
      <c r="BC14" s="235">
        <v>-38123</v>
      </c>
      <c r="BD14" s="237">
        <v>128689</v>
      </c>
    </row>
    <row r="15" spans="1:56" ht="64.5">
      <c r="A15" s="238" t="s">
        <v>552</v>
      </c>
      <c r="B15" s="231" t="s">
        <v>500</v>
      </c>
      <c r="C15" s="232">
        <v>911</v>
      </c>
      <c r="D15" s="232">
        <v>178</v>
      </c>
      <c r="E15" s="232">
        <v>187</v>
      </c>
      <c r="F15" s="232">
        <v>1038</v>
      </c>
      <c r="G15" s="232">
        <v>774</v>
      </c>
      <c r="H15" s="232">
        <v>0</v>
      </c>
      <c r="I15" s="232">
        <v>289</v>
      </c>
      <c r="J15" s="232">
        <v>766</v>
      </c>
      <c r="K15" s="232">
        <v>26</v>
      </c>
      <c r="L15" s="232">
        <v>1658</v>
      </c>
      <c r="M15" s="233">
        <v>0</v>
      </c>
      <c r="N15" s="233">
        <v>6</v>
      </c>
      <c r="O15" s="233">
        <v>1527</v>
      </c>
      <c r="P15" s="233">
        <v>60863</v>
      </c>
      <c r="Q15" s="233">
        <v>41</v>
      </c>
      <c r="R15" s="233">
        <v>0</v>
      </c>
      <c r="S15" s="233">
        <v>1509</v>
      </c>
      <c r="T15" s="233">
        <v>26</v>
      </c>
      <c r="U15" s="233">
        <v>25</v>
      </c>
      <c r="V15" s="233">
        <v>18</v>
      </c>
      <c r="W15" s="233">
        <v>48</v>
      </c>
      <c r="X15" s="233">
        <v>21</v>
      </c>
      <c r="Y15" s="233">
        <v>32</v>
      </c>
      <c r="Z15" s="233">
        <v>278</v>
      </c>
      <c r="AA15" s="233">
        <v>769</v>
      </c>
      <c r="AB15" s="233">
        <v>955</v>
      </c>
      <c r="AC15" s="233">
        <v>0</v>
      </c>
      <c r="AD15" s="233">
        <v>4</v>
      </c>
      <c r="AE15" s="233">
        <v>1</v>
      </c>
      <c r="AF15" s="233">
        <v>65</v>
      </c>
      <c r="AG15" s="233">
        <v>0</v>
      </c>
      <c r="AH15" s="233">
        <v>0</v>
      </c>
      <c r="AI15" s="233">
        <v>28</v>
      </c>
      <c r="AJ15" s="233">
        <v>1</v>
      </c>
      <c r="AK15" s="233">
        <v>0</v>
      </c>
      <c r="AL15" s="233">
        <v>0</v>
      </c>
      <c r="AM15" s="233">
        <v>60</v>
      </c>
      <c r="AN15" s="233">
        <v>0</v>
      </c>
      <c r="AO15" s="233">
        <v>0</v>
      </c>
      <c r="AP15" s="233">
        <v>31</v>
      </c>
      <c r="AQ15" s="233">
        <v>1</v>
      </c>
      <c r="AR15" s="233">
        <v>43</v>
      </c>
      <c r="AS15" s="234">
        <v>72179</v>
      </c>
      <c r="AT15" s="235">
        <v>0</v>
      </c>
      <c r="AU15" s="233">
        <v>0</v>
      </c>
      <c r="AV15" s="233">
        <v>0</v>
      </c>
      <c r="AW15" s="236">
        <v>0</v>
      </c>
      <c r="AX15" s="235">
        <v>1197</v>
      </c>
      <c r="AY15" s="233">
        <v>0</v>
      </c>
      <c r="AZ15" s="233">
        <v>1197</v>
      </c>
      <c r="BA15" s="236">
        <v>0</v>
      </c>
      <c r="BB15" s="235">
        <v>2904</v>
      </c>
      <c r="BC15" s="235">
        <v>-12820</v>
      </c>
      <c r="BD15" s="237">
        <v>63460</v>
      </c>
    </row>
    <row r="16" spans="1:56" ht="77.25">
      <c r="A16" s="238" t="s">
        <v>553</v>
      </c>
      <c r="B16" s="231" t="s">
        <v>501</v>
      </c>
      <c r="C16" s="232">
        <v>43477</v>
      </c>
      <c r="D16" s="232">
        <v>1658</v>
      </c>
      <c r="E16" s="232">
        <v>282</v>
      </c>
      <c r="F16" s="232">
        <v>8396</v>
      </c>
      <c r="G16" s="232">
        <v>10074</v>
      </c>
      <c r="H16" s="232">
        <v>319</v>
      </c>
      <c r="I16" s="232">
        <v>1546</v>
      </c>
      <c r="J16" s="232">
        <v>96</v>
      </c>
      <c r="K16" s="232">
        <v>2203</v>
      </c>
      <c r="L16" s="232">
        <v>3306</v>
      </c>
      <c r="M16" s="233">
        <v>25</v>
      </c>
      <c r="N16" s="233">
        <v>382</v>
      </c>
      <c r="O16" s="233">
        <v>4214</v>
      </c>
      <c r="P16" s="233">
        <v>2263</v>
      </c>
      <c r="Q16" s="233">
        <v>346</v>
      </c>
      <c r="R16" s="233">
        <v>48</v>
      </c>
      <c r="S16" s="233">
        <v>170</v>
      </c>
      <c r="T16" s="233">
        <v>317</v>
      </c>
      <c r="U16" s="233">
        <v>140</v>
      </c>
      <c r="V16" s="233">
        <v>308</v>
      </c>
      <c r="W16" s="233">
        <v>741</v>
      </c>
      <c r="X16" s="233">
        <v>4267</v>
      </c>
      <c r="Y16" s="233">
        <v>1737</v>
      </c>
      <c r="Z16" s="233">
        <v>12421</v>
      </c>
      <c r="AA16" s="233">
        <v>18167</v>
      </c>
      <c r="AB16" s="233">
        <v>42926</v>
      </c>
      <c r="AC16" s="233">
        <v>388</v>
      </c>
      <c r="AD16" s="233">
        <v>433</v>
      </c>
      <c r="AE16" s="233">
        <v>164</v>
      </c>
      <c r="AF16" s="233">
        <v>223</v>
      </c>
      <c r="AG16" s="233">
        <v>222</v>
      </c>
      <c r="AH16" s="233">
        <v>298</v>
      </c>
      <c r="AI16" s="233">
        <v>1288</v>
      </c>
      <c r="AJ16" s="233">
        <v>1505</v>
      </c>
      <c r="AK16" s="233">
        <v>125</v>
      </c>
      <c r="AL16" s="233">
        <v>188</v>
      </c>
      <c r="AM16" s="233">
        <v>1793</v>
      </c>
      <c r="AN16" s="233">
        <v>2124</v>
      </c>
      <c r="AO16" s="233">
        <v>585</v>
      </c>
      <c r="AP16" s="233">
        <v>606</v>
      </c>
      <c r="AQ16" s="233">
        <v>126</v>
      </c>
      <c r="AR16" s="233">
        <v>423</v>
      </c>
      <c r="AS16" s="234">
        <v>170320</v>
      </c>
      <c r="AT16" s="235">
        <v>95353</v>
      </c>
      <c r="AU16" s="233">
        <v>95315</v>
      </c>
      <c r="AV16" s="233">
        <v>0</v>
      </c>
      <c r="AW16" s="236">
        <v>38</v>
      </c>
      <c r="AX16" s="235">
        <v>-6332</v>
      </c>
      <c r="AY16" s="233">
        <v>0</v>
      </c>
      <c r="AZ16" s="233">
        <v>-6332</v>
      </c>
      <c r="BA16" s="236">
        <v>0</v>
      </c>
      <c r="BB16" s="235">
        <v>10539</v>
      </c>
      <c r="BC16" s="235">
        <v>-122439</v>
      </c>
      <c r="BD16" s="237">
        <v>147441</v>
      </c>
    </row>
    <row r="17" spans="1:56" ht="77.25">
      <c r="A17" s="238" t="s">
        <v>554</v>
      </c>
      <c r="B17" s="231" t="s">
        <v>502</v>
      </c>
      <c r="C17" s="232">
        <v>82471</v>
      </c>
      <c r="D17" s="232">
        <v>208</v>
      </c>
      <c r="E17" s="232">
        <v>5104</v>
      </c>
      <c r="F17" s="232">
        <v>3643</v>
      </c>
      <c r="G17" s="232">
        <v>13751</v>
      </c>
      <c r="H17" s="232">
        <v>4259</v>
      </c>
      <c r="I17" s="232">
        <v>16050</v>
      </c>
      <c r="J17" s="232">
        <v>877</v>
      </c>
      <c r="K17" s="232">
        <v>2195</v>
      </c>
      <c r="L17" s="232">
        <v>26534</v>
      </c>
      <c r="M17" s="233">
        <v>3957</v>
      </c>
      <c r="N17" s="233">
        <v>19043</v>
      </c>
      <c r="O17" s="233">
        <v>6285</v>
      </c>
      <c r="P17" s="233">
        <v>3598</v>
      </c>
      <c r="Q17" s="233">
        <v>1950</v>
      </c>
      <c r="R17" s="233">
        <v>167</v>
      </c>
      <c r="S17" s="233">
        <v>811</v>
      </c>
      <c r="T17" s="233">
        <v>830</v>
      </c>
      <c r="U17" s="233">
        <v>189</v>
      </c>
      <c r="V17" s="233">
        <v>295</v>
      </c>
      <c r="W17" s="233">
        <v>2012</v>
      </c>
      <c r="X17" s="233">
        <v>637</v>
      </c>
      <c r="Y17" s="233">
        <v>503</v>
      </c>
      <c r="Z17" s="233">
        <v>0</v>
      </c>
      <c r="AA17" s="233">
        <v>14077</v>
      </c>
      <c r="AB17" s="233">
        <v>2172</v>
      </c>
      <c r="AC17" s="233">
        <v>5</v>
      </c>
      <c r="AD17" s="233">
        <v>469</v>
      </c>
      <c r="AE17" s="233">
        <v>73</v>
      </c>
      <c r="AF17" s="233">
        <v>13</v>
      </c>
      <c r="AG17" s="233">
        <v>44</v>
      </c>
      <c r="AH17" s="233">
        <v>23</v>
      </c>
      <c r="AI17" s="233">
        <v>388</v>
      </c>
      <c r="AJ17" s="233">
        <v>277</v>
      </c>
      <c r="AK17" s="233">
        <v>452</v>
      </c>
      <c r="AL17" s="233">
        <v>85</v>
      </c>
      <c r="AM17" s="233">
        <v>373</v>
      </c>
      <c r="AN17" s="233">
        <v>2422</v>
      </c>
      <c r="AO17" s="233">
        <v>103</v>
      </c>
      <c r="AP17" s="233">
        <v>1457</v>
      </c>
      <c r="AQ17" s="233">
        <v>91</v>
      </c>
      <c r="AR17" s="233">
        <v>609</v>
      </c>
      <c r="AS17" s="234">
        <v>218502</v>
      </c>
      <c r="AT17" s="235">
        <v>43571</v>
      </c>
      <c r="AU17" s="233">
        <v>43475</v>
      </c>
      <c r="AV17" s="233">
        <v>0</v>
      </c>
      <c r="AW17" s="236">
        <v>96</v>
      </c>
      <c r="AX17" s="235">
        <v>7948</v>
      </c>
      <c r="AY17" s="233">
        <v>0</v>
      </c>
      <c r="AZ17" s="233">
        <v>7948</v>
      </c>
      <c r="BA17" s="236">
        <v>0</v>
      </c>
      <c r="BB17" s="235">
        <v>37918</v>
      </c>
      <c r="BC17" s="235">
        <v>-169017</v>
      </c>
      <c r="BD17" s="237">
        <v>138922</v>
      </c>
    </row>
    <row r="18" spans="1:56" ht="141">
      <c r="A18" s="238" t="s">
        <v>555</v>
      </c>
      <c r="B18" s="231" t="s">
        <v>503</v>
      </c>
      <c r="C18" s="232">
        <v>4723</v>
      </c>
      <c r="D18" s="232">
        <v>3</v>
      </c>
      <c r="E18" s="232">
        <v>1</v>
      </c>
      <c r="F18" s="232">
        <v>6</v>
      </c>
      <c r="G18" s="232">
        <v>1353</v>
      </c>
      <c r="H18" s="232">
        <v>2</v>
      </c>
      <c r="I18" s="232">
        <v>8</v>
      </c>
      <c r="J18" s="232">
        <v>1</v>
      </c>
      <c r="K18" s="232">
        <v>3</v>
      </c>
      <c r="L18" s="232">
        <v>92</v>
      </c>
      <c r="M18" s="233">
        <v>11627</v>
      </c>
      <c r="N18" s="233">
        <v>361</v>
      </c>
      <c r="O18" s="233">
        <v>19</v>
      </c>
      <c r="P18" s="233">
        <v>11</v>
      </c>
      <c r="Q18" s="233">
        <v>40</v>
      </c>
      <c r="R18" s="233">
        <v>1</v>
      </c>
      <c r="S18" s="233">
        <v>1</v>
      </c>
      <c r="T18" s="233">
        <v>3</v>
      </c>
      <c r="U18" s="233">
        <v>2</v>
      </c>
      <c r="V18" s="233">
        <v>6</v>
      </c>
      <c r="W18" s="233">
        <v>41</v>
      </c>
      <c r="X18" s="233">
        <v>11</v>
      </c>
      <c r="Y18" s="233">
        <v>6</v>
      </c>
      <c r="Z18" s="233">
        <v>3664</v>
      </c>
      <c r="AA18" s="233">
        <v>1597</v>
      </c>
      <c r="AB18" s="233">
        <v>51</v>
      </c>
      <c r="AC18" s="233">
        <v>0</v>
      </c>
      <c r="AD18" s="233">
        <v>66</v>
      </c>
      <c r="AE18" s="233">
        <v>0</v>
      </c>
      <c r="AF18" s="233">
        <v>2</v>
      </c>
      <c r="AG18" s="233">
        <v>28</v>
      </c>
      <c r="AH18" s="233">
        <v>0</v>
      </c>
      <c r="AI18" s="233">
        <v>38</v>
      </c>
      <c r="AJ18" s="233">
        <v>11</v>
      </c>
      <c r="AK18" s="233">
        <v>9</v>
      </c>
      <c r="AL18" s="233">
        <v>202</v>
      </c>
      <c r="AM18" s="233">
        <v>12</v>
      </c>
      <c r="AN18" s="233">
        <v>508</v>
      </c>
      <c r="AO18" s="233">
        <v>72</v>
      </c>
      <c r="AP18" s="233">
        <v>18411</v>
      </c>
      <c r="AQ18" s="233">
        <v>46</v>
      </c>
      <c r="AR18" s="233">
        <v>23</v>
      </c>
      <c r="AS18" s="234">
        <v>43061</v>
      </c>
      <c r="AT18" s="235">
        <v>76172</v>
      </c>
      <c r="AU18" s="233">
        <v>75107</v>
      </c>
      <c r="AV18" s="233">
        <v>953</v>
      </c>
      <c r="AW18" s="236">
        <v>112</v>
      </c>
      <c r="AX18" s="235">
        <v>8452</v>
      </c>
      <c r="AY18" s="233">
        <v>0</v>
      </c>
      <c r="AZ18" s="233">
        <v>8452</v>
      </c>
      <c r="BA18" s="236">
        <v>0</v>
      </c>
      <c r="BB18" s="235">
        <v>6122</v>
      </c>
      <c r="BC18" s="235">
        <v>-54102</v>
      </c>
      <c r="BD18" s="237">
        <v>79705</v>
      </c>
    </row>
    <row r="19" spans="1:56" ht="77.25">
      <c r="A19" s="238" t="s">
        <v>556</v>
      </c>
      <c r="B19" s="231" t="s">
        <v>504</v>
      </c>
      <c r="C19" s="232">
        <v>4150</v>
      </c>
      <c r="D19" s="232">
        <v>459</v>
      </c>
      <c r="E19" s="232">
        <v>52</v>
      </c>
      <c r="F19" s="232">
        <v>1978</v>
      </c>
      <c r="G19" s="232">
        <v>24099</v>
      </c>
      <c r="H19" s="232">
        <v>440</v>
      </c>
      <c r="I19" s="232">
        <v>4740</v>
      </c>
      <c r="J19" s="232">
        <v>52</v>
      </c>
      <c r="K19" s="232">
        <v>87</v>
      </c>
      <c r="L19" s="232">
        <v>2071</v>
      </c>
      <c r="M19" s="233">
        <v>608</v>
      </c>
      <c r="N19" s="233">
        <v>19522</v>
      </c>
      <c r="O19" s="233">
        <v>1324</v>
      </c>
      <c r="P19" s="233">
        <v>787</v>
      </c>
      <c r="Q19" s="233">
        <v>1075</v>
      </c>
      <c r="R19" s="233">
        <v>141</v>
      </c>
      <c r="S19" s="233">
        <v>2028</v>
      </c>
      <c r="T19" s="233">
        <v>1218</v>
      </c>
      <c r="U19" s="233">
        <v>814</v>
      </c>
      <c r="V19" s="233">
        <v>274</v>
      </c>
      <c r="W19" s="233">
        <v>1909</v>
      </c>
      <c r="X19" s="233">
        <v>394</v>
      </c>
      <c r="Y19" s="233">
        <v>847</v>
      </c>
      <c r="Z19" s="233">
        <v>12370</v>
      </c>
      <c r="AA19" s="233">
        <v>7016</v>
      </c>
      <c r="AB19" s="233">
        <v>3750</v>
      </c>
      <c r="AC19" s="233">
        <v>48</v>
      </c>
      <c r="AD19" s="233">
        <v>154</v>
      </c>
      <c r="AE19" s="233">
        <v>74</v>
      </c>
      <c r="AF19" s="233">
        <v>26</v>
      </c>
      <c r="AG19" s="233">
        <v>62</v>
      </c>
      <c r="AH19" s="233">
        <v>51</v>
      </c>
      <c r="AI19" s="233">
        <v>524</v>
      </c>
      <c r="AJ19" s="233">
        <v>2138</v>
      </c>
      <c r="AK19" s="233">
        <v>58</v>
      </c>
      <c r="AL19" s="233">
        <v>356</v>
      </c>
      <c r="AM19" s="233">
        <v>422</v>
      </c>
      <c r="AN19" s="233">
        <v>0</v>
      </c>
      <c r="AO19" s="233">
        <v>135</v>
      </c>
      <c r="AP19" s="233">
        <v>293</v>
      </c>
      <c r="AQ19" s="233">
        <v>55</v>
      </c>
      <c r="AR19" s="233">
        <v>72</v>
      </c>
      <c r="AS19" s="234">
        <v>96673</v>
      </c>
      <c r="AT19" s="235">
        <v>2974</v>
      </c>
      <c r="AU19" s="233">
        <v>2878</v>
      </c>
      <c r="AV19" s="233">
        <v>0</v>
      </c>
      <c r="AW19" s="236">
        <v>96</v>
      </c>
      <c r="AX19" s="235">
        <v>4096</v>
      </c>
      <c r="AY19" s="233">
        <v>0</v>
      </c>
      <c r="AZ19" s="233">
        <v>4096</v>
      </c>
      <c r="BA19" s="236">
        <v>0</v>
      </c>
      <c r="BB19" s="235">
        <v>10143</v>
      </c>
      <c r="BC19" s="235">
        <v>-43509</v>
      </c>
      <c r="BD19" s="237">
        <v>70377</v>
      </c>
    </row>
    <row r="20" spans="1:56" ht="90">
      <c r="A20" s="238" t="s">
        <v>557</v>
      </c>
      <c r="B20" s="231" t="s">
        <v>505</v>
      </c>
      <c r="C20" s="232">
        <v>2773</v>
      </c>
      <c r="D20" s="232">
        <v>142</v>
      </c>
      <c r="E20" s="232">
        <v>193</v>
      </c>
      <c r="F20" s="232">
        <v>728</v>
      </c>
      <c r="G20" s="232">
        <v>9678</v>
      </c>
      <c r="H20" s="232">
        <v>205</v>
      </c>
      <c r="I20" s="232">
        <v>444</v>
      </c>
      <c r="J20" s="232">
        <v>33</v>
      </c>
      <c r="K20" s="232">
        <v>17</v>
      </c>
      <c r="L20" s="232">
        <v>264</v>
      </c>
      <c r="M20" s="233">
        <v>484</v>
      </c>
      <c r="N20" s="233">
        <v>1991</v>
      </c>
      <c r="O20" s="233">
        <v>20505</v>
      </c>
      <c r="P20" s="233">
        <v>9053</v>
      </c>
      <c r="Q20" s="233">
        <v>629</v>
      </c>
      <c r="R20" s="233">
        <v>112</v>
      </c>
      <c r="S20" s="233">
        <v>373</v>
      </c>
      <c r="T20" s="233">
        <v>371</v>
      </c>
      <c r="U20" s="233">
        <v>97</v>
      </c>
      <c r="V20" s="233">
        <v>154</v>
      </c>
      <c r="W20" s="233">
        <v>912</v>
      </c>
      <c r="X20" s="233">
        <v>376</v>
      </c>
      <c r="Y20" s="233">
        <v>224</v>
      </c>
      <c r="Z20" s="233">
        <v>39013</v>
      </c>
      <c r="AA20" s="233">
        <v>1938</v>
      </c>
      <c r="AB20" s="233">
        <v>5887</v>
      </c>
      <c r="AC20" s="233">
        <v>6</v>
      </c>
      <c r="AD20" s="233">
        <v>210</v>
      </c>
      <c r="AE20" s="233">
        <v>10</v>
      </c>
      <c r="AF20" s="233">
        <v>8</v>
      </c>
      <c r="AG20" s="233">
        <v>27</v>
      </c>
      <c r="AH20" s="233">
        <v>11</v>
      </c>
      <c r="AI20" s="233">
        <v>1212</v>
      </c>
      <c r="AJ20" s="233">
        <v>1424</v>
      </c>
      <c r="AK20" s="233">
        <v>39</v>
      </c>
      <c r="AL20" s="233">
        <v>219</v>
      </c>
      <c r="AM20" s="233">
        <v>387</v>
      </c>
      <c r="AN20" s="233">
        <v>4450</v>
      </c>
      <c r="AO20" s="233">
        <v>84</v>
      </c>
      <c r="AP20" s="233">
        <v>259</v>
      </c>
      <c r="AQ20" s="233">
        <v>36</v>
      </c>
      <c r="AR20" s="233">
        <v>72</v>
      </c>
      <c r="AS20" s="234">
        <v>105050</v>
      </c>
      <c r="AT20" s="235">
        <v>22675</v>
      </c>
      <c r="AU20" s="233">
        <v>22660</v>
      </c>
      <c r="AV20" s="233">
        <v>0</v>
      </c>
      <c r="AW20" s="236">
        <v>15</v>
      </c>
      <c r="AX20" s="235">
        <v>3991</v>
      </c>
      <c r="AY20" s="233">
        <v>0</v>
      </c>
      <c r="AZ20" s="233">
        <v>3991</v>
      </c>
      <c r="BA20" s="236">
        <v>0</v>
      </c>
      <c r="BB20" s="235">
        <v>10816</v>
      </c>
      <c r="BC20" s="235">
        <v>-22737</v>
      </c>
      <c r="BD20" s="237">
        <v>119795</v>
      </c>
    </row>
    <row r="21" spans="1:56" ht="51.75">
      <c r="A21" s="238" t="s">
        <v>470</v>
      </c>
      <c r="B21" s="231" t="s">
        <v>506</v>
      </c>
      <c r="C21" s="232">
        <v>1420</v>
      </c>
      <c r="D21" s="232">
        <v>545</v>
      </c>
      <c r="E21" s="232">
        <v>609</v>
      </c>
      <c r="F21" s="232">
        <v>4363</v>
      </c>
      <c r="G21" s="232">
        <v>2944</v>
      </c>
      <c r="H21" s="232">
        <v>253</v>
      </c>
      <c r="I21" s="232">
        <v>754</v>
      </c>
      <c r="J21" s="232">
        <v>93</v>
      </c>
      <c r="K21" s="232">
        <v>27</v>
      </c>
      <c r="L21" s="232">
        <v>373</v>
      </c>
      <c r="M21" s="233">
        <v>90</v>
      </c>
      <c r="N21" s="233">
        <v>1653</v>
      </c>
      <c r="O21" s="233">
        <v>5017</v>
      </c>
      <c r="P21" s="233">
        <v>89722</v>
      </c>
      <c r="Q21" s="233">
        <v>17619</v>
      </c>
      <c r="R21" s="233">
        <v>421</v>
      </c>
      <c r="S21" s="233">
        <v>9147</v>
      </c>
      <c r="T21" s="233">
        <v>15662</v>
      </c>
      <c r="U21" s="233">
        <v>2599</v>
      </c>
      <c r="V21" s="233">
        <v>4221</v>
      </c>
      <c r="W21" s="233">
        <v>7001</v>
      </c>
      <c r="X21" s="233">
        <v>17650</v>
      </c>
      <c r="Y21" s="233">
        <v>6245</v>
      </c>
      <c r="Z21" s="233">
        <v>25312</v>
      </c>
      <c r="AA21" s="233">
        <v>5989</v>
      </c>
      <c r="AB21" s="233">
        <v>1335</v>
      </c>
      <c r="AC21" s="233">
        <v>0</v>
      </c>
      <c r="AD21" s="233">
        <v>42</v>
      </c>
      <c r="AE21" s="233">
        <v>11</v>
      </c>
      <c r="AF21" s="233">
        <v>4</v>
      </c>
      <c r="AG21" s="233">
        <v>2</v>
      </c>
      <c r="AH21" s="233">
        <v>7</v>
      </c>
      <c r="AI21" s="233">
        <v>495</v>
      </c>
      <c r="AJ21" s="233">
        <v>1002</v>
      </c>
      <c r="AK21" s="233">
        <v>194</v>
      </c>
      <c r="AL21" s="233">
        <v>256</v>
      </c>
      <c r="AM21" s="233">
        <v>273</v>
      </c>
      <c r="AN21" s="233">
        <v>0</v>
      </c>
      <c r="AO21" s="233">
        <v>40</v>
      </c>
      <c r="AP21" s="233">
        <v>27</v>
      </c>
      <c r="AQ21" s="233">
        <v>14</v>
      </c>
      <c r="AR21" s="233">
        <v>67</v>
      </c>
      <c r="AS21" s="234">
        <v>223498</v>
      </c>
      <c r="AT21" s="235">
        <v>348</v>
      </c>
      <c r="AU21" s="233">
        <v>339</v>
      </c>
      <c r="AV21" s="233">
        <v>0</v>
      </c>
      <c r="AW21" s="236">
        <v>9</v>
      </c>
      <c r="AX21" s="235">
        <v>567</v>
      </c>
      <c r="AY21" s="233">
        <v>0</v>
      </c>
      <c r="AZ21" s="233">
        <v>567</v>
      </c>
      <c r="BA21" s="236">
        <v>0</v>
      </c>
      <c r="BB21" s="235">
        <v>258990</v>
      </c>
      <c r="BC21" s="235">
        <v>-49966</v>
      </c>
      <c r="BD21" s="237">
        <v>433437</v>
      </c>
    </row>
    <row r="22" spans="1:56" ht="114.75">
      <c r="A22" s="239" t="s">
        <v>558</v>
      </c>
      <c r="B22" s="231" t="s">
        <v>507</v>
      </c>
      <c r="C22" s="232">
        <v>1676</v>
      </c>
      <c r="D22" s="232">
        <v>4193</v>
      </c>
      <c r="E22" s="232">
        <v>3778</v>
      </c>
      <c r="F22" s="232">
        <v>1606</v>
      </c>
      <c r="G22" s="232">
        <v>7248</v>
      </c>
      <c r="H22" s="232">
        <v>241</v>
      </c>
      <c r="I22" s="232">
        <v>1387</v>
      </c>
      <c r="J22" s="232">
        <v>21</v>
      </c>
      <c r="K22" s="232">
        <v>267</v>
      </c>
      <c r="L22" s="232">
        <v>370</v>
      </c>
      <c r="M22" s="233">
        <v>102</v>
      </c>
      <c r="N22" s="233">
        <v>1203</v>
      </c>
      <c r="O22" s="233">
        <v>1333</v>
      </c>
      <c r="P22" s="233">
        <v>9459</v>
      </c>
      <c r="Q22" s="233">
        <v>8678</v>
      </c>
      <c r="R22" s="233">
        <v>417</v>
      </c>
      <c r="S22" s="233">
        <v>602</v>
      </c>
      <c r="T22" s="233">
        <v>3903</v>
      </c>
      <c r="U22" s="233">
        <v>1080</v>
      </c>
      <c r="V22" s="233">
        <v>509</v>
      </c>
      <c r="W22" s="233">
        <v>3174</v>
      </c>
      <c r="X22" s="233">
        <v>742</v>
      </c>
      <c r="Y22" s="233">
        <v>305</v>
      </c>
      <c r="Z22" s="233">
        <v>20491</v>
      </c>
      <c r="AA22" s="233">
        <v>3755</v>
      </c>
      <c r="AB22" s="233">
        <v>2697</v>
      </c>
      <c r="AC22" s="233">
        <v>6</v>
      </c>
      <c r="AD22" s="233">
        <v>265</v>
      </c>
      <c r="AE22" s="233">
        <v>38</v>
      </c>
      <c r="AF22" s="233">
        <v>22</v>
      </c>
      <c r="AG22" s="233">
        <v>88</v>
      </c>
      <c r="AH22" s="233">
        <v>89</v>
      </c>
      <c r="AI22" s="233">
        <v>829</v>
      </c>
      <c r="AJ22" s="233">
        <v>1842</v>
      </c>
      <c r="AK22" s="233">
        <v>160</v>
      </c>
      <c r="AL22" s="233">
        <v>257</v>
      </c>
      <c r="AM22" s="233">
        <v>341</v>
      </c>
      <c r="AN22" s="233">
        <v>3711</v>
      </c>
      <c r="AO22" s="233">
        <v>87</v>
      </c>
      <c r="AP22" s="233">
        <v>98</v>
      </c>
      <c r="AQ22" s="233">
        <v>125</v>
      </c>
      <c r="AR22" s="233">
        <v>86</v>
      </c>
      <c r="AS22" s="234">
        <v>87281</v>
      </c>
      <c r="AT22" s="235">
        <v>4675</v>
      </c>
      <c r="AU22" s="233">
        <v>4666</v>
      </c>
      <c r="AV22" s="233">
        <v>0</v>
      </c>
      <c r="AW22" s="236">
        <v>9</v>
      </c>
      <c r="AX22" s="235">
        <v>19801</v>
      </c>
      <c r="AY22" s="233">
        <v>17530</v>
      </c>
      <c r="AZ22" s="233">
        <v>2271</v>
      </c>
      <c r="BA22" s="236">
        <v>0</v>
      </c>
      <c r="BB22" s="235">
        <v>14100</v>
      </c>
      <c r="BC22" s="235">
        <v>-49112</v>
      </c>
      <c r="BD22" s="237">
        <v>76745</v>
      </c>
    </row>
    <row r="23" spans="1:56" ht="102.75">
      <c r="A23" s="238" t="s">
        <v>559</v>
      </c>
      <c r="B23" s="231" t="s">
        <v>508</v>
      </c>
      <c r="C23" s="232">
        <v>2635</v>
      </c>
      <c r="D23" s="232">
        <v>23</v>
      </c>
      <c r="E23" s="232">
        <v>269</v>
      </c>
      <c r="F23" s="232">
        <v>200</v>
      </c>
      <c r="G23" s="232">
        <v>2869</v>
      </c>
      <c r="H23" s="232">
        <v>117</v>
      </c>
      <c r="I23" s="232">
        <v>228</v>
      </c>
      <c r="J23" s="232">
        <v>153</v>
      </c>
      <c r="K23" s="232">
        <v>24</v>
      </c>
      <c r="L23" s="232">
        <v>201</v>
      </c>
      <c r="M23" s="233">
        <v>101</v>
      </c>
      <c r="N23" s="233">
        <v>276</v>
      </c>
      <c r="O23" s="233">
        <v>520</v>
      </c>
      <c r="P23" s="233">
        <v>657</v>
      </c>
      <c r="Q23" s="233">
        <v>566</v>
      </c>
      <c r="R23" s="233">
        <v>4612</v>
      </c>
      <c r="S23" s="233">
        <v>1722</v>
      </c>
      <c r="T23" s="233">
        <v>1080</v>
      </c>
      <c r="U23" s="233">
        <v>300</v>
      </c>
      <c r="V23" s="233">
        <v>617</v>
      </c>
      <c r="W23" s="233">
        <v>1354</v>
      </c>
      <c r="X23" s="233">
        <v>981</v>
      </c>
      <c r="Y23" s="233">
        <v>82</v>
      </c>
      <c r="Z23" s="233">
        <v>4706</v>
      </c>
      <c r="AA23" s="233">
        <v>7282</v>
      </c>
      <c r="AB23" s="233">
        <v>1053</v>
      </c>
      <c r="AC23" s="233">
        <v>10</v>
      </c>
      <c r="AD23" s="233">
        <v>105</v>
      </c>
      <c r="AE23" s="233">
        <v>320</v>
      </c>
      <c r="AF23" s="233">
        <v>1870</v>
      </c>
      <c r="AG23" s="233">
        <v>1903</v>
      </c>
      <c r="AH23" s="233">
        <v>341</v>
      </c>
      <c r="AI23" s="233">
        <v>449</v>
      </c>
      <c r="AJ23" s="233">
        <v>1150</v>
      </c>
      <c r="AK23" s="233">
        <v>1355</v>
      </c>
      <c r="AL23" s="233">
        <v>160</v>
      </c>
      <c r="AM23" s="233">
        <v>820</v>
      </c>
      <c r="AN23" s="233">
        <v>1464</v>
      </c>
      <c r="AO23" s="233">
        <v>816</v>
      </c>
      <c r="AP23" s="233">
        <v>575</v>
      </c>
      <c r="AQ23" s="233">
        <v>63</v>
      </c>
      <c r="AR23" s="233">
        <v>1051</v>
      </c>
      <c r="AS23" s="234">
        <v>45080</v>
      </c>
      <c r="AT23" s="235">
        <v>43342</v>
      </c>
      <c r="AU23" s="233">
        <v>42710</v>
      </c>
      <c r="AV23" s="233">
        <v>0</v>
      </c>
      <c r="AW23" s="236">
        <v>632</v>
      </c>
      <c r="AX23" s="235">
        <v>41264</v>
      </c>
      <c r="AY23" s="233">
        <v>37318</v>
      </c>
      <c r="AZ23" s="233">
        <v>3946</v>
      </c>
      <c r="BA23" s="236">
        <v>0</v>
      </c>
      <c r="BB23" s="235">
        <v>9473</v>
      </c>
      <c r="BC23" s="235">
        <v>-85882</v>
      </c>
      <c r="BD23" s="237">
        <v>53277</v>
      </c>
    </row>
    <row r="24" spans="1:56" ht="77.25">
      <c r="A24" s="238" t="s">
        <v>560</v>
      </c>
      <c r="B24" s="231" t="s">
        <v>509</v>
      </c>
      <c r="C24" s="232">
        <v>513</v>
      </c>
      <c r="D24" s="232">
        <v>38</v>
      </c>
      <c r="E24" s="232">
        <v>32</v>
      </c>
      <c r="F24" s="232">
        <v>344</v>
      </c>
      <c r="G24" s="232">
        <v>550</v>
      </c>
      <c r="H24" s="232">
        <v>92</v>
      </c>
      <c r="I24" s="232">
        <v>224</v>
      </c>
      <c r="J24" s="232">
        <v>14</v>
      </c>
      <c r="K24" s="232">
        <v>6</v>
      </c>
      <c r="L24" s="232">
        <v>56</v>
      </c>
      <c r="M24" s="233">
        <v>40</v>
      </c>
      <c r="N24" s="233">
        <v>34</v>
      </c>
      <c r="O24" s="233">
        <v>87</v>
      </c>
      <c r="P24" s="233">
        <v>256</v>
      </c>
      <c r="Q24" s="233">
        <v>217</v>
      </c>
      <c r="R24" s="233">
        <v>168</v>
      </c>
      <c r="S24" s="233">
        <v>1634</v>
      </c>
      <c r="T24" s="233">
        <v>313</v>
      </c>
      <c r="U24" s="233">
        <v>105</v>
      </c>
      <c r="V24" s="233">
        <v>42</v>
      </c>
      <c r="W24" s="233">
        <v>763</v>
      </c>
      <c r="X24" s="233">
        <v>298</v>
      </c>
      <c r="Y24" s="233">
        <v>33</v>
      </c>
      <c r="Z24" s="233">
        <v>4928</v>
      </c>
      <c r="AA24" s="233">
        <v>1410</v>
      </c>
      <c r="AB24" s="233">
        <v>293</v>
      </c>
      <c r="AC24" s="233">
        <v>1</v>
      </c>
      <c r="AD24" s="233">
        <v>62</v>
      </c>
      <c r="AE24" s="233">
        <v>30</v>
      </c>
      <c r="AF24" s="233">
        <v>96</v>
      </c>
      <c r="AG24" s="233">
        <v>147</v>
      </c>
      <c r="AH24" s="233">
        <v>648</v>
      </c>
      <c r="AI24" s="233">
        <v>174</v>
      </c>
      <c r="AJ24" s="233">
        <v>657</v>
      </c>
      <c r="AK24" s="233">
        <v>134</v>
      </c>
      <c r="AL24" s="233">
        <v>44</v>
      </c>
      <c r="AM24" s="233">
        <v>131</v>
      </c>
      <c r="AN24" s="233">
        <v>248</v>
      </c>
      <c r="AO24" s="233">
        <v>154</v>
      </c>
      <c r="AP24" s="233">
        <v>155</v>
      </c>
      <c r="AQ24" s="233">
        <v>24</v>
      </c>
      <c r="AR24" s="233">
        <v>94</v>
      </c>
      <c r="AS24" s="234">
        <v>15289</v>
      </c>
      <c r="AT24" s="235">
        <v>39633</v>
      </c>
      <c r="AU24" s="233">
        <v>39633</v>
      </c>
      <c r="AV24" s="233">
        <v>0</v>
      </c>
      <c r="AW24" s="236">
        <v>0</v>
      </c>
      <c r="AX24" s="235">
        <v>24200</v>
      </c>
      <c r="AY24" s="233">
        <v>22152</v>
      </c>
      <c r="AZ24" s="233">
        <v>2048</v>
      </c>
      <c r="BA24" s="236">
        <v>0</v>
      </c>
      <c r="BB24" s="235">
        <v>24586</v>
      </c>
      <c r="BC24" s="235">
        <v>-38790</v>
      </c>
      <c r="BD24" s="237">
        <v>64918</v>
      </c>
    </row>
    <row r="25" spans="1:56" ht="128.25">
      <c r="A25" s="238" t="s">
        <v>561</v>
      </c>
      <c r="B25" s="231" t="s">
        <v>510</v>
      </c>
      <c r="C25" s="232">
        <v>14838</v>
      </c>
      <c r="D25" s="232">
        <v>9834</v>
      </c>
      <c r="E25" s="232">
        <v>1591</v>
      </c>
      <c r="F25" s="232">
        <v>6207</v>
      </c>
      <c r="G25" s="232">
        <v>9608</v>
      </c>
      <c r="H25" s="232">
        <v>223</v>
      </c>
      <c r="I25" s="232">
        <v>2106</v>
      </c>
      <c r="J25" s="232">
        <v>200</v>
      </c>
      <c r="K25" s="232">
        <v>46</v>
      </c>
      <c r="L25" s="232">
        <v>1017</v>
      </c>
      <c r="M25" s="233">
        <v>460</v>
      </c>
      <c r="N25" s="233">
        <v>347</v>
      </c>
      <c r="O25" s="233">
        <v>1873</v>
      </c>
      <c r="P25" s="233">
        <v>7199</v>
      </c>
      <c r="Q25" s="233">
        <v>1862</v>
      </c>
      <c r="R25" s="233">
        <v>492</v>
      </c>
      <c r="S25" s="233">
        <v>4000</v>
      </c>
      <c r="T25" s="233">
        <v>11421</v>
      </c>
      <c r="U25" s="233">
        <v>2896</v>
      </c>
      <c r="V25" s="233">
        <v>7266</v>
      </c>
      <c r="W25" s="233">
        <v>7003</v>
      </c>
      <c r="X25" s="233">
        <v>2181</v>
      </c>
      <c r="Y25" s="233">
        <v>298</v>
      </c>
      <c r="Z25" s="233">
        <v>4343</v>
      </c>
      <c r="AA25" s="233">
        <v>4499</v>
      </c>
      <c r="AB25" s="233">
        <v>3285</v>
      </c>
      <c r="AC25" s="233">
        <v>4</v>
      </c>
      <c r="AD25" s="233">
        <v>142</v>
      </c>
      <c r="AE25" s="233">
        <v>22</v>
      </c>
      <c r="AF25" s="233">
        <v>12</v>
      </c>
      <c r="AG25" s="233">
        <v>49</v>
      </c>
      <c r="AH25" s="233">
        <v>12</v>
      </c>
      <c r="AI25" s="233">
        <v>841</v>
      </c>
      <c r="AJ25" s="233">
        <v>841</v>
      </c>
      <c r="AK25" s="233">
        <v>814</v>
      </c>
      <c r="AL25" s="233">
        <v>78</v>
      </c>
      <c r="AM25" s="233">
        <v>566</v>
      </c>
      <c r="AN25" s="233">
        <v>1002</v>
      </c>
      <c r="AO25" s="233">
        <v>66</v>
      </c>
      <c r="AP25" s="233">
        <v>74</v>
      </c>
      <c r="AQ25" s="233">
        <v>47</v>
      </c>
      <c r="AR25" s="233">
        <v>91</v>
      </c>
      <c r="AS25" s="234">
        <v>109756</v>
      </c>
      <c r="AT25" s="235">
        <v>2524</v>
      </c>
      <c r="AU25" s="233">
        <v>2366</v>
      </c>
      <c r="AV25" s="233">
        <v>0</v>
      </c>
      <c r="AW25" s="236">
        <v>158</v>
      </c>
      <c r="AX25" s="235">
        <v>92808</v>
      </c>
      <c r="AY25" s="233">
        <v>81435</v>
      </c>
      <c r="AZ25" s="233">
        <v>11373</v>
      </c>
      <c r="BA25" s="236">
        <v>0</v>
      </c>
      <c r="BB25" s="235">
        <v>47622</v>
      </c>
      <c r="BC25" s="235">
        <v>-155142</v>
      </c>
      <c r="BD25" s="237">
        <v>97568</v>
      </c>
    </row>
    <row r="26" spans="1:56" ht="102.75">
      <c r="A26" s="238" t="s">
        <v>562</v>
      </c>
      <c r="B26" s="231" t="s">
        <v>511</v>
      </c>
      <c r="C26" s="232">
        <v>14332</v>
      </c>
      <c r="D26" s="232">
        <v>78</v>
      </c>
      <c r="E26" s="232">
        <v>107</v>
      </c>
      <c r="F26" s="232">
        <v>2315</v>
      </c>
      <c r="G26" s="232">
        <v>1863</v>
      </c>
      <c r="H26" s="232">
        <v>75</v>
      </c>
      <c r="I26" s="232">
        <v>361</v>
      </c>
      <c r="J26" s="232">
        <v>9</v>
      </c>
      <c r="K26" s="232">
        <v>27</v>
      </c>
      <c r="L26" s="232">
        <v>77</v>
      </c>
      <c r="M26" s="233">
        <v>15</v>
      </c>
      <c r="N26" s="233">
        <v>56</v>
      </c>
      <c r="O26" s="233">
        <v>788</v>
      </c>
      <c r="P26" s="233">
        <v>123</v>
      </c>
      <c r="Q26" s="233">
        <v>35</v>
      </c>
      <c r="R26" s="233">
        <v>185</v>
      </c>
      <c r="S26" s="233">
        <v>38</v>
      </c>
      <c r="T26" s="233">
        <v>340</v>
      </c>
      <c r="U26" s="233">
        <v>4487</v>
      </c>
      <c r="V26" s="233">
        <v>116</v>
      </c>
      <c r="W26" s="233">
        <v>248</v>
      </c>
      <c r="X26" s="233">
        <v>235</v>
      </c>
      <c r="Y26" s="233">
        <v>401</v>
      </c>
      <c r="Z26" s="233">
        <v>0</v>
      </c>
      <c r="AA26" s="233">
        <v>9434</v>
      </c>
      <c r="AB26" s="233">
        <v>3961</v>
      </c>
      <c r="AC26" s="233">
        <v>34</v>
      </c>
      <c r="AD26" s="233">
        <v>41</v>
      </c>
      <c r="AE26" s="233">
        <v>12</v>
      </c>
      <c r="AF26" s="233">
        <v>52</v>
      </c>
      <c r="AG26" s="233">
        <v>37</v>
      </c>
      <c r="AH26" s="233">
        <v>25</v>
      </c>
      <c r="AI26" s="233">
        <v>397</v>
      </c>
      <c r="AJ26" s="233">
        <v>192</v>
      </c>
      <c r="AK26" s="233">
        <v>2</v>
      </c>
      <c r="AL26" s="233">
        <v>34</v>
      </c>
      <c r="AM26" s="233">
        <v>432</v>
      </c>
      <c r="AN26" s="233">
        <v>763</v>
      </c>
      <c r="AO26" s="233">
        <v>343</v>
      </c>
      <c r="AP26" s="233">
        <v>115</v>
      </c>
      <c r="AQ26" s="233">
        <v>19</v>
      </c>
      <c r="AR26" s="233">
        <v>68</v>
      </c>
      <c r="AS26" s="234">
        <v>42272</v>
      </c>
      <c r="AT26" s="235">
        <v>75468</v>
      </c>
      <c r="AU26" s="233">
        <v>73688</v>
      </c>
      <c r="AV26" s="233">
        <v>0</v>
      </c>
      <c r="AW26" s="236">
        <v>1780</v>
      </c>
      <c r="AX26" s="235">
        <v>54421</v>
      </c>
      <c r="AY26" s="233">
        <v>49986</v>
      </c>
      <c r="AZ26" s="233">
        <v>4435</v>
      </c>
      <c r="BA26" s="236">
        <v>0</v>
      </c>
      <c r="BB26" s="235">
        <v>11205</v>
      </c>
      <c r="BC26" s="235">
        <v>-111533</v>
      </c>
      <c r="BD26" s="237">
        <v>71833</v>
      </c>
    </row>
    <row r="27" spans="1:56" ht="64.5">
      <c r="A27" s="238" t="s">
        <v>563</v>
      </c>
      <c r="B27" s="231" t="s">
        <v>512</v>
      </c>
      <c r="C27" s="232">
        <v>2038</v>
      </c>
      <c r="D27" s="232">
        <v>48</v>
      </c>
      <c r="E27" s="232">
        <v>30</v>
      </c>
      <c r="F27" s="232">
        <v>612</v>
      </c>
      <c r="G27" s="232">
        <v>515</v>
      </c>
      <c r="H27" s="232">
        <v>0</v>
      </c>
      <c r="I27" s="232">
        <v>24</v>
      </c>
      <c r="J27" s="232">
        <v>7</v>
      </c>
      <c r="K27" s="232">
        <v>0</v>
      </c>
      <c r="L27" s="232">
        <v>28</v>
      </c>
      <c r="M27" s="233">
        <v>1</v>
      </c>
      <c r="N27" s="233">
        <v>7</v>
      </c>
      <c r="O27" s="233">
        <v>167</v>
      </c>
      <c r="P27" s="233">
        <v>632</v>
      </c>
      <c r="Q27" s="233">
        <v>294</v>
      </c>
      <c r="R27" s="233">
        <v>181</v>
      </c>
      <c r="S27" s="233">
        <v>44</v>
      </c>
      <c r="T27" s="233">
        <v>130</v>
      </c>
      <c r="U27" s="233">
        <v>1842</v>
      </c>
      <c r="V27" s="233">
        <v>4436</v>
      </c>
      <c r="W27" s="233">
        <v>1838</v>
      </c>
      <c r="X27" s="233">
        <v>166</v>
      </c>
      <c r="Y27" s="233">
        <v>58</v>
      </c>
      <c r="Z27" s="233">
        <v>3370</v>
      </c>
      <c r="AA27" s="233">
        <v>1179</v>
      </c>
      <c r="AB27" s="233">
        <v>6949</v>
      </c>
      <c r="AC27" s="233">
        <v>0</v>
      </c>
      <c r="AD27" s="233">
        <v>4</v>
      </c>
      <c r="AE27" s="233">
        <v>4</v>
      </c>
      <c r="AF27" s="233">
        <v>0</v>
      </c>
      <c r="AG27" s="233">
        <v>0</v>
      </c>
      <c r="AH27" s="233">
        <v>57</v>
      </c>
      <c r="AI27" s="233">
        <v>61</v>
      </c>
      <c r="AJ27" s="233">
        <v>178</v>
      </c>
      <c r="AK27" s="233">
        <v>29</v>
      </c>
      <c r="AL27" s="233">
        <v>0</v>
      </c>
      <c r="AM27" s="233">
        <v>207</v>
      </c>
      <c r="AN27" s="233">
        <v>0</v>
      </c>
      <c r="AO27" s="233">
        <v>91</v>
      </c>
      <c r="AP27" s="233">
        <v>4</v>
      </c>
      <c r="AQ27" s="233">
        <v>3</v>
      </c>
      <c r="AR27" s="233">
        <v>4</v>
      </c>
      <c r="AS27" s="234">
        <v>25238</v>
      </c>
      <c r="AT27" s="235">
        <v>1078</v>
      </c>
      <c r="AU27" s="233">
        <v>1078</v>
      </c>
      <c r="AV27" s="233">
        <v>0</v>
      </c>
      <c r="AW27" s="236">
        <v>0</v>
      </c>
      <c r="AX27" s="235">
        <v>29553</v>
      </c>
      <c r="AY27" s="233">
        <v>30971</v>
      </c>
      <c r="AZ27" s="233">
        <v>-1418</v>
      </c>
      <c r="BA27" s="236">
        <v>0</v>
      </c>
      <c r="BB27" s="235">
        <v>7627</v>
      </c>
      <c r="BC27" s="235">
        <v>-7400</v>
      </c>
      <c r="BD27" s="237">
        <v>56096</v>
      </c>
    </row>
    <row r="28" spans="1:56" ht="128.25">
      <c r="A28" s="238" t="s">
        <v>564</v>
      </c>
      <c r="B28" s="231" t="s">
        <v>513</v>
      </c>
      <c r="C28" s="232">
        <v>524</v>
      </c>
      <c r="D28" s="232">
        <v>3910</v>
      </c>
      <c r="E28" s="232">
        <v>275</v>
      </c>
      <c r="F28" s="232">
        <v>2621</v>
      </c>
      <c r="G28" s="232">
        <v>1661</v>
      </c>
      <c r="H28" s="232">
        <v>81</v>
      </c>
      <c r="I28" s="232">
        <v>486</v>
      </c>
      <c r="J28" s="232">
        <v>46</v>
      </c>
      <c r="K28" s="232">
        <v>99</v>
      </c>
      <c r="L28" s="232">
        <v>432</v>
      </c>
      <c r="M28" s="233">
        <v>144</v>
      </c>
      <c r="N28" s="233">
        <v>103</v>
      </c>
      <c r="O28" s="233">
        <v>588</v>
      </c>
      <c r="P28" s="233">
        <v>2314</v>
      </c>
      <c r="Q28" s="233">
        <v>265</v>
      </c>
      <c r="R28" s="233">
        <v>31</v>
      </c>
      <c r="S28" s="233">
        <v>168</v>
      </c>
      <c r="T28" s="233">
        <v>264</v>
      </c>
      <c r="U28" s="233">
        <v>153</v>
      </c>
      <c r="V28" s="233">
        <v>224</v>
      </c>
      <c r="W28" s="233">
        <v>4425</v>
      </c>
      <c r="X28" s="233">
        <v>1536</v>
      </c>
      <c r="Y28" s="233">
        <v>112</v>
      </c>
      <c r="Z28" s="233">
        <v>1262</v>
      </c>
      <c r="AA28" s="233">
        <v>3487</v>
      </c>
      <c r="AB28" s="233">
        <v>5744</v>
      </c>
      <c r="AC28" s="233">
        <v>28</v>
      </c>
      <c r="AD28" s="233">
        <v>229</v>
      </c>
      <c r="AE28" s="233">
        <v>56</v>
      </c>
      <c r="AF28" s="233">
        <v>888</v>
      </c>
      <c r="AG28" s="233">
        <v>379</v>
      </c>
      <c r="AH28" s="233">
        <v>969</v>
      </c>
      <c r="AI28" s="233">
        <v>1527</v>
      </c>
      <c r="AJ28" s="233">
        <v>310</v>
      </c>
      <c r="AK28" s="233">
        <v>18</v>
      </c>
      <c r="AL28" s="233">
        <v>147</v>
      </c>
      <c r="AM28" s="233">
        <v>491</v>
      </c>
      <c r="AN28" s="233">
        <v>7733</v>
      </c>
      <c r="AO28" s="233">
        <v>407</v>
      </c>
      <c r="AP28" s="233">
        <v>458</v>
      </c>
      <c r="AQ28" s="233">
        <v>87</v>
      </c>
      <c r="AR28" s="233">
        <v>161</v>
      </c>
      <c r="AS28" s="234">
        <v>44843</v>
      </c>
      <c r="AT28" s="235">
        <v>45808</v>
      </c>
      <c r="AU28" s="233">
        <v>45727</v>
      </c>
      <c r="AV28" s="233">
        <v>0</v>
      </c>
      <c r="AW28" s="236">
        <v>81</v>
      </c>
      <c r="AX28" s="235">
        <v>3372</v>
      </c>
      <c r="AY28" s="233">
        <v>2060</v>
      </c>
      <c r="AZ28" s="233">
        <v>1208</v>
      </c>
      <c r="BA28" s="236">
        <v>104</v>
      </c>
      <c r="BB28" s="235">
        <v>22889</v>
      </c>
      <c r="BC28" s="235">
        <v>-28315</v>
      </c>
      <c r="BD28" s="237">
        <v>88597</v>
      </c>
    </row>
    <row r="29" spans="1:56" ht="115.5">
      <c r="A29" s="238" t="s">
        <v>565</v>
      </c>
      <c r="B29" s="231" t="s">
        <v>514</v>
      </c>
      <c r="C29" s="240">
        <v>11561</v>
      </c>
      <c r="D29" s="232">
        <v>9214</v>
      </c>
      <c r="E29" s="232">
        <v>982</v>
      </c>
      <c r="F29" s="232">
        <v>20827</v>
      </c>
      <c r="G29" s="232">
        <v>21542</v>
      </c>
      <c r="H29" s="232">
        <v>1171</v>
      </c>
      <c r="I29" s="232">
        <v>5349</v>
      </c>
      <c r="J29" s="232">
        <v>1033</v>
      </c>
      <c r="K29" s="232">
        <v>2022</v>
      </c>
      <c r="L29" s="232">
        <v>5974</v>
      </c>
      <c r="M29" s="232">
        <v>524</v>
      </c>
      <c r="N29" s="233">
        <v>1969</v>
      </c>
      <c r="O29" s="233">
        <v>5822</v>
      </c>
      <c r="P29" s="233">
        <v>26283</v>
      </c>
      <c r="Q29" s="233">
        <v>1785</v>
      </c>
      <c r="R29" s="233">
        <v>311</v>
      </c>
      <c r="S29" s="233">
        <v>967</v>
      </c>
      <c r="T29" s="233">
        <v>2742</v>
      </c>
      <c r="U29" s="233">
        <v>439</v>
      </c>
      <c r="V29" s="233">
        <v>973</v>
      </c>
      <c r="W29" s="233">
        <v>1251</v>
      </c>
      <c r="X29" s="233">
        <v>27601</v>
      </c>
      <c r="Y29" s="233">
        <v>5456</v>
      </c>
      <c r="Z29" s="233">
        <v>2230</v>
      </c>
      <c r="AA29" s="233">
        <v>11281</v>
      </c>
      <c r="AB29" s="233">
        <v>20411</v>
      </c>
      <c r="AC29" s="233">
        <v>181</v>
      </c>
      <c r="AD29" s="233">
        <v>2592</v>
      </c>
      <c r="AE29" s="233">
        <v>214</v>
      </c>
      <c r="AF29" s="233">
        <v>2416</v>
      </c>
      <c r="AG29" s="233">
        <v>338</v>
      </c>
      <c r="AH29" s="233">
        <v>102</v>
      </c>
      <c r="AI29" s="233">
        <v>41</v>
      </c>
      <c r="AJ29" s="233">
        <v>1150</v>
      </c>
      <c r="AK29" s="233">
        <v>331</v>
      </c>
      <c r="AL29" s="233">
        <v>109</v>
      </c>
      <c r="AM29" s="233">
        <v>2592</v>
      </c>
      <c r="AN29" s="233">
        <v>7502</v>
      </c>
      <c r="AO29" s="233">
        <v>11108</v>
      </c>
      <c r="AP29" s="233">
        <v>7131</v>
      </c>
      <c r="AQ29" s="233">
        <v>1668</v>
      </c>
      <c r="AR29" s="233">
        <v>759</v>
      </c>
      <c r="AS29" s="234">
        <v>227954</v>
      </c>
      <c r="AT29" s="235">
        <v>62473</v>
      </c>
      <c r="AU29" s="233">
        <v>23738</v>
      </c>
      <c r="AV29" s="233">
        <v>0</v>
      </c>
      <c r="AW29" s="236">
        <v>38735</v>
      </c>
      <c r="AX29" s="235">
        <v>0</v>
      </c>
      <c r="AY29" s="233">
        <v>0</v>
      </c>
      <c r="AZ29" s="233">
        <v>0</v>
      </c>
      <c r="BA29" s="236">
        <v>0</v>
      </c>
      <c r="BB29" s="235">
        <v>8425</v>
      </c>
      <c r="BC29" s="235">
        <v>-1307</v>
      </c>
      <c r="BD29" s="237">
        <v>297545</v>
      </c>
    </row>
    <row r="30" spans="1:56" ht="90">
      <c r="A30" s="238" t="s">
        <v>566</v>
      </c>
      <c r="B30" s="231" t="s">
        <v>515</v>
      </c>
      <c r="C30" s="240">
        <v>707</v>
      </c>
      <c r="D30" s="232">
        <v>177</v>
      </c>
      <c r="E30" s="232">
        <v>10</v>
      </c>
      <c r="F30" s="232">
        <v>346</v>
      </c>
      <c r="G30" s="232">
        <v>1418</v>
      </c>
      <c r="H30" s="232">
        <v>78</v>
      </c>
      <c r="I30" s="232">
        <v>501</v>
      </c>
      <c r="J30" s="232">
        <v>31</v>
      </c>
      <c r="K30" s="232">
        <v>7</v>
      </c>
      <c r="L30" s="232">
        <v>194</v>
      </c>
      <c r="M30" s="232">
        <v>36</v>
      </c>
      <c r="N30" s="233">
        <v>25</v>
      </c>
      <c r="O30" s="233">
        <v>85</v>
      </c>
      <c r="P30" s="233">
        <v>948</v>
      </c>
      <c r="Q30" s="233">
        <v>85</v>
      </c>
      <c r="R30" s="233">
        <v>11</v>
      </c>
      <c r="S30" s="233">
        <v>27</v>
      </c>
      <c r="T30" s="233">
        <v>109</v>
      </c>
      <c r="U30" s="233">
        <v>23</v>
      </c>
      <c r="V30" s="233">
        <v>54</v>
      </c>
      <c r="W30" s="233">
        <v>46</v>
      </c>
      <c r="X30" s="233">
        <v>4343</v>
      </c>
      <c r="Y30" s="233">
        <v>1506</v>
      </c>
      <c r="Z30" s="233">
        <v>192</v>
      </c>
      <c r="AA30" s="233">
        <v>1341</v>
      </c>
      <c r="AB30" s="233">
        <v>499</v>
      </c>
      <c r="AC30" s="233">
        <v>10</v>
      </c>
      <c r="AD30" s="233">
        <v>236</v>
      </c>
      <c r="AE30" s="233">
        <v>8</v>
      </c>
      <c r="AF30" s="233">
        <v>7</v>
      </c>
      <c r="AG30" s="233">
        <v>52</v>
      </c>
      <c r="AH30" s="233">
        <v>422</v>
      </c>
      <c r="AI30" s="233">
        <v>1087</v>
      </c>
      <c r="AJ30" s="233">
        <v>493</v>
      </c>
      <c r="AK30" s="233">
        <v>14</v>
      </c>
      <c r="AL30" s="233">
        <v>2</v>
      </c>
      <c r="AM30" s="233">
        <v>1297</v>
      </c>
      <c r="AN30" s="233">
        <v>388</v>
      </c>
      <c r="AO30" s="233">
        <v>487</v>
      </c>
      <c r="AP30" s="233">
        <v>577</v>
      </c>
      <c r="AQ30" s="233">
        <v>68</v>
      </c>
      <c r="AR30" s="233">
        <v>146</v>
      </c>
      <c r="AS30" s="234">
        <v>18093</v>
      </c>
      <c r="AT30" s="235">
        <v>19713</v>
      </c>
      <c r="AU30" s="233">
        <v>3644</v>
      </c>
      <c r="AV30" s="233">
        <v>0</v>
      </c>
      <c r="AW30" s="236">
        <v>16069</v>
      </c>
      <c r="AX30" s="235">
        <v>0</v>
      </c>
      <c r="AY30" s="233">
        <v>0</v>
      </c>
      <c r="AZ30" s="233">
        <v>0</v>
      </c>
      <c r="BA30" s="236">
        <v>0</v>
      </c>
      <c r="BB30" s="235">
        <v>1607</v>
      </c>
      <c r="BC30" s="235">
        <v>-1127</v>
      </c>
      <c r="BD30" s="237">
        <v>38286</v>
      </c>
    </row>
    <row r="31" spans="1:56" ht="26.25">
      <c r="A31" s="238" t="s">
        <v>366</v>
      </c>
      <c r="B31" s="231" t="s">
        <v>516</v>
      </c>
      <c r="C31" s="232">
        <v>2580</v>
      </c>
      <c r="D31" s="232">
        <v>230</v>
      </c>
      <c r="E31" s="232">
        <v>959</v>
      </c>
      <c r="F31" s="232">
        <v>1064</v>
      </c>
      <c r="G31" s="232">
        <v>2000</v>
      </c>
      <c r="H31" s="232">
        <v>113</v>
      </c>
      <c r="I31" s="232">
        <v>706</v>
      </c>
      <c r="J31" s="232">
        <v>37</v>
      </c>
      <c r="K31" s="232">
        <v>65</v>
      </c>
      <c r="L31" s="232">
        <v>329</v>
      </c>
      <c r="M31" s="233">
        <v>146</v>
      </c>
      <c r="N31" s="233">
        <v>118</v>
      </c>
      <c r="O31" s="233">
        <v>1161</v>
      </c>
      <c r="P31" s="233">
        <v>471</v>
      </c>
      <c r="Q31" s="233">
        <v>302</v>
      </c>
      <c r="R31" s="233">
        <v>39</v>
      </c>
      <c r="S31" s="233">
        <v>105</v>
      </c>
      <c r="T31" s="233">
        <v>157</v>
      </c>
      <c r="U31" s="233">
        <v>223</v>
      </c>
      <c r="V31" s="233">
        <v>85</v>
      </c>
      <c r="W31" s="233">
        <v>566</v>
      </c>
      <c r="X31" s="233">
        <v>1159</v>
      </c>
      <c r="Y31" s="233">
        <v>338</v>
      </c>
      <c r="Z31" s="233">
        <v>82422</v>
      </c>
      <c r="AA31" s="233">
        <v>3957</v>
      </c>
      <c r="AB31" s="233">
        <v>5266</v>
      </c>
      <c r="AC31" s="233">
        <v>10</v>
      </c>
      <c r="AD31" s="233">
        <v>538</v>
      </c>
      <c r="AE31" s="233">
        <v>36</v>
      </c>
      <c r="AF31" s="233">
        <v>285</v>
      </c>
      <c r="AG31" s="233">
        <v>367</v>
      </c>
      <c r="AH31" s="233">
        <v>217</v>
      </c>
      <c r="AI31" s="233">
        <v>10752</v>
      </c>
      <c r="AJ31" s="233">
        <v>5083</v>
      </c>
      <c r="AK31" s="233">
        <v>182</v>
      </c>
      <c r="AL31" s="233">
        <v>257</v>
      </c>
      <c r="AM31" s="233">
        <v>1430</v>
      </c>
      <c r="AN31" s="233">
        <v>7662</v>
      </c>
      <c r="AO31" s="233">
        <v>165</v>
      </c>
      <c r="AP31" s="233">
        <v>810</v>
      </c>
      <c r="AQ31" s="233">
        <v>71</v>
      </c>
      <c r="AR31" s="233">
        <v>196</v>
      </c>
      <c r="AS31" s="234">
        <v>132659</v>
      </c>
      <c r="AT31" s="235">
        <v>2970</v>
      </c>
      <c r="AU31" s="233">
        <v>2970</v>
      </c>
      <c r="AV31" s="233">
        <v>0</v>
      </c>
      <c r="AW31" s="236">
        <v>0</v>
      </c>
      <c r="AX31" s="235">
        <v>205947</v>
      </c>
      <c r="AY31" s="233">
        <v>206977</v>
      </c>
      <c r="AZ31" s="233">
        <v>-1030</v>
      </c>
      <c r="BA31" s="236">
        <v>0</v>
      </c>
      <c r="BB31" s="235">
        <v>2546</v>
      </c>
      <c r="BC31" s="235">
        <v>-1576</v>
      </c>
      <c r="BD31" s="237">
        <v>342546</v>
      </c>
    </row>
    <row r="32" spans="1:56" ht="115.5">
      <c r="A32" s="238" t="s">
        <v>567</v>
      </c>
      <c r="B32" s="231" t="s">
        <v>517</v>
      </c>
      <c r="C32" s="232">
        <v>94928</v>
      </c>
      <c r="D32" s="232">
        <v>17053</v>
      </c>
      <c r="E32" s="232">
        <v>12870</v>
      </c>
      <c r="F32" s="232">
        <v>8607</v>
      </c>
      <c r="G32" s="232">
        <v>220006</v>
      </c>
      <c r="H32" s="232">
        <v>21107</v>
      </c>
      <c r="I32" s="232">
        <v>10686</v>
      </c>
      <c r="J32" s="232">
        <v>10045</v>
      </c>
      <c r="K32" s="232">
        <v>51871</v>
      </c>
      <c r="L32" s="232">
        <v>42422</v>
      </c>
      <c r="M32" s="233">
        <v>28048</v>
      </c>
      <c r="N32" s="233">
        <v>6942</v>
      </c>
      <c r="O32" s="233">
        <v>17213</v>
      </c>
      <c r="P32" s="233">
        <v>25551</v>
      </c>
      <c r="Q32" s="233">
        <v>14207</v>
      </c>
      <c r="R32" s="233">
        <v>24907</v>
      </c>
      <c r="S32" s="233">
        <v>15463</v>
      </c>
      <c r="T32" s="233">
        <v>16039</v>
      </c>
      <c r="U32" s="233">
        <v>28520</v>
      </c>
      <c r="V32" s="233">
        <v>4812</v>
      </c>
      <c r="W32" s="233">
        <v>9604</v>
      </c>
      <c r="X32" s="233">
        <v>1035</v>
      </c>
      <c r="Y32" s="233">
        <v>1097</v>
      </c>
      <c r="Z32" s="233">
        <v>8194</v>
      </c>
      <c r="AA32" s="233">
        <v>113743</v>
      </c>
      <c r="AB32" s="233">
        <v>7213</v>
      </c>
      <c r="AC32" s="233">
        <v>58</v>
      </c>
      <c r="AD32" s="233">
        <v>240</v>
      </c>
      <c r="AE32" s="233">
        <v>331</v>
      </c>
      <c r="AF32" s="233">
        <v>5147</v>
      </c>
      <c r="AG32" s="233">
        <v>350</v>
      </c>
      <c r="AH32" s="233">
        <v>150</v>
      </c>
      <c r="AI32" s="233">
        <v>2591</v>
      </c>
      <c r="AJ32" s="233">
        <v>959</v>
      </c>
      <c r="AK32" s="233">
        <v>246</v>
      </c>
      <c r="AL32" s="233">
        <v>1135</v>
      </c>
      <c r="AM32" s="233">
        <v>1905</v>
      </c>
      <c r="AN32" s="233">
        <v>1074</v>
      </c>
      <c r="AO32" s="233">
        <v>608</v>
      </c>
      <c r="AP32" s="233">
        <v>2508</v>
      </c>
      <c r="AQ32" s="233">
        <v>836</v>
      </c>
      <c r="AR32" s="233">
        <v>789</v>
      </c>
      <c r="AS32" s="234">
        <v>831110</v>
      </c>
      <c r="AT32" s="235">
        <v>8118</v>
      </c>
      <c r="AU32" s="233">
        <v>8106</v>
      </c>
      <c r="AV32" s="233">
        <v>0</v>
      </c>
      <c r="AW32" s="236">
        <v>12</v>
      </c>
      <c r="AX32" s="235">
        <v>0</v>
      </c>
      <c r="AY32" s="233">
        <v>0</v>
      </c>
      <c r="AZ32" s="233">
        <v>0</v>
      </c>
      <c r="BA32" s="236">
        <v>0</v>
      </c>
      <c r="BB32" s="235">
        <v>1468</v>
      </c>
      <c r="BC32" s="235">
        <v>-3260</v>
      </c>
      <c r="BD32" s="237">
        <v>837436</v>
      </c>
    </row>
    <row r="33" spans="1:56" ht="64.5">
      <c r="A33" s="238" t="s">
        <v>478</v>
      </c>
      <c r="B33" s="231" t="s">
        <v>518</v>
      </c>
      <c r="C33" s="232">
        <v>33402</v>
      </c>
      <c r="D33" s="232">
        <v>7161</v>
      </c>
      <c r="E33" s="232">
        <v>6631</v>
      </c>
      <c r="F33" s="232">
        <v>16302</v>
      </c>
      <c r="G33" s="232">
        <v>35584</v>
      </c>
      <c r="H33" s="232">
        <v>6420</v>
      </c>
      <c r="I33" s="232">
        <v>4722</v>
      </c>
      <c r="J33" s="232">
        <v>3264</v>
      </c>
      <c r="K33" s="232">
        <v>10557</v>
      </c>
      <c r="L33" s="232">
        <v>7623</v>
      </c>
      <c r="M33" s="233">
        <v>2635</v>
      </c>
      <c r="N33" s="233">
        <v>2656</v>
      </c>
      <c r="O33" s="233">
        <v>3805</v>
      </c>
      <c r="P33" s="233">
        <v>19476</v>
      </c>
      <c r="Q33" s="233">
        <v>6053</v>
      </c>
      <c r="R33" s="233">
        <v>3579</v>
      </c>
      <c r="S33" s="233">
        <v>2932</v>
      </c>
      <c r="T33" s="233">
        <v>9163</v>
      </c>
      <c r="U33" s="233">
        <v>4639</v>
      </c>
      <c r="V33" s="233">
        <v>2163</v>
      </c>
      <c r="W33" s="233">
        <v>2658</v>
      </c>
      <c r="X33" s="233">
        <v>476</v>
      </c>
      <c r="Y33" s="233">
        <v>1054</v>
      </c>
      <c r="Z33" s="233">
        <v>1167</v>
      </c>
      <c r="AA33" s="233">
        <v>31379</v>
      </c>
      <c r="AB33" s="233">
        <v>23162</v>
      </c>
      <c r="AC33" s="233">
        <v>235</v>
      </c>
      <c r="AD33" s="233">
        <v>244</v>
      </c>
      <c r="AE33" s="233">
        <v>186</v>
      </c>
      <c r="AF33" s="233">
        <v>115</v>
      </c>
      <c r="AG33" s="233">
        <v>345</v>
      </c>
      <c r="AH33" s="233">
        <v>133</v>
      </c>
      <c r="AI33" s="233">
        <v>598</v>
      </c>
      <c r="AJ33" s="233">
        <v>2211</v>
      </c>
      <c r="AK33" s="233">
        <v>123</v>
      </c>
      <c r="AL33" s="233">
        <v>165</v>
      </c>
      <c r="AM33" s="233">
        <v>872</v>
      </c>
      <c r="AN33" s="233">
        <v>3695</v>
      </c>
      <c r="AO33" s="233">
        <v>601</v>
      </c>
      <c r="AP33" s="233">
        <v>403</v>
      </c>
      <c r="AQ33" s="233">
        <v>383</v>
      </c>
      <c r="AR33" s="233">
        <v>241</v>
      </c>
      <c r="AS33" s="234">
        <v>259213</v>
      </c>
      <c r="AT33" s="235">
        <v>101518</v>
      </c>
      <c r="AU33" s="233">
        <v>73077</v>
      </c>
      <c r="AV33" s="233">
        <v>0</v>
      </c>
      <c r="AW33" s="236">
        <v>28441</v>
      </c>
      <c r="AX33" s="235">
        <v>0</v>
      </c>
      <c r="AY33" s="233">
        <v>0</v>
      </c>
      <c r="AZ33" s="233">
        <v>0</v>
      </c>
      <c r="BA33" s="236">
        <v>0</v>
      </c>
      <c r="BB33" s="235">
        <v>163171</v>
      </c>
      <c r="BC33" s="235">
        <v>-97620</v>
      </c>
      <c r="BD33" s="237">
        <v>426282</v>
      </c>
    </row>
    <row r="34" spans="1:56" ht="51.75">
      <c r="A34" s="238" t="s">
        <v>479</v>
      </c>
      <c r="B34" s="231" t="s">
        <v>519</v>
      </c>
      <c r="C34" s="232">
        <v>61</v>
      </c>
      <c r="D34" s="232">
        <v>2</v>
      </c>
      <c r="E34" s="232">
        <v>3</v>
      </c>
      <c r="F34" s="232">
        <v>7</v>
      </c>
      <c r="G34" s="232">
        <v>64</v>
      </c>
      <c r="H34" s="232">
        <v>12</v>
      </c>
      <c r="I34" s="232">
        <v>29</v>
      </c>
      <c r="J34" s="232">
        <v>0</v>
      </c>
      <c r="K34" s="232">
        <v>1</v>
      </c>
      <c r="L34" s="232">
        <v>8</v>
      </c>
      <c r="M34" s="233">
        <v>10</v>
      </c>
      <c r="N34" s="233">
        <v>6</v>
      </c>
      <c r="O34" s="233">
        <v>11</v>
      </c>
      <c r="P34" s="233">
        <v>8</v>
      </c>
      <c r="Q34" s="233">
        <v>10</v>
      </c>
      <c r="R34" s="233">
        <v>6</v>
      </c>
      <c r="S34" s="233">
        <v>5</v>
      </c>
      <c r="T34" s="233">
        <v>11</v>
      </c>
      <c r="U34" s="233">
        <v>3</v>
      </c>
      <c r="V34" s="233">
        <v>2</v>
      </c>
      <c r="W34" s="233">
        <v>18</v>
      </c>
      <c r="X34" s="233">
        <v>41</v>
      </c>
      <c r="Y34" s="233">
        <v>25</v>
      </c>
      <c r="Z34" s="233">
        <v>31</v>
      </c>
      <c r="AA34" s="233">
        <v>584</v>
      </c>
      <c r="AB34" s="233">
        <v>61</v>
      </c>
      <c r="AC34" s="233">
        <v>257</v>
      </c>
      <c r="AD34" s="233">
        <v>6</v>
      </c>
      <c r="AE34" s="233">
        <v>40</v>
      </c>
      <c r="AF34" s="233">
        <v>21</v>
      </c>
      <c r="AG34" s="233">
        <v>86</v>
      </c>
      <c r="AH34" s="233">
        <v>84</v>
      </c>
      <c r="AI34" s="233">
        <v>24</v>
      </c>
      <c r="AJ34" s="233">
        <v>67</v>
      </c>
      <c r="AK34" s="233">
        <v>5</v>
      </c>
      <c r="AL34" s="233">
        <v>30</v>
      </c>
      <c r="AM34" s="233">
        <v>26</v>
      </c>
      <c r="AN34" s="233">
        <v>84</v>
      </c>
      <c r="AO34" s="233">
        <v>64</v>
      </c>
      <c r="AP34" s="233">
        <v>26</v>
      </c>
      <c r="AQ34" s="233">
        <v>2</v>
      </c>
      <c r="AR34" s="233">
        <v>18</v>
      </c>
      <c r="AS34" s="234">
        <v>1859</v>
      </c>
      <c r="AT34" s="235">
        <v>1452</v>
      </c>
      <c r="AU34" s="233">
        <v>1342</v>
      </c>
      <c r="AV34" s="233">
        <v>0</v>
      </c>
      <c r="AW34" s="236">
        <v>110</v>
      </c>
      <c r="AX34" s="235">
        <v>0</v>
      </c>
      <c r="AY34" s="233">
        <v>0</v>
      </c>
      <c r="AZ34" s="233">
        <v>0</v>
      </c>
      <c r="BA34" s="236">
        <v>0</v>
      </c>
      <c r="BB34" s="235">
        <v>2448</v>
      </c>
      <c r="BC34" s="235">
        <v>-267</v>
      </c>
      <c r="BD34" s="237">
        <v>5492</v>
      </c>
    </row>
    <row r="35" spans="1:56" ht="102.75">
      <c r="A35" s="238" t="s">
        <v>568</v>
      </c>
      <c r="B35" s="231" t="s">
        <v>520</v>
      </c>
      <c r="C35" s="232">
        <v>171</v>
      </c>
      <c r="D35" s="232">
        <v>13</v>
      </c>
      <c r="E35" s="232">
        <v>293</v>
      </c>
      <c r="F35" s="232">
        <v>56</v>
      </c>
      <c r="G35" s="232">
        <v>334</v>
      </c>
      <c r="H35" s="232">
        <v>21</v>
      </c>
      <c r="I35" s="232">
        <v>61</v>
      </c>
      <c r="J35" s="232">
        <v>4</v>
      </c>
      <c r="K35" s="232">
        <v>13</v>
      </c>
      <c r="L35" s="232">
        <v>30</v>
      </c>
      <c r="M35" s="233">
        <v>59</v>
      </c>
      <c r="N35" s="233">
        <v>21</v>
      </c>
      <c r="O35" s="233">
        <v>41</v>
      </c>
      <c r="P35" s="233">
        <v>107</v>
      </c>
      <c r="Q35" s="233">
        <v>24</v>
      </c>
      <c r="R35" s="233">
        <v>19</v>
      </c>
      <c r="S35" s="233">
        <v>35</v>
      </c>
      <c r="T35" s="233">
        <v>76</v>
      </c>
      <c r="U35" s="233">
        <v>116</v>
      </c>
      <c r="V35" s="233">
        <v>44</v>
      </c>
      <c r="W35" s="233">
        <v>174</v>
      </c>
      <c r="X35" s="233">
        <v>139</v>
      </c>
      <c r="Y35" s="233">
        <v>7</v>
      </c>
      <c r="Z35" s="233">
        <v>183</v>
      </c>
      <c r="AA35" s="233">
        <v>1879</v>
      </c>
      <c r="AB35" s="233">
        <v>422</v>
      </c>
      <c r="AC35" s="233">
        <v>2</v>
      </c>
      <c r="AD35" s="233">
        <v>1034</v>
      </c>
      <c r="AE35" s="233">
        <v>71</v>
      </c>
      <c r="AF35" s="233">
        <v>66</v>
      </c>
      <c r="AG35" s="233">
        <v>427</v>
      </c>
      <c r="AH35" s="233">
        <v>61</v>
      </c>
      <c r="AI35" s="233">
        <v>91</v>
      </c>
      <c r="AJ35" s="233">
        <v>932</v>
      </c>
      <c r="AK35" s="233">
        <v>73</v>
      </c>
      <c r="AL35" s="233">
        <v>136</v>
      </c>
      <c r="AM35" s="233">
        <v>479</v>
      </c>
      <c r="AN35" s="233">
        <v>1015</v>
      </c>
      <c r="AO35" s="233">
        <v>116</v>
      </c>
      <c r="AP35" s="233">
        <v>240</v>
      </c>
      <c r="AQ35" s="233">
        <v>453</v>
      </c>
      <c r="AR35" s="233">
        <v>74</v>
      </c>
      <c r="AS35" s="234">
        <v>9612</v>
      </c>
      <c r="AT35" s="235">
        <v>52691</v>
      </c>
      <c r="AU35" s="233">
        <v>52691</v>
      </c>
      <c r="AV35" s="233">
        <v>0</v>
      </c>
      <c r="AW35" s="236">
        <v>0</v>
      </c>
      <c r="AX35" s="235">
        <v>0</v>
      </c>
      <c r="AY35" s="233">
        <v>0</v>
      </c>
      <c r="AZ35" s="233">
        <v>0</v>
      </c>
      <c r="BA35" s="236">
        <v>0</v>
      </c>
      <c r="BB35" s="235">
        <v>5629</v>
      </c>
      <c r="BC35" s="235">
        <v>-28528</v>
      </c>
      <c r="BD35" s="237">
        <v>39404</v>
      </c>
    </row>
    <row r="36" spans="1:56" ht="268.5">
      <c r="A36" s="238" t="s">
        <v>569</v>
      </c>
      <c r="B36" s="231" t="s">
        <v>521</v>
      </c>
      <c r="C36" s="232">
        <v>114</v>
      </c>
      <c r="D36" s="232">
        <v>5</v>
      </c>
      <c r="E36" s="232">
        <v>15</v>
      </c>
      <c r="F36" s="232">
        <v>27</v>
      </c>
      <c r="G36" s="232">
        <v>2282</v>
      </c>
      <c r="H36" s="232">
        <v>20</v>
      </c>
      <c r="I36" s="232">
        <v>529</v>
      </c>
      <c r="J36" s="232">
        <v>2</v>
      </c>
      <c r="K36" s="232">
        <v>6</v>
      </c>
      <c r="L36" s="232">
        <v>35</v>
      </c>
      <c r="M36" s="233">
        <v>240</v>
      </c>
      <c r="N36" s="233">
        <v>17</v>
      </c>
      <c r="O36" s="233">
        <v>78</v>
      </c>
      <c r="P36" s="233">
        <v>165</v>
      </c>
      <c r="Q36" s="233">
        <v>28</v>
      </c>
      <c r="R36" s="233">
        <v>14</v>
      </c>
      <c r="S36" s="233">
        <v>9</v>
      </c>
      <c r="T36" s="233">
        <v>90</v>
      </c>
      <c r="U36" s="233">
        <v>26</v>
      </c>
      <c r="V36" s="233">
        <v>35</v>
      </c>
      <c r="W36" s="233">
        <v>61</v>
      </c>
      <c r="X36" s="233">
        <v>203</v>
      </c>
      <c r="Y36" s="233">
        <v>104</v>
      </c>
      <c r="Z36" s="233">
        <v>153</v>
      </c>
      <c r="AA36" s="233">
        <v>6016</v>
      </c>
      <c r="AB36" s="233">
        <v>293</v>
      </c>
      <c r="AC36" s="233">
        <v>23</v>
      </c>
      <c r="AD36" s="233">
        <v>133</v>
      </c>
      <c r="AE36" s="233">
        <v>10308</v>
      </c>
      <c r="AF36" s="233">
        <v>606</v>
      </c>
      <c r="AG36" s="233">
        <v>303</v>
      </c>
      <c r="AH36" s="233">
        <v>277</v>
      </c>
      <c r="AI36" s="233">
        <v>978</v>
      </c>
      <c r="AJ36" s="233">
        <v>636</v>
      </c>
      <c r="AK36" s="233">
        <v>16</v>
      </c>
      <c r="AL36" s="233">
        <v>5052</v>
      </c>
      <c r="AM36" s="233">
        <v>146</v>
      </c>
      <c r="AN36" s="233">
        <v>0</v>
      </c>
      <c r="AO36" s="233">
        <v>223</v>
      </c>
      <c r="AP36" s="233">
        <v>215</v>
      </c>
      <c r="AQ36" s="233">
        <v>484</v>
      </c>
      <c r="AR36" s="233">
        <v>407</v>
      </c>
      <c r="AS36" s="234">
        <v>30374</v>
      </c>
      <c r="AT36" s="235">
        <v>3954</v>
      </c>
      <c r="AU36" s="233">
        <v>2467</v>
      </c>
      <c r="AV36" s="233">
        <v>0</v>
      </c>
      <c r="AW36" s="236">
        <v>1487</v>
      </c>
      <c r="AX36" s="235">
        <v>0</v>
      </c>
      <c r="AY36" s="233">
        <v>0</v>
      </c>
      <c r="AZ36" s="233">
        <v>0</v>
      </c>
      <c r="BA36" s="236">
        <v>0</v>
      </c>
      <c r="BB36" s="235">
        <v>877</v>
      </c>
      <c r="BC36" s="235">
        <v>-4302</v>
      </c>
      <c r="BD36" s="237">
        <v>30903</v>
      </c>
    </row>
    <row r="37" spans="1:56" ht="51.75">
      <c r="A37" s="238" t="s">
        <v>570</v>
      </c>
      <c r="B37" s="231" t="s">
        <v>522</v>
      </c>
      <c r="C37" s="232">
        <v>563</v>
      </c>
      <c r="D37" s="232">
        <v>14</v>
      </c>
      <c r="E37" s="232">
        <v>94</v>
      </c>
      <c r="F37" s="232">
        <v>110</v>
      </c>
      <c r="G37" s="232">
        <v>604</v>
      </c>
      <c r="H37" s="232">
        <v>59</v>
      </c>
      <c r="I37" s="232">
        <v>201</v>
      </c>
      <c r="J37" s="232">
        <v>13</v>
      </c>
      <c r="K37" s="232">
        <v>8</v>
      </c>
      <c r="L37" s="232">
        <v>107</v>
      </c>
      <c r="M37" s="233">
        <v>62</v>
      </c>
      <c r="N37" s="233">
        <v>75</v>
      </c>
      <c r="O37" s="233">
        <v>143</v>
      </c>
      <c r="P37" s="233">
        <v>149</v>
      </c>
      <c r="Q37" s="233">
        <v>94</v>
      </c>
      <c r="R37" s="233">
        <v>32</v>
      </c>
      <c r="S37" s="233">
        <v>33</v>
      </c>
      <c r="T37" s="233">
        <v>106</v>
      </c>
      <c r="U37" s="233">
        <v>19</v>
      </c>
      <c r="V37" s="233">
        <v>85</v>
      </c>
      <c r="W37" s="233">
        <v>129</v>
      </c>
      <c r="X37" s="233">
        <v>371</v>
      </c>
      <c r="Y37" s="233">
        <v>252</v>
      </c>
      <c r="Z37" s="233">
        <v>571</v>
      </c>
      <c r="AA37" s="233">
        <v>3171</v>
      </c>
      <c r="AB37" s="233">
        <v>1559</v>
      </c>
      <c r="AC37" s="233">
        <v>37</v>
      </c>
      <c r="AD37" s="233">
        <v>315</v>
      </c>
      <c r="AE37" s="233">
        <v>724</v>
      </c>
      <c r="AF37" s="233">
        <v>10629</v>
      </c>
      <c r="AG37" s="233">
        <v>940</v>
      </c>
      <c r="AH37" s="233">
        <v>771</v>
      </c>
      <c r="AI37" s="233">
        <v>447</v>
      </c>
      <c r="AJ37" s="233">
        <v>1031</v>
      </c>
      <c r="AK37" s="233">
        <v>64</v>
      </c>
      <c r="AL37" s="233">
        <v>1480</v>
      </c>
      <c r="AM37" s="233">
        <v>736</v>
      </c>
      <c r="AN37" s="233">
        <v>3727</v>
      </c>
      <c r="AO37" s="233">
        <v>553</v>
      </c>
      <c r="AP37" s="233">
        <v>725</v>
      </c>
      <c r="AQ37" s="233">
        <v>284</v>
      </c>
      <c r="AR37" s="233">
        <v>110</v>
      </c>
      <c r="AS37" s="234">
        <v>31197</v>
      </c>
      <c r="AT37" s="235">
        <v>37746</v>
      </c>
      <c r="AU37" s="233">
        <v>37746</v>
      </c>
      <c r="AV37" s="233">
        <v>0</v>
      </c>
      <c r="AW37" s="236">
        <v>0</v>
      </c>
      <c r="AX37" s="235">
        <v>0</v>
      </c>
      <c r="AY37" s="233">
        <v>0</v>
      </c>
      <c r="AZ37" s="233">
        <v>0</v>
      </c>
      <c r="BA37" s="236">
        <v>0</v>
      </c>
      <c r="BB37" s="235">
        <v>8299</v>
      </c>
      <c r="BC37" s="235">
        <v>-11201</v>
      </c>
      <c r="BD37" s="237">
        <v>66041</v>
      </c>
    </row>
    <row r="38" spans="1:56" ht="128.25">
      <c r="A38" s="238" t="s">
        <v>571</v>
      </c>
      <c r="B38" s="231" t="s">
        <v>523</v>
      </c>
      <c r="C38" s="232">
        <v>225</v>
      </c>
      <c r="D38" s="232">
        <v>50</v>
      </c>
      <c r="E38" s="232">
        <v>36</v>
      </c>
      <c r="F38" s="232">
        <v>138</v>
      </c>
      <c r="G38" s="232">
        <v>102</v>
      </c>
      <c r="H38" s="232">
        <v>32</v>
      </c>
      <c r="I38" s="232">
        <v>203</v>
      </c>
      <c r="J38" s="232">
        <v>42</v>
      </c>
      <c r="K38" s="232">
        <v>11</v>
      </c>
      <c r="L38" s="232">
        <v>53</v>
      </c>
      <c r="M38" s="233">
        <v>66</v>
      </c>
      <c r="N38" s="233">
        <v>30</v>
      </c>
      <c r="O38" s="233">
        <v>165</v>
      </c>
      <c r="P38" s="233">
        <v>146</v>
      </c>
      <c r="Q38" s="233">
        <v>94</v>
      </c>
      <c r="R38" s="233">
        <v>91</v>
      </c>
      <c r="S38" s="233">
        <v>25</v>
      </c>
      <c r="T38" s="233">
        <v>80</v>
      </c>
      <c r="U38" s="233">
        <v>44</v>
      </c>
      <c r="V38" s="233">
        <v>45</v>
      </c>
      <c r="W38" s="233">
        <v>117</v>
      </c>
      <c r="X38" s="233">
        <v>291</v>
      </c>
      <c r="Y38" s="233">
        <v>147</v>
      </c>
      <c r="Z38" s="233">
        <v>166</v>
      </c>
      <c r="AA38" s="233">
        <v>5953</v>
      </c>
      <c r="AB38" s="233">
        <v>972</v>
      </c>
      <c r="AC38" s="233">
        <v>4</v>
      </c>
      <c r="AD38" s="233">
        <v>140</v>
      </c>
      <c r="AE38" s="233">
        <v>369</v>
      </c>
      <c r="AF38" s="233">
        <v>326</v>
      </c>
      <c r="AG38" s="233">
        <v>51090</v>
      </c>
      <c r="AH38" s="233">
        <v>832</v>
      </c>
      <c r="AI38" s="233">
        <v>220</v>
      </c>
      <c r="AJ38" s="233">
        <v>2154</v>
      </c>
      <c r="AK38" s="233">
        <v>66</v>
      </c>
      <c r="AL38" s="233">
        <v>2480</v>
      </c>
      <c r="AM38" s="233">
        <v>332</v>
      </c>
      <c r="AN38" s="233">
        <v>516</v>
      </c>
      <c r="AO38" s="233">
        <v>1337</v>
      </c>
      <c r="AP38" s="233">
        <v>615</v>
      </c>
      <c r="AQ38" s="233">
        <v>99</v>
      </c>
      <c r="AR38" s="233">
        <v>289</v>
      </c>
      <c r="AS38" s="234">
        <v>70193</v>
      </c>
      <c r="AT38" s="235">
        <v>3927</v>
      </c>
      <c r="AU38" s="233">
        <v>3927</v>
      </c>
      <c r="AV38" s="233">
        <v>0</v>
      </c>
      <c r="AW38" s="236">
        <v>0</v>
      </c>
      <c r="AX38" s="235">
        <v>8361</v>
      </c>
      <c r="AY38" s="233">
        <v>8361</v>
      </c>
      <c r="AZ38" s="233">
        <v>0</v>
      </c>
      <c r="BA38" s="236">
        <v>0</v>
      </c>
      <c r="BB38" s="235">
        <v>73289</v>
      </c>
      <c r="BC38" s="235">
        <v>-16869</v>
      </c>
      <c r="BD38" s="237">
        <v>138901</v>
      </c>
    </row>
    <row r="39" spans="1:56" ht="51.75">
      <c r="A39" s="238" t="s">
        <v>572</v>
      </c>
      <c r="B39" s="231" t="s">
        <v>524</v>
      </c>
      <c r="C39" s="232">
        <v>6785</v>
      </c>
      <c r="D39" s="232">
        <v>1650</v>
      </c>
      <c r="E39" s="232">
        <v>1883</v>
      </c>
      <c r="F39" s="232">
        <v>598</v>
      </c>
      <c r="G39" s="232">
        <v>6419</v>
      </c>
      <c r="H39" s="232">
        <v>254</v>
      </c>
      <c r="I39" s="232">
        <v>1086</v>
      </c>
      <c r="J39" s="232">
        <v>254</v>
      </c>
      <c r="K39" s="232">
        <v>129</v>
      </c>
      <c r="L39" s="232">
        <v>733</v>
      </c>
      <c r="M39" s="233">
        <v>739</v>
      </c>
      <c r="N39" s="233">
        <v>367</v>
      </c>
      <c r="O39" s="233">
        <v>858</v>
      </c>
      <c r="P39" s="233">
        <v>1612</v>
      </c>
      <c r="Q39" s="233">
        <v>426</v>
      </c>
      <c r="R39" s="233">
        <v>280</v>
      </c>
      <c r="S39" s="233">
        <v>438</v>
      </c>
      <c r="T39" s="233">
        <v>1174</v>
      </c>
      <c r="U39" s="233">
        <v>175</v>
      </c>
      <c r="V39" s="233">
        <v>1747</v>
      </c>
      <c r="W39" s="233">
        <v>745</v>
      </c>
      <c r="X39" s="233">
        <v>3184</v>
      </c>
      <c r="Y39" s="233">
        <v>1136</v>
      </c>
      <c r="Z39" s="233">
        <v>2206</v>
      </c>
      <c r="AA39" s="233">
        <v>31592</v>
      </c>
      <c r="AB39" s="233">
        <v>5508</v>
      </c>
      <c r="AC39" s="233">
        <v>174</v>
      </c>
      <c r="AD39" s="233">
        <v>718</v>
      </c>
      <c r="AE39" s="233">
        <v>267</v>
      </c>
      <c r="AF39" s="233">
        <v>376</v>
      </c>
      <c r="AG39" s="233">
        <v>3373</v>
      </c>
      <c r="AH39" s="233">
        <v>24155</v>
      </c>
      <c r="AI39" s="233">
        <v>5163</v>
      </c>
      <c r="AJ39" s="233">
        <v>3066</v>
      </c>
      <c r="AK39" s="233">
        <v>201</v>
      </c>
      <c r="AL39" s="233">
        <v>877</v>
      </c>
      <c r="AM39" s="233">
        <v>1812</v>
      </c>
      <c r="AN39" s="233">
        <v>1376</v>
      </c>
      <c r="AO39" s="233">
        <v>1575</v>
      </c>
      <c r="AP39" s="233">
        <v>1637</v>
      </c>
      <c r="AQ39" s="233">
        <v>129</v>
      </c>
      <c r="AR39" s="233">
        <v>517</v>
      </c>
      <c r="AS39" s="234">
        <v>117394</v>
      </c>
      <c r="AT39" s="235">
        <v>22170</v>
      </c>
      <c r="AU39" s="233">
        <v>22170</v>
      </c>
      <c r="AV39" s="233">
        <v>0</v>
      </c>
      <c r="AW39" s="236">
        <v>0</v>
      </c>
      <c r="AX39" s="235">
        <v>0</v>
      </c>
      <c r="AY39" s="233">
        <v>0</v>
      </c>
      <c r="AZ39" s="233">
        <v>0</v>
      </c>
      <c r="BA39" s="236">
        <v>0</v>
      </c>
      <c r="BB39" s="235">
        <v>2662</v>
      </c>
      <c r="BC39" s="235">
        <v>-16354</v>
      </c>
      <c r="BD39" s="237">
        <v>125872</v>
      </c>
    </row>
    <row r="40" spans="1:56" ht="39">
      <c r="A40" s="238" t="s">
        <v>394</v>
      </c>
      <c r="B40" s="231" t="s">
        <v>525</v>
      </c>
      <c r="C40" s="232">
        <v>1441</v>
      </c>
      <c r="D40" s="232">
        <v>261</v>
      </c>
      <c r="E40" s="232">
        <v>1770</v>
      </c>
      <c r="F40" s="232">
        <v>230</v>
      </c>
      <c r="G40" s="232">
        <v>9421</v>
      </c>
      <c r="H40" s="232">
        <v>233</v>
      </c>
      <c r="I40" s="232">
        <v>664</v>
      </c>
      <c r="J40" s="232">
        <v>17</v>
      </c>
      <c r="K40" s="232">
        <v>276</v>
      </c>
      <c r="L40" s="232">
        <v>516</v>
      </c>
      <c r="M40" s="233">
        <v>1125</v>
      </c>
      <c r="N40" s="233">
        <v>272</v>
      </c>
      <c r="O40" s="233">
        <v>582</v>
      </c>
      <c r="P40" s="233">
        <v>827</v>
      </c>
      <c r="Q40" s="233">
        <v>396</v>
      </c>
      <c r="R40" s="233">
        <v>113</v>
      </c>
      <c r="S40" s="233">
        <v>191</v>
      </c>
      <c r="T40" s="233">
        <v>454</v>
      </c>
      <c r="U40" s="233">
        <v>196</v>
      </c>
      <c r="V40" s="233">
        <v>179</v>
      </c>
      <c r="W40" s="233">
        <v>976</v>
      </c>
      <c r="X40" s="233">
        <v>0</v>
      </c>
      <c r="Y40" s="233">
        <v>507</v>
      </c>
      <c r="Z40" s="233">
        <v>0</v>
      </c>
      <c r="AA40" s="233">
        <v>44718</v>
      </c>
      <c r="AB40" s="233">
        <v>4034</v>
      </c>
      <c r="AC40" s="233">
        <v>45</v>
      </c>
      <c r="AD40" s="233">
        <v>1379</v>
      </c>
      <c r="AE40" s="233">
        <v>227</v>
      </c>
      <c r="AF40" s="233">
        <v>1147</v>
      </c>
      <c r="AG40" s="233">
        <v>3195</v>
      </c>
      <c r="AH40" s="233">
        <v>1685</v>
      </c>
      <c r="AI40" s="233">
        <v>13606</v>
      </c>
      <c r="AJ40" s="233">
        <v>16058</v>
      </c>
      <c r="AK40" s="233">
        <v>928</v>
      </c>
      <c r="AL40" s="233">
        <v>4946</v>
      </c>
      <c r="AM40" s="233">
        <v>373</v>
      </c>
      <c r="AN40" s="233">
        <v>136</v>
      </c>
      <c r="AO40" s="233">
        <v>517</v>
      </c>
      <c r="AP40" s="233">
        <v>695</v>
      </c>
      <c r="AQ40" s="233">
        <v>321</v>
      </c>
      <c r="AR40" s="233">
        <v>282</v>
      </c>
      <c r="AS40" s="234">
        <v>114939</v>
      </c>
      <c r="AT40" s="235">
        <v>152316</v>
      </c>
      <c r="AU40" s="233">
        <v>149548</v>
      </c>
      <c r="AV40" s="233">
        <v>1669</v>
      </c>
      <c r="AW40" s="236">
        <v>1099</v>
      </c>
      <c r="AX40" s="235">
        <v>4273</v>
      </c>
      <c r="AY40" s="233">
        <v>4273</v>
      </c>
      <c r="AZ40" s="233">
        <v>0</v>
      </c>
      <c r="BA40" s="236">
        <v>0</v>
      </c>
      <c r="BB40" s="235">
        <v>1501</v>
      </c>
      <c r="BC40" s="235">
        <v>-7607</v>
      </c>
      <c r="BD40" s="237">
        <v>265422</v>
      </c>
    </row>
    <row r="41" spans="1:56" ht="357.75">
      <c r="A41" s="238" t="s">
        <v>573</v>
      </c>
      <c r="B41" s="231" t="s">
        <v>526</v>
      </c>
      <c r="C41" s="232">
        <v>6534</v>
      </c>
      <c r="D41" s="232">
        <v>1039</v>
      </c>
      <c r="E41" s="232">
        <v>2946</v>
      </c>
      <c r="F41" s="232">
        <v>3677</v>
      </c>
      <c r="G41" s="232">
        <v>2472</v>
      </c>
      <c r="H41" s="232">
        <v>180</v>
      </c>
      <c r="I41" s="232">
        <v>1018</v>
      </c>
      <c r="J41" s="232">
        <v>71</v>
      </c>
      <c r="K41" s="232">
        <v>41</v>
      </c>
      <c r="L41" s="232">
        <v>287</v>
      </c>
      <c r="M41" s="233">
        <v>48</v>
      </c>
      <c r="N41" s="233">
        <v>202</v>
      </c>
      <c r="O41" s="233">
        <v>1342</v>
      </c>
      <c r="P41" s="233">
        <v>1320</v>
      </c>
      <c r="Q41" s="233">
        <v>327</v>
      </c>
      <c r="R41" s="233">
        <v>96</v>
      </c>
      <c r="S41" s="233">
        <v>216</v>
      </c>
      <c r="T41" s="233">
        <v>463</v>
      </c>
      <c r="U41" s="233">
        <v>578</v>
      </c>
      <c r="V41" s="233">
        <v>380</v>
      </c>
      <c r="W41" s="233">
        <v>1879</v>
      </c>
      <c r="X41" s="233">
        <v>2290</v>
      </c>
      <c r="Y41" s="233">
        <v>1238</v>
      </c>
      <c r="Z41" s="233">
        <v>9971</v>
      </c>
      <c r="AA41" s="233">
        <v>11379</v>
      </c>
      <c r="AB41" s="233">
        <v>6926</v>
      </c>
      <c r="AC41" s="233">
        <v>24</v>
      </c>
      <c r="AD41" s="233">
        <v>738</v>
      </c>
      <c r="AE41" s="233">
        <v>445</v>
      </c>
      <c r="AF41" s="233">
        <v>263</v>
      </c>
      <c r="AG41" s="233">
        <v>1974</v>
      </c>
      <c r="AH41" s="233">
        <v>4435</v>
      </c>
      <c r="AI41" s="233">
        <v>9543</v>
      </c>
      <c r="AJ41" s="233">
        <v>7063</v>
      </c>
      <c r="AK41" s="233">
        <v>211</v>
      </c>
      <c r="AL41" s="233">
        <v>187</v>
      </c>
      <c r="AM41" s="233">
        <v>3864</v>
      </c>
      <c r="AN41" s="233">
        <v>3589</v>
      </c>
      <c r="AO41" s="233">
        <v>4271</v>
      </c>
      <c r="AP41" s="233">
        <v>1253</v>
      </c>
      <c r="AQ41" s="233">
        <v>547</v>
      </c>
      <c r="AR41" s="233">
        <v>898</v>
      </c>
      <c r="AS41" s="234">
        <v>96225</v>
      </c>
      <c r="AT41" s="235">
        <v>415</v>
      </c>
      <c r="AU41" s="233">
        <v>194</v>
      </c>
      <c r="AV41" s="233">
        <v>0</v>
      </c>
      <c r="AW41" s="236">
        <v>221</v>
      </c>
      <c r="AX41" s="235">
        <v>693</v>
      </c>
      <c r="AY41" s="233">
        <v>693</v>
      </c>
      <c r="AZ41" s="233">
        <v>0</v>
      </c>
      <c r="BA41" s="236">
        <v>0</v>
      </c>
      <c r="BB41" s="235">
        <v>13960</v>
      </c>
      <c r="BC41" s="235">
        <v>-9238</v>
      </c>
      <c r="BD41" s="237">
        <v>102055</v>
      </c>
    </row>
    <row r="42" spans="1:56" ht="51.75">
      <c r="A42" s="238" t="s">
        <v>574</v>
      </c>
      <c r="B42" s="231" t="s">
        <v>527</v>
      </c>
      <c r="C42" s="232">
        <v>42</v>
      </c>
      <c r="D42" s="232">
        <v>29</v>
      </c>
      <c r="E42" s="232">
        <v>218</v>
      </c>
      <c r="F42" s="232">
        <v>27</v>
      </c>
      <c r="G42" s="232">
        <v>86</v>
      </c>
      <c r="H42" s="232">
        <v>2</v>
      </c>
      <c r="I42" s="232">
        <v>36</v>
      </c>
      <c r="J42" s="232">
        <v>21</v>
      </c>
      <c r="K42" s="232">
        <v>0</v>
      </c>
      <c r="L42" s="232">
        <v>54</v>
      </c>
      <c r="M42" s="233">
        <v>900</v>
      </c>
      <c r="N42" s="233">
        <v>5</v>
      </c>
      <c r="O42" s="233">
        <v>8</v>
      </c>
      <c r="P42" s="233">
        <v>31</v>
      </c>
      <c r="Q42" s="233">
        <v>48</v>
      </c>
      <c r="R42" s="233">
        <v>27</v>
      </c>
      <c r="S42" s="233">
        <v>9</v>
      </c>
      <c r="T42" s="233">
        <v>86</v>
      </c>
      <c r="U42" s="233">
        <v>5</v>
      </c>
      <c r="V42" s="233">
        <v>123</v>
      </c>
      <c r="W42" s="233">
        <v>14</v>
      </c>
      <c r="X42" s="233">
        <v>127</v>
      </c>
      <c r="Y42" s="233">
        <v>114</v>
      </c>
      <c r="Z42" s="233">
        <v>202</v>
      </c>
      <c r="AA42" s="233">
        <v>369</v>
      </c>
      <c r="AB42" s="233">
        <v>61</v>
      </c>
      <c r="AC42" s="233">
        <v>0</v>
      </c>
      <c r="AD42" s="233">
        <v>0</v>
      </c>
      <c r="AE42" s="233">
        <v>1</v>
      </c>
      <c r="AF42" s="233">
        <v>0</v>
      </c>
      <c r="AG42" s="233">
        <v>349</v>
      </c>
      <c r="AH42" s="233">
        <v>0</v>
      </c>
      <c r="AI42" s="233">
        <v>14</v>
      </c>
      <c r="AJ42" s="233">
        <v>598</v>
      </c>
      <c r="AK42" s="233">
        <v>698</v>
      </c>
      <c r="AL42" s="233">
        <v>67</v>
      </c>
      <c r="AM42" s="233">
        <v>5</v>
      </c>
      <c r="AN42" s="233">
        <v>998</v>
      </c>
      <c r="AO42" s="233">
        <v>92</v>
      </c>
      <c r="AP42" s="233">
        <v>35</v>
      </c>
      <c r="AQ42" s="233">
        <v>5</v>
      </c>
      <c r="AR42" s="233">
        <v>10</v>
      </c>
      <c r="AS42" s="234">
        <v>5516</v>
      </c>
      <c r="AT42" s="235">
        <v>8477</v>
      </c>
      <c r="AU42" s="233">
        <v>0</v>
      </c>
      <c r="AV42" s="233">
        <v>0</v>
      </c>
      <c r="AW42" s="236">
        <v>8477</v>
      </c>
      <c r="AX42" s="235">
        <v>5381</v>
      </c>
      <c r="AY42" s="233">
        <v>5805</v>
      </c>
      <c r="AZ42" s="233">
        <v>-424</v>
      </c>
      <c r="BA42" s="236">
        <v>0</v>
      </c>
      <c r="BB42" s="235">
        <v>7161</v>
      </c>
      <c r="BC42" s="235">
        <v>-2426</v>
      </c>
      <c r="BD42" s="237">
        <v>24109</v>
      </c>
    </row>
    <row r="43" spans="1:56" ht="204.75">
      <c r="A43" s="238" t="s">
        <v>575</v>
      </c>
      <c r="B43" s="231" t="s">
        <v>528</v>
      </c>
      <c r="C43" s="232">
        <v>1304</v>
      </c>
      <c r="D43" s="232">
        <v>514</v>
      </c>
      <c r="E43" s="232">
        <v>38</v>
      </c>
      <c r="F43" s="232">
        <v>175</v>
      </c>
      <c r="G43" s="232">
        <v>8309</v>
      </c>
      <c r="H43" s="232">
        <v>128</v>
      </c>
      <c r="I43" s="232">
        <v>534</v>
      </c>
      <c r="J43" s="232">
        <v>4</v>
      </c>
      <c r="K43" s="232">
        <v>82</v>
      </c>
      <c r="L43" s="232">
        <v>752</v>
      </c>
      <c r="M43" s="233">
        <v>304</v>
      </c>
      <c r="N43" s="233">
        <v>175</v>
      </c>
      <c r="O43" s="233">
        <v>388</v>
      </c>
      <c r="P43" s="233">
        <v>311</v>
      </c>
      <c r="Q43" s="233">
        <v>77</v>
      </c>
      <c r="R43" s="233">
        <v>14</v>
      </c>
      <c r="S43" s="233">
        <v>43</v>
      </c>
      <c r="T43" s="233">
        <v>115</v>
      </c>
      <c r="U43" s="233">
        <v>34</v>
      </c>
      <c r="V43" s="233">
        <v>27</v>
      </c>
      <c r="W43" s="233">
        <v>227</v>
      </c>
      <c r="X43" s="233">
        <v>120</v>
      </c>
      <c r="Y43" s="233">
        <v>138</v>
      </c>
      <c r="Z43" s="233">
        <v>623</v>
      </c>
      <c r="AA43" s="233">
        <v>18259</v>
      </c>
      <c r="AB43" s="233">
        <v>1167</v>
      </c>
      <c r="AC43" s="233">
        <v>2</v>
      </c>
      <c r="AD43" s="233">
        <v>450</v>
      </c>
      <c r="AE43" s="233">
        <v>864</v>
      </c>
      <c r="AF43" s="233">
        <v>433</v>
      </c>
      <c r="AG43" s="233">
        <v>615</v>
      </c>
      <c r="AH43" s="233">
        <v>1187</v>
      </c>
      <c r="AI43" s="233">
        <v>2484</v>
      </c>
      <c r="AJ43" s="233">
        <v>766</v>
      </c>
      <c r="AK43" s="233">
        <v>16</v>
      </c>
      <c r="AL43" s="233">
        <v>976</v>
      </c>
      <c r="AM43" s="233">
        <v>1531</v>
      </c>
      <c r="AN43" s="233">
        <v>0</v>
      </c>
      <c r="AO43" s="233">
        <v>718</v>
      </c>
      <c r="AP43" s="233">
        <v>773</v>
      </c>
      <c r="AQ43" s="233">
        <v>513</v>
      </c>
      <c r="AR43" s="233">
        <v>528</v>
      </c>
      <c r="AS43" s="234">
        <v>45718</v>
      </c>
      <c r="AT43" s="235">
        <v>4331</v>
      </c>
      <c r="AU43" s="233">
        <v>3687</v>
      </c>
      <c r="AV43" s="233">
        <v>0</v>
      </c>
      <c r="AW43" s="236">
        <v>644</v>
      </c>
      <c r="AX43" s="235">
        <v>0</v>
      </c>
      <c r="AY43" s="233">
        <v>0</v>
      </c>
      <c r="AZ43" s="233">
        <v>0</v>
      </c>
      <c r="BA43" s="236">
        <v>0</v>
      </c>
      <c r="BB43" s="235">
        <v>5681</v>
      </c>
      <c r="BC43" s="235">
        <v>-6209</v>
      </c>
      <c r="BD43" s="237">
        <v>49521</v>
      </c>
    </row>
    <row r="44" spans="1:56" ht="115.5">
      <c r="A44" s="238" t="s">
        <v>576</v>
      </c>
      <c r="B44" s="231" t="s">
        <v>529</v>
      </c>
      <c r="C44" s="232">
        <v>4275</v>
      </c>
      <c r="D44" s="232">
        <v>942</v>
      </c>
      <c r="E44" s="232">
        <v>600</v>
      </c>
      <c r="F44" s="232">
        <v>2086</v>
      </c>
      <c r="G44" s="232">
        <v>1135</v>
      </c>
      <c r="H44" s="232">
        <v>69</v>
      </c>
      <c r="I44" s="232">
        <v>480</v>
      </c>
      <c r="J44" s="232">
        <v>49</v>
      </c>
      <c r="K44" s="232">
        <v>3</v>
      </c>
      <c r="L44" s="232">
        <v>218</v>
      </c>
      <c r="M44" s="233">
        <v>197</v>
      </c>
      <c r="N44" s="233">
        <v>84</v>
      </c>
      <c r="O44" s="233">
        <v>947</v>
      </c>
      <c r="P44" s="233">
        <v>816</v>
      </c>
      <c r="Q44" s="233">
        <v>122</v>
      </c>
      <c r="R44" s="233">
        <v>26</v>
      </c>
      <c r="S44" s="233">
        <v>59</v>
      </c>
      <c r="T44" s="233">
        <v>125</v>
      </c>
      <c r="U44" s="233">
        <v>262</v>
      </c>
      <c r="V44" s="233">
        <v>21</v>
      </c>
      <c r="W44" s="233">
        <v>213</v>
      </c>
      <c r="X44" s="233">
        <v>528</v>
      </c>
      <c r="Y44" s="233">
        <v>1304</v>
      </c>
      <c r="Z44" s="233">
        <v>1928</v>
      </c>
      <c r="AA44" s="233">
        <v>3871</v>
      </c>
      <c r="AB44" s="233">
        <v>12916</v>
      </c>
      <c r="AC44" s="233">
        <v>57</v>
      </c>
      <c r="AD44" s="233">
        <v>958</v>
      </c>
      <c r="AE44" s="233">
        <v>189</v>
      </c>
      <c r="AF44" s="233">
        <v>328</v>
      </c>
      <c r="AG44" s="233">
        <v>1400</v>
      </c>
      <c r="AH44" s="233">
        <v>1508</v>
      </c>
      <c r="AI44" s="233">
        <v>8334</v>
      </c>
      <c r="AJ44" s="233">
        <v>288</v>
      </c>
      <c r="AK44" s="233">
        <v>7</v>
      </c>
      <c r="AL44" s="233">
        <v>12</v>
      </c>
      <c r="AM44" s="233">
        <v>8591</v>
      </c>
      <c r="AN44" s="233">
        <v>0</v>
      </c>
      <c r="AO44" s="233">
        <v>1637</v>
      </c>
      <c r="AP44" s="233">
        <v>1429</v>
      </c>
      <c r="AQ44" s="233">
        <v>1700</v>
      </c>
      <c r="AR44" s="233">
        <v>1535</v>
      </c>
      <c r="AS44" s="234">
        <v>61249</v>
      </c>
      <c r="AT44" s="235">
        <v>22090</v>
      </c>
      <c r="AU44" s="233">
        <v>21423</v>
      </c>
      <c r="AV44" s="233">
        <v>0</v>
      </c>
      <c r="AW44" s="236">
        <v>667</v>
      </c>
      <c r="AX44" s="235">
        <v>0</v>
      </c>
      <c r="AY44" s="233">
        <v>0</v>
      </c>
      <c r="AZ44" s="233">
        <v>0</v>
      </c>
      <c r="BA44" s="236">
        <v>0</v>
      </c>
      <c r="BB44" s="235">
        <v>7926</v>
      </c>
      <c r="BC44" s="235">
        <v>-17233</v>
      </c>
      <c r="BD44" s="237">
        <v>74032</v>
      </c>
    </row>
    <row r="45" spans="1:56" ht="115.5">
      <c r="A45" s="238" t="s">
        <v>577</v>
      </c>
      <c r="B45" s="231" t="s">
        <v>530</v>
      </c>
      <c r="C45" s="232">
        <v>741</v>
      </c>
      <c r="D45" s="232">
        <v>29</v>
      </c>
      <c r="E45" s="232">
        <v>88</v>
      </c>
      <c r="F45" s="232">
        <v>1637</v>
      </c>
      <c r="G45" s="232">
        <v>1474</v>
      </c>
      <c r="H45" s="232">
        <v>37</v>
      </c>
      <c r="I45" s="232">
        <v>107</v>
      </c>
      <c r="J45" s="232">
        <v>126</v>
      </c>
      <c r="K45" s="232">
        <v>141</v>
      </c>
      <c r="L45" s="232">
        <v>348</v>
      </c>
      <c r="M45" s="233">
        <v>170</v>
      </c>
      <c r="N45" s="233">
        <v>81</v>
      </c>
      <c r="O45" s="233">
        <v>96</v>
      </c>
      <c r="P45" s="233">
        <v>297</v>
      </c>
      <c r="Q45" s="233">
        <v>89</v>
      </c>
      <c r="R45" s="233">
        <v>34</v>
      </c>
      <c r="S45" s="233">
        <v>79</v>
      </c>
      <c r="T45" s="233">
        <v>134</v>
      </c>
      <c r="U45" s="233">
        <v>31</v>
      </c>
      <c r="V45" s="233">
        <v>90</v>
      </c>
      <c r="W45" s="233">
        <v>128</v>
      </c>
      <c r="X45" s="233">
        <v>1686</v>
      </c>
      <c r="Y45" s="233">
        <v>695</v>
      </c>
      <c r="Z45" s="233">
        <v>270</v>
      </c>
      <c r="AA45" s="233">
        <v>2582</v>
      </c>
      <c r="AB45" s="233">
        <v>1095</v>
      </c>
      <c r="AC45" s="233">
        <v>9</v>
      </c>
      <c r="AD45" s="233">
        <v>126</v>
      </c>
      <c r="AE45" s="233">
        <v>7</v>
      </c>
      <c r="AF45" s="233">
        <v>63</v>
      </c>
      <c r="AG45" s="233">
        <v>57</v>
      </c>
      <c r="AH45" s="233">
        <v>244</v>
      </c>
      <c r="AI45" s="233">
        <v>517</v>
      </c>
      <c r="AJ45" s="233">
        <v>435</v>
      </c>
      <c r="AK45" s="233">
        <v>66</v>
      </c>
      <c r="AL45" s="233">
        <v>56</v>
      </c>
      <c r="AM45" s="233">
        <v>155</v>
      </c>
      <c r="AN45" s="233">
        <v>685</v>
      </c>
      <c r="AO45" s="233">
        <v>2970</v>
      </c>
      <c r="AP45" s="233">
        <v>1097</v>
      </c>
      <c r="AQ45" s="233">
        <v>223</v>
      </c>
      <c r="AR45" s="233">
        <v>54</v>
      </c>
      <c r="AS45" s="234">
        <v>19049</v>
      </c>
      <c r="AT45" s="235">
        <v>229099</v>
      </c>
      <c r="AU45" s="233">
        <v>822</v>
      </c>
      <c r="AV45" s="233">
        <v>0</v>
      </c>
      <c r="AW45" s="236">
        <v>228277</v>
      </c>
      <c r="AX45" s="235">
        <v>0</v>
      </c>
      <c r="AY45" s="233">
        <v>0</v>
      </c>
      <c r="AZ45" s="233">
        <v>0</v>
      </c>
      <c r="BA45" s="236">
        <v>0</v>
      </c>
      <c r="BB45" s="235">
        <v>1124</v>
      </c>
      <c r="BC45" s="235">
        <v>-12302</v>
      </c>
      <c r="BD45" s="237">
        <v>236970</v>
      </c>
    </row>
    <row r="46" spans="1:56">
      <c r="A46" s="238" t="s">
        <v>368</v>
      </c>
      <c r="B46" s="231" t="s">
        <v>531</v>
      </c>
      <c r="C46" s="232">
        <v>51</v>
      </c>
      <c r="D46" s="232">
        <v>20</v>
      </c>
      <c r="E46" s="232">
        <v>5</v>
      </c>
      <c r="F46" s="232">
        <v>85</v>
      </c>
      <c r="G46" s="232">
        <v>110</v>
      </c>
      <c r="H46" s="232">
        <v>2</v>
      </c>
      <c r="I46" s="232">
        <v>19</v>
      </c>
      <c r="J46" s="232">
        <v>6</v>
      </c>
      <c r="K46" s="232">
        <v>2</v>
      </c>
      <c r="L46" s="232">
        <v>30</v>
      </c>
      <c r="M46" s="233">
        <v>29</v>
      </c>
      <c r="N46" s="233">
        <v>3</v>
      </c>
      <c r="O46" s="233">
        <v>20</v>
      </c>
      <c r="P46" s="233">
        <v>50</v>
      </c>
      <c r="Q46" s="233">
        <v>14</v>
      </c>
      <c r="R46" s="233">
        <v>3</v>
      </c>
      <c r="S46" s="233">
        <v>5</v>
      </c>
      <c r="T46" s="233">
        <v>35</v>
      </c>
      <c r="U46" s="233">
        <v>48</v>
      </c>
      <c r="V46" s="233">
        <v>12</v>
      </c>
      <c r="W46" s="233">
        <v>22</v>
      </c>
      <c r="X46" s="233">
        <v>119</v>
      </c>
      <c r="Y46" s="233">
        <v>52</v>
      </c>
      <c r="Z46" s="233">
        <v>49</v>
      </c>
      <c r="AA46" s="233">
        <v>375</v>
      </c>
      <c r="AB46" s="233">
        <v>300</v>
      </c>
      <c r="AC46" s="233">
        <v>4</v>
      </c>
      <c r="AD46" s="233">
        <v>17</v>
      </c>
      <c r="AE46" s="233">
        <v>3</v>
      </c>
      <c r="AF46" s="233">
        <v>68</v>
      </c>
      <c r="AG46" s="233">
        <v>82</v>
      </c>
      <c r="AH46" s="233">
        <v>33</v>
      </c>
      <c r="AI46" s="233">
        <v>52</v>
      </c>
      <c r="AJ46" s="233">
        <v>599</v>
      </c>
      <c r="AK46" s="233">
        <v>16</v>
      </c>
      <c r="AL46" s="233">
        <v>38</v>
      </c>
      <c r="AM46" s="233">
        <v>38</v>
      </c>
      <c r="AN46" s="233">
        <v>472</v>
      </c>
      <c r="AO46" s="233">
        <v>7704</v>
      </c>
      <c r="AP46" s="233">
        <v>137</v>
      </c>
      <c r="AQ46" s="233">
        <v>9</v>
      </c>
      <c r="AR46" s="233">
        <v>7</v>
      </c>
      <c r="AS46" s="234">
        <v>10745</v>
      </c>
      <c r="AT46" s="235">
        <v>172392</v>
      </c>
      <c r="AU46" s="233">
        <v>22440</v>
      </c>
      <c r="AV46" s="233">
        <v>661</v>
      </c>
      <c r="AW46" s="236">
        <v>149291</v>
      </c>
      <c r="AX46" s="235">
        <v>0</v>
      </c>
      <c r="AY46" s="233">
        <v>0</v>
      </c>
      <c r="AZ46" s="233">
        <v>0</v>
      </c>
      <c r="BA46" s="236">
        <v>0</v>
      </c>
      <c r="BB46" s="235">
        <v>146</v>
      </c>
      <c r="BC46" s="235">
        <v>-331</v>
      </c>
      <c r="BD46" s="237">
        <v>182952</v>
      </c>
    </row>
    <row r="47" spans="1:56" ht="90">
      <c r="A47" s="238" t="s">
        <v>578</v>
      </c>
      <c r="B47" s="231" t="s">
        <v>532</v>
      </c>
      <c r="C47" s="232">
        <v>134</v>
      </c>
      <c r="D47" s="232">
        <v>38</v>
      </c>
      <c r="E47" s="232">
        <v>16</v>
      </c>
      <c r="F47" s="232">
        <v>722</v>
      </c>
      <c r="G47" s="232">
        <v>286</v>
      </c>
      <c r="H47" s="232">
        <v>8</v>
      </c>
      <c r="I47" s="232">
        <v>13</v>
      </c>
      <c r="J47" s="232">
        <v>9</v>
      </c>
      <c r="K47" s="232">
        <v>63</v>
      </c>
      <c r="L47" s="232">
        <v>137</v>
      </c>
      <c r="M47" s="233">
        <v>23</v>
      </c>
      <c r="N47" s="233">
        <v>12</v>
      </c>
      <c r="O47" s="233">
        <v>52</v>
      </c>
      <c r="P47" s="233">
        <v>347</v>
      </c>
      <c r="Q47" s="233">
        <v>16</v>
      </c>
      <c r="R47" s="233">
        <v>6</v>
      </c>
      <c r="S47" s="233">
        <v>21</v>
      </c>
      <c r="T47" s="233">
        <v>47</v>
      </c>
      <c r="U47" s="233">
        <v>23</v>
      </c>
      <c r="V47" s="233">
        <v>26</v>
      </c>
      <c r="W47" s="233">
        <v>64</v>
      </c>
      <c r="X47" s="233">
        <v>217</v>
      </c>
      <c r="Y47" s="233">
        <v>171</v>
      </c>
      <c r="Z47" s="233">
        <v>215</v>
      </c>
      <c r="AA47" s="233">
        <v>286</v>
      </c>
      <c r="AB47" s="233">
        <v>989</v>
      </c>
      <c r="AC47" s="233">
        <v>0</v>
      </c>
      <c r="AD47" s="233">
        <v>109</v>
      </c>
      <c r="AE47" s="233">
        <v>5</v>
      </c>
      <c r="AF47" s="233">
        <v>22</v>
      </c>
      <c r="AG47" s="233">
        <v>146</v>
      </c>
      <c r="AH47" s="233">
        <v>37</v>
      </c>
      <c r="AI47" s="233">
        <v>20</v>
      </c>
      <c r="AJ47" s="233">
        <v>92</v>
      </c>
      <c r="AK47" s="233">
        <v>19</v>
      </c>
      <c r="AL47" s="233">
        <v>0</v>
      </c>
      <c r="AM47" s="233">
        <v>25</v>
      </c>
      <c r="AN47" s="233">
        <v>977</v>
      </c>
      <c r="AO47" s="233">
        <v>15</v>
      </c>
      <c r="AP47" s="233">
        <v>9302</v>
      </c>
      <c r="AQ47" s="233">
        <v>92</v>
      </c>
      <c r="AR47" s="233">
        <v>16</v>
      </c>
      <c r="AS47" s="234">
        <v>14818</v>
      </c>
      <c r="AT47" s="235">
        <v>121250</v>
      </c>
      <c r="AU47" s="233">
        <v>22761</v>
      </c>
      <c r="AV47" s="233">
        <v>4499</v>
      </c>
      <c r="AW47" s="236">
        <v>93990</v>
      </c>
      <c r="AX47" s="235">
        <v>0</v>
      </c>
      <c r="AY47" s="233">
        <v>0</v>
      </c>
      <c r="AZ47" s="233">
        <v>0</v>
      </c>
      <c r="BA47" s="236">
        <v>0</v>
      </c>
      <c r="BB47" s="235">
        <v>521</v>
      </c>
      <c r="BC47" s="235">
        <v>-2233</v>
      </c>
      <c r="BD47" s="237">
        <v>134356</v>
      </c>
    </row>
    <row r="48" spans="1:56" ht="77.25">
      <c r="A48" s="238" t="s">
        <v>579</v>
      </c>
      <c r="B48" s="231" t="s">
        <v>533</v>
      </c>
      <c r="C48" s="232">
        <v>33</v>
      </c>
      <c r="D48" s="232">
        <v>14</v>
      </c>
      <c r="E48" s="232">
        <v>1</v>
      </c>
      <c r="F48" s="232">
        <v>11</v>
      </c>
      <c r="G48" s="232">
        <v>42</v>
      </c>
      <c r="H48" s="232">
        <v>0</v>
      </c>
      <c r="I48" s="232">
        <v>89</v>
      </c>
      <c r="J48" s="232">
        <v>2</v>
      </c>
      <c r="K48" s="232">
        <v>0</v>
      </c>
      <c r="L48" s="232">
        <v>7</v>
      </c>
      <c r="M48" s="233">
        <v>2</v>
      </c>
      <c r="N48" s="233">
        <v>1</v>
      </c>
      <c r="O48" s="233">
        <v>4</v>
      </c>
      <c r="P48" s="233">
        <v>44</v>
      </c>
      <c r="Q48" s="233">
        <v>3</v>
      </c>
      <c r="R48" s="233">
        <v>1</v>
      </c>
      <c r="S48" s="233">
        <v>10</v>
      </c>
      <c r="T48" s="233">
        <v>29</v>
      </c>
      <c r="U48" s="233">
        <v>1</v>
      </c>
      <c r="V48" s="233">
        <v>163</v>
      </c>
      <c r="W48" s="233">
        <v>4</v>
      </c>
      <c r="X48" s="233">
        <v>35</v>
      </c>
      <c r="Y48" s="233">
        <v>22</v>
      </c>
      <c r="Z48" s="233">
        <v>10</v>
      </c>
      <c r="AA48" s="233">
        <v>275</v>
      </c>
      <c r="AB48" s="233">
        <v>199</v>
      </c>
      <c r="AC48" s="233">
        <v>0</v>
      </c>
      <c r="AD48" s="233">
        <v>131</v>
      </c>
      <c r="AE48" s="233">
        <v>1706</v>
      </c>
      <c r="AF48" s="233">
        <v>6</v>
      </c>
      <c r="AG48" s="233">
        <v>343</v>
      </c>
      <c r="AH48" s="233">
        <v>10</v>
      </c>
      <c r="AI48" s="233">
        <v>223</v>
      </c>
      <c r="AJ48" s="233">
        <v>511</v>
      </c>
      <c r="AK48" s="233">
        <v>2</v>
      </c>
      <c r="AL48" s="233">
        <v>132</v>
      </c>
      <c r="AM48" s="233">
        <v>18</v>
      </c>
      <c r="AN48" s="233">
        <v>1722</v>
      </c>
      <c r="AO48" s="233">
        <v>123</v>
      </c>
      <c r="AP48" s="233">
        <v>80</v>
      </c>
      <c r="AQ48" s="233">
        <v>1338</v>
      </c>
      <c r="AR48" s="233">
        <v>2804</v>
      </c>
      <c r="AS48" s="234">
        <v>10151</v>
      </c>
      <c r="AT48" s="235">
        <v>27753</v>
      </c>
      <c r="AU48" s="233">
        <v>12596</v>
      </c>
      <c r="AV48" s="233">
        <v>307</v>
      </c>
      <c r="AW48" s="236">
        <v>14850</v>
      </c>
      <c r="AX48" s="235">
        <v>33</v>
      </c>
      <c r="AY48" s="233">
        <v>0</v>
      </c>
      <c r="AZ48" s="233">
        <v>0</v>
      </c>
      <c r="BA48" s="236">
        <v>33</v>
      </c>
      <c r="BB48" s="235">
        <v>3141</v>
      </c>
      <c r="BC48" s="235">
        <v>-11909</v>
      </c>
      <c r="BD48" s="237">
        <v>29169</v>
      </c>
    </row>
    <row r="49" spans="1:56" ht="51.75">
      <c r="A49" s="238" t="s">
        <v>413</v>
      </c>
      <c r="B49" s="231" t="s">
        <v>534</v>
      </c>
      <c r="C49" s="232">
        <v>197</v>
      </c>
      <c r="D49" s="232">
        <v>226</v>
      </c>
      <c r="E49" s="232">
        <v>26</v>
      </c>
      <c r="F49" s="232">
        <v>136</v>
      </c>
      <c r="G49" s="232">
        <v>187</v>
      </c>
      <c r="H49" s="232">
        <v>40</v>
      </c>
      <c r="I49" s="232">
        <v>40</v>
      </c>
      <c r="J49" s="232">
        <v>3</v>
      </c>
      <c r="K49" s="232">
        <v>2</v>
      </c>
      <c r="L49" s="232">
        <v>34</v>
      </c>
      <c r="M49" s="233">
        <v>15</v>
      </c>
      <c r="N49" s="233">
        <v>7</v>
      </c>
      <c r="O49" s="233">
        <v>37</v>
      </c>
      <c r="P49" s="233">
        <v>48</v>
      </c>
      <c r="Q49" s="233">
        <v>11</v>
      </c>
      <c r="R49" s="233">
        <v>5</v>
      </c>
      <c r="S49" s="233">
        <v>18</v>
      </c>
      <c r="T49" s="233">
        <v>33</v>
      </c>
      <c r="U49" s="233">
        <v>9</v>
      </c>
      <c r="V49" s="233">
        <v>7</v>
      </c>
      <c r="W49" s="233">
        <v>45</v>
      </c>
      <c r="X49" s="233">
        <v>207</v>
      </c>
      <c r="Y49" s="233">
        <v>221</v>
      </c>
      <c r="Z49" s="233">
        <v>101</v>
      </c>
      <c r="AA49" s="233">
        <v>2495</v>
      </c>
      <c r="AB49" s="233">
        <v>385</v>
      </c>
      <c r="AC49" s="233">
        <v>8</v>
      </c>
      <c r="AD49" s="233">
        <v>186</v>
      </c>
      <c r="AE49" s="233">
        <v>29</v>
      </c>
      <c r="AF49" s="233">
        <v>61</v>
      </c>
      <c r="AG49" s="233">
        <v>351</v>
      </c>
      <c r="AH49" s="233">
        <v>419</v>
      </c>
      <c r="AI49" s="233">
        <v>270</v>
      </c>
      <c r="AJ49" s="233">
        <v>535</v>
      </c>
      <c r="AK49" s="233">
        <v>21</v>
      </c>
      <c r="AL49" s="233">
        <v>32</v>
      </c>
      <c r="AM49" s="233">
        <v>123</v>
      </c>
      <c r="AN49" s="233">
        <v>0</v>
      </c>
      <c r="AO49" s="233">
        <v>114</v>
      </c>
      <c r="AP49" s="233">
        <v>413</v>
      </c>
      <c r="AQ49" s="233">
        <v>118</v>
      </c>
      <c r="AR49" s="233">
        <v>196</v>
      </c>
      <c r="AS49" s="234">
        <v>7411</v>
      </c>
      <c r="AT49" s="235">
        <v>31519</v>
      </c>
      <c r="AU49" s="233">
        <v>18034</v>
      </c>
      <c r="AV49" s="233">
        <v>13460</v>
      </c>
      <c r="AW49" s="236">
        <v>25</v>
      </c>
      <c r="AX49" s="235">
        <v>254</v>
      </c>
      <c r="AY49" s="233">
        <v>254</v>
      </c>
      <c r="AZ49" s="233">
        <v>0</v>
      </c>
      <c r="BA49" s="236">
        <v>0</v>
      </c>
      <c r="BB49" s="235">
        <v>4414</v>
      </c>
      <c r="BC49" s="235">
        <v>-7118</v>
      </c>
      <c r="BD49" s="237">
        <v>36480</v>
      </c>
    </row>
    <row r="50" spans="1:56">
      <c r="A50" s="241" t="s">
        <v>580</v>
      </c>
      <c r="B50" s="242" t="s">
        <v>581</v>
      </c>
      <c r="C50" s="243">
        <v>522575</v>
      </c>
      <c r="D50" s="243">
        <v>62601</v>
      </c>
      <c r="E50" s="243">
        <v>50767</v>
      </c>
      <c r="F50" s="243">
        <v>108581</v>
      </c>
      <c r="G50" s="243">
        <v>661544</v>
      </c>
      <c r="H50" s="244">
        <v>43449</v>
      </c>
      <c r="I50" s="243">
        <v>97989</v>
      </c>
      <c r="J50" s="243">
        <v>57469</v>
      </c>
      <c r="K50" s="243">
        <v>107492</v>
      </c>
      <c r="L50" s="243">
        <v>115585</v>
      </c>
      <c r="M50" s="245">
        <v>55051</v>
      </c>
      <c r="N50" s="245">
        <v>58928</v>
      </c>
      <c r="O50" s="245">
        <v>96846</v>
      </c>
      <c r="P50" s="245">
        <v>373485</v>
      </c>
      <c r="Q50" s="245">
        <v>59183</v>
      </c>
      <c r="R50" s="245">
        <v>36675</v>
      </c>
      <c r="S50" s="245">
        <v>43605</v>
      </c>
      <c r="T50" s="245">
        <v>68910</v>
      </c>
      <c r="U50" s="245">
        <v>50412</v>
      </c>
      <c r="V50" s="245">
        <v>30351</v>
      </c>
      <c r="W50" s="245">
        <v>54757</v>
      </c>
      <c r="X50" s="245">
        <v>198015</v>
      </c>
      <c r="Y50" s="245">
        <v>27224</v>
      </c>
      <c r="Z50" s="245">
        <v>262065</v>
      </c>
      <c r="AA50" s="245">
        <v>422356</v>
      </c>
      <c r="AB50" s="245">
        <v>227480</v>
      </c>
      <c r="AC50" s="245">
        <v>1795</v>
      </c>
      <c r="AD50" s="245">
        <v>19010</v>
      </c>
      <c r="AE50" s="245">
        <v>19845</v>
      </c>
      <c r="AF50" s="245">
        <v>25830</v>
      </c>
      <c r="AG50" s="245">
        <v>69688</v>
      </c>
      <c r="AH50" s="245">
        <v>39773</v>
      </c>
      <c r="AI50" s="245">
        <v>66467</v>
      </c>
      <c r="AJ50" s="245">
        <v>57235</v>
      </c>
      <c r="AK50" s="245">
        <v>6822</v>
      </c>
      <c r="AL50" s="245">
        <v>21036</v>
      </c>
      <c r="AM50" s="245">
        <v>35349</v>
      </c>
      <c r="AN50" s="245">
        <v>73172</v>
      </c>
      <c r="AO50" s="245">
        <v>46798</v>
      </c>
      <c r="AP50" s="245">
        <v>55830</v>
      </c>
      <c r="AQ50" s="245">
        <v>10888</v>
      </c>
      <c r="AR50" s="245">
        <v>13538</v>
      </c>
      <c r="AS50" s="246">
        <v>4456471</v>
      </c>
      <c r="AT50" s="247">
        <v>2618126</v>
      </c>
      <c r="AU50" s="245">
        <v>1977640</v>
      </c>
      <c r="AV50" s="245">
        <v>23865</v>
      </c>
      <c r="AW50" s="246">
        <v>616621</v>
      </c>
      <c r="AX50" s="247">
        <v>595194</v>
      </c>
      <c r="AY50" s="245">
        <v>470327</v>
      </c>
      <c r="AZ50" s="245">
        <v>124730</v>
      </c>
      <c r="BA50" s="246">
        <v>137</v>
      </c>
      <c r="BB50" s="245">
        <v>1432690</v>
      </c>
      <c r="BC50" s="245">
        <v>-1662128</v>
      </c>
      <c r="BD50" s="247">
        <v>7440353</v>
      </c>
    </row>
    <row r="51" spans="1:56" ht="64.5">
      <c r="A51" s="248" t="s">
        <v>582</v>
      </c>
      <c r="B51" s="249" t="s">
        <v>583</v>
      </c>
      <c r="C51" s="233">
        <v>54657</v>
      </c>
      <c r="D51" s="233">
        <v>19913</v>
      </c>
      <c r="E51" s="233">
        <v>11451</v>
      </c>
      <c r="F51" s="233">
        <v>19575</v>
      </c>
      <c r="G51" s="233">
        <v>46236</v>
      </c>
      <c r="H51" s="233">
        <v>10407</v>
      </c>
      <c r="I51" s="233">
        <v>10370</v>
      </c>
      <c r="J51" s="233">
        <v>2721</v>
      </c>
      <c r="K51" s="233">
        <v>3451</v>
      </c>
      <c r="L51" s="233">
        <v>7830</v>
      </c>
      <c r="M51" s="233">
        <v>4813</v>
      </c>
      <c r="N51" s="233">
        <v>4275</v>
      </c>
      <c r="O51" s="233">
        <v>9199</v>
      </c>
      <c r="P51" s="233">
        <v>24623</v>
      </c>
      <c r="Q51" s="233">
        <v>9077</v>
      </c>
      <c r="R51" s="233">
        <v>4018</v>
      </c>
      <c r="S51" s="233">
        <v>5870</v>
      </c>
      <c r="T51" s="233">
        <v>13118</v>
      </c>
      <c r="U51" s="233">
        <v>6297</v>
      </c>
      <c r="V51" s="233">
        <v>9214</v>
      </c>
      <c r="W51" s="233">
        <v>14484</v>
      </c>
      <c r="X51" s="233">
        <v>43444</v>
      </c>
      <c r="Y51" s="233">
        <v>9779</v>
      </c>
      <c r="Z51" s="233">
        <v>31614</v>
      </c>
      <c r="AA51" s="233">
        <v>153059</v>
      </c>
      <c r="AB51" s="233">
        <v>110545</v>
      </c>
      <c r="AC51" s="233">
        <v>2928</v>
      </c>
      <c r="AD51" s="233">
        <v>7805</v>
      </c>
      <c r="AE51" s="233">
        <v>6062</v>
      </c>
      <c r="AF51" s="233">
        <v>10156</v>
      </c>
      <c r="AG51" s="233">
        <v>20856</v>
      </c>
      <c r="AH51" s="233">
        <v>37211</v>
      </c>
      <c r="AI51" s="233">
        <v>19189</v>
      </c>
      <c r="AJ51" s="233">
        <v>27413</v>
      </c>
      <c r="AK51" s="233">
        <v>10560</v>
      </c>
      <c r="AL51" s="233">
        <v>7969</v>
      </c>
      <c r="AM51" s="233">
        <v>22716</v>
      </c>
      <c r="AN51" s="233">
        <v>148689</v>
      </c>
      <c r="AO51" s="233">
        <v>120015</v>
      </c>
      <c r="AP51" s="233">
        <v>63889</v>
      </c>
      <c r="AQ51" s="233">
        <v>14626</v>
      </c>
      <c r="AR51" s="233">
        <v>10623</v>
      </c>
      <c r="AS51" s="235">
        <v>1170747</v>
      </c>
      <c r="AT51" s="235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</row>
    <row r="52" spans="1:56" ht="64.5">
      <c r="A52" s="248" t="s">
        <v>584</v>
      </c>
      <c r="B52" s="249" t="s">
        <v>585</v>
      </c>
      <c r="C52" s="233">
        <v>13982</v>
      </c>
      <c r="D52" s="233">
        <v>3938</v>
      </c>
      <c r="E52" s="233">
        <v>10744</v>
      </c>
      <c r="F52" s="233">
        <v>970</v>
      </c>
      <c r="G52" s="233">
        <v>172258</v>
      </c>
      <c r="H52" s="233">
        <v>17492</v>
      </c>
      <c r="I52" s="233">
        <v>7368</v>
      </c>
      <c r="J52" s="233">
        <v>615</v>
      </c>
      <c r="K52" s="233">
        <v>32889</v>
      </c>
      <c r="L52" s="233">
        <v>14884</v>
      </c>
      <c r="M52" s="233">
        <v>14084</v>
      </c>
      <c r="N52" s="233">
        <v>2999</v>
      </c>
      <c r="O52" s="233">
        <v>7792</v>
      </c>
      <c r="P52" s="233">
        <v>2388</v>
      </c>
      <c r="Q52" s="233">
        <v>4263</v>
      </c>
      <c r="R52" s="233">
        <v>12235</v>
      </c>
      <c r="S52" s="233">
        <v>10686</v>
      </c>
      <c r="T52" s="233">
        <v>8774</v>
      </c>
      <c r="U52" s="233">
        <v>15999</v>
      </c>
      <c r="V52" s="233">
        <v>6387</v>
      </c>
      <c r="W52" s="233">
        <v>8057</v>
      </c>
      <c r="X52" s="233">
        <v>16901</v>
      </c>
      <c r="Y52" s="233">
        <v>1683</v>
      </c>
      <c r="Z52" s="233">
        <v>16798</v>
      </c>
      <c r="AA52" s="233">
        <v>8818</v>
      </c>
      <c r="AB52" s="233">
        <v>13197</v>
      </c>
      <c r="AC52" s="233">
        <v>307</v>
      </c>
      <c r="AD52" s="233">
        <v>2092</v>
      </c>
      <c r="AE52" s="233">
        <v>1045</v>
      </c>
      <c r="AF52" s="233">
        <v>7401</v>
      </c>
      <c r="AG52" s="233">
        <v>3553</v>
      </c>
      <c r="AH52" s="233">
        <v>7112</v>
      </c>
      <c r="AI52" s="233">
        <v>31033</v>
      </c>
      <c r="AJ52" s="233">
        <v>2779</v>
      </c>
      <c r="AK52" s="233">
        <v>803</v>
      </c>
      <c r="AL52" s="233">
        <v>1572</v>
      </c>
      <c r="AM52" s="233">
        <v>4114</v>
      </c>
      <c r="AN52" s="233">
        <v>65</v>
      </c>
      <c r="AO52" s="233">
        <v>3041</v>
      </c>
      <c r="AP52" s="233">
        <v>2561</v>
      </c>
      <c r="AQ52" s="233">
        <v>1002</v>
      </c>
      <c r="AR52" s="233">
        <v>895</v>
      </c>
      <c r="AS52" s="235">
        <v>495576</v>
      </c>
      <c r="AT52" s="235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</row>
    <row r="53" spans="1:56" ht="64.5">
      <c r="A53" s="248" t="s">
        <v>586</v>
      </c>
      <c r="B53" s="249" t="s">
        <v>587</v>
      </c>
      <c r="C53" s="233">
        <v>-6047</v>
      </c>
      <c r="D53" s="233">
        <v>-2338</v>
      </c>
      <c r="E53" s="233">
        <v>-1570</v>
      </c>
      <c r="F53" s="233">
        <v>-48</v>
      </c>
      <c r="G53" s="233">
        <v>-416</v>
      </c>
      <c r="H53" s="233">
        <v>-21</v>
      </c>
      <c r="I53" s="233">
        <v>0</v>
      </c>
      <c r="J53" s="233">
        <v>0</v>
      </c>
      <c r="K53" s="233">
        <v>0</v>
      </c>
      <c r="L53" s="233">
        <v>0</v>
      </c>
      <c r="M53" s="233">
        <v>0</v>
      </c>
      <c r="N53" s="233">
        <v>0</v>
      </c>
      <c r="O53" s="233">
        <v>0</v>
      </c>
      <c r="P53" s="233">
        <v>0</v>
      </c>
      <c r="Q53" s="233">
        <v>0</v>
      </c>
      <c r="R53" s="233">
        <v>0</v>
      </c>
      <c r="S53" s="233">
        <v>0</v>
      </c>
      <c r="T53" s="233">
        <v>-542</v>
      </c>
      <c r="U53" s="233">
        <v>0</v>
      </c>
      <c r="V53" s="233">
        <v>0</v>
      </c>
      <c r="W53" s="233">
        <v>0</v>
      </c>
      <c r="X53" s="233">
        <v>-4506</v>
      </c>
      <c r="Y53" s="233">
        <v>-1085</v>
      </c>
      <c r="Z53" s="233">
        <v>-100</v>
      </c>
      <c r="AA53" s="233">
        <v>0</v>
      </c>
      <c r="AB53" s="233">
        <v>-3327</v>
      </c>
      <c r="AC53" s="233">
        <v>-2</v>
      </c>
      <c r="AD53" s="233">
        <v>0</v>
      </c>
      <c r="AE53" s="233">
        <v>-60</v>
      </c>
      <c r="AF53" s="233">
        <v>-183</v>
      </c>
      <c r="AG53" s="233">
        <v>0</v>
      </c>
      <c r="AH53" s="233">
        <v>0</v>
      </c>
      <c r="AI53" s="233">
        <v>-3127</v>
      </c>
      <c r="AJ53" s="233">
        <v>0</v>
      </c>
      <c r="AK53" s="233">
        <v>-20</v>
      </c>
      <c r="AL53" s="233">
        <v>0</v>
      </c>
      <c r="AM53" s="233">
        <v>-430</v>
      </c>
      <c r="AN53" s="233">
        <v>0</v>
      </c>
      <c r="AO53" s="233">
        <v>0</v>
      </c>
      <c r="AP53" s="233">
        <v>-289</v>
      </c>
      <c r="AQ53" s="233">
        <v>-4193</v>
      </c>
      <c r="AR53" s="233">
        <v>0</v>
      </c>
      <c r="AS53" s="235">
        <v>-28304</v>
      </c>
      <c r="AT53" s="235"/>
      <c r="AU53" s="250"/>
      <c r="AV53" s="250"/>
      <c r="AW53" s="250"/>
      <c r="AX53" s="250"/>
      <c r="AY53" s="250"/>
      <c r="AZ53" s="250"/>
      <c r="BA53" s="250"/>
      <c r="BB53" s="250"/>
      <c r="BC53" s="250"/>
      <c r="BD53" s="250"/>
    </row>
    <row r="54" spans="1:56" ht="51.75">
      <c r="A54" s="248" t="s">
        <v>588</v>
      </c>
      <c r="B54" s="249" t="s">
        <v>589</v>
      </c>
      <c r="C54" s="233">
        <v>252566</v>
      </c>
      <c r="D54" s="233">
        <v>5509</v>
      </c>
      <c r="E54" s="233">
        <v>72750</v>
      </c>
      <c r="F54" s="233">
        <v>49704</v>
      </c>
      <c r="G54" s="233">
        <v>58370</v>
      </c>
      <c r="H54" s="233">
        <v>6120</v>
      </c>
      <c r="I54" s="233">
        <v>12962</v>
      </c>
      <c r="J54" s="233">
        <v>2655</v>
      </c>
      <c r="K54" s="233">
        <v>3609</v>
      </c>
      <c r="L54" s="233">
        <v>623</v>
      </c>
      <c r="M54" s="233">
        <v>5757</v>
      </c>
      <c r="N54" s="233">
        <v>4175</v>
      </c>
      <c r="O54" s="233">
        <v>5958</v>
      </c>
      <c r="P54" s="233">
        <v>32941</v>
      </c>
      <c r="Q54" s="233">
        <v>4222</v>
      </c>
      <c r="R54" s="233">
        <v>349</v>
      </c>
      <c r="S54" s="233">
        <v>4757</v>
      </c>
      <c r="T54" s="233">
        <v>7308</v>
      </c>
      <c r="U54" s="233">
        <v>-875</v>
      </c>
      <c r="V54" s="233">
        <v>10144</v>
      </c>
      <c r="W54" s="233">
        <v>11299</v>
      </c>
      <c r="X54" s="233">
        <v>43691</v>
      </c>
      <c r="Y54" s="233">
        <v>685</v>
      </c>
      <c r="Z54" s="233">
        <v>32169</v>
      </c>
      <c r="AA54" s="233">
        <v>253203</v>
      </c>
      <c r="AB54" s="233">
        <v>78387</v>
      </c>
      <c r="AC54" s="233">
        <v>464</v>
      </c>
      <c r="AD54" s="233">
        <v>10497</v>
      </c>
      <c r="AE54" s="233">
        <v>4011</v>
      </c>
      <c r="AF54" s="233">
        <v>22837</v>
      </c>
      <c r="AG54" s="233">
        <v>44804</v>
      </c>
      <c r="AH54" s="233">
        <v>41776</v>
      </c>
      <c r="AI54" s="233">
        <v>151860</v>
      </c>
      <c r="AJ54" s="233">
        <v>14628</v>
      </c>
      <c r="AK54" s="233">
        <v>5944</v>
      </c>
      <c r="AL54" s="233">
        <v>18944</v>
      </c>
      <c r="AM54" s="233">
        <v>12283</v>
      </c>
      <c r="AN54" s="233">
        <v>15044</v>
      </c>
      <c r="AO54" s="233">
        <v>13098</v>
      </c>
      <c r="AP54" s="233">
        <v>12365</v>
      </c>
      <c r="AQ54" s="233">
        <v>6846</v>
      </c>
      <c r="AR54" s="233">
        <v>11424</v>
      </c>
      <c r="AS54" s="235">
        <v>1345863</v>
      </c>
      <c r="AT54" s="235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</row>
    <row r="55" spans="1:56" ht="77.25">
      <c r="A55" s="251" t="s">
        <v>590</v>
      </c>
      <c r="B55" s="242" t="s">
        <v>591</v>
      </c>
      <c r="C55" s="235">
        <v>315158</v>
      </c>
      <c r="D55" s="235">
        <v>27022</v>
      </c>
      <c r="E55" s="235">
        <v>93375</v>
      </c>
      <c r="F55" s="235">
        <v>70201</v>
      </c>
      <c r="G55" s="235">
        <v>276448</v>
      </c>
      <c r="H55" s="235">
        <v>33998</v>
      </c>
      <c r="I55" s="235">
        <v>30700</v>
      </c>
      <c r="J55" s="235">
        <v>5991</v>
      </c>
      <c r="K55" s="235">
        <v>39949</v>
      </c>
      <c r="L55" s="235">
        <v>23337</v>
      </c>
      <c r="M55" s="235">
        <v>24654</v>
      </c>
      <c r="N55" s="235">
        <v>11449</v>
      </c>
      <c r="O55" s="235">
        <v>22949</v>
      </c>
      <c r="P55" s="235">
        <v>59952</v>
      </c>
      <c r="Q55" s="235">
        <v>17562</v>
      </c>
      <c r="R55" s="235">
        <v>16602</v>
      </c>
      <c r="S55" s="235">
        <v>21313</v>
      </c>
      <c r="T55" s="235">
        <v>28658</v>
      </c>
      <c r="U55" s="235">
        <v>21421</v>
      </c>
      <c r="V55" s="235">
        <v>25745</v>
      </c>
      <c r="W55" s="235">
        <v>33840</v>
      </c>
      <c r="X55" s="235">
        <v>99530</v>
      </c>
      <c r="Y55" s="235">
        <v>11062</v>
      </c>
      <c r="Z55" s="235">
        <v>80481</v>
      </c>
      <c r="AA55" s="235">
        <v>415080</v>
      </c>
      <c r="AB55" s="235">
        <v>198802</v>
      </c>
      <c r="AC55" s="235">
        <v>3697</v>
      </c>
      <c r="AD55" s="235">
        <v>20394</v>
      </c>
      <c r="AE55" s="235">
        <v>11058</v>
      </c>
      <c r="AF55" s="235">
        <v>40211</v>
      </c>
      <c r="AG55" s="235">
        <v>69213</v>
      </c>
      <c r="AH55" s="235">
        <v>86099</v>
      </c>
      <c r="AI55" s="235">
        <v>198955</v>
      </c>
      <c r="AJ55" s="235">
        <v>44820</v>
      </c>
      <c r="AK55" s="235">
        <v>17287</v>
      </c>
      <c r="AL55" s="235">
        <v>28485</v>
      </c>
      <c r="AM55" s="235">
        <v>38683</v>
      </c>
      <c r="AN55" s="235">
        <v>163798</v>
      </c>
      <c r="AO55" s="235">
        <v>136154</v>
      </c>
      <c r="AP55" s="235">
        <v>78526</v>
      </c>
      <c r="AQ55" s="235">
        <v>18281</v>
      </c>
      <c r="AR55" s="235">
        <v>22942</v>
      </c>
      <c r="AS55" s="235">
        <v>2983882</v>
      </c>
      <c r="AT55" s="235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</row>
    <row r="56" spans="1:56">
      <c r="A56" s="253" t="s">
        <v>592</v>
      </c>
      <c r="B56" s="254" t="s">
        <v>593</v>
      </c>
      <c r="C56" s="255">
        <v>837733</v>
      </c>
      <c r="D56" s="256">
        <v>89623</v>
      </c>
      <c r="E56" s="256">
        <v>144142</v>
      </c>
      <c r="F56" s="256">
        <v>178782</v>
      </c>
      <c r="G56" s="256">
        <v>937992</v>
      </c>
      <c r="H56" s="256">
        <v>77447</v>
      </c>
      <c r="I56" s="256">
        <v>128689</v>
      </c>
      <c r="J56" s="256">
        <v>63460</v>
      </c>
      <c r="K56" s="256">
        <v>147441</v>
      </c>
      <c r="L56" s="256">
        <v>138922</v>
      </c>
      <c r="M56" s="256">
        <v>79705</v>
      </c>
      <c r="N56" s="256">
        <v>70377</v>
      </c>
      <c r="O56" s="256">
        <v>119795</v>
      </c>
      <c r="P56" s="256">
        <v>433437</v>
      </c>
      <c r="Q56" s="256">
        <v>76745</v>
      </c>
      <c r="R56" s="256">
        <v>53277</v>
      </c>
      <c r="S56" s="256">
        <v>64918</v>
      </c>
      <c r="T56" s="256">
        <v>97568</v>
      </c>
      <c r="U56" s="256">
        <v>71833</v>
      </c>
      <c r="V56" s="256">
        <v>56096</v>
      </c>
      <c r="W56" s="256">
        <v>88597</v>
      </c>
      <c r="X56" s="256">
        <v>297545</v>
      </c>
      <c r="Y56" s="256">
        <v>38286</v>
      </c>
      <c r="Z56" s="256">
        <v>342546</v>
      </c>
      <c r="AA56" s="256">
        <v>837436</v>
      </c>
      <c r="AB56" s="256">
        <v>426282</v>
      </c>
      <c r="AC56" s="256">
        <v>5492</v>
      </c>
      <c r="AD56" s="256">
        <v>39404</v>
      </c>
      <c r="AE56" s="256">
        <v>30903</v>
      </c>
      <c r="AF56" s="256">
        <v>66041</v>
      </c>
      <c r="AG56" s="256">
        <v>138901</v>
      </c>
      <c r="AH56" s="256">
        <v>125872</v>
      </c>
      <c r="AI56" s="256">
        <v>265422</v>
      </c>
      <c r="AJ56" s="256">
        <v>102055</v>
      </c>
      <c r="AK56" s="256">
        <v>24109</v>
      </c>
      <c r="AL56" s="256">
        <v>49521</v>
      </c>
      <c r="AM56" s="256">
        <v>74032</v>
      </c>
      <c r="AN56" s="256">
        <v>236970</v>
      </c>
      <c r="AO56" s="256">
        <v>182952</v>
      </c>
      <c r="AP56" s="256">
        <v>134356</v>
      </c>
      <c r="AQ56" s="256">
        <v>29169</v>
      </c>
      <c r="AR56" s="256">
        <v>36480</v>
      </c>
      <c r="AS56" s="256">
        <v>7440353</v>
      </c>
      <c r="AT56" s="235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</row>
    <row r="57" spans="1:56" ht="39">
      <c r="A57" s="248" t="s">
        <v>594</v>
      </c>
      <c r="B57" s="248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</row>
    <row r="58" spans="1:56" ht="39">
      <c r="A58" s="248" t="s">
        <v>595</v>
      </c>
      <c r="B58" s="257" t="s">
        <v>596</v>
      </c>
      <c r="C58" s="258">
        <v>303949</v>
      </c>
      <c r="D58" s="258">
        <v>23196</v>
      </c>
      <c r="E58" s="258">
        <v>84420</v>
      </c>
      <c r="F58" s="258">
        <v>69554</v>
      </c>
      <c r="G58" s="258">
        <v>105329</v>
      </c>
      <c r="H58" s="258">
        <v>16657</v>
      </c>
      <c r="I58" s="258">
        <v>23718</v>
      </c>
      <c r="J58" s="258">
        <v>5468</v>
      </c>
      <c r="K58" s="258">
        <v>7151</v>
      </c>
      <c r="L58" s="258">
        <v>8602</v>
      </c>
      <c r="M58" s="258">
        <v>10638</v>
      </c>
      <c r="N58" s="258">
        <v>8593</v>
      </c>
      <c r="O58" s="258">
        <v>15392</v>
      </c>
      <c r="P58" s="258">
        <v>58290</v>
      </c>
      <c r="Q58" s="258">
        <v>13485</v>
      </c>
      <c r="R58" s="258">
        <v>4403</v>
      </c>
      <c r="S58" s="258">
        <v>10702</v>
      </c>
      <c r="T58" s="258">
        <v>20445</v>
      </c>
      <c r="U58" s="258">
        <v>5468</v>
      </c>
      <c r="V58" s="258">
        <v>19444</v>
      </c>
      <c r="W58" s="258">
        <v>26082</v>
      </c>
      <c r="X58" s="258">
        <v>85970</v>
      </c>
      <c r="Y58" s="258">
        <v>9880</v>
      </c>
      <c r="Z58" s="258">
        <v>64431</v>
      </c>
      <c r="AA58" s="258">
        <v>409994</v>
      </c>
      <c r="AB58" s="258">
        <v>187802</v>
      </c>
      <c r="AC58" s="258">
        <v>3407</v>
      </c>
      <c r="AD58" s="258">
        <v>18727</v>
      </c>
      <c r="AE58" s="258">
        <v>10149</v>
      </c>
      <c r="AF58" s="258">
        <v>32948</v>
      </c>
      <c r="AG58" s="258">
        <v>67199</v>
      </c>
      <c r="AH58" s="258">
        <v>81369</v>
      </c>
      <c r="AI58" s="258">
        <v>171674</v>
      </c>
      <c r="AJ58" s="258">
        <v>42726</v>
      </c>
      <c r="AK58" s="258">
        <v>16546</v>
      </c>
      <c r="AL58" s="258">
        <v>27265</v>
      </c>
      <c r="AM58" s="258">
        <v>35471</v>
      </c>
      <c r="AN58" s="258">
        <v>163798</v>
      </c>
      <c r="AO58" s="258">
        <v>133213</v>
      </c>
      <c r="AP58" s="258">
        <v>76140</v>
      </c>
      <c r="AQ58" s="258">
        <v>17376</v>
      </c>
      <c r="AR58" s="258">
        <v>22490</v>
      </c>
      <c r="AS58" s="258">
        <v>2519561</v>
      </c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</row>
    <row r="59" spans="1:56" ht="39">
      <c r="A59" s="248" t="s">
        <v>597</v>
      </c>
      <c r="B59" s="257" t="s">
        <v>593</v>
      </c>
      <c r="C59" s="258">
        <v>727352</v>
      </c>
      <c r="D59" s="258">
        <v>62588</v>
      </c>
      <c r="E59" s="258">
        <v>119029</v>
      </c>
      <c r="F59" s="258">
        <v>162540</v>
      </c>
      <c r="G59" s="258">
        <v>581717</v>
      </c>
      <c r="H59" s="258">
        <v>33303</v>
      </c>
      <c r="I59" s="258">
        <v>109054</v>
      </c>
      <c r="J59" s="258">
        <v>49812</v>
      </c>
      <c r="K59" s="258">
        <v>52477</v>
      </c>
      <c r="L59" s="258">
        <v>76198</v>
      </c>
      <c r="M59" s="258">
        <v>35262</v>
      </c>
      <c r="N59" s="258">
        <v>58698</v>
      </c>
      <c r="O59" s="258">
        <v>94456</v>
      </c>
      <c r="P59" s="258">
        <v>393378</v>
      </c>
      <c r="Q59" s="258">
        <v>60861</v>
      </c>
      <c r="R59" s="258">
        <v>14982</v>
      </c>
      <c r="S59" s="258">
        <v>36573</v>
      </c>
      <c r="T59" s="258">
        <v>65605</v>
      </c>
      <c r="U59" s="258">
        <v>23495</v>
      </c>
      <c r="V59" s="258">
        <v>47002</v>
      </c>
      <c r="W59" s="258">
        <v>72224</v>
      </c>
      <c r="X59" s="258">
        <v>283985</v>
      </c>
      <c r="Y59" s="258">
        <v>37104</v>
      </c>
      <c r="Z59" s="258">
        <v>326496</v>
      </c>
      <c r="AA59" s="258">
        <v>832350</v>
      </c>
      <c r="AB59" s="258">
        <v>415282</v>
      </c>
      <c r="AC59" s="258">
        <v>5202</v>
      </c>
      <c r="AD59" s="258">
        <v>37737</v>
      </c>
      <c r="AE59" s="258">
        <v>29994</v>
      </c>
      <c r="AF59" s="258">
        <v>58778</v>
      </c>
      <c r="AG59" s="258">
        <v>136887</v>
      </c>
      <c r="AH59" s="258">
        <v>121142</v>
      </c>
      <c r="AI59" s="258">
        <v>238141</v>
      </c>
      <c r="AJ59" s="258">
        <v>99961</v>
      </c>
      <c r="AK59" s="258">
        <v>23368</v>
      </c>
      <c r="AL59" s="258">
        <v>48301</v>
      </c>
      <c r="AM59" s="258">
        <v>70820</v>
      </c>
      <c r="AN59" s="258">
        <v>236970</v>
      </c>
      <c r="AO59" s="258">
        <v>180011</v>
      </c>
      <c r="AP59" s="258">
        <v>131970</v>
      </c>
      <c r="AQ59" s="258">
        <v>28264</v>
      </c>
      <c r="AR59" s="258">
        <v>36028</v>
      </c>
      <c r="AS59" s="258">
        <v>6255397</v>
      </c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</row>
    <row r="60" spans="1:56" ht="51.75">
      <c r="A60" s="248" t="s">
        <v>598</v>
      </c>
      <c r="B60" s="248"/>
      <c r="C60" s="258">
        <v>99172</v>
      </c>
      <c r="D60" s="258">
        <v>23209</v>
      </c>
      <c r="E60" s="258">
        <v>16158</v>
      </c>
      <c r="F60" s="258">
        <v>15595</v>
      </c>
      <c r="G60" s="258">
        <v>185156</v>
      </c>
      <c r="H60" s="258">
        <v>26803</v>
      </c>
      <c r="I60" s="258">
        <v>12653</v>
      </c>
      <c r="J60" s="258">
        <v>13125</v>
      </c>
      <c r="K60" s="258">
        <v>62166</v>
      </c>
      <c r="L60" s="258">
        <v>47989</v>
      </c>
      <c r="M60" s="258">
        <v>30427</v>
      </c>
      <c r="N60" s="258">
        <v>8823</v>
      </c>
      <c r="O60" s="258">
        <v>17782</v>
      </c>
      <c r="P60" s="258">
        <v>38397</v>
      </c>
      <c r="Q60" s="258">
        <v>11807</v>
      </c>
      <c r="R60" s="258">
        <v>26096</v>
      </c>
      <c r="S60" s="258">
        <v>17734</v>
      </c>
      <c r="T60" s="258">
        <v>23750</v>
      </c>
      <c r="U60" s="258">
        <v>32385</v>
      </c>
      <c r="V60" s="258">
        <v>2793</v>
      </c>
      <c r="W60" s="258">
        <v>8615</v>
      </c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>
        <v>720635</v>
      </c>
      <c r="AT60" s="259"/>
      <c r="AU60" s="259"/>
      <c r="AV60" s="259"/>
      <c r="AW60" s="259"/>
      <c r="AX60" s="259"/>
      <c r="AY60" s="259"/>
      <c r="AZ60" s="259"/>
      <c r="BA60" s="259"/>
      <c r="BB60" s="259"/>
      <c r="BC60" s="259"/>
      <c r="BD60" s="259"/>
    </row>
  </sheetData>
  <mergeCells count="61">
    <mergeCell ref="AY4:AY6"/>
    <mergeCell ref="AZ4:AZ6"/>
    <mergeCell ref="BA4:BA6"/>
    <mergeCell ref="AS4:AS6"/>
    <mergeCell ref="AT4:AT6"/>
    <mergeCell ref="AU4:AU6"/>
    <mergeCell ref="AV4:AV6"/>
    <mergeCell ref="AW4:AW6"/>
    <mergeCell ref="AX4:AX6"/>
    <mergeCell ref="AR4:AR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F4:AF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T4:T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H4:H6"/>
    <mergeCell ref="A1:BD1"/>
    <mergeCell ref="A2:BD2"/>
    <mergeCell ref="A3:A6"/>
    <mergeCell ref="C3:AS3"/>
    <mergeCell ref="AT3:AW3"/>
    <mergeCell ref="AX3:BA3"/>
    <mergeCell ref="BB3:BB6"/>
    <mergeCell ref="BC3:BC6"/>
    <mergeCell ref="BD3:BD6"/>
    <mergeCell ref="B4:B6"/>
    <mergeCell ref="C4:C6"/>
    <mergeCell ref="D4:D6"/>
    <mergeCell ref="E4:E6"/>
    <mergeCell ref="F4:F6"/>
    <mergeCell ref="G4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599</v>
      </c>
    </row>
    <row r="2" spans="1:21">
      <c r="A2" s="153" t="s">
        <v>61</v>
      </c>
    </row>
    <row r="3" spans="1:21" ht="120.75" customHeight="1">
      <c r="A3" s="260" t="s">
        <v>62</v>
      </c>
      <c r="B3" s="261" t="s">
        <v>63</v>
      </c>
      <c r="C3" s="261" t="s">
        <v>64</v>
      </c>
      <c r="D3" s="261" t="s">
        <v>65</v>
      </c>
      <c r="E3" s="261" t="s">
        <v>66</v>
      </c>
      <c r="F3" s="261" t="s">
        <v>67</v>
      </c>
      <c r="G3" s="261"/>
      <c r="H3" s="261"/>
      <c r="I3" s="261"/>
      <c r="J3" s="261"/>
      <c r="K3" s="261"/>
      <c r="L3" s="261"/>
      <c r="M3" s="261" t="s">
        <v>68</v>
      </c>
      <c r="N3" s="262"/>
      <c r="O3" s="262"/>
      <c r="P3" s="262" t="s">
        <v>69</v>
      </c>
      <c r="Q3" s="262"/>
      <c r="R3" s="262"/>
      <c r="S3" s="262"/>
      <c r="T3" s="262"/>
      <c r="U3" s="262" t="s">
        <v>70</v>
      </c>
    </row>
    <row r="4" spans="1:21">
      <c r="A4" s="263" t="s">
        <v>71</v>
      </c>
      <c r="B4" s="260">
        <v>0</v>
      </c>
      <c r="C4" s="260">
        <v>5</v>
      </c>
      <c r="D4" s="260">
        <v>10</v>
      </c>
      <c r="E4" s="260">
        <v>15</v>
      </c>
      <c r="F4" s="260">
        <v>18</v>
      </c>
      <c r="G4" s="260">
        <v>20</v>
      </c>
      <c r="H4" s="260">
        <v>25</v>
      </c>
      <c r="I4" s="260">
        <v>30</v>
      </c>
      <c r="J4" s="260">
        <v>35</v>
      </c>
      <c r="K4" s="260">
        <v>40</v>
      </c>
      <c r="L4" s="260">
        <v>45</v>
      </c>
      <c r="M4" s="260">
        <v>50</v>
      </c>
      <c r="N4" s="260">
        <v>55</v>
      </c>
      <c r="O4" s="260">
        <v>60</v>
      </c>
      <c r="P4" s="260">
        <v>65</v>
      </c>
      <c r="Q4" s="260">
        <v>70</v>
      </c>
      <c r="R4" s="260">
        <v>75</v>
      </c>
      <c r="S4" s="260">
        <v>80</v>
      </c>
      <c r="T4" s="260">
        <v>85</v>
      </c>
      <c r="U4" s="260" t="s">
        <v>72</v>
      </c>
    </row>
    <row r="5" spans="1:21" ht="9" customHeight="1"/>
    <row r="6" spans="1:21">
      <c r="A6" s="153" t="s">
        <v>73</v>
      </c>
      <c r="B6" s="264">
        <v>5</v>
      </c>
      <c r="C6" s="264">
        <v>5</v>
      </c>
      <c r="D6" s="264">
        <v>5</v>
      </c>
      <c r="E6" s="264">
        <v>5</v>
      </c>
      <c r="F6" s="264">
        <v>3</v>
      </c>
      <c r="G6" s="264">
        <v>2</v>
      </c>
      <c r="H6" s="264">
        <v>5</v>
      </c>
      <c r="I6" s="264">
        <v>5</v>
      </c>
      <c r="J6" s="264">
        <v>5</v>
      </c>
      <c r="K6" s="264">
        <v>5</v>
      </c>
      <c r="L6" s="264">
        <v>5</v>
      </c>
      <c r="M6" s="264">
        <v>5</v>
      </c>
      <c r="N6" s="264">
        <v>5</v>
      </c>
      <c r="O6" s="264">
        <v>5</v>
      </c>
      <c r="P6" s="264">
        <v>5</v>
      </c>
      <c r="Q6" s="264">
        <v>5</v>
      </c>
      <c r="R6" s="264">
        <v>5</v>
      </c>
      <c r="S6" s="264">
        <v>5</v>
      </c>
      <c r="T6" s="264">
        <v>5</v>
      </c>
      <c r="U6" s="264">
        <v>5</v>
      </c>
    </row>
    <row r="7" spans="1:21">
      <c r="A7" s="153" t="s">
        <v>74</v>
      </c>
      <c r="B7" s="264">
        <v>-100</v>
      </c>
      <c r="C7" s="264">
        <v>-150</v>
      </c>
      <c r="D7" s="264">
        <v>-200</v>
      </c>
      <c r="E7" s="264">
        <v>-300</v>
      </c>
      <c r="F7" s="264">
        <v>-400</v>
      </c>
      <c r="G7" s="264">
        <v>-400</v>
      </c>
      <c r="H7" s="264">
        <v>-500</v>
      </c>
      <c r="I7" s="264">
        <v>-500</v>
      </c>
      <c r="J7" s="264">
        <v>-500</v>
      </c>
      <c r="K7" s="264">
        <v>-500</v>
      </c>
      <c r="L7" s="264">
        <v>-500</v>
      </c>
      <c r="M7" s="264">
        <v>-500</v>
      </c>
      <c r="N7" s="264">
        <v>-500</v>
      </c>
      <c r="O7" s="264">
        <v>-500</v>
      </c>
      <c r="P7" s="264">
        <v>-500</v>
      </c>
      <c r="Q7" s="264">
        <v>-400</v>
      </c>
      <c r="R7" s="264">
        <v>-400</v>
      </c>
      <c r="S7" s="264">
        <v>-400</v>
      </c>
      <c r="T7" s="264">
        <v>-400</v>
      </c>
      <c r="U7" s="264">
        <v>-400</v>
      </c>
    </row>
    <row r="8" spans="1:21">
      <c r="A8" s="153" t="s">
        <v>75</v>
      </c>
      <c r="B8" s="264">
        <f>B7*12</f>
        <v>-1200</v>
      </c>
      <c r="C8" s="264">
        <f>C7*12</f>
        <v>-1800</v>
      </c>
      <c r="D8" s="264">
        <f>D7*12</f>
        <v>-2400</v>
      </c>
      <c r="E8" s="264">
        <f>E7*12</f>
        <v>-3600</v>
      </c>
      <c r="F8" s="264">
        <f>F7*12</f>
        <v>-4800</v>
      </c>
      <c r="G8" s="264">
        <f t="shared" ref="G8:U8" si="0">G7*12</f>
        <v>-4800</v>
      </c>
      <c r="H8" s="264">
        <f t="shared" si="0"/>
        <v>-6000</v>
      </c>
      <c r="I8" s="264">
        <f t="shared" si="0"/>
        <v>-6000</v>
      </c>
      <c r="J8" s="264">
        <f t="shared" si="0"/>
        <v>-6000</v>
      </c>
      <c r="K8" s="264">
        <f t="shared" si="0"/>
        <v>-6000</v>
      </c>
      <c r="L8" s="264">
        <f t="shared" si="0"/>
        <v>-6000</v>
      </c>
      <c r="M8" s="264">
        <f t="shared" si="0"/>
        <v>-6000</v>
      </c>
      <c r="N8" s="264">
        <f t="shared" si="0"/>
        <v>-6000</v>
      </c>
      <c r="O8" s="264">
        <f t="shared" si="0"/>
        <v>-6000</v>
      </c>
      <c r="P8" s="264">
        <f t="shared" si="0"/>
        <v>-6000</v>
      </c>
      <c r="Q8" s="264">
        <f t="shared" si="0"/>
        <v>-4800</v>
      </c>
      <c r="R8" s="264">
        <f t="shared" si="0"/>
        <v>-4800</v>
      </c>
      <c r="S8" s="264">
        <f t="shared" si="0"/>
        <v>-4800</v>
      </c>
      <c r="T8" s="264">
        <f t="shared" si="0"/>
        <v>-4800</v>
      </c>
      <c r="U8" s="264">
        <f t="shared" si="0"/>
        <v>-4800</v>
      </c>
    </row>
    <row r="9" spans="1:21">
      <c r="A9" s="153" t="s">
        <v>76</v>
      </c>
      <c r="B9" s="264">
        <f>B8*B6</f>
        <v>-6000</v>
      </c>
      <c r="C9" s="264">
        <f>C8*C6</f>
        <v>-9000</v>
      </c>
      <c r="D9" s="264">
        <f>D8*D6</f>
        <v>-12000</v>
      </c>
      <c r="E9" s="264">
        <f>E8*E6</f>
        <v>-18000</v>
      </c>
      <c r="F9" s="264">
        <f>F8*F6</f>
        <v>-14400</v>
      </c>
      <c r="G9" s="264">
        <f t="shared" ref="G9:U9" si="1">G8*G6</f>
        <v>-9600</v>
      </c>
      <c r="H9" s="264">
        <f t="shared" si="1"/>
        <v>-30000</v>
      </c>
      <c r="I9" s="264">
        <f t="shared" si="1"/>
        <v>-30000</v>
      </c>
      <c r="J9" s="264">
        <f t="shared" si="1"/>
        <v>-30000</v>
      </c>
      <c r="K9" s="264">
        <f t="shared" si="1"/>
        <v>-30000</v>
      </c>
      <c r="L9" s="264">
        <f t="shared" si="1"/>
        <v>-30000</v>
      </c>
      <c r="M9" s="264">
        <f t="shared" si="1"/>
        <v>-30000</v>
      </c>
      <c r="N9" s="264">
        <f t="shared" si="1"/>
        <v>-30000</v>
      </c>
      <c r="O9" s="264">
        <f t="shared" si="1"/>
        <v>-30000</v>
      </c>
      <c r="P9" s="264">
        <f t="shared" si="1"/>
        <v>-30000</v>
      </c>
      <c r="Q9" s="264">
        <f t="shared" si="1"/>
        <v>-24000</v>
      </c>
      <c r="R9" s="264">
        <f t="shared" si="1"/>
        <v>-24000</v>
      </c>
      <c r="S9" s="264">
        <f t="shared" si="1"/>
        <v>-24000</v>
      </c>
      <c r="T9" s="264">
        <f t="shared" si="1"/>
        <v>-24000</v>
      </c>
      <c r="U9" s="264">
        <f t="shared" si="1"/>
        <v>-24000</v>
      </c>
    </row>
    <row r="10" spans="1:21" ht="11.25" customHeight="1"/>
    <row r="11" spans="1:21">
      <c r="A11" s="153" t="s">
        <v>77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78</v>
      </c>
      <c r="B12" s="264">
        <v>0</v>
      </c>
      <c r="C12" s="264">
        <v>0</v>
      </c>
      <c r="D12" s="264">
        <v>0</v>
      </c>
      <c r="E12" s="264">
        <v>0</v>
      </c>
      <c r="F12" s="264">
        <v>0</v>
      </c>
      <c r="G12" s="264">
        <f>G11*12</f>
        <v>3600</v>
      </c>
      <c r="H12" s="264">
        <f t="shared" ref="H12:U12" si="2">H11*12</f>
        <v>6600</v>
      </c>
      <c r="I12" s="264">
        <f t="shared" si="2"/>
        <v>8400</v>
      </c>
      <c r="J12" s="264">
        <f t="shared" si="2"/>
        <v>9600</v>
      </c>
      <c r="K12" s="264">
        <f t="shared" si="2"/>
        <v>12000</v>
      </c>
      <c r="L12" s="264">
        <f t="shared" si="2"/>
        <v>12000</v>
      </c>
      <c r="M12" s="264">
        <f t="shared" si="2"/>
        <v>12000</v>
      </c>
      <c r="N12" s="264">
        <f t="shared" si="2"/>
        <v>12000</v>
      </c>
      <c r="O12" s="264">
        <f t="shared" si="2"/>
        <v>12000</v>
      </c>
      <c r="P12" s="264">
        <f t="shared" si="2"/>
        <v>4800</v>
      </c>
      <c r="Q12" s="264">
        <f t="shared" si="2"/>
        <v>3600</v>
      </c>
      <c r="R12" s="264">
        <f t="shared" si="2"/>
        <v>3600</v>
      </c>
      <c r="S12" s="264">
        <f t="shared" si="2"/>
        <v>2400</v>
      </c>
      <c r="T12" s="264">
        <f t="shared" si="2"/>
        <v>2400</v>
      </c>
      <c r="U12" s="264">
        <f t="shared" si="2"/>
        <v>2400</v>
      </c>
    </row>
    <row r="13" spans="1:21">
      <c r="A13" s="153" t="s">
        <v>79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80</v>
      </c>
      <c r="B15" s="264">
        <f t="shared" ref="B15:U17" si="4">B7+B11</f>
        <v>-100</v>
      </c>
      <c r="C15" s="264">
        <f t="shared" si="4"/>
        <v>-150</v>
      </c>
      <c r="D15" s="264">
        <f t="shared" si="4"/>
        <v>-200</v>
      </c>
      <c r="E15" s="264">
        <f t="shared" si="4"/>
        <v>-300</v>
      </c>
      <c r="F15" s="264">
        <f t="shared" si="4"/>
        <v>-400</v>
      </c>
      <c r="G15" s="264">
        <f t="shared" si="4"/>
        <v>-100</v>
      </c>
      <c r="H15" s="264">
        <f t="shared" si="4"/>
        <v>50</v>
      </c>
      <c r="I15" s="264">
        <f t="shared" si="4"/>
        <v>200</v>
      </c>
      <c r="J15" s="264">
        <f t="shared" si="4"/>
        <v>300</v>
      </c>
      <c r="K15" s="264">
        <f t="shared" si="4"/>
        <v>500</v>
      </c>
      <c r="L15" s="264">
        <f t="shared" si="4"/>
        <v>500</v>
      </c>
      <c r="M15" s="264">
        <f t="shared" si="4"/>
        <v>500</v>
      </c>
      <c r="N15" s="264">
        <f t="shared" si="4"/>
        <v>500</v>
      </c>
      <c r="O15" s="264">
        <f t="shared" si="4"/>
        <v>500</v>
      </c>
      <c r="P15" s="264">
        <f t="shared" si="4"/>
        <v>-100</v>
      </c>
      <c r="Q15" s="264">
        <f t="shared" si="4"/>
        <v>-100</v>
      </c>
      <c r="R15" s="264">
        <f t="shared" si="4"/>
        <v>-100</v>
      </c>
      <c r="S15" s="264">
        <f t="shared" si="4"/>
        <v>-200</v>
      </c>
      <c r="T15" s="264">
        <f t="shared" si="4"/>
        <v>-200</v>
      </c>
      <c r="U15" s="264">
        <f t="shared" si="4"/>
        <v>-200</v>
      </c>
    </row>
    <row r="16" spans="1:21">
      <c r="A16" s="153" t="s">
        <v>81</v>
      </c>
      <c r="B16" s="264">
        <f t="shared" si="4"/>
        <v>-1200</v>
      </c>
      <c r="C16" s="264">
        <f t="shared" si="4"/>
        <v>-1800</v>
      </c>
      <c r="D16" s="264">
        <f t="shared" si="4"/>
        <v>-2400</v>
      </c>
      <c r="E16" s="264">
        <f t="shared" si="4"/>
        <v>-3600</v>
      </c>
      <c r="F16" s="264">
        <f t="shared" si="4"/>
        <v>-4800</v>
      </c>
      <c r="G16" s="264">
        <f t="shared" si="4"/>
        <v>-1200</v>
      </c>
      <c r="H16" s="264">
        <f t="shared" si="4"/>
        <v>600</v>
      </c>
      <c r="I16" s="264">
        <f t="shared" si="4"/>
        <v>2400</v>
      </c>
      <c r="J16" s="264">
        <f t="shared" si="4"/>
        <v>3600</v>
      </c>
      <c r="K16" s="264">
        <f t="shared" si="4"/>
        <v>6000</v>
      </c>
      <c r="L16" s="264">
        <f t="shared" si="4"/>
        <v>6000</v>
      </c>
      <c r="M16" s="264">
        <f t="shared" si="4"/>
        <v>6000</v>
      </c>
      <c r="N16" s="264">
        <f t="shared" si="4"/>
        <v>6000</v>
      </c>
      <c r="O16" s="264">
        <f t="shared" si="4"/>
        <v>6000</v>
      </c>
      <c r="P16" s="264">
        <f t="shared" si="4"/>
        <v>-1200</v>
      </c>
      <c r="Q16" s="264">
        <f t="shared" si="4"/>
        <v>-1200</v>
      </c>
      <c r="R16" s="264">
        <f t="shared" si="4"/>
        <v>-1200</v>
      </c>
      <c r="S16" s="264">
        <f t="shared" si="4"/>
        <v>-2400</v>
      </c>
      <c r="T16" s="264">
        <f t="shared" si="4"/>
        <v>-2400</v>
      </c>
      <c r="U16" s="264">
        <f t="shared" si="4"/>
        <v>-2400</v>
      </c>
    </row>
    <row r="17" spans="1:21">
      <c r="A17" s="153" t="s">
        <v>82</v>
      </c>
      <c r="B17" s="264">
        <f t="shared" si="4"/>
        <v>-6000</v>
      </c>
      <c r="C17" s="264">
        <f t="shared" si="4"/>
        <v>-9000</v>
      </c>
      <c r="D17" s="264">
        <f t="shared" si="4"/>
        <v>-12000</v>
      </c>
      <c r="E17" s="264">
        <f t="shared" si="4"/>
        <v>-18000</v>
      </c>
      <c r="F17" s="264">
        <f t="shared" si="4"/>
        <v>-14400</v>
      </c>
      <c r="G17" s="264">
        <f t="shared" si="4"/>
        <v>-2400</v>
      </c>
      <c r="H17" s="264">
        <f t="shared" si="4"/>
        <v>3000</v>
      </c>
      <c r="I17" s="264">
        <f t="shared" si="4"/>
        <v>12000</v>
      </c>
      <c r="J17" s="264">
        <f t="shared" si="4"/>
        <v>18000</v>
      </c>
      <c r="K17" s="264">
        <f t="shared" si="4"/>
        <v>30000</v>
      </c>
      <c r="L17" s="264">
        <f t="shared" si="4"/>
        <v>30000</v>
      </c>
      <c r="M17" s="264">
        <f t="shared" si="4"/>
        <v>30000</v>
      </c>
      <c r="N17" s="264">
        <f t="shared" si="4"/>
        <v>30000</v>
      </c>
      <c r="O17" s="264">
        <f t="shared" si="4"/>
        <v>30000</v>
      </c>
      <c r="P17" s="264">
        <f t="shared" si="4"/>
        <v>-6000</v>
      </c>
      <c r="Q17" s="264">
        <f t="shared" si="4"/>
        <v>-6000</v>
      </c>
      <c r="R17" s="264">
        <f t="shared" si="4"/>
        <v>-6000</v>
      </c>
      <c r="S17" s="264">
        <f t="shared" si="4"/>
        <v>-12000</v>
      </c>
      <c r="T17" s="264">
        <f t="shared" si="4"/>
        <v>-12000</v>
      </c>
      <c r="U17" s="264">
        <f t="shared" si="4"/>
        <v>-12000</v>
      </c>
    </row>
    <row r="18" spans="1:21">
      <c r="A18" s="153" t="s">
        <v>83</v>
      </c>
      <c r="B18" s="264">
        <f>B17</f>
        <v>-6000</v>
      </c>
      <c r="C18" s="264">
        <f t="shared" ref="C18:S18" si="5">B18+C17</f>
        <v>-15000</v>
      </c>
      <c r="D18" s="264">
        <f t="shared" si="5"/>
        <v>-27000</v>
      </c>
      <c r="E18" s="264">
        <f t="shared" si="5"/>
        <v>-45000</v>
      </c>
      <c r="F18" s="264">
        <f t="shared" si="5"/>
        <v>-59400</v>
      </c>
      <c r="G18" s="264">
        <f t="shared" si="5"/>
        <v>-61800</v>
      </c>
      <c r="H18" s="264">
        <f t="shared" si="5"/>
        <v>-58800</v>
      </c>
      <c r="I18" s="264">
        <f t="shared" si="5"/>
        <v>-46800</v>
      </c>
      <c r="J18" s="264">
        <f t="shared" si="5"/>
        <v>-28800</v>
      </c>
      <c r="K18" s="264">
        <f t="shared" si="5"/>
        <v>1200</v>
      </c>
      <c r="L18" s="264">
        <f t="shared" si="5"/>
        <v>31200</v>
      </c>
      <c r="M18" s="264">
        <f t="shared" si="5"/>
        <v>61200</v>
      </c>
      <c r="N18" s="264">
        <f t="shared" si="5"/>
        <v>91200</v>
      </c>
      <c r="O18" s="264">
        <f t="shared" si="5"/>
        <v>121200</v>
      </c>
      <c r="P18" s="264">
        <f t="shared" si="5"/>
        <v>115200</v>
      </c>
      <c r="Q18" s="264">
        <f t="shared" si="5"/>
        <v>109200</v>
      </c>
      <c r="R18" s="264">
        <f t="shared" si="5"/>
        <v>103200</v>
      </c>
      <c r="S18" s="264">
        <f t="shared" si="5"/>
        <v>91200</v>
      </c>
      <c r="T18" s="264">
        <f t="shared" ref="T18:U18" si="6">Q18+T17</f>
        <v>97200</v>
      </c>
      <c r="U18" s="264">
        <f t="shared" si="6"/>
        <v>91200</v>
      </c>
    </row>
    <row r="19" spans="1:21">
      <c r="B19" s="260">
        <v>0</v>
      </c>
      <c r="C19" s="260">
        <v>5</v>
      </c>
      <c r="D19" s="260">
        <v>10</v>
      </c>
      <c r="E19" s="260">
        <v>15</v>
      </c>
      <c r="F19" s="260">
        <v>18</v>
      </c>
      <c r="G19" s="260">
        <v>20</v>
      </c>
      <c r="H19" s="260">
        <v>25</v>
      </c>
      <c r="I19" s="260">
        <v>30</v>
      </c>
      <c r="J19" s="260">
        <v>35</v>
      </c>
      <c r="K19" s="260">
        <v>40</v>
      </c>
      <c r="L19" s="260">
        <v>45</v>
      </c>
      <c r="M19" s="260">
        <v>50</v>
      </c>
      <c r="N19" s="260">
        <v>55</v>
      </c>
      <c r="O19" s="260">
        <v>60</v>
      </c>
      <c r="P19" s="260">
        <v>65</v>
      </c>
      <c r="Q19" s="260">
        <v>70</v>
      </c>
      <c r="R19" s="260">
        <v>75</v>
      </c>
      <c r="S19" s="260">
        <v>80</v>
      </c>
      <c r="T19" s="260">
        <v>85</v>
      </c>
      <c r="U19" s="260" t="s">
        <v>72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3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600</v>
      </c>
    </row>
    <row r="6" spans="1:22" ht="69.75" customHeight="1">
      <c r="A6" s="260" t="s">
        <v>62</v>
      </c>
      <c r="B6" s="261" t="s">
        <v>63</v>
      </c>
      <c r="C6" s="261" t="s">
        <v>64</v>
      </c>
      <c r="D6" s="261" t="s">
        <v>65</v>
      </c>
      <c r="E6" s="261" t="s">
        <v>66</v>
      </c>
      <c r="F6" s="261" t="s">
        <v>67</v>
      </c>
      <c r="G6" s="261" t="s">
        <v>601</v>
      </c>
      <c r="H6" s="261" t="s">
        <v>602</v>
      </c>
      <c r="I6" s="261" t="s">
        <v>603</v>
      </c>
      <c r="J6" s="261" t="s">
        <v>604</v>
      </c>
      <c r="K6" s="261" t="s">
        <v>605</v>
      </c>
      <c r="L6" s="261" t="s">
        <v>606</v>
      </c>
      <c r="M6" s="261" t="s">
        <v>68</v>
      </c>
      <c r="N6" s="262"/>
      <c r="O6" s="262"/>
      <c r="P6" s="262" t="s">
        <v>69</v>
      </c>
      <c r="Q6" s="262"/>
      <c r="R6" s="262"/>
      <c r="S6" s="262"/>
      <c r="T6" s="262"/>
      <c r="U6" s="262" t="s">
        <v>70</v>
      </c>
    </row>
    <row r="7" spans="1:22">
      <c r="A7" s="263" t="s">
        <v>71</v>
      </c>
      <c r="B7" s="260">
        <v>0</v>
      </c>
      <c r="C7" s="260">
        <v>5</v>
      </c>
      <c r="D7" s="260">
        <v>10</v>
      </c>
      <c r="E7" s="260">
        <v>15</v>
      </c>
      <c r="F7" s="260">
        <v>18</v>
      </c>
      <c r="G7" s="260">
        <v>20</v>
      </c>
      <c r="H7" s="260">
        <v>25</v>
      </c>
      <c r="I7" s="260">
        <v>30</v>
      </c>
      <c r="J7" s="260">
        <v>35</v>
      </c>
      <c r="K7" s="260">
        <v>40</v>
      </c>
      <c r="L7" s="260">
        <v>45</v>
      </c>
      <c r="M7" s="260">
        <v>50</v>
      </c>
      <c r="N7" s="260">
        <v>55</v>
      </c>
      <c r="O7" s="260">
        <v>60</v>
      </c>
      <c r="P7" s="260">
        <v>65</v>
      </c>
      <c r="Q7" s="260">
        <v>70</v>
      </c>
      <c r="R7" s="260">
        <v>75</v>
      </c>
      <c r="S7" s="260">
        <v>80</v>
      </c>
      <c r="T7" s="260">
        <v>85</v>
      </c>
      <c r="U7" s="260" t="s">
        <v>72</v>
      </c>
      <c r="V7" s="265"/>
    </row>
    <row r="9" spans="1:22">
      <c r="A9" s="153" t="s">
        <v>73</v>
      </c>
      <c r="B9" s="264">
        <v>5</v>
      </c>
      <c r="C9" s="264">
        <v>5</v>
      </c>
      <c r="D9" s="264">
        <v>5</v>
      </c>
      <c r="E9" s="264">
        <v>5</v>
      </c>
      <c r="F9" s="264">
        <v>3</v>
      </c>
      <c r="G9" s="264">
        <v>2</v>
      </c>
      <c r="H9" s="264">
        <v>5</v>
      </c>
      <c r="I9" s="264">
        <v>5</v>
      </c>
      <c r="J9" s="264">
        <v>5</v>
      </c>
      <c r="K9" s="264">
        <v>5</v>
      </c>
      <c r="L9" s="264">
        <v>5</v>
      </c>
      <c r="M9" s="264">
        <v>5</v>
      </c>
      <c r="N9" s="264">
        <v>5</v>
      </c>
      <c r="O9" s="264">
        <v>5</v>
      </c>
      <c r="P9" s="264">
        <v>5</v>
      </c>
      <c r="Q9" s="264">
        <v>5</v>
      </c>
      <c r="R9" s="264">
        <v>5</v>
      </c>
      <c r="S9" s="264">
        <v>5</v>
      </c>
      <c r="T9" s="264">
        <v>5</v>
      </c>
      <c r="U9" s="264">
        <v>5</v>
      </c>
    </row>
    <row r="10" spans="1:22">
      <c r="A10" s="153" t="s">
        <v>607</v>
      </c>
      <c r="B10" s="264">
        <v>-100</v>
      </c>
      <c r="C10" s="264">
        <v>-150</v>
      </c>
      <c r="D10" s="264">
        <v>-200</v>
      </c>
      <c r="E10" s="264">
        <v>-300</v>
      </c>
      <c r="F10" s="264">
        <v>-400</v>
      </c>
      <c r="G10" s="264">
        <v>-400</v>
      </c>
      <c r="H10" s="264">
        <v>-500</v>
      </c>
      <c r="I10" s="264">
        <v>-500</v>
      </c>
      <c r="J10" s="264">
        <v>-500</v>
      </c>
      <c r="K10" s="264">
        <v>-500</v>
      </c>
      <c r="L10" s="264">
        <v>-500</v>
      </c>
      <c r="M10" s="264">
        <v>-500</v>
      </c>
      <c r="N10" s="264">
        <v>-500</v>
      </c>
      <c r="O10" s="264">
        <v>-500</v>
      </c>
      <c r="P10" s="264">
        <v>-500</v>
      </c>
      <c r="Q10" s="264">
        <v>-400</v>
      </c>
      <c r="R10" s="264">
        <v>-400</v>
      </c>
      <c r="S10" s="264">
        <v>-400</v>
      </c>
      <c r="T10" s="264">
        <v>-400</v>
      </c>
      <c r="U10" s="264">
        <v>-400</v>
      </c>
    </row>
    <row r="11" spans="1:22">
      <c r="A11" s="153" t="s">
        <v>608</v>
      </c>
      <c r="B11" s="264">
        <f>B10*12</f>
        <v>-1200</v>
      </c>
      <c r="C11" s="264">
        <f>C10*12</f>
        <v>-1800</v>
      </c>
      <c r="D11" s="264">
        <f>D10*12</f>
        <v>-2400</v>
      </c>
      <c r="E11" s="264">
        <f>E10*12</f>
        <v>-3600</v>
      </c>
      <c r="F11" s="264">
        <f>F10*12</f>
        <v>-4800</v>
      </c>
      <c r="G11" s="264">
        <f t="shared" ref="G11:U11" si="0">G10*12</f>
        <v>-4800</v>
      </c>
      <c r="H11" s="264">
        <f t="shared" si="0"/>
        <v>-6000</v>
      </c>
      <c r="I11" s="264">
        <f t="shared" si="0"/>
        <v>-6000</v>
      </c>
      <c r="J11" s="264">
        <f t="shared" si="0"/>
        <v>-6000</v>
      </c>
      <c r="K11" s="264">
        <f t="shared" si="0"/>
        <v>-6000</v>
      </c>
      <c r="L11" s="264">
        <f t="shared" si="0"/>
        <v>-6000</v>
      </c>
      <c r="M11" s="264">
        <f t="shared" si="0"/>
        <v>-6000</v>
      </c>
      <c r="N11" s="264">
        <f t="shared" si="0"/>
        <v>-6000</v>
      </c>
      <c r="O11" s="264">
        <f t="shared" si="0"/>
        <v>-6000</v>
      </c>
      <c r="P11" s="264">
        <f t="shared" si="0"/>
        <v>-6000</v>
      </c>
      <c r="Q11" s="264">
        <f t="shared" si="0"/>
        <v>-4800</v>
      </c>
      <c r="R11" s="264">
        <f t="shared" si="0"/>
        <v>-4800</v>
      </c>
      <c r="S11" s="264">
        <f t="shared" si="0"/>
        <v>-4800</v>
      </c>
      <c r="T11" s="264">
        <f t="shared" si="0"/>
        <v>-4800</v>
      </c>
      <c r="U11" s="264">
        <f t="shared" si="0"/>
        <v>-4800</v>
      </c>
    </row>
    <row r="12" spans="1:22">
      <c r="A12" s="266" t="s">
        <v>609</v>
      </c>
      <c r="B12" s="264"/>
      <c r="C12" s="264"/>
      <c r="D12" s="264"/>
      <c r="E12" s="264"/>
      <c r="F12" s="264"/>
      <c r="G12" s="264">
        <v>-100</v>
      </c>
      <c r="H12" s="264">
        <v>-150</v>
      </c>
      <c r="I12" s="264">
        <v>-200</v>
      </c>
      <c r="J12" s="264">
        <v>-300</v>
      </c>
      <c r="K12" s="264">
        <v>-300</v>
      </c>
      <c r="M12" s="264"/>
      <c r="N12" s="264"/>
      <c r="O12" s="264"/>
      <c r="P12" s="264"/>
      <c r="Q12" s="264"/>
      <c r="R12" s="264"/>
      <c r="S12" s="264"/>
      <c r="T12" s="264"/>
      <c r="U12" s="264"/>
    </row>
    <row r="13" spans="1:22">
      <c r="A13" s="266" t="s">
        <v>610</v>
      </c>
      <c r="B13" s="264"/>
      <c r="C13" s="264"/>
      <c r="D13" s="264"/>
      <c r="E13" s="264"/>
      <c r="F13" s="264"/>
      <c r="G13" s="264"/>
      <c r="H13" s="264">
        <v>-100</v>
      </c>
      <c r="I13" s="264">
        <v>-150</v>
      </c>
      <c r="J13" s="264">
        <v>-200</v>
      </c>
      <c r="K13" s="264">
        <v>-300</v>
      </c>
      <c r="L13" s="264">
        <v>-300</v>
      </c>
      <c r="N13" s="264"/>
      <c r="O13" s="264"/>
      <c r="P13" s="264"/>
      <c r="Q13" s="264"/>
      <c r="R13" s="264"/>
      <c r="S13" s="264"/>
      <c r="T13" s="264"/>
      <c r="U13" s="264"/>
    </row>
    <row r="14" spans="1:22">
      <c r="A14" s="266" t="s">
        <v>611</v>
      </c>
      <c r="B14" s="264"/>
      <c r="C14" s="264"/>
      <c r="D14" s="264"/>
      <c r="E14" s="264"/>
      <c r="F14" s="264"/>
      <c r="G14" s="264"/>
      <c r="H14" s="264"/>
      <c r="I14" s="264">
        <v>-100</v>
      </c>
      <c r="J14" s="264">
        <v>-150</v>
      </c>
      <c r="K14" s="264">
        <v>-200</v>
      </c>
      <c r="L14" s="264">
        <v>-300</v>
      </c>
      <c r="M14" s="264">
        <v>-300</v>
      </c>
      <c r="N14" s="264"/>
      <c r="O14" s="264"/>
      <c r="P14" s="264"/>
      <c r="Q14" s="264"/>
      <c r="R14" s="264"/>
      <c r="S14" s="264"/>
      <c r="T14" s="264"/>
      <c r="U14" s="264"/>
    </row>
    <row r="15" spans="1:22">
      <c r="A15" s="266" t="s">
        <v>612</v>
      </c>
      <c r="B15" s="264"/>
      <c r="C15" s="264"/>
      <c r="D15" s="264"/>
      <c r="E15" s="264"/>
      <c r="F15" s="264"/>
      <c r="G15" s="264"/>
      <c r="H15" s="264"/>
      <c r="I15" s="264"/>
      <c r="J15" s="264">
        <v>-100</v>
      </c>
      <c r="K15" s="264">
        <v>-150</v>
      </c>
      <c r="L15" s="264">
        <v>-200</v>
      </c>
      <c r="M15" s="264">
        <v>-300</v>
      </c>
      <c r="N15" s="264">
        <v>-300</v>
      </c>
      <c r="O15" s="264"/>
      <c r="P15" s="264"/>
      <c r="Q15" s="264"/>
      <c r="R15" s="264"/>
      <c r="S15" s="264"/>
      <c r="T15" s="264"/>
      <c r="U15" s="264"/>
    </row>
    <row r="16" spans="1:22">
      <c r="A16" s="266" t="s">
        <v>613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>
        <v>-100</v>
      </c>
      <c r="L16" s="264">
        <v>-150</v>
      </c>
      <c r="M16" s="264">
        <v>-200</v>
      </c>
      <c r="N16" s="264">
        <v>-300</v>
      </c>
      <c r="O16" s="264">
        <v>-300</v>
      </c>
      <c r="P16" s="264"/>
      <c r="Q16" s="264"/>
      <c r="R16" s="264"/>
      <c r="S16" s="264"/>
      <c r="T16" s="264"/>
      <c r="U16" s="264"/>
    </row>
    <row r="17" spans="1:21">
      <c r="A17" s="153" t="s">
        <v>76</v>
      </c>
      <c r="B17" s="264">
        <f>(B10+B12+B13+B14+B15+B16)*12*B9</f>
        <v>-6000</v>
      </c>
      <c r="C17" s="264">
        <f>(C10+C12+C13+C14+C15+C16)*12*C9</f>
        <v>-9000</v>
      </c>
      <c r="D17" s="264">
        <f t="shared" ref="D17:U17" si="1">(D10+D12+D13+D14+D15+D16)*12*D9</f>
        <v>-12000</v>
      </c>
      <c r="E17" s="264">
        <f>(E10+E12+E13+E14+E15+E16)*12*E9</f>
        <v>-18000</v>
      </c>
      <c r="F17" s="264">
        <f>(F10+F12+F13+F14+F15+F16)*12*F9</f>
        <v>-14400</v>
      </c>
      <c r="G17" s="264">
        <f t="shared" si="1"/>
        <v>-12000</v>
      </c>
      <c r="H17" s="264">
        <f t="shared" si="1"/>
        <v>-45000</v>
      </c>
      <c r="I17" s="264">
        <f t="shared" si="1"/>
        <v>-57000</v>
      </c>
      <c r="J17" s="264">
        <f t="shared" si="1"/>
        <v>-75000</v>
      </c>
      <c r="K17" s="264">
        <f t="shared" si="1"/>
        <v>-93000</v>
      </c>
      <c r="L17" s="264">
        <f t="shared" si="1"/>
        <v>-87000</v>
      </c>
      <c r="M17" s="264">
        <f t="shared" si="1"/>
        <v>-78000</v>
      </c>
      <c r="N17" s="264">
        <f t="shared" si="1"/>
        <v>-66000</v>
      </c>
      <c r="O17" s="264">
        <f t="shared" si="1"/>
        <v>-48000</v>
      </c>
      <c r="P17" s="264">
        <f t="shared" si="1"/>
        <v>-30000</v>
      </c>
      <c r="Q17" s="264">
        <f t="shared" si="1"/>
        <v>-24000</v>
      </c>
      <c r="R17" s="264">
        <f t="shared" si="1"/>
        <v>-24000</v>
      </c>
      <c r="S17" s="264">
        <f t="shared" si="1"/>
        <v>-24000</v>
      </c>
      <c r="T17" s="264">
        <f t="shared" si="1"/>
        <v>-24000</v>
      </c>
      <c r="U17" s="264">
        <f t="shared" si="1"/>
        <v>-24000</v>
      </c>
    </row>
    <row r="18" spans="1:21" ht="11.25" customHeight="1"/>
    <row r="19" spans="1:21">
      <c r="A19" s="153" t="s">
        <v>77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78</v>
      </c>
      <c r="B20" s="264">
        <v>0</v>
      </c>
      <c r="C20" s="264">
        <v>0</v>
      </c>
      <c r="D20" s="264">
        <v>0</v>
      </c>
      <c r="E20" s="264">
        <v>0</v>
      </c>
      <c r="F20" s="264">
        <v>0</v>
      </c>
      <c r="G20" s="264">
        <f>G19*12</f>
        <v>4800</v>
      </c>
      <c r="H20" s="264">
        <f t="shared" ref="H20:U20" si="2">H19*12</f>
        <v>6000</v>
      </c>
      <c r="I20" s="264">
        <f t="shared" si="2"/>
        <v>6000</v>
      </c>
      <c r="J20" s="264">
        <f t="shared" si="2"/>
        <v>6000</v>
      </c>
      <c r="K20" s="264">
        <f t="shared" si="2"/>
        <v>6000</v>
      </c>
      <c r="L20" s="264">
        <f t="shared" si="2"/>
        <v>7200</v>
      </c>
      <c r="M20" s="264">
        <f t="shared" si="2"/>
        <v>9600</v>
      </c>
      <c r="N20" s="264">
        <f t="shared" si="2"/>
        <v>9600</v>
      </c>
      <c r="O20" s="264">
        <f t="shared" si="2"/>
        <v>9600</v>
      </c>
      <c r="P20" s="264">
        <f t="shared" si="2"/>
        <v>4800</v>
      </c>
      <c r="Q20" s="264">
        <f t="shared" si="2"/>
        <v>3600</v>
      </c>
      <c r="R20" s="264">
        <f t="shared" si="2"/>
        <v>3600</v>
      </c>
      <c r="S20" s="264">
        <f t="shared" si="2"/>
        <v>2400</v>
      </c>
      <c r="T20" s="264">
        <f t="shared" si="2"/>
        <v>2400</v>
      </c>
      <c r="U20" s="264">
        <f t="shared" si="2"/>
        <v>2400</v>
      </c>
    </row>
    <row r="21" spans="1:21">
      <c r="A21" s="153" t="s">
        <v>79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80</v>
      </c>
      <c r="B23" s="264">
        <f t="shared" ref="B23:U24" si="4">B10+B19</f>
        <v>-100</v>
      </c>
      <c r="C23" s="264">
        <f t="shared" si="4"/>
        <v>-150</v>
      </c>
      <c r="D23" s="264">
        <f t="shared" si="4"/>
        <v>-200</v>
      </c>
      <c r="E23" s="264">
        <f t="shared" si="4"/>
        <v>-300</v>
      </c>
      <c r="F23" s="264">
        <f t="shared" si="4"/>
        <v>-400</v>
      </c>
      <c r="G23" s="264">
        <f t="shared" si="4"/>
        <v>0</v>
      </c>
      <c r="H23" s="264">
        <f t="shared" si="4"/>
        <v>0</v>
      </c>
      <c r="I23" s="264">
        <f t="shared" si="4"/>
        <v>0</v>
      </c>
      <c r="J23" s="264">
        <f t="shared" si="4"/>
        <v>0</v>
      </c>
      <c r="K23" s="264">
        <f t="shared" si="4"/>
        <v>0</v>
      </c>
      <c r="L23" s="264">
        <f t="shared" si="4"/>
        <v>100</v>
      </c>
      <c r="M23" s="264">
        <f t="shared" si="4"/>
        <v>300</v>
      </c>
      <c r="N23" s="264">
        <f t="shared" si="4"/>
        <v>300</v>
      </c>
      <c r="O23" s="264">
        <f t="shared" si="4"/>
        <v>300</v>
      </c>
      <c r="P23" s="264">
        <f t="shared" si="4"/>
        <v>-100</v>
      </c>
      <c r="Q23" s="264">
        <f t="shared" si="4"/>
        <v>-100</v>
      </c>
      <c r="R23" s="264">
        <f t="shared" si="4"/>
        <v>-100</v>
      </c>
      <c r="S23" s="264">
        <f t="shared" si="4"/>
        <v>-200</v>
      </c>
      <c r="T23" s="264">
        <f t="shared" si="4"/>
        <v>-200</v>
      </c>
      <c r="U23" s="264">
        <f t="shared" si="4"/>
        <v>-200</v>
      </c>
    </row>
    <row r="24" spans="1:21">
      <c r="A24" s="153" t="s">
        <v>81</v>
      </c>
      <c r="B24" s="264">
        <f t="shared" si="4"/>
        <v>-1200</v>
      </c>
      <c r="C24" s="264">
        <f t="shared" si="4"/>
        <v>-1800</v>
      </c>
      <c r="D24" s="264">
        <f t="shared" si="4"/>
        <v>-2400</v>
      </c>
      <c r="E24" s="264">
        <f t="shared" si="4"/>
        <v>-3600</v>
      </c>
      <c r="F24" s="264">
        <f t="shared" si="4"/>
        <v>-4800</v>
      </c>
      <c r="G24" s="264">
        <f t="shared" si="4"/>
        <v>0</v>
      </c>
      <c r="H24" s="264">
        <f t="shared" si="4"/>
        <v>0</v>
      </c>
      <c r="I24" s="264">
        <f t="shared" si="4"/>
        <v>0</v>
      </c>
      <c r="J24" s="264">
        <f t="shared" si="4"/>
        <v>0</v>
      </c>
      <c r="K24" s="264">
        <f t="shared" si="4"/>
        <v>0</v>
      </c>
      <c r="L24" s="264">
        <f t="shared" si="4"/>
        <v>1200</v>
      </c>
      <c r="M24" s="264">
        <f t="shared" si="4"/>
        <v>3600</v>
      </c>
      <c r="N24" s="264">
        <f t="shared" si="4"/>
        <v>3600</v>
      </c>
      <c r="O24" s="264">
        <f t="shared" si="4"/>
        <v>3600</v>
      </c>
      <c r="P24" s="264">
        <f t="shared" si="4"/>
        <v>-1200</v>
      </c>
      <c r="Q24" s="264">
        <f t="shared" si="4"/>
        <v>-1200</v>
      </c>
      <c r="R24" s="264">
        <f t="shared" si="4"/>
        <v>-1200</v>
      </c>
      <c r="S24" s="264">
        <f t="shared" si="4"/>
        <v>-2400</v>
      </c>
      <c r="T24" s="264">
        <f t="shared" si="4"/>
        <v>-2400</v>
      </c>
      <c r="U24" s="264">
        <f t="shared" si="4"/>
        <v>-2400</v>
      </c>
    </row>
    <row r="25" spans="1:21">
      <c r="A25" s="153" t="s">
        <v>82</v>
      </c>
      <c r="B25" s="264">
        <f t="shared" ref="B25:U25" si="5">B17+B21</f>
        <v>-6000</v>
      </c>
      <c r="C25" s="264">
        <f t="shared" si="5"/>
        <v>-9000</v>
      </c>
      <c r="D25" s="264">
        <f t="shared" si="5"/>
        <v>-12000</v>
      </c>
      <c r="E25" s="264">
        <f t="shared" si="5"/>
        <v>-18000</v>
      </c>
      <c r="F25" s="264">
        <f t="shared" si="5"/>
        <v>-14400</v>
      </c>
      <c r="G25" s="264">
        <f t="shared" si="5"/>
        <v>-2400</v>
      </c>
      <c r="H25" s="264">
        <f t="shared" si="5"/>
        <v>-15000</v>
      </c>
      <c r="I25" s="264">
        <f t="shared" si="5"/>
        <v>-27000</v>
      </c>
      <c r="J25" s="264">
        <f t="shared" si="5"/>
        <v>-45000</v>
      </c>
      <c r="K25" s="264">
        <f t="shared" si="5"/>
        <v>-63000</v>
      </c>
      <c r="L25" s="264">
        <f t="shared" si="5"/>
        <v>-51000</v>
      </c>
      <c r="M25" s="264">
        <f t="shared" si="5"/>
        <v>-30000</v>
      </c>
      <c r="N25" s="264">
        <f t="shared" si="5"/>
        <v>-18000</v>
      </c>
      <c r="O25" s="264">
        <f t="shared" si="5"/>
        <v>0</v>
      </c>
      <c r="P25" s="264">
        <f t="shared" si="5"/>
        <v>-6000</v>
      </c>
      <c r="Q25" s="264">
        <f t="shared" si="5"/>
        <v>-6000</v>
      </c>
      <c r="R25" s="264">
        <f t="shared" si="5"/>
        <v>-6000</v>
      </c>
      <c r="S25" s="264">
        <f t="shared" si="5"/>
        <v>-12000</v>
      </c>
      <c r="T25" s="264">
        <f t="shared" si="5"/>
        <v>-12000</v>
      </c>
      <c r="U25" s="264">
        <f t="shared" si="5"/>
        <v>-12000</v>
      </c>
    </row>
    <row r="26" spans="1:21">
      <c r="A26" s="153" t="s">
        <v>83</v>
      </c>
      <c r="B26" s="264">
        <f>B25</f>
        <v>-6000</v>
      </c>
      <c r="C26" s="264">
        <f t="shared" ref="C26:U26" si="6">B26+C25</f>
        <v>-15000</v>
      </c>
      <c r="D26" s="264">
        <f t="shared" si="6"/>
        <v>-27000</v>
      </c>
      <c r="E26" s="264">
        <f t="shared" si="6"/>
        <v>-45000</v>
      </c>
      <c r="F26" s="264">
        <f t="shared" si="6"/>
        <v>-59400</v>
      </c>
      <c r="G26" s="264">
        <f t="shared" si="6"/>
        <v>-61800</v>
      </c>
      <c r="H26" s="264">
        <f t="shared" si="6"/>
        <v>-76800</v>
      </c>
      <c r="I26" s="264">
        <f t="shared" si="6"/>
        <v>-103800</v>
      </c>
      <c r="J26" s="264">
        <f t="shared" si="6"/>
        <v>-148800</v>
      </c>
      <c r="K26" s="264">
        <f t="shared" si="6"/>
        <v>-211800</v>
      </c>
      <c r="L26" s="264">
        <f t="shared" si="6"/>
        <v>-262800</v>
      </c>
      <c r="M26" s="264">
        <f t="shared" si="6"/>
        <v>-292800</v>
      </c>
      <c r="N26" s="264">
        <f t="shared" si="6"/>
        <v>-310800</v>
      </c>
      <c r="O26" s="264">
        <f t="shared" si="6"/>
        <v>-310800</v>
      </c>
      <c r="P26" s="264">
        <f t="shared" si="6"/>
        <v>-316800</v>
      </c>
      <c r="Q26" s="264">
        <f t="shared" si="6"/>
        <v>-322800</v>
      </c>
      <c r="R26" s="264">
        <f t="shared" si="6"/>
        <v>-328800</v>
      </c>
      <c r="S26" s="264">
        <f t="shared" si="6"/>
        <v>-340800</v>
      </c>
      <c r="T26" s="264">
        <f t="shared" si="6"/>
        <v>-352800</v>
      </c>
      <c r="U26" s="264">
        <f t="shared" si="6"/>
        <v>-364800</v>
      </c>
    </row>
    <row r="28" spans="1:21">
      <c r="A28" s="266" t="s">
        <v>614</v>
      </c>
      <c r="B28" s="264"/>
      <c r="C28" s="264"/>
      <c r="D28" s="264"/>
      <c r="E28" s="264"/>
      <c r="F28" s="264"/>
      <c r="G28" s="264">
        <v>150</v>
      </c>
      <c r="H28" s="264">
        <v>200</v>
      </c>
      <c r="I28" s="264">
        <v>250</v>
      </c>
      <c r="J28" s="264">
        <v>350</v>
      </c>
      <c r="K28" s="264">
        <v>350</v>
      </c>
      <c r="L28" s="264"/>
      <c r="M28" s="264"/>
      <c r="N28" s="264"/>
      <c r="O28" s="264"/>
      <c r="P28" s="264"/>
      <c r="Q28" s="264"/>
      <c r="R28" s="264"/>
      <c r="S28" s="264"/>
      <c r="T28" s="264"/>
      <c r="U28" s="264"/>
    </row>
    <row r="29" spans="1:21">
      <c r="A29" s="266" t="s">
        <v>615</v>
      </c>
      <c r="B29" s="264"/>
      <c r="C29" s="264"/>
      <c r="D29" s="264"/>
      <c r="E29" s="264"/>
      <c r="F29" s="264"/>
      <c r="G29" s="264"/>
      <c r="H29" s="264">
        <v>150</v>
      </c>
      <c r="I29" s="264">
        <v>200</v>
      </c>
      <c r="J29" s="264">
        <v>250</v>
      </c>
      <c r="K29" s="264">
        <v>350</v>
      </c>
      <c r="L29" s="264">
        <v>350</v>
      </c>
      <c r="M29" s="264"/>
      <c r="N29" s="264"/>
      <c r="O29" s="264"/>
      <c r="P29" s="264"/>
      <c r="Q29" s="264"/>
      <c r="R29" s="264"/>
      <c r="S29" s="264"/>
      <c r="T29" s="264"/>
      <c r="U29" s="264"/>
    </row>
    <row r="30" spans="1:21">
      <c r="A30" s="266" t="s">
        <v>616</v>
      </c>
      <c r="B30" s="264"/>
      <c r="C30" s="264"/>
      <c r="D30" s="264"/>
      <c r="E30" s="264"/>
      <c r="F30" s="264"/>
      <c r="G30" s="264"/>
      <c r="H30" s="264"/>
      <c r="I30" s="264">
        <v>150</v>
      </c>
      <c r="J30" s="264">
        <v>200</v>
      </c>
      <c r="K30" s="264">
        <v>250</v>
      </c>
      <c r="L30" s="264">
        <v>350</v>
      </c>
      <c r="M30" s="264">
        <v>350</v>
      </c>
      <c r="N30" s="264"/>
      <c r="O30" s="264"/>
      <c r="P30" s="264"/>
      <c r="Q30" s="264"/>
      <c r="R30" s="264"/>
      <c r="S30" s="264"/>
      <c r="T30" s="264"/>
      <c r="U30" s="264"/>
    </row>
    <row r="31" spans="1:21">
      <c r="A31" s="266" t="s">
        <v>617</v>
      </c>
      <c r="B31" s="264"/>
      <c r="C31" s="264"/>
      <c r="D31" s="264"/>
      <c r="E31" s="264"/>
      <c r="F31" s="264"/>
      <c r="G31" s="264"/>
      <c r="H31" s="264"/>
      <c r="I31" s="264"/>
      <c r="J31" s="264">
        <v>150</v>
      </c>
      <c r="K31" s="264">
        <v>200</v>
      </c>
      <c r="L31" s="264">
        <v>250</v>
      </c>
      <c r="M31" s="264">
        <v>350</v>
      </c>
      <c r="N31" s="264">
        <v>350</v>
      </c>
      <c r="O31" s="264"/>
      <c r="P31" s="264"/>
      <c r="Q31" s="264"/>
      <c r="R31" s="264"/>
      <c r="S31" s="264"/>
      <c r="T31" s="264"/>
      <c r="U31" s="264"/>
    </row>
    <row r="32" spans="1:21">
      <c r="A32" s="266" t="s">
        <v>618</v>
      </c>
      <c r="B32" s="264"/>
      <c r="C32" s="264"/>
      <c r="D32" s="264"/>
      <c r="E32" s="264"/>
      <c r="F32" s="264"/>
      <c r="G32" s="264"/>
      <c r="H32" s="264"/>
      <c r="I32" s="264"/>
      <c r="J32" s="264"/>
      <c r="K32" s="264">
        <v>150</v>
      </c>
      <c r="L32" s="264">
        <v>200</v>
      </c>
      <c r="M32" s="264">
        <v>250</v>
      </c>
      <c r="N32" s="264">
        <v>350</v>
      </c>
      <c r="O32" s="264">
        <v>350</v>
      </c>
      <c r="P32" s="264"/>
      <c r="Q32" s="264"/>
      <c r="R32" s="264"/>
      <c r="S32" s="264"/>
      <c r="T32" s="264"/>
      <c r="U32" s="264"/>
    </row>
    <row r="33" spans="1:22">
      <c r="A33" s="266" t="s">
        <v>619</v>
      </c>
      <c r="B33" s="264">
        <f t="shared" ref="B33:F33" si="7">(B28+B29+B30+B31+B32)*12*B9</f>
        <v>0</v>
      </c>
      <c r="C33" s="264">
        <f t="shared" si="7"/>
        <v>0</v>
      </c>
      <c r="D33" s="264">
        <f t="shared" si="7"/>
        <v>0</v>
      </c>
      <c r="E33" s="264">
        <f t="shared" si="7"/>
        <v>0</v>
      </c>
      <c r="F33" s="264">
        <f t="shared" si="7"/>
        <v>0</v>
      </c>
      <c r="G33" s="264">
        <f>(G28+G29+G30+G31+G32)*12*G9</f>
        <v>3600</v>
      </c>
      <c r="H33" s="264">
        <f t="shared" ref="H33:U33" si="8">(H28+H29+H30+H31+H32)*12*H9</f>
        <v>21000</v>
      </c>
      <c r="I33" s="264">
        <f t="shared" si="8"/>
        <v>36000</v>
      </c>
      <c r="J33" s="264">
        <f t="shared" si="8"/>
        <v>57000</v>
      </c>
      <c r="K33" s="264">
        <f t="shared" si="8"/>
        <v>78000</v>
      </c>
      <c r="L33" s="264">
        <f t="shared" si="8"/>
        <v>69000</v>
      </c>
      <c r="M33" s="264">
        <f t="shared" si="8"/>
        <v>57000</v>
      </c>
      <c r="N33" s="264">
        <f t="shared" si="8"/>
        <v>42000</v>
      </c>
      <c r="O33" s="264">
        <f t="shared" si="8"/>
        <v>21000</v>
      </c>
      <c r="P33" s="264">
        <f t="shared" si="8"/>
        <v>0</v>
      </c>
      <c r="Q33" s="264">
        <f t="shared" si="8"/>
        <v>0</v>
      </c>
      <c r="R33" s="264">
        <f t="shared" si="8"/>
        <v>0</v>
      </c>
      <c r="S33" s="264">
        <f t="shared" si="8"/>
        <v>0</v>
      </c>
      <c r="T33" s="264">
        <f t="shared" si="8"/>
        <v>0</v>
      </c>
      <c r="U33" s="264">
        <f t="shared" si="8"/>
        <v>0</v>
      </c>
    </row>
    <row r="34" spans="1:22">
      <c r="A34" s="266" t="s">
        <v>620</v>
      </c>
      <c r="B34" s="264">
        <f t="shared" ref="B34:U34" si="9">B25+B33</f>
        <v>-6000</v>
      </c>
      <c r="C34" s="264">
        <f t="shared" si="9"/>
        <v>-9000</v>
      </c>
      <c r="D34" s="264">
        <f t="shared" si="9"/>
        <v>-12000</v>
      </c>
      <c r="E34" s="264">
        <f t="shared" si="9"/>
        <v>-18000</v>
      </c>
      <c r="F34" s="264">
        <f t="shared" si="9"/>
        <v>-14400</v>
      </c>
      <c r="G34" s="264">
        <f t="shared" si="9"/>
        <v>1200</v>
      </c>
      <c r="H34" s="264">
        <f t="shared" si="9"/>
        <v>6000</v>
      </c>
      <c r="I34" s="264">
        <f t="shared" si="9"/>
        <v>9000</v>
      </c>
      <c r="J34" s="264">
        <f t="shared" si="9"/>
        <v>12000</v>
      </c>
      <c r="K34" s="264">
        <f t="shared" si="9"/>
        <v>15000</v>
      </c>
      <c r="L34" s="264">
        <f t="shared" si="9"/>
        <v>18000</v>
      </c>
      <c r="M34" s="264">
        <f t="shared" si="9"/>
        <v>27000</v>
      </c>
      <c r="N34" s="264">
        <f t="shared" si="9"/>
        <v>24000</v>
      </c>
      <c r="O34" s="264">
        <f t="shared" si="9"/>
        <v>21000</v>
      </c>
      <c r="P34" s="264">
        <f t="shared" si="9"/>
        <v>-6000</v>
      </c>
      <c r="Q34" s="264">
        <f t="shared" si="9"/>
        <v>-6000</v>
      </c>
      <c r="R34" s="264">
        <f t="shared" si="9"/>
        <v>-6000</v>
      </c>
      <c r="S34" s="264">
        <f t="shared" si="9"/>
        <v>-12000</v>
      </c>
      <c r="T34" s="264">
        <f t="shared" si="9"/>
        <v>-12000</v>
      </c>
      <c r="U34" s="264">
        <f t="shared" si="9"/>
        <v>-12000</v>
      </c>
    </row>
    <row r="35" spans="1:22">
      <c r="A35" s="266" t="s">
        <v>621</v>
      </c>
      <c r="B35" s="264">
        <f>B34</f>
        <v>-6000</v>
      </c>
      <c r="C35" s="264">
        <f t="shared" ref="C35:U35" si="10">B35+C34</f>
        <v>-15000</v>
      </c>
      <c r="D35" s="264">
        <f t="shared" si="10"/>
        <v>-27000</v>
      </c>
      <c r="E35" s="264">
        <f t="shared" si="10"/>
        <v>-45000</v>
      </c>
      <c r="F35" s="264">
        <f t="shared" si="10"/>
        <v>-59400</v>
      </c>
      <c r="G35" s="264">
        <f t="shared" si="10"/>
        <v>-58200</v>
      </c>
      <c r="H35" s="264">
        <f t="shared" si="10"/>
        <v>-52200</v>
      </c>
      <c r="I35" s="264">
        <f t="shared" si="10"/>
        <v>-43200</v>
      </c>
      <c r="J35" s="264">
        <f t="shared" si="10"/>
        <v>-31200</v>
      </c>
      <c r="K35" s="264">
        <f t="shared" si="10"/>
        <v>-16200</v>
      </c>
      <c r="L35" s="264">
        <f t="shared" si="10"/>
        <v>1800</v>
      </c>
      <c r="M35" s="264">
        <f t="shared" si="10"/>
        <v>28800</v>
      </c>
      <c r="N35" s="264">
        <f t="shared" si="10"/>
        <v>52800</v>
      </c>
      <c r="O35" s="264">
        <f t="shared" si="10"/>
        <v>73800</v>
      </c>
      <c r="P35" s="264">
        <f t="shared" si="10"/>
        <v>67800</v>
      </c>
      <c r="Q35" s="264">
        <f t="shared" si="10"/>
        <v>61800</v>
      </c>
      <c r="R35" s="264">
        <f t="shared" si="10"/>
        <v>55800</v>
      </c>
      <c r="S35" s="264">
        <f t="shared" si="10"/>
        <v>43800</v>
      </c>
      <c r="T35" s="264">
        <f t="shared" si="10"/>
        <v>31800</v>
      </c>
      <c r="U35" s="264">
        <f t="shared" si="10"/>
        <v>19800</v>
      </c>
    </row>
    <row r="39" spans="1:22">
      <c r="B39" s="260">
        <v>0</v>
      </c>
      <c r="C39" s="260">
        <v>5</v>
      </c>
      <c r="D39" s="260">
        <v>10</v>
      </c>
      <c r="E39" s="260">
        <v>15</v>
      </c>
      <c r="F39" s="260">
        <v>18</v>
      </c>
      <c r="G39" s="260">
        <v>20</v>
      </c>
      <c r="H39" s="260">
        <v>25</v>
      </c>
      <c r="I39" s="260">
        <v>30</v>
      </c>
      <c r="J39" s="260">
        <v>35</v>
      </c>
      <c r="K39" s="260">
        <v>40</v>
      </c>
      <c r="L39" s="260">
        <v>45</v>
      </c>
      <c r="M39" s="260">
        <v>50</v>
      </c>
      <c r="N39" s="260">
        <v>55</v>
      </c>
      <c r="O39" s="260">
        <v>60</v>
      </c>
      <c r="P39" s="260">
        <v>65</v>
      </c>
      <c r="Q39" s="260">
        <v>70</v>
      </c>
      <c r="R39" s="260">
        <v>75</v>
      </c>
      <c r="S39" s="260">
        <v>80</v>
      </c>
      <c r="T39" s="260">
        <v>85</v>
      </c>
      <c r="U39" s="260">
        <v>90</v>
      </c>
      <c r="V39" s="267">
        <v>95</v>
      </c>
    </row>
    <row r="40" spans="1:22">
      <c r="A40" s="153" t="s">
        <v>622</v>
      </c>
      <c r="B40" s="153">
        <v>0</v>
      </c>
      <c r="C40" s="264">
        <v>-6000</v>
      </c>
      <c r="D40" s="264">
        <v>-15000</v>
      </c>
      <c r="E40" s="264">
        <v>-27000</v>
      </c>
      <c r="F40" s="264">
        <v>-45000</v>
      </c>
      <c r="G40" s="264">
        <v>-59400</v>
      </c>
      <c r="H40" s="264">
        <v>-61800</v>
      </c>
      <c r="I40" s="264">
        <v>-76800</v>
      </c>
      <c r="J40" s="264">
        <v>-103800</v>
      </c>
      <c r="K40" s="264">
        <v>-148800</v>
      </c>
      <c r="L40" s="264">
        <v>-211800</v>
      </c>
      <c r="M40" s="264">
        <v>-262800</v>
      </c>
      <c r="N40" s="264">
        <v>-292800</v>
      </c>
      <c r="O40" s="264">
        <v>-310800</v>
      </c>
      <c r="P40" s="264">
        <v>-310800</v>
      </c>
      <c r="Q40" s="264">
        <v>-316800</v>
      </c>
      <c r="R40" s="264">
        <v>-322800</v>
      </c>
      <c r="S40" s="264">
        <v>-328800</v>
      </c>
      <c r="T40" s="264">
        <v>-340800</v>
      </c>
      <c r="U40" s="264">
        <v>-352800</v>
      </c>
      <c r="V40" s="264">
        <v>-364800</v>
      </c>
    </row>
    <row r="41" spans="1:22">
      <c r="A41" s="153" t="s">
        <v>623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Slide5</vt:lpstr>
      <vt:lpstr>Slide7</vt:lpstr>
      <vt:lpstr>Slide9</vt:lpstr>
      <vt:lpstr>Slide14</vt:lpstr>
      <vt:lpstr>Slide21</vt:lpstr>
      <vt:lpstr>Slide23</vt:lpstr>
      <vt:lpstr>Sheet6</vt:lpstr>
      <vt:lpstr>Модель бездетной</vt:lpstr>
      <vt:lpstr>Модель многодетной</vt:lpstr>
      <vt:lpstr>Slide14!Print_Area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2019-05-24T11:36:40Z</cp:lastPrinted>
  <dcterms:created xsi:type="dcterms:W3CDTF">2019-05-16T07:36:03Z</dcterms:created>
  <dcterms:modified xsi:type="dcterms:W3CDTF">2019-05-24T14:23:17Z</dcterms:modified>
</cp:coreProperties>
</file>