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Work_docs\Презентации АИ\Видение2019\"/>
    </mc:Choice>
  </mc:AlternateContent>
  <bookViews>
    <workbookView xWindow="0" yWindow="0" windowWidth="25125" windowHeight="13500" tabRatio="541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heet6" sheetId="7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0">Slide5!$A$1:$M$34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3" i="9" l="1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3" i="5"/>
  <c r="G34" i="5" s="1"/>
  <c r="G31" i="5"/>
  <c r="G32" i="5" s="1"/>
  <c r="G29" i="5"/>
  <c r="G30" i="5" s="1"/>
  <c r="F18" i="6" l="1"/>
  <c r="G18" i="6" s="1"/>
  <c r="G16" i="6"/>
  <c r="G15" i="6"/>
  <c r="F15" i="6"/>
  <c r="G14" i="6"/>
  <c r="G13" i="6"/>
  <c r="G12" i="6"/>
  <c r="G11" i="6"/>
  <c r="G10" i="6"/>
  <c r="G7" i="6"/>
  <c r="G6" i="6"/>
  <c r="G24" i="4" l="1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I12" i="4"/>
  <c r="J12" i="4" s="1"/>
  <c r="C5" i="4"/>
  <c r="C9" i="4" s="1"/>
  <c r="E9" i="4" s="1"/>
  <c r="F9" i="4" s="1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C7" i="4"/>
  <c r="E7" i="4" s="1"/>
  <c r="F7" i="4" s="1"/>
  <c r="C10" i="4"/>
  <c r="E10" i="4" s="1"/>
  <c r="F10" i="4" s="1"/>
  <c r="C8" i="4"/>
  <c r="E8" i="4" s="1"/>
  <c r="F8" i="4" s="1"/>
  <c r="C12" i="4"/>
  <c r="C11" i="4"/>
  <c r="E11" i="4" s="1"/>
  <c r="F11" i="4" s="1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2" i="4" l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E22" i="4"/>
  <c r="K22" i="4" s="1"/>
  <c r="E18" i="4"/>
  <c r="K18" i="4" s="1"/>
  <c r="E14" i="4"/>
  <c r="K14" i="4" s="1"/>
  <c r="E23" i="4"/>
  <c r="K23" i="4" s="1"/>
  <c r="E19" i="4"/>
  <c r="K19" i="4" s="1"/>
  <c r="E15" i="4"/>
  <c r="K15" i="4" s="1"/>
  <c r="E21" i="4"/>
  <c r="K21" i="4" s="1"/>
  <c r="E17" i="4"/>
  <c r="K17" i="4" s="1"/>
  <c r="E13" i="4"/>
  <c r="K13" i="4" s="1"/>
  <c r="E24" i="4"/>
  <c r="K24" i="4" s="1"/>
  <c r="E20" i="4"/>
  <c r="K20" i="4" s="1"/>
  <c r="E16" i="4"/>
  <c r="K16" i="4" s="1"/>
  <c r="M12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C20" i="1"/>
  <c r="B19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2" i="4" l="1"/>
  <c r="C23" i="4"/>
  <c r="C16" i="4"/>
  <c r="C19" i="4"/>
  <c r="C24" i="4"/>
  <c r="C20" i="4"/>
  <c r="C15" i="4"/>
  <c r="C13" i="4"/>
  <c r="C21" i="4"/>
  <c r="C18" i="4"/>
  <c r="C17" i="4"/>
  <c r="C14" i="4"/>
  <c r="D12" i="4"/>
</calcChain>
</file>

<file path=xl/sharedStrings.xml><?xml version="1.0" encoding="utf-8"?>
<sst xmlns="http://schemas.openxmlformats.org/spreadsheetml/2006/main" count="1328" uniqueCount="634">
  <si>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</si>
  <si>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</si>
  <si>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</si>
  <si>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</si>
  <si>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</si>
  <si>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</si>
  <si>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</si>
  <si>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</si>
  <si>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</si>
  <si>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</si>
  <si>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</si>
  <si>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</si>
  <si>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</si>
  <si>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</si>
  <si>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</si>
  <si>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</si>
  <si>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</si>
  <si>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</si>
  <si>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</si>
  <si>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</si>
  <si>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</si>
  <si>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</si>
  <si>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</si>
  <si>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</si>
  <si>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</si>
  <si>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</si>
  <si>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</si>
  <si>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</si>
  <si>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</si>
  <si>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</si>
  <si>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</si>
  <si>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</si>
  <si>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</si>
  <si>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</si>
  <si>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</si>
  <si>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</si>
  <si>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</si>
  <si>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</si>
  <si>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</si>
  <si>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</si>
  <si>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</si>
  <si>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</si>
  <si>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</si>
  <si>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</si>
  <si>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</si>
  <si>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</si>
  <si>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</si>
  <si>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</si>
  <si>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</si>
  <si>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</si>
  <si>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</si>
  <si>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</si>
  <si>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</si>
  <si>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</si>
  <si>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</si>
  <si>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</si>
  <si>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</si>
  <si>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>старші 65 - 6,6758</t>
  </si>
  <si>
    <t>0 - 15: 6,816</t>
  </si>
  <si>
    <t>16-59: ж 1,365, ч 1,2962</t>
  </si>
  <si>
    <t>старші 60 - ч 3,317 ж 6,013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</si>
  <si>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</si>
  <si>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</si>
  <si>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</si>
  <si>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</si>
  <si>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</si>
  <si>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</si>
  <si>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</si>
  <si>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</si>
  <si>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</si>
  <si>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</si>
  <si>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</si>
  <si>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</si>
  <si>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</si>
  <si>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</si>
  <si>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</si>
  <si>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</si>
  <si>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</si>
  <si>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</si>
  <si>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</si>
  <si>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</si>
  <si>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</si>
  <si>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</si>
  <si>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</si>
  <si>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</si>
  <si>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</si>
  <si>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</si>
  <si>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</si>
  <si>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Структура расходов украинских домохозяйств и домохозяйств 27 стран ЕС за 2012 г.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</si>
  <si>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</si>
  <si>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</si>
  <si>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</si>
  <si>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</si>
  <si>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</si>
  <si>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</si>
  <si>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Курс Евро/грн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</si>
  <si>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</si>
  <si>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</si>
  <si>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</si>
  <si>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</si>
  <si>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</si>
  <si>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</si>
  <si>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</si>
  <si>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</si>
  <si>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</si>
  <si>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</si>
  <si>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</si>
  <si>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</si>
  <si>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</si>
  <si>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</si>
  <si>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</si>
  <si>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</si>
  <si>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</si>
  <si>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</si>
  <si>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</si>
  <si>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</si>
  <si>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</si>
  <si>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</si>
  <si>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</si>
  <si>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</si>
  <si>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</si>
  <si>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</si>
  <si>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</si>
  <si>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</si>
  <si>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</si>
  <si>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</si>
  <si>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</si>
  <si>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</si>
  <si>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</si>
  <si>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</si>
  <si>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</si>
  <si>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</si>
  <si>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</si>
  <si>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</si>
  <si>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</si>
  <si>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</si>
  <si>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</si>
  <si>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</si>
  <si>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</si>
  <si>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</si>
  <si>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</si>
  <si>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</si>
  <si>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</si>
  <si>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</si>
  <si>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</si>
  <si>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</si>
  <si>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</si>
  <si>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</si>
  <si>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</si>
  <si>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</si>
  <si>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</si>
  <si>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</si>
  <si>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</si>
  <si>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</si>
  <si>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</si>
  <si>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</si>
  <si>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</si>
  <si>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</si>
  <si>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</si>
  <si>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</si>
  <si>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</si>
  <si>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</si>
  <si>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</si>
  <si>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</si>
  <si>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</si>
  <si>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</si>
  <si>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</si>
  <si>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</si>
  <si>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</si>
  <si>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</si>
  <si>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</si>
  <si>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</si>
  <si>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</si>
  <si>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</si>
  <si>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</si>
  <si>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</si>
  <si>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</si>
  <si>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</si>
  <si>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</si>
  <si>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</si>
  <si>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</si>
  <si>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</si>
  <si>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</si>
  <si>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</si>
  <si>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</si>
  <si>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</si>
  <si>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</si>
  <si>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</si>
  <si>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</si>
  <si>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</si>
  <si>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</si>
  <si>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</si>
  <si>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</si>
  <si>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</si>
  <si>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</si>
  <si>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</si>
  <si>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</si>
  <si>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</si>
  <si>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</si>
  <si>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</si>
  <si>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</si>
  <si>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</si>
  <si>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</si>
  <si>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</si>
  <si>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</si>
  <si>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</si>
  <si>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</si>
  <si>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</si>
  <si>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</si>
  <si>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</si>
  <si>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</si>
  <si>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</si>
  <si>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</si>
  <si>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</si>
  <si>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</si>
  <si>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</si>
  <si>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</si>
  <si>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</si>
  <si>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</si>
  <si>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</si>
  <si>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</si>
  <si>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</si>
  <si>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</si>
  <si>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</si>
  <si>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</si>
  <si>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</si>
  <si>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</si>
  <si>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</si>
  <si>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</si>
  <si>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</si>
  <si>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</si>
  <si>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</si>
  <si>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</si>
  <si>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</si>
  <si>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</si>
  <si>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</si>
  <si>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</si>
  <si>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</si>
  <si>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</si>
  <si>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</si>
  <si>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</si>
  <si>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</si>
  <si>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</si>
  <si>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</si>
  <si>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</si>
  <si>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</si>
  <si>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</si>
  <si>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</si>
  <si>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</si>
  <si>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</si>
  <si>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</si>
  <si>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</si>
  <si>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</si>
  <si>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</si>
  <si>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</si>
  <si>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</si>
  <si>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</si>
  <si>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</si>
  <si>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</si>
  <si>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</si>
  <si>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</si>
  <si>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</si>
  <si>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</si>
  <si>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</si>
  <si>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</si>
  <si>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</si>
  <si>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</si>
  <si>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</si>
  <si>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</si>
  <si>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</si>
  <si>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</si>
  <si>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</si>
  <si>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</si>
  <si>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</si>
  <si>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</si>
  <si>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</si>
  <si>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</si>
  <si>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</si>
  <si>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</si>
  <si>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</si>
  <si>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</si>
  <si>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</si>
  <si>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</si>
  <si>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</si>
  <si>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</si>
  <si>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</si>
  <si>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</si>
  <si>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</si>
  <si>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</si>
  <si>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</si>
  <si>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</si>
  <si>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</si>
  <si>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</si>
  <si>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</si>
  <si>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</si>
  <si>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</si>
  <si>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</si>
  <si>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</si>
  <si>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</si>
  <si>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</si>
  <si>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</si>
  <si>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</si>
  <si>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</si>
  <si>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</si>
  <si>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</si>
  <si>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</si>
  <si>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</si>
  <si>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</si>
  <si>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</si>
  <si>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</si>
  <si>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</si>
  <si>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</si>
  <si>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</si>
  <si>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</si>
  <si>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</si>
  <si>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</si>
  <si>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</si>
  <si>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</si>
  <si>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</si>
  <si>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</si>
  <si>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</si>
  <si>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</si>
  <si>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</si>
  <si>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</si>
  <si>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</si>
  <si>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</si>
  <si>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</si>
  <si>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</si>
  <si>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</si>
  <si>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</si>
  <si>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</si>
  <si>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</si>
  <si>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</si>
  <si>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</si>
  <si>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</si>
  <si>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</si>
  <si>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</si>
  <si>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</si>
  <si>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</si>
  <si>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</si>
  <si>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</si>
  <si>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</si>
  <si>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</si>
  <si>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</si>
  <si>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</si>
  <si>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</si>
  <si>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</si>
  <si>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</si>
  <si>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</si>
  <si>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</si>
  <si>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</si>
  <si>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</si>
  <si>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</si>
  <si>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</si>
  <si>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</si>
  <si>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</si>
  <si>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</si>
  <si>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</si>
  <si>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</si>
  <si>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</si>
  <si>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</si>
  <si>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</si>
  <si>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</si>
  <si>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</si>
  <si>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</si>
  <si>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</si>
  <si>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</si>
  <si>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</si>
  <si>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</si>
  <si>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</si>
  <si>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</si>
  <si>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</si>
  <si>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</si>
  <si>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</si>
  <si>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</si>
  <si>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</si>
  <si>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</si>
  <si>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</si>
  <si>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</si>
  <si>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</si>
  <si>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</si>
  <si>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</si>
  <si>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</si>
  <si>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</si>
  <si>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</si>
  <si>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</si>
  <si>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</si>
  <si>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</si>
  <si>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</si>
  <si>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</si>
  <si>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</si>
  <si>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</si>
  <si>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</si>
  <si>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</si>
  <si>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</si>
  <si>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</si>
  <si>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</si>
  <si>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</si>
  <si>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</si>
  <si>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</si>
  <si>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</si>
  <si>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</si>
  <si>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</si>
  <si>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</si>
  <si>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</si>
  <si>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</si>
  <si>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</si>
  <si>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</si>
  <si>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</si>
  <si>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</si>
  <si>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</si>
  <si>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</si>
  <si>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</si>
  <si>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</si>
  <si>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</si>
  <si>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</si>
  <si>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</si>
  <si>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</si>
  <si>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</si>
  <si>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</si>
  <si>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</si>
  <si>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</si>
  <si>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</si>
  <si>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</si>
  <si>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</si>
  <si>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</si>
  <si>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</si>
  <si>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</si>
  <si>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</si>
  <si>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</si>
  <si>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</si>
  <si>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</si>
  <si>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</si>
  <si>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</si>
  <si>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</si>
  <si>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</si>
  <si>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</si>
  <si>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</si>
  <si>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</si>
  <si>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</si>
  <si>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</si>
  <si>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</si>
  <si>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</si>
  <si>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</si>
  <si>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</si>
  <si>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</si>
  <si>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</si>
  <si>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</si>
  <si>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</si>
  <si>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</si>
  <si>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</si>
  <si>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Валовий внутрішній продукт </t>
  </si>
  <si>
    <t>Валова додана вартість в основних цінах</t>
  </si>
  <si>
    <t>у цінах попереднього року; млн.грн</t>
  </si>
  <si>
    <t>Валовий внутрішній продукт</t>
  </si>
  <si>
    <t>індекси фізичного обсягу; відсотків до попереднього року</t>
  </si>
  <si>
    <t>індекси-дефлятори; відсотків до попереднього року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</si>
  <si>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</si>
  <si>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r>
      <t>ТАБЛИЦЯ "ВИТРАТИ-ВИПУСК" ЗА 2017 РІК У ЦІНАХ СПОЖИВАЧІВ</t>
    </r>
    <r>
      <rPr>
        <b/>
        <sz val="14"/>
        <rFont val="Calibri"/>
        <family val="2"/>
        <charset val="204"/>
      </rPr>
      <t>¹</t>
    </r>
  </si>
  <si>
    <t>(млн.грн)</t>
  </si>
  <si>
    <t xml:space="preserve">Проміжне споживання </t>
  </si>
  <si>
    <t>Кінцеві споживчі витрати</t>
  </si>
  <si>
    <t>Валове нагромадження капіталу</t>
  </si>
  <si>
    <t xml:space="preserve">Експорт товарів і послуг
</t>
  </si>
  <si>
    <t xml:space="preserve">Імпорт товарів і послуг
</t>
  </si>
  <si>
    <t>Використання продукції</t>
  </si>
  <si>
    <t>Код КВЕД</t>
  </si>
  <si>
    <t>Сільське, лісове та рибне господарство</t>
  </si>
  <si>
    <t>Добування кам'яного та бурого вугілля</t>
  </si>
  <si>
    <t>Добування сирої нафти та природного газу</t>
  </si>
  <si>
    <t>Добування металевих руд, інших корисних копалин та розроблення кар'єрів; надання допоміжних послуг у сфері добувної промисловості та розроблення кар'єрів</t>
  </si>
  <si>
    <t>Виробництво харчових продуктів; напоїв та тютюнових виробів</t>
  </si>
  <si>
    <t>Текстильне виробництво, виробництво одягу, шкіри та інших матеріалів</t>
  </si>
  <si>
    <t>Виробництво деревини, паперу; поліграфічна діяльність та тиражування</t>
  </si>
  <si>
    <t>Виробництво коксу та коксопродуктів</t>
  </si>
  <si>
    <t>Виробництво продуктів нафтоперероблення</t>
  </si>
  <si>
    <t>Виробництво хімічних речовин і хімічної продукції</t>
  </si>
  <si>
    <t>Виробництво основних фармацевтичних продуктів і фармацевтичних препаратів</t>
  </si>
  <si>
    <t xml:space="preserve">Виробництво гумових і пластмасових виробів </t>
  </si>
  <si>
    <t>Виробництво іншої неметалевої мінеральної продукції</t>
  </si>
  <si>
    <t>Металургійне виробництво</t>
  </si>
  <si>
    <t>Виробництво готових металевих виробів, крім машин і устатковання</t>
  </si>
  <si>
    <t>Виробництво комп'ютерів, електронної та оптичної продукції</t>
  </si>
  <si>
    <t>Виробництво електричного устатковання</t>
  </si>
  <si>
    <t>Виробництво машин і устатковання, не віднесених до інших угруповань</t>
  </si>
  <si>
    <t>Виробництво автотранспортних засобів, причепів і напівпричепів</t>
  </si>
  <si>
    <t>Виробництво інших транспортних засобів</t>
  </si>
  <si>
    <t>Виробництво меблів; іншої продукції; ремонт і монтаж машин і устатковання</t>
  </si>
  <si>
    <t>Транспорт, складське 
господарство</t>
  </si>
  <si>
    <t>Поштова і кур'єрська 
діяльність</t>
  </si>
  <si>
    <t>Видавнича діяльність; виробництво кіно- та відеофільмів, телевізійних програм, видання звукозаписів; діяльність радіомовлення та телевізійного мовлення</t>
  </si>
  <si>
    <t>Телекомунікації (електрозв'язок)</t>
  </si>
  <si>
    <t>Комп'ютерне програмування, консультування та надання інформаційних послуг</t>
  </si>
  <si>
    <t xml:space="preserve">Діяльність у сферах права та бухгалтерського обліку; діяльність головних управлінь (хед-офісів); консультування з питань керування; діяльність у сферах архітектури та інжинірингу; технічні випробування та дослідження </t>
  </si>
  <si>
    <t>Наукові дослідження та розробки</t>
  </si>
  <si>
    <t>Рекламна діяльність і дослідження кон'юнктури ринку; наукова та технічна діяльність; ветеринарна діяльність</t>
  </si>
  <si>
    <t>Всього</t>
  </si>
  <si>
    <t>Домашніх господарств</t>
  </si>
  <si>
    <t>Некомерційних організацій, що обслуговують домашні господарства</t>
  </si>
  <si>
    <t>Загального державного управління</t>
  </si>
  <si>
    <t>Валове нагромадження основного капіталу</t>
  </si>
  <si>
    <t>Зміна запасів матеріальних оборотних коштів</t>
  </si>
  <si>
    <t xml:space="preserve">Придбання 
за виключенням 
вибуття цінностей
</t>
  </si>
  <si>
    <t xml:space="preserve">A01-А03 </t>
  </si>
  <si>
    <t>B05</t>
  </si>
  <si>
    <t>B06</t>
  </si>
  <si>
    <t>B07-В09</t>
  </si>
  <si>
    <t>C10-C12</t>
  </si>
  <si>
    <t>C13-C15</t>
  </si>
  <si>
    <t>C16-C18</t>
  </si>
  <si>
    <t>C19.1</t>
  </si>
  <si>
    <t>C19.2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</si>
  <si>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</si>
  <si>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</si>
  <si>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</si>
  <si>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</si>
  <si>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</si>
  <si>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</si>
  <si>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</si>
  <si>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</si>
  <si>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</si>
  <si>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</si>
  <si>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</si>
  <si>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C31-C33</t>
  </si>
  <si>
    <t>D35</t>
  </si>
  <si>
    <t>E36-E39</t>
  </si>
  <si>
    <t xml:space="preserve">F41-F43 </t>
  </si>
  <si>
    <t xml:space="preserve">G45-G47 </t>
  </si>
  <si>
    <t xml:space="preserve">H49-H52 </t>
  </si>
  <si>
    <t>H53</t>
  </si>
  <si>
    <t xml:space="preserve">I55-I56 </t>
  </si>
  <si>
    <t xml:space="preserve">J58-J60 </t>
  </si>
  <si>
    <t xml:space="preserve">J61 </t>
  </si>
  <si>
    <t xml:space="preserve">J62-J63 </t>
  </si>
  <si>
    <t xml:space="preserve">K64-K66 </t>
  </si>
  <si>
    <t xml:space="preserve">L68 </t>
  </si>
  <si>
    <t xml:space="preserve">M69-M71 </t>
  </si>
  <si>
    <t xml:space="preserve">M72 </t>
  </si>
  <si>
    <t xml:space="preserve">M73-M75 </t>
  </si>
  <si>
    <t xml:space="preserve">N77-N82 </t>
  </si>
  <si>
    <t xml:space="preserve">O84 </t>
  </si>
  <si>
    <t xml:space="preserve">P85 </t>
  </si>
  <si>
    <t xml:space="preserve">Q86-Q88 </t>
  </si>
  <si>
    <t>R90-R93</t>
  </si>
  <si>
    <t>S94-S96, T97</t>
  </si>
  <si>
    <t>P.3</t>
  </si>
  <si>
    <t>P.31; S.14</t>
  </si>
  <si>
    <t>P.31; S.15</t>
  </si>
  <si>
    <t>P.31, P.32; S.13</t>
  </si>
  <si>
    <t>P.5g</t>
  </si>
  <si>
    <t>P.51g</t>
  </si>
  <si>
    <t>P.52</t>
  </si>
  <si>
    <t>P.53</t>
  </si>
  <si>
    <t>P.6</t>
  </si>
  <si>
    <t>P.7</t>
  </si>
  <si>
    <t>Сільське, лісове та рибне 
господарство</t>
  </si>
  <si>
    <t>Добування кам'яного та бурого 
вугілля</t>
  </si>
  <si>
    <t>Добування сирої нафти та 
природного газу</t>
  </si>
  <si>
    <t>Добування металевих руд, 
інших корисних копалин 
та розроблення кар'єрів;
надання допоміжних послуг у 
сфері добувної промисловості 
та розроблення кар'єрів</t>
  </si>
  <si>
    <t>Виробництво харчових 
продуктів; напоїв та 
тютюнових виробів</t>
  </si>
  <si>
    <t>Текстильне виробництво, 
виробництво одягу, шкіри 
та інших матеріалів</t>
  </si>
  <si>
    <t>Виробництво деревини, 
паперу; поліграфічна діяльність 
та тиражування</t>
  </si>
  <si>
    <t>Виробництво коксу 
та коксопродуктів</t>
  </si>
  <si>
    <t>Виробництво продуктів 
нафтоперероблення</t>
  </si>
  <si>
    <t>Виробництво хімічних речовин
і хімічної продукції</t>
  </si>
  <si>
    <t>Виробництво основних 
фармацевтичних продуктів і 
фармацевтичних препаратів</t>
  </si>
  <si>
    <t xml:space="preserve">Виробництво гумових і 
пластмасових виробів </t>
  </si>
  <si>
    <t>Виробництво іншої неметалевої 
мінеральної продукції</t>
  </si>
  <si>
    <t>Виробництво готових 
металевих виробів, крім 
машин і устатковання</t>
  </si>
  <si>
    <t>Виробництво комп'ютерів, 
електронної та оптичної 
продукції</t>
  </si>
  <si>
    <t>Виробництво електричного 
устатковання</t>
  </si>
  <si>
    <t>Виробництво машин і 
устатковання, не віднесених 
до інших угруповань</t>
  </si>
  <si>
    <t>Виробництво 
автотранспортних засобів, 
причепів і напівпричепів</t>
  </si>
  <si>
    <t>Виробництво інших 
транспортних засобів</t>
  </si>
  <si>
    <t>Виробництво меблів; іншої 
продукції; ремонт і монтаж 
машин і устатковання</t>
  </si>
  <si>
    <t>Постачання електроенергії, 
газу, пари та кондиційованого
повітря</t>
  </si>
  <si>
    <t>Водопостачання; каналізація, 
поводження з відходами</t>
  </si>
  <si>
    <t>Оптова та роздрібна торгівля; 
ремонт автотранспортних 
засобів і мотоциклів</t>
  </si>
  <si>
    <t>Тимчасове розміщування й 
організація харчування</t>
  </si>
  <si>
    <t>Видавнича діяльність; 
виробництво кіно- та 
відеофільмів, телевізійних 
програм, видання 
звукозаписів; діяльність 
радіомовлення та 
телевізійного мовлення</t>
  </si>
  <si>
    <t>Телекомунікації 
(електрозв'язок)</t>
  </si>
  <si>
    <t>Комп'ютерне програмування, 
консультування та надання 
інформаційних послуг</t>
  </si>
  <si>
    <t>Фінансова та страхова 
діяльність</t>
  </si>
  <si>
    <t xml:space="preserve">Діяльність у сферах права 
та бухгалтерського обліку; 
діяльність головних управлінь 
(хед-офісів); консультування 
з питань керування; 
діяльність у сферах 
архітектури та інжинірингу; 
технічні випробування та 
дослідження </t>
  </si>
  <si>
    <t>Наукові дослідження та
розробки</t>
  </si>
  <si>
    <t>Рекламна діяльність і 
дослідження кон'юнктури 
ринку; наукова та технічна 
діяльність; ветеринарна 
діяльність</t>
  </si>
  <si>
    <t>Діяльність у сфері 
адміністративного та 
допоміжного обслуговування</t>
  </si>
  <si>
    <t>Державне управління й 
оборона; обов'язкове 
соціальне страхування</t>
  </si>
  <si>
    <t>Охорона здоров'я та надання 
соціальної допомоги</t>
  </si>
  <si>
    <t>Мистецтво, спорт, розваги 
та відпочинок</t>
  </si>
  <si>
    <t xml:space="preserve">
ПРОМІЖНЕ СПОЖИВАННЯ
</t>
  </si>
  <si>
    <t>P.2</t>
  </si>
  <si>
    <t>Оплата праці найманих 
працівників</t>
  </si>
  <si>
    <t>D.1</t>
  </si>
  <si>
    <t>Податки на виробництво 
та імпорт</t>
  </si>
  <si>
    <t>D.2</t>
  </si>
  <si>
    <t>Субсидії на виробництво та імпорт</t>
  </si>
  <si>
    <t>D.3</t>
  </si>
  <si>
    <t>Валовий прибуток, змішаний 
дохід</t>
  </si>
  <si>
    <t>B.2g, B.3g</t>
  </si>
  <si>
    <t>ВАЛОВИЙ ВНУТРІШНІЙ 
ПРОДУКТ</t>
  </si>
  <si>
    <t>B.1*g</t>
  </si>
  <si>
    <t xml:space="preserve">ВИПУСК </t>
  </si>
  <si>
    <t>P.1</t>
  </si>
  <si>
    <t xml:space="preserve">     Довідково:</t>
  </si>
  <si>
    <t xml:space="preserve">Валова додана вартість </t>
  </si>
  <si>
    <t>B.1g</t>
  </si>
  <si>
    <t>Випуск в основних цінах</t>
  </si>
  <si>
    <t>Торгово-транспортна націнка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</si>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</sst>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"/>
    <numFmt numFmtId="166" formatCode="0.0"/>
  </numFmts>
  <fonts count="6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24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2" xfId="0" applyNumberFormat="1" applyFont="1" applyBorder="1" applyAlignment="1">
      <alignment horizontal="center" wrapText="1"/>
    </xf>
    <xf numFmtId="2" fontId="13" fillId="0" borderId="33" xfId="0" applyNumberFormat="1" applyFont="1" applyBorder="1" applyAlignment="1">
      <alignment horizontal="center" wrapText="1"/>
    </xf>
    <xf numFmtId="2" fontId="13" fillId="0" borderId="33" xfId="0" applyNumberFormat="1" applyFont="1" applyBorder="1" applyAlignment="1">
      <alignment horizontal="center" textRotation="90" wrapText="1"/>
    </xf>
    <xf numFmtId="2" fontId="13" fillId="4" borderId="34" xfId="0" applyNumberFormat="1" applyFont="1" applyFill="1" applyBorder="1" applyAlignment="1">
      <alignment horizontal="center" textRotation="90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6" xfId="0" applyNumberFormat="1" applyFont="1" applyBorder="1" applyAlignment="1">
      <alignment horizontal="center" wrapText="1"/>
    </xf>
    <xf numFmtId="2" fontId="13" fillId="0" borderId="36" xfId="0" applyNumberFormat="1" applyFont="1" applyBorder="1" applyAlignment="1">
      <alignment horizontal="center" textRotation="90" wrapText="1"/>
    </xf>
    <xf numFmtId="2" fontId="13" fillId="4" borderId="37" xfId="0" applyNumberFormat="1" applyFont="1" applyFill="1" applyBorder="1" applyAlignment="1">
      <alignment horizontal="center" textRotation="90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7" xfId="0" applyNumberFormat="1" applyFont="1" applyBorder="1" applyAlignment="1">
      <alignment horizontal="center" wrapText="1"/>
    </xf>
    <xf numFmtId="49" fontId="13" fillId="0" borderId="38" xfId="0" applyNumberFormat="1" applyFont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wrapText="1"/>
    </xf>
    <xf numFmtId="2" fontId="13" fillId="0" borderId="21" xfId="0" applyNumberFormat="1" applyFont="1" applyBorder="1" applyAlignment="1">
      <alignment horizontal="center" wrapText="1"/>
    </xf>
    <xf numFmtId="165" fontId="13" fillId="0" borderId="21" xfId="0" applyNumberFormat="1" applyFont="1" applyBorder="1" applyAlignment="1">
      <alignment horizontal="right" wrapText="1"/>
    </xf>
    <xf numFmtId="165" fontId="13" fillId="4" borderId="39" xfId="0" applyNumberFormat="1" applyFont="1" applyFill="1" applyBorder="1" applyAlignment="1">
      <alignment horizontal="right" wrapText="1"/>
    </xf>
    <xf numFmtId="2" fontId="13" fillId="0" borderId="40" xfId="0" applyNumberFormat="1" applyFont="1" applyBorder="1" applyAlignment="1">
      <alignment horizontal="center" wrapText="1"/>
    </xf>
    <xf numFmtId="2" fontId="13" fillId="0" borderId="40" xfId="0" applyNumberFormat="1" applyFont="1" applyBorder="1" applyAlignment="1">
      <alignment horizontal="center" textRotation="90" wrapText="1"/>
    </xf>
    <xf numFmtId="2" fontId="13" fillId="4" borderId="39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9" xfId="0" applyNumberFormat="1" applyFont="1" applyBorder="1" applyAlignment="1">
      <alignment horizontal="center" wrapText="1"/>
    </xf>
    <xf numFmtId="49" fontId="0" fillId="0" borderId="38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8" xfId="0" applyNumberFormat="1" applyFont="1" applyBorder="1" applyAlignment="1">
      <alignment horizontal="center" wrapText="1"/>
    </xf>
    <xf numFmtId="2" fontId="0" fillId="0" borderId="21" xfId="0" applyNumberFormat="1" applyFont="1" applyBorder="1" applyAlignment="1">
      <alignment horizontal="center" wrapText="1"/>
    </xf>
    <xf numFmtId="165" fontId="0" fillId="0" borderId="21" xfId="0" applyNumberFormat="1" applyFont="1" applyBorder="1" applyAlignment="1">
      <alignment horizontal="right" wrapText="1"/>
    </xf>
    <xf numFmtId="165" fontId="0" fillId="4" borderId="39" xfId="0" applyNumberFormat="1" applyFont="1" applyFill="1" applyBorder="1" applyAlignment="1">
      <alignment horizontal="right" wrapText="1"/>
    </xf>
    <xf numFmtId="2" fontId="0" fillId="0" borderId="40" xfId="0" applyNumberFormat="1" applyFont="1" applyBorder="1" applyAlignment="1">
      <alignment horizontal="center" wrapText="1"/>
    </xf>
    <xf numFmtId="2" fontId="0" fillId="0" borderId="40" xfId="0" applyNumberFormat="1" applyFont="1" applyBorder="1" applyAlignment="1">
      <alignment horizontal="center" textRotation="90" wrapText="1"/>
    </xf>
    <xf numFmtId="2" fontId="0" fillId="4" borderId="39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9" xfId="0" applyNumberFormat="1" applyFont="1" applyBorder="1" applyAlignment="1">
      <alignment horizontal="center" wrapText="1"/>
    </xf>
    <xf numFmtId="0" fontId="0" fillId="0" borderId="41" xfId="0" applyBorder="1" applyAlignment="1">
      <alignment wrapText="1"/>
    </xf>
    <xf numFmtId="165" fontId="13" fillId="0" borderId="38" xfId="0" applyNumberFormat="1" applyFont="1" applyBorder="1" applyAlignment="1">
      <alignment horizontal="right" wrapText="1"/>
    </xf>
    <xf numFmtId="165" fontId="13" fillId="0" borderId="25" xfId="0" applyNumberFormat="1" applyFont="1" applyBorder="1" applyAlignment="1">
      <alignment horizontal="right"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5" xfId="0" applyNumberFormat="1" applyBorder="1"/>
    <xf numFmtId="0" fontId="0" fillId="0" borderId="42" xfId="0" applyBorder="1" applyAlignment="1">
      <alignment wrapText="1"/>
    </xf>
    <xf numFmtId="165" fontId="0" fillId="0" borderId="35" xfId="0" applyNumberFormat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165" fontId="0" fillId="0" borderId="42" xfId="0" applyNumberFormat="1" applyBorder="1" applyAlignment="1">
      <alignment horizontal="right"/>
    </xf>
    <xf numFmtId="165" fontId="13" fillId="4" borderId="37" xfId="0" applyNumberFormat="1" applyFont="1" applyFill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0" fillId="0" borderId="37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5" xfId="3" applyFont="1" applyBorder="1" applyAlignment="1">
      <alignment horizontal="center" vertical="center" wrapText="1"/>
    </xf>
    <xf numFmtId="0" fontId="24" fillId="0" borderId="45" xfId="3" applyFont="1" applyBorder="1" applyAlignment="1">
      <alignment horizontal="center" vertical="center" wrapText="1"/>
    </xf>
    <xf numFmtId="0" fontId="25" fillId="0" borderId="45" xfId="3" applyFont="1" applyBorder="1" applyAlignment="1">
      <alignment vertical="center" wrapText="1"/>
    </xf>
    <xf numFmtId="0" fontId="24" fillId="0" borderId="45" xfId="3" applyFont="1" applyBorder="1" applyAlignment="1">
      <alignment horizontal="right" vertical="center" wrapText="1"/>
    </xf>
    <xf numFmtId="0" fontId="24" fillId="0" borderId="45" xfId="3" applyFont="1" applyBorder="1" applyAlignment="1">
      <alignment horizontal="right" vertical="center"/>
    </xf>
    <xf numFmtId="0" fontId="22" fillId="0" borderId="45" xfId="3" applyFont="1" applyBorder="1" applyAlignment="1">
      <alignment horizontal="left" vertical="center" wrapText="1" indent="5"/>
    </xf>
    <xf numFmtId="0" fontId="23" fillId="0" borderId="45" xfId="3" applyFont="1" applyBorder="1" applyAlignment="1">
      <alignment horizontal="right" vertical="center" wrapText="1"/>
    </xf>
    <xf numFmtId="0" fontId="23" fillId="0" borderId="45" xfId="3" applyFont="1" applyBorder="1" applyAlignment="1">
      <alignment horizontal="right" vertical="center"/>
    </xf>
    <xf numFmtId="0" fontId="22" fillId="0" borderId="45" xfId="3" applyFont="1" applyBorder="1" applyAlignment="1">
      <alignment vertical="center" wrapText="1"/>
    </xf>
    <xf numFmtId="0" fontId="22" fillId="0" borderId="45" xfId="3" applyFont="1" applyBorder="1" applyAlignment="1">
      <alignment horizontal="left" vertical="center" wrapText="1" indent="2"/>
    </xf>
    <xf numFmtId="0" fontId="22" fillId="0" borderId="45" xfId="3" applyFont="1" applyBorder="1" applyAlignment="1">
      <alignment horizontal="right" vertical="center" wrapText="1"/>
    </xf>
    <xf numFmtId="0" fontId="24" fillId="0" borderId="45" xfId="3" applyFont="1" applyBorder="1" applyAlignment="1">
      <alignment vertical="center" wrapText="1"/>
    </xf>
    <xf numFmtId="0" fontId="24" fillId="0" borderId="46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6" xfId="3" applyFont="1" applyFill="1" applyBorder="1" applyAlignment="1">
      <alignment horizontal="right" vertical="center" wrapText="1"/>
    </xf>
    <xf numFmtId="0" fontId="24" fillId="0" borderId="41" xfId="3" applyFont="1" applyFill="1" applyBorder="1" applyAlignment="1">
      <alignment horizontal="right" vertical="center" wrapText="1"/>
    </xf>
    <xf numFmtId="0" fontId="28" fillId="0" borderId="46" xfId="3" applyFont="1" applyFill="1" applyBorder="1" applyAlignment="1">
      <alignment horizontal="right" vertical="center" wrapText="1"/>
    </xf>
    <xf numFmtId="0" fontId="28" fillId="0" borderId="41" xfId="3" applyFont="1" applyFill="1" applyBorder="1" applyAlignment="1">
      <alignment horizontal="right" vertical="center" wrapText="1"/>
    </xf>
    <xf numFmtId="0" fontId="23" fillId="0" borderId="46" xfId="3" applyFont="1" applyFill="1" applyBorder="1" applyAlignment="1">
      <alignment horizontal="right" vertical="center" wrapText="1"/>
    </xf>
    <xf numFmtId="0" fontId="23" fillId="0" borderId="41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5" xfId="4" applyFont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5" xfId="4" applyFont="1" applyBorder="1" applyAlignment="1">
      <alignment vertical="center" wrapText="1"/>
    </xf>
    <xf numFmtId="0" fontId="34" fillId="0" borderId="45" xfId="4" applyFont="1" applyBorder="1" applyAlignment="1">
      <alignment vertical="center" wrapText="1"/>
    </xf>
    <xf numFmtId="166" fontId="33" fillId="0" borderId="45" xfId="4" applyNumberFormat="1" applyFont="1" applyBorder="1" applyAlignment="1">
      <alignment horizontal="right" vertical="center" wrapText="1"/>
    </xf>
    <xf numFmtId="166" fontId="33" fillId="0" borderId="45" xfId="4" applyNumberFormat="1" applyFont="1" applyFill="1" applyBorder="1" applyAlignment="1">
      <alignment horizontal="right" vertical="center" wrapText="1"/>
    </xf>
    <xf numFmtId="166" fontId="33" fillId="11" borderId="45" xfId="4" applyNumberFormat="1" applyFont="1" applyFill="1" applyBorder="1" applyAlignment="1">
      <alignment horizontal="right" vertical="center" wrapText="1"/>
    </xf>
    <xf numFmtId="49" fontId="33" fillId="11" borderId="45" xfId="4" applyNumberFormat="1" applyFont="1" applyFill="1" applyBorder="1" applyAlignment="1">
      <alignment horizontal="center" vertical="center" wrapText="1"/>
    </xf>
    <xf numFmtId="0" fontId="30" fillId="0" borderId="46" xfId="4" applyFont="1" applyBorder="1" applyAlignment="1">
      <alignment vertical="center" wrapText="1"/>
    </xf>
    <xf numFmtId="0" fontId="33" fillId="0" borderId="47" xfId="4" applyFont="1" applyBorder="1" applyAlignment="1">
      <alignment horizontal="center" vertical="center" wrapText="1"/>
    </xf>
    <xf numFmtId="49" fontId="33" fillId="0" borderId="47" xfId="4" applyNumberFormat="1" applyFont="1" applyBorder="1" applyAlignment="1">
      <alignment horizontal="center" vertical="center" wrapText="1"/>
    </xf>
    <xf numFmtId="49" fontId="33" fillId="0" borderId="47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5" xfId="5" applyNumberFormat="1" applyFont="1" applyBorder="1" applyAlignment="1">
      <alignment horizontal="right" wrapText="1"/>
    </xf>
    <xf numFmtId="0" fontId="36" fillId="0" borderId="40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5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5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6" xfId="0" applyFont="1" applyBorder="1" applyAlignment="1">
      <alignment vertical="center" wrapText="1"/>
    </xf>
    <xf numFmtId="3" fontId="48" fillId="0" borderId="45" xfId="0" applyNumberFormat="1" applyFont="1" applyBorder="1" applyAlignment="1">
      <alignment horizontal="right" vertical="center" wrapText="1"/>
    </xf>
    <xf numFmtId="0" fontId="48" fillId="0" borderId="61" xfId="0" applyFont="1" applyBorder="1" applyAlignment="1">
      <alignment vertical="center" wrapText="1"/>
    </xf>
    <xf numFmtId="3" fontId="48" fillId="0" borderId="47" xfId="0" applyNumberFormat="1" applyFont="1" applyBorder="1" applyAlignment="1">
      <alignment vertical="center" wrapText="1"/>
    </xf>
    <xf numFmtId="3" fontId="26" fillId="0" borderId="45" xfId="0" applyNumberFormat="1" applyFont="1" applyBorder="1" applyAlignment="1">
      <alignment horizontal="right" vertical="center" wrapText="1"/>
    </xf>
    <xf numFmtId="3" fontId="47" fillId="0" borderId="45" xfId="0" applyNumberFormat="1" applyFont="1" applyBorder="1" applyAlignment="1">
      <alignment horizontal="right" vertical="center" wrapText="1"/>
    </xf>
    <xf numFmtId="0" fontId="26" fillId="0" borderId="61" xfId="0" applyFont="1" applyBorder="1" applyAlignment="1">
      <alignment horizontal="right" vertical="center" wrapText="1"/>
    </xf>
    <xf numFmtId="0" fontId="26" fillId="0" borderId="6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5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0" fontId="50" fillId="0" borderId="41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2" xfId="0" applyFont="1" applyBorder="1" applyAlignment="1">
      <alignment horizontal="center" vertical="center" wrapText="1"/>
    </xf>
    <xf numFmtId="0" fontId="50" fillId="0" borderId="62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5" xfId="0" applyFont="1" applyBorder="1" applyAlignment="1">
      <alignment horizontal="left" vertical="center" wrapText="1"/>
    </xf>
    <xf numFmtId="0" fontId="52" fillId="0" borderId="46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5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6" fillId="0" borderId="1" xfId="6" applyFont="1" applyBorder="1" applyAlignment="1">
      <alignment horizontal="center" vertical="center" wrapText="1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166" fontId="54" fillId="0" borderId="1" xfId="6" applyNumberFormat="1" applyFont="1" applyBorder="1" applyAlignment="1">
      <alignment wrapText="1"/>
    </xf>
    <xf numFmtId="166" fontId="56" fillId="0" borderId="1" xfId="6" applyNumberFormat="1" applyFont="1" applyBorder="1" applyAlignment="1">
      <alignment wrapText="1"/>
    </xf>
    <xf numFmtId="166" fontId="54" fillId="0" borderId="1" xfId="6" applyNumberFormat="1" applyFont="1" applyBorder="1" applyAlignment="1">
      <alignment horizontal="right" wrapText="1"/>
    </xf>
    <xf numFmtId="166" fontId="56" fillId="0" borderId="1" xfId="6" applyNumberFormat="1" applyFont="1" applyBorder="1" applyAlignment="1">
      <alignment horizontal="right" wrapText="1"/>
    </xf>
    <xf numFmtId="0" fontId="61" fillId="0" borderId="57" xfId="7" applyFont="1" applyBorder="1" applyAlignment="1">
      <alignment horizontal="center" vertical="center"/>
    </xf>
    <xf numFmtId="0" fontId="61" fillId="0" borderId="30" xfId="7" applyFont="1" applyBorder="1" applyAlignment="1">
      <alignment horizontal="center" vertical="center"/>
    </xf>
    <xf numFmtId="0" fontId="61" fillId="0" borderId="59" xfId="7" applyFont="1" applyBorder="1" applyAlignment="1">
      <alignment horizontal="center" vertical="center"/>
    </xf>
    <xf numFmtId="0" fontId="63" fillId="0" borderId="21" xfId="7" applyFont="1" applyBorder="1" applyAlignment="1">
      <alignment horizontal="center" vertical="center" wrapText="1"/>
    </xf>
    <xf numFmtId="0" fontId="63" fillId="0" borderId="30" xfId="7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2" fillId="0" borderId="59" xfId="7" applyFont="1" applyBorder="1" applyAlignment="1">
      <alignment horizontal="center" vertical="center" textRotation="90" wrapText="1"/>
    </xf>
    <xf numFmtId="0" fontId="62" fillId="0" borderId="30" xfId="7" applyFont="1" applyBorder="1" applyAlignment="1">
      <alignment horizontal="center" vertical="center" wrapText="1"/>
    </xf>
    <xf numFmtId="0" fontId="63" fillId="0" borderId="59" xfId="7" applyFont="1" applyBorder="1" applyAlignment="1">
      <alignment horizontal="center" vertical="center" wrapText="1"/>
    </xf>
    <xf numFmtId="0" fontId="62" fillId="0" borderId="30" xfId="7" applyFont="1" applyBorder="1" applyAlignment="1">
      <alignment horizontal="center" vertical="center" textRotation="90" wrapText="1"/>
    </xf>
    <xf numFmtId="0" fontId="63" fillId="0" borderId="55" xfId="7" applyFont="1" applyFill="1" applyBorder="1" applyAlignment="1">
      <alignment wrapText="1"/>
    </xf>
    <xf numFmtId="0" fontId="63" fillId="0" borderId="53" xfId="7" applyFont="1" applyFill="1" applyBorder="1" applyAlignment="1">
      <alignment horizontal="center" wrapText="1"/>
    </xf>
    <xf numFmtId="0" fontId="61" fillId="0" borderId="0" xfId="0" applyNumberFormat="1" applyFont="1" applyBorder="1" applyAlignment="1">
      <alignment horizontal="right"/>
    </xf>
    <xf numFmtId="0" fontId="61" fillId="0" borderId="0" xfId="7" applyNumberFormat="1" applyFont="1" applyBorder="1" applyAlignment="1">
      <alignment horizontal="right"/>
    </xf>
    <xf numFmtId="0" fontId="64" fillId="0" borderId="53" xfId="7" applyNumberFormat="1" applyFont="1" applyBorder="1" applyAlignment="1">
      <alignment horizontal="right"/>
    </xf>
    <xf numFmtId="0" fontId="64" fillId="0" borderId="0" xfId="7" applyNumberFormat="1" applyFont="1" applyBorder="1" applyAlignment="1">
      <alignment horizontal="right"/>
    </xf>
    <xf numFmtId="0" fontId="61" fillId="0" borderId="53" xfId="7" applyNumberFormat="1" applyFont="1" applyBorder="1" applyAlignment="1">
      <alignment horizontal="right"/>
    </xf>
    <xf numFmtId="0" fontId="64" fillId="0" borderId="44" xfId="7" applyNumberFormat="1" applyFont="1" applyBorder="1" applyAlignment="1">
      <alignment horizontal="right"/>
    </xf>
    <xf numFmtId="0" fontId="63" fillId="0" borderId="0" xfId="7" applyFont="1" applyFill="1" applyBorder="1" applyAlignment="1">
      <alignment wrapText="1"/>
    </xf>
    <xf numFmtId="0" fontId="63" fillId="0" borderId="0" xfId="7" applyFont="1" applyFill="1" applyBorder="1" applyAlignment="1">
      <alignment vertical="center" wrapText="1"/>
    </xf>
    <xf numFmtId="0" fontId="61" fillId="0" borderId="0" xfId="7" applyFont="1" applyBorder="1"/>
    <xf numFmtId="0" fontId="62" fillId="0" borderId="30" xfId="7" applyFont="1" applyBorder="1" applyAlignment="1"/>
    <xf numFmtId="0" fontId="62" fillId="0" borderId="59" xfId="0" applyFont="1" applyBorder="1" applyAlignment="1">
      <alignment horizontal="center" wrapText="1"/>
    </xf>
    <xf numFmtId="0" fontId="64" fillId="0" borderId="30" xfId="0" applyNumberFormat="1" applyFont="1" applyBorder="1" applyAlignment="1">
      <alignment horizontal="right"/>
    </xf>
    <xf numFmtId="1" fontId="64" fillId="0" borderId="30" xfId="0" applyNumberFormat="1" applyFont="1" applyBorder="1" applyAlignment="1">
      <alignment horizontal="right"/>
    </xf>
    <xf numFmtId="0" fontId="64" fillId="0" borderId="30" xfId="7" applyNumberFormat="1" applyFont="1" applyBorder="1" applyAlignment="1">
      <alignment horizontal="right"/>
    </xf>
    <xf numFmtId="0" fontId="64" fillId="0" borderId="59" xfId="7" applyNumberFormat="1" applyFont="1" applyBorder="1" applyAlignment="1">
      <alignment horizontal="right"/>
    </xf>
    <xf numFmtId="0" fontId="64" fillId="0" borderId="21" xfId="7" applyNumberFormat="1" applyFont="1" applyBorder="1" applyAlignment="1">
      <alignment horizontal="right"/>
    </xf>
    <xf numFmtId="0" fontId="63" fillId="0" borderId="0" xfId="7" applyFont="1" applyBorder="1" applyAlignment="1">
      <alignment wrapText="1"/>
    </xf>
    <xf numFmtId="0" fontId="63" fillId="0" borderId="53" xfId="0" applyFont="1" applyBorder="1" applyAlignment="1">
      <alignment horizontal="center" wrapText="1"/>
    </xf>
    <xf numFmtId="0" fontId="65" fillId="0" borderId="0" xfId="7" applyFont="1" applyBorder="1"/>
    <xf numFmtId="0" fontId="62" fillId="0" borderId="0" xfId="7" applyFont="1" applyBorder="1" applyAlignment="1">
      <alignment wrapText="1"/>
    </xf>
    <xf numFmtId="0" fontId="66" fillId="0" borderId="0" xfId="7" applyFont="1" applyBorder="1"/>
    <xf numFmtId="0" fontId="62" fillId="0" borderId="23" xfId="7" applyFont="1" applyBorder="1" applyAlignment="1">
      <alignment wrapText="1"/>
    </xf>
    <xf numFmtId="0" fontId="62" fillId="0" borderId="23" xfId="0" applyFont="1" applyBorder="1" applyAlignment="1">
      <alignment horizontal="center" wrapText="1"/>
    </xf>
    <xf numFmtId="0" fontId="64" fillId="0" borderId="41" xfId="7" applyNumberFormat="1" applyFont="1" applyBorder="1" applyAlignment="1">
      <alignment horizontal="right"/>
    </xf>
    <xf numFmtId="0" fontId="64" fillId="0" borderId="23" xfId="7" applyNumberFormat="1" applyFont="1" applyBorder="1" applyAlignment="1">
      <alignment horizontal="right"/>
    </xf>
    <xf numFmtId="0" fontId="63" fillId="0" borderId="0" xfId="0" applyFont="1" applyBorder="1" applyAlignment="1">
      <alignment horizontal="center" wrapText="1"/>
    </xf>
    <xf numFmtId="0" fontId="61" fillId="0" borderId="0" xfId="7" applyFont="1" applyBorder="1" applyAlignment="1">
      <alignment wrapText="1"/>
    </xf>
    <xf numFmtId="0" fontId="65" fillId="0" borderId="0" xfId="7" applyFont="1"/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3" xfId="5" applyFill="1" applyBorder="1" applyAlignment="1">
      <alignment horizontal="center" vertical="center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5" fillId="0" borderId="0" xfId="5" applyAlignment="1"/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6" xfId="5" applyFont="1" applyBorder="1" applyAlignment="1">
      <alignment horizontal="center" vertical="center" wrapText="1"/>
    </xf>
    <xf numFmtId="0" fontId="5" fillId="0" borderId="40" xfId="5" applyBorder="1" applyAlignment="1">
      <alignment vertical="center" wrapText="1"/>
    </xf>
    <xf numFmtId="0" fontId="36" fillId="0" borderId="41" xfId="5" applyFont="1" applyBorder="1" applyAlignment="1">
      <alignment horizontal="center" vertical="center" wrapText="1"/>
    </xf>
    <xf numFmtId="0" fontId="5" fillId="0" borderId="58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1" xfId="5" applyBorder="1" applyAlignment="1">
      <alignment horizontal="center" vertical="center" wrapText="1"/>
    </xf>
    <xf numFmtId="0" fontId="32" fillId="0" borderId="0" xfId="4" applyFont="1" applyAlignment="1">
      <alignment horizontal="center" vertical="center"/>
    </xf>
    <xf numFmtId="166" fontId="30" fillId="0" borderId="54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3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36" fillId="0" borderId="57" xfId="5" applyFont="1" applyBorder="1" applyAlignment="1">
      <alignment horizontal="center" vertical="center" wrapText="1"/>
    </xf>
    <xf numFmtId="0" fontId="36" fillId="0" borderId="53" xfId="5" applyFont="1" applyBorder="1" applyAlignment="1">
      <alignment horizontal="center" vertical="center" wrapText="1"/>
    </xf>
    <xf numFmtId="0" fontId="36" fillId="0" borderId="59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26" fillId="0" borderId="0" xfId="3" applyFont="1" applyAlignment="1">
      <alignment horizontal="center" vertical="center"/>
    </xf>
    <xf numFmtId="0" fontId="24" fillId="0" borderId="50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2" xfId="3" applyFill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166" fontId="24" fillId="0" borderId="49" xfId="3" applyNumberFormat="1" applyFont="1" applyBorder="1" applyAlignment="1">
      <alignment horizontal="right" vertical="center" wrapText="1"/>
    </xf>
    <xf numFmtId="0" fontId="24" fillId="0" borderId="47" xfId="3" applyFont="1" applyBorder="1" applyAlignment="1">
      <alignment vertical="center" wrapText="1"/>
    </xf>
    <xf numFmtId="0" fontId="24" fillId="0" borderId="49" xfId="3" applyFont="1" applyBorder="1" applyAlignment="1">
      <alignment vertical="center" wrapText="1"/>
    </xf>
    <xf numFmtId="0" fontId="24" fillId="0" borderId="47" xfId="3" applyFont="1" applyBorder="1" applyAlignment="1">
      <alignment horizontal="right" vertical="center" wrapText="1"/>
    </xf>
    <xf numFmtId="0" fontId="24" fillId="0" borderId="49" xfId="3" applyFont="1" applyBorder="1" applyAlignment="1">
      <alignment horizontal="right" vertical="center" wrapText="1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166" fontId="24" fillId="0" borderId="49" xfId="3" applyNumberFormat="1" applyFont="1" applyBorder="1" applyAlignment="1">
      <alignment horizontal="right" vertical="center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3" xfId="3" applyNumberFormat="1" applyFont="1" applyFill="1" applyBorder="1" applyAlignment="1">
      <alignment horizontal="right" vertical="center"/>
    </xf>
    <xf numFmtId="166" fontId="14" fillId="0" borderId="44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3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8" xfId="3" applyFont="1" applyBorder="1" applyAlignment="1">
      <alignment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7" xfId="3" applyFont="1" applyBorder="1" applyAlignment="1">
      <alignment horizontal="right" vertical="center"/>
    </xf>
    <xf numFmtId="0" fontId="24" fillId="0" borderId="49" xfId="3" applyFont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2" fontId="13" fillId="0" borderId="22" xfId="0" applyNumberFormat="1" applyFont="1" applyBorder="1" applyAlignment="1">
      <alignment horizontal="center" wrapText="1"/>
    </xf>
    <xf numFmtId="2" fontId="13" fillId="0" borderId="23" xfId="0" applyNumberFormat="1" applyFont="1" applyBorder="1" applyAlignment="1">
      <alignment horizontal="center" wrapText="1"/>
    </xf>
    <xf numFmtId="2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52" fillId="0" borderId="41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8" xfId="0" applyFont="1" applyBorder="1" applyAlignment="1">
      <alignment horizontal="center" vertical="center" wrapText="1"/>
    </xf>
    <xf numFmtId="166" fontId="54" fillId="0" borderId="41" xfId="6" applyNumberFormat="1" applyFont="1" applyBorder="1" applyAlignment="1">
      <alignment horizontal="center" vertical="center" wrapText="1"/>
    </xf>
    <xf numFmtId="166" fontId="54" fillId="0" borderId="23" xfId="6" applyNumberFormat="1" applyFont="1" applyBorder="1" applyAlignment="1">
      <alignment horizontal="center" vertical="center" wrapText="1"/>
    </xf>
    <xf numFmtId="166" fontId="54" fillId="0" borderId="58" xfId="6" applyNumberFormat="1" applyFont="1" applyBorder="1" applyAlignment="1">
      <alignment horizontal="center" vertical="center" wrapText="1"/>
    </xf>
    <xf numFmtId="0" fontId="54" fillId="0" borderId="41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8" xfId="6" applyFont="1" applyBorder="1" applyAlignment="1">
      <alignment horizontal="center" vertical="center" wrapText="1"/>
    </xf>
    <xf numFmtId="0" fontId="56" fillId="0" borderId="55" xfId="6" applyFont="1" applyBorder="1" applyAlignment="1">
      <alignment horizontal="left" vertical="top" wrapText="1"/>
    </xf>
    <xf numFmtId="0" fontId="54" fillId="0" borderId="0" xfId="6" applyFont="1" applyAlignment="1">
      <alignment horizontal="center" vertical="center"/>
    </xf>
    <xf numFmtId="3" fontId="48" fillId="0" borderId="50" xfId="0" applyNumberFormat="1" applyFont="1" applyBorder="1" applyAlignment="1">
      <alignment horizontal="right" vertical="center" wrapText="1"/>
    </xf>
    <xf numFmtId="3" fontId="48" fillId="0" borderId="51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3" fontId="26" fillId="0" borderId="51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63" fillId="0" borderId="0" xfId="7" applyFont="1" applyBorder="1" applyAlignment="1">
      <alignment horizontal="center" vertical="center" textRotation="90" wrapText="1"/>
    </xf>
    <xf numFmtId="0" fontId="63" fillId="0" borderId="57" xfId="7" applyFont="1" applyBorder="1" applyAlignment="1">
      <alignment vertical="center" textRotation="90" wrapText="1"/>
    </xf>
    <xf numFmtId="0" fontId="63" fillId="0" borderId="53" xfId="7" applyFont="1" applyBorder="1" applyAlignment="1">
      <alignment vertical="center" textRotation="90" wrapText="1"/>
    </xf>
    <xf numFmtId="0" fontId="62" fillId="0" borderId="53" xfId="7" applyFont="1" applyBorder="1" applyAlignment="1">
      <alignment horizontal="center" vertical="center" textRotation="90" wrapText="1"/>
    </xf>
    <xf numFmtId="0" fontId="62" fillId="0" borderId="55" xfId="7" applyFont="1" applyBorder="1" applyAlignment="1">
      <alignment horizontal="center" vertical="center" textRotation="90" wrapText="1"/>
    </xf>
    <xf numFmtId="0" fontId="62" fillId="0" borderId="0" xfId="7" applyFont="1" applyBorder="1" applyAlignment="1">
      <alignment horizontal="center" vertical="center" textRotation="90" wrapText="1"/>
    </xf>
    <xf numFmtId="0" fontId="63" fillId="0" borderId="53" xfId="7" applyFont="1" applyBorder="1" applyAlignment="1">
      <alignment horizontal="center" vertical="center" textRotation="90" wrapText="1"/>
    </xf>
    <xf numFmtId="0" fontId="62" fillId="0" borderId="43" xfId="7" applyFont="1" applyBorder="1" applyAlignment="1">
      <alignment horizontal="center" vertical="center" textRotation="90" wrapText="1"/>
    </xf>
    <xf numFmtId="0" fontId="62" fillId="0" borderId="44" xfId="7" applyFont="1" applyBorder="1" applyAlignment="1">
      <alignment horizontal="center" vertical="center" textRotation="90" wrapText="1"/>
    </xf>
    <xf numFmtId="0" fontId="63" fillId="0" borderId="0" xfId="0" applyFont="1" applyBorder="1" applyAlignment="1">
      <alignment horizontal="center" vertical="center" textRotation="90" wrapText="1"/>
    </xf>
    <xf numFmtId="0" fontId="63" fillId="0" borderId="44" xfId="7" applyFont="1" applyBorder="1" applyAlignment="1">
      <alignment horizontal="center" vertical="center" textRotation="90" wrapText="1"/>
    </xf>
    <xf numFmtId="0" fontId="58" fillId="0" borderId="0" xfId="7" applyFont="1" applyBorder="1" applyAlignment="1">
      <alignment horizontal="center"/>
    </xf>
    <xf numFmtId="0" fontId="60" fillId="0" borderId="0" xfId="7" applyFont="1" applyBorder="1" applyAlignment="1">
      <alignment horizontal="right" wrapText="1"/>
    </xf>
    <xf numFmtId="0" fontId="60" fillId="0" borderId="30" xfId="7" applyFont="1" applyBorder="1" applyAlignment="1">
      <alignment horizontal="right" wrapText="1"/>
    </xf>
    <xf numFmtId="0" fontId="61" fillId="0" borderId="55" xfId="7" applyFont="1" applyBorder="1" applyAlignment="1">
      <alignment horizontal="center" vertical="center"/>
    </xf>
    <xf numFmtId="0" fontId="61" fillId="0" borderId="0" xfId="7" applyFont="1" applyBorder="1" applyAlignment="1">
      <alignment horizontal="center" vertical="center"/>
    </xf>
    <xf numFmtId="0" fontId="62" fillId="0" borderId="41" xfId="7" applyFont="1" applyBorder="1" applyAlignment="1">
      <alignment horizontal="center" vertical="center"/>
    </xf>
    <xf numFmtId="0" fontId="62" fillId="0" borderId="23" xfId="7" applyFont="1" applyBorder="1" applyAlignment="1">
      <alignment horizontal="center" vertical="center"/>
    </xf>
    <xf numFmtId="0" fontId="62" fillId="0" borderId="58" xfId="7" applyFont="1" applyBorder="1" applyAlignment="1">
      <alignment horizontal="center" vertical="center"/>
    </xf>
    <xf numFmtId="0" fontId="63" fillId="0" borderId="53" xfId="7" applyFont="1" applyBorder="1" applyAlignment="1">
      <alignment horizontal="center" vertical="center" textRotation="90"/>
    </xf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6">
          <cell r="I6">
            <v>1408876700</v>
          </cell>
        </row>
        <row r="7">
          <cell r="I7">
            <v>649367443.4000001</v>
          </cell>
        </row>
        <row r="9">
          <cell r="I9">
            <v>688174665.50000012</v>
          </cell>
        </row>
        <row r="10">
          <cell r="I10">
            <v>38807222.099999994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base.ukrcensus.gov.ua/MULT/Dialog/statfile_c.as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tabSelected="1" workbookViewId="0">
      <selection activeCell="N20" sqref="N20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1" t="s">
        <v>0</v>
      </c>
      <c r="B1" s="291"/>
      <c r="C1" s="291"/>
      <c r="D1" s="291"/>
      <c r="E1" s="291"/>
      <c r="F1" s="291"/>
      <c r="G1" s="291"/>
      <c r="H1" s="291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t="s">
        <v>29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21">
        <v>8.0127120000000005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29</v>
      </c>
      <c r="L22" t="s">
        <v>58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18.677650349650353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0.77309393607432475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t="s">
        <v>29</v>
      </c>
      <c r="L28" t="s">
        <v>59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  <c r="L30" t="s">
        <v>60</v>
      </c>
    </row>
    <row r="31" spans="1:12">
      <c r="A31" s="33" t="s">
        <v>24</v>
      </c>
      <c r="B31" s="34">
        <f>B9*B32/100</f>
        <v>9.2614833354366812</v>
      </c>
      <c r="C31" s="34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29</v>
      </c>
      <c r="L31" t="s">
        <v>57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2" t="s">
        <v>31</v>
      </c>
      <c r="C38" s="293"/>
      <c r="D38" s="293"/>
      <c r="E38" s="293"/>
      <c r="F38" s="293"/>
      <c r="G38" s="293"/>
      <c r="H38" s="293"/>
      <c r="I38" s="293"/>
      <c r="J38" s="293"/>
      <c r="K38" s="294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88"/>
      <c r="C40" s="289"/>
      <c r="D40" s="289"/>
      <c r="E40" s="289"/>
      <c r="F40" s="289"/>
      <c r="G40" s="289"/>
      <c r="H40" s="289"/>
      <c r="I40" s="289"/>
      <c r="J40" s="289"/>
      <c r="K40" s="290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5" t="s">
        <v>37</v>
      </c>
      <c r="B45" s="295"/>
      <c r="C45" s="295"/>
      <c r="D45" s="295"/>
      <c r="E45" s="295"/>
      <c r="F45" s="295"/>
      <c r="G45" s="295"/>
      <c r="H45" s="295"/>
      <c r="I45" s="295"/>
      <c r="J45" s="295"/>
      <c r="K45" s="295"/>
    </row>
    <row r="46" spans="1:11" ht="15.75" thickBot="1">
      <c r="A46" s="43" t="s">
        <v>30</v>
      </c>
      <c r="B46" s="292" t="s">
        <v>31</v>
      </c>
      <c r="C46" s="293"/>
      <c r="D46" s="293"/>
      <c r="E46" s="293"/>
      <c r="F46" s="293"/>
      <c r="G46" s="293"/>
      <c r="H46" s="293"/>
      <c r="I46" s="293"/>
      <c r="J46" s="293"/>
      <c r="K46" s="294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88"/>
      <c r="C48" s="289"/>
      <c r="D48" s="289"/>
      <c r="E48" s="289"/>
      <c r="F48" s="289"/>
      <c r="G48" s="289"/>
      <c r="H48" s="289"/>
      <c r="I48" s="289"/>
      <c r="J48" s="289"/>
      <c r="K48" s="290"/>
    </row>
    <row r="49" spans="1:11" ht="15.75" thickBot="1">
      <c r="A49" s="44" t="s">
        <v>39</v>
      </c>
      <c r="B49" s="288"/>
      <c r="C49" s="289"/>
      <c r="D49" s="289"/>
      <c r="E49" s="289"/>
      <c r="F49" s="289"/>
      <c r="G49" s="289"/>
      <c r="H49" s="289"/>
      <c r="I49" s="289"/>
      <c r="J49" s="289"/>
      <c r="K49" s="290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88"/>
      <c r="C53" s="289"/>
      <c r="D53" s="289"/>
      <c r="E53" s="289"/>
      <c r="F53" s="289"/>
      <c r="G53" s="289"/>
      <c r="H53" s="289"/>
      <c r="I53" s="289"/>
      <c r="J53" s="289"/>
      <c r="K53" s="290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88"/>
      <c r="C57" s="289"/>
      <c r="D57" s="289"/>
      <c r="E57" s="289"/>
      <c r="F57" s="289"/>
      <c r="G57" s="289"/>
      <c r="H57" s="289"/>
      <c r="I57" s="289"/>
      <c r="J57" s="289"/>
      <c r="K57" s="290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88"/>
      <c r="C61" s="289"/>
      <c r="D61" s="289"/>
      <c r="E61" s="289"/>
      <c r="F61" s="289"/>
      <c r="G61" s="289"/>
      <c r="H61" s="289"/>
      <c r="I61" s="289"/>
      <c r="J61" s="289"/>
      <c r="K61" s="290"/>
    </row>
    <row r="62" spans="1:11" ht="15.75" thickBot="1">
      <c r="A62" s="44" t="s">
        <v>39</v>
      </c>
      <c r="B62" s="288"/>
      <c r="C62" s="289"/>
      <c r="D62" s="289"/>
      <c r="E62" s="289"/>
      <c r="F62" s="289"/>
      <c r="G62" s="289"/>
      <c r="H62" s="289"/>
      <c r="I62" s="289"/>
      <c r="J62" s="289"/>
      <c r="K62" s="290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88"/>
      <c r="C66" s="289"/>
      <c r="D66" s="289"/>
      <c r="E66" s="289"/>
      <c r="F66" s="289"/>
      <c r="G66" s="289"/>
      <c r="H66" s="289"/>
      <c r="I66" s="289"/>
      <c r="J66" s="289"/>
      <c r="K66" s="290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88"/>
      <c r="C70" s="289"/>
      <c r="D70" s="289"/>
      <c r="E70" s="289"/>
      <c r="F70" s="289"/>
      <c r="G70" s="289"/>
      <c r="H70" s="289"/>
      <c r="I70" s="289"/>
      <c r="J70" s="289"/>
      <c r="K70" s="290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88"/>
      <c r="C74" s="289"/>
      <c r="D74" s="289"/>
      <c r="E74" s="289"/>
      <c r="F74" s="289"/>
      <c r="G74" s="289"/>
      <c r="H74" s="289"/>
      <c r="I74" s="289"/>
      <c r="J74" s="289"/>
      <c r="K74" s="290"/>
    </row>
    <row r="75" spans="1:11" ht="15.75" thickBot="1">
      <c r="A75" s="44" t="s">
        <v>39</v>
      </c>
      <c r="B75" s="288"/>
      <c r="C75" s="289"/>
      <c r="D75" s="289"/>
      <c r="E75" s="289"/>
      <c r="F75" s="289"/>
      <c r="G75" s="289"/>
      <c r="H75" s="289"/>
      <c r="I75" s="289"/>
      <c r="J75" s="289"/>
      <c r="K75" s="290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88"/>
      <c r="C79" s="289"/>
      <c r="D79" s="289"/>
      <c r="E79" s="289"/>
      <c r="F79" s="289"/>
      <c r="G79" s="289"/>
      <c r="H79" s="289"/>
      <c r="I79" s="289"/>
      <c r="J79" s="289"/>
      <c r="K79" s="290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88"/>
      <c r="C83" s="289"/>
      <c r="D83" s="289"/>
      <c r="E83" s="289"/>
      <c r="F83" s="289"/>
      <c r="G83" s="289"/>
      <c r="H83" s="289"/>
      <c r="I83" s="289"/>
      <c r="J83" s="289"/>
      <c r="K83" s="290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5" t="s">
        <v>47</v>
      </c>
      <c r="B89" s="295"/>
      <c r="C89" s="295"/>
      <c r="D89" s="295"/>
      <c r="E89" s="295"/>
      <c r="F89" s="295"/>
      <c r="G89" s="295"/>
      <c r="H89" s="295"/>
      <c r="I89" s="295"/>
      <c r="J89" s="295"/>
      <c r="K89" s="295"/>
    </row>
    <row r="90" spans="1:11" ht="15.75" thickBot="1">
      <c r="A90" s="43" t="s">
        <v>30</v>
      </c>
      <c r="B90" s="292" t="s">
        <v>31</v>
      </c>
      <c r="C90" s="293"/>
      <c r="D90" s="293"/>
      <c r="E90" s="293"/>
      <c r="F90" s="293"/>
      <c r="G90" s="293"/>
      <c r="H90" s="293"/>
      <c r="I90" s="293"/>
      <c r="J90" s="293"/>
      <c r="K90" s="294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88"/>
      <c r="C92" s="289"/>
      <c r="D92" s="289"/>
      <c r="E92" s="289"/>
      <c r="F92" s="289"/>
      <c r="G92" s="289"/>
      <c r="H92" s="289"/>
      <c r="I92" s="289"/>
      <c r="J92" s="289"/>
      <c r="K92" s="290"/>
    </row>
    <row r="93" spans="1:11" ht="15.75" thickBot="1">
      <c r="A93" s="44" t="s">
        <v>49</v>
      </c>
      <c r="B93" s="288"/>
      <c r="C93" s="289"/>
      <c r="D93" s="289"/>
      <c r="E93" s="289"/>
      <c r="F93" s="289"/>
      <c r="G93" s="289"/>
      <c r="H93" s="289"/>
      <c r="I93" s="289"/>
      <c r="J93" s="289"/>
      <c r="K93" s="290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88"/>
      <c r="C97" s="289"/>
      <c r="D97" s="289"/>
      <c r="E97" s="289"/>
      <c r="F97" s="289"/>
      <c r="G97" s="289"/>
      <c r="H97" s="289"/>
      <c r="I97" s="289"/>
      <c r="J97" s="289"/>
      <c r="K97" s="290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5" t="s">
        <v>54</v>
      </c>
      <c r="B102" s="295"/>
      <c r="C102" s="295"/>
      <c r="D102" s="295"/>
      <c r="E102" s="295"/>
      <c r="F102" s="295"/>
      <c r="G102" s="295"/>
      <c r="H102" s="295"/>
      <c r="I102" s="295"/>
      <c r="J102" s="295"/>
      <c r="K102" s="295"/>
    </row>
    <row r="103" spans="1:11" ht="15.75" thickBot="1">
      <c r="A103" s="43" t="s">
        <v>30</v>
      </c>
      <c r="B103" s="292" t="s">
        <v>31</v>
      </c>
      <c r="C103" s="293"/>
      <c r="D103" s="293"/>
      <c r="E103" s="293"/>
      <c r="F103" s="293"/>
      <c r="G103" s="293"/>
      <c r="H103" s="293"/>
      <c r="I103" s="293"/>
      <c r="J103" s="293"/>
      <c r="K103" s="294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88"/>
      <c r="C105" s="289"/>
      <c r="D105" s="289"/>
      <c r="E105" s="289"/>
      <c r="F105" s="289"/>
      <c r="G105" s="289"/>
      <c r="H105" s="289"/>
      <c r="I105" s="289"/>
      <c r="J105" s="289"/>
      <c r="K105" s="290"/>
    </row>
    <row r="106" spans="1:11" ht="15.75" thickBot="1">
      <c r="A106" s="44" t="s">
        <v>49</v>
      </c>
      <c r="B106" s="288"/>
      <c r="C106" s="289"/>
      <c r="D106" s="289"/>
      <c r="E106" s="289"/>
      <c r="F106" s="289"/>
      <c r="G106" s="289"/>
      <c r="H106" s="289"/>
      <c r="I106" s="289"/>
      <c r="J106" s="289"/>
      <c r="K106" s="290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88"/>
      <c r="C110" s="289"/>
      <c r="D110" s="289"/>
      <c r="E110" s="289"/>
      <c r="F110" s="289"/>
      <c r="G110" s="289"/>
      <c r="H110" s="289"/>
      <c r="I110" s="289"/>
      <c r="J110" s="289"/>
      <c r="K110" s="290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48:K48"/>
    <mergeCell ref="A1:H1"/>
    <mergeCell ref="B38:K38"/>
    <mergeCell ref="B40:K40"/>
    <mergeCell ref="A45:K45"/>
    <mergeCell ref="B46:K46"/>
  </mergeCells>
  <hyperlinks>
    <hyperlink ref="A115" r:id="rId1"/>
  </hyperlinks>
  <pageMargins left="0.7" right="0.7" top="0.75" bottom="0.75" header="0.3" footer="0.3"/>
  <pageSetup paperSize="9" scale="75" orientation="landscape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I17" sqref="I17"/>
    </sheetView>
  </sheetViews>
  <sheetFormatPr defaultRowHeight="15"/>
  <cols>
    <col min="1" max="1" width="44" customWidth="1"/>
  </cols>
  <sheetData>
    <row r="3" spans="1:11">
      <c r="A3" s="291" t="s">
        <v>61</v>
      </c>
      <c r="B3" s="291"/>
      <c r="C3" s="291"/>
      <c r="D3" s="291"/>
      <c r="E3" s="291"/>
      <c r="F3" s="291"/>
      <c r="G3" s="291"/>
      <c r="H3" s="291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62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63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62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63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64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63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62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63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1">
        <v>8.0127120000000005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18.677650349650353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0.77309393607432475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65</v>
      </c>
    </row>
    <row r="2" spans="1:21" ht="111.75">
      <c r="A2" s="64" t="s">
        <v>66</v>
      </c>
      <c r="B2" s="65" t="s">
        <v>67</v>
      </c>
      <c r="C2" s="65" t="s">
        <v>68</v>
      </c>
      <c r="D2" s="65" t="s">
        <v>69</v>
      </c>
      <c r="E2" s="65" t="s">
        <v>70</v>
      </c>
      <c r="F2" s="65" t="s">
        <v>71</v>
      </c>
      <c r="G2" s="65"/>
      <c r="H2" s="65"/>
      <c r="I2" s="65"/>
      <c r="J2" s="65"/>
      <c r="K2" s="65"/>
      <c r="L2" s="65"/>
      <c r="M2" s="65" t="s">
        <v>72</v>
      </c>
      <c r="N2" s="66"/>
      <c r="O2" s="66"/>
      <c r="P2" s="66" t="s">
        <v>73</v>
      </c>
      <c r="Q2" s="66"/>
      <c r="R2" s="66"/>
      <c r="S2" s="66"/>
      <c r="T2" s="66"/>
      <c r="U2" s="66" t="s">
        <v>74</v>
      </c>
    </row>
    <row r="3" spans="1:21">
      <c r="A3" s="13" t="s">
        <v>75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76</v>
      </c>
    </row>
    <row r="5" spans="1:21">
      <c r="A5" t="s">
        <v>77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78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79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80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81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82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83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84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85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86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87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C4" workbookViewId="0">
      <selection activeCell="J98" sqref="J98:J9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351" t="s">
        <v>88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13" ht="15.75" thickBot="1"/>
    <row r="3" spans="1:13">
      <c r="A3" s="352" t="s">
        <v>89</v>
      </c>
      <c r="B3" s="67" t="s">
        <v>90</v>
      </c>
      <c r="C3" s="355" t="s">
        <v>91</v>
      </c>
      <c r="D3" s="356"/>
      <c r="E3" s="356"/>
      <c r="F3" s="357"/>
      <c r="G3" s="358" t="s">
        <v>92</v>
      </c>
      <c r="H3" s="359"/>
      <c r="I3" s="359"/>
      <c r="J3" s="360"/>
      <c r="K3" s="361" t="s">
        <v>93</v>
      </c>
      <c r="L3" s="362"/>
      <c r="M3" s="363"/>
    </row>
    <row r="4" spans="1:13">
      <c r="A4" s="353"/>
      <c r="B4" s="68" t="s">
        <v>94</v>
      </c>
      <c r="C4" s="370">
        <v>45.6</v>
      </c>
      <c r="D4" s="371"/>
      <c r="E4" s="371"/>
      <c r="F4" s="372"/>
      <c r="G4" s="373">
        <v>502.6</v>
      </c>
      <c r="H4" s="374"/>
      <c r="I4" s="374"/>
      <c r="J4" s="375"/>
      <c r="K4" s="364"/>
      <c r="L4" s="365"/>
      <c r="M4" s="366"/>
    </row>
    <row r="5" spans="1:13">
      <c r="A5" s="353"/>
      <c r="B5" s="68" t="s">
        <v>95</v>
      </c>
      <c r="C5" s="376">
        <f>7.99*1.3</f>
        <v>10.387</v>
      </c>
      <c r="D5" s="377"/>
      <c r="E5" s="377"/>
      <c r="F5" s="378"/>
      <c r="G5" s="379">
        <v>1</v>
      </c>
      <c r="H5" s="380"/>
      <c r="I5" s="380"/>
      <c r="J5" s="381"/>
      <c r="K5" s="367"/>
      <c r="L5" s="368"/>
      <c r="M5" s="369"/>
    </row>
    <row r="6" spans="1:13" ht="52.5" thickBot="1">
      <c r="A6" s="354"/>
      <c r="B6" s="69" t="s">
        <v>96</v>
      </c>
      <c r="C6" s="70" t="s">
        <v>97</v>
      </c>
      <c r="D6" s="71" t="s">
        <v>98</v>
      </c>
      <c r="E6" s="72" t="s">
        <v>99</v>
      </c>
      <c r="F6" s="73" t="s">
        <v>100</v>
      </c>
      <c r="G6" s="74" t="s">
        <v>97</v>
      </c>
      <c r="H6" s="75" t="s">
        <v>98</v>
      </c>
      <c r="I6" s="76" t="s">
        <v>99</v>
      </c>
      <c r="J6" s="77" t="s">
        <v>100</v>
      </c>
      <c r="K6" s="78" t="s">
        <v>99</v>
      </c>
      <c r="L6" s="79" t="s">
        <v>100</v>
      </c>
      <c r="M6" s="80" t="s">
        <v>98</v>
      </c>
    </row>
    <row r="7" spans="1:13">
      <c r="A7" s="81"/>
      <c r="B7" s="68" t="s">
        <v>101</v>
      </c>
      <c r="C7" s="82">
        <f>1408.889/C5</f>
        <v>135.63964571098487</v>
      </c>
      <c r="D7" s="83" t="s">
        <v>102</v>
      </c>
      <c r="E7" s="84">
        <f>C7/C4*1000</f>
        <v>2974.553634012826</v>
      </c>
      <c r="F7" s="85">
        <f>E7/12</f>
        <v>247.87946950106883</v>
      </c>
      <c r="G7" s="82"/>
      <c r="H7" s="86"/>
      <c r="I7" s="87"/>
      <c r="J7" s="88"/>
      <c r="K7" s="89"/>
      <c r="L7" s="90"/>
      <c r="M7" s="91"/>
    </row>
    <row r="8" spans="1:13">
      <c r="A8" s="81">
        <v>1</v>
      </c>
      <c r="B8" s="68" t="s">
        <v>103</v>
      </c>
      <c r="C8" s="82">
        <f>1407.197/C5</f>
        <v>135.47674978338307</v>
      </c>
      <c r="D8" s="83" t="s">
        <v>102</v>
      </c>
      <c r="E8" s="84" t="e">
        <f>C8/$D$4*1000</f>
        <v>#DIV/0!</v>
      </c>
      <c r="F8" s="85" t="e">
        <f>E8/12</f>
        <v>#DIV/0!</v>
      </c>
      <c r="G8" s="82"/>
      <c r="H8" s="86"/>
      <c r="I8" s="87"/>
      <c r="J8" s="88"/>
      <c r="K8" s="89"/>
      <c r="L8" s="90"/>
      <c r="M8" s="91"/>
    </row>
    <row r="9" spans="1:13">
      <c r="A9" s="92" t="s">
        <v>104</v>
      </c>
      <c r="B9" s="93" t="s">
        <v>105</v>
      </c>
      <c r="C9" s="94">
        <f>593.213/C5</f>
        <v>57.11110041397901</v>
      </c>
      <c r="D9" s="95" t="s">
        <v>102</v>
      </c>
      <c r="E9" s="96" t="e">
        <f t="shared" ref="E9:E11" si="0">C9/$D$4*1000</f>
        <v>#DIV/0!</v>
      </c>
      <c r="F9" s="97" t="e">
        <f t="shared" ref="F9:F11" si="1">E9/12</f>
        <v>#DIV/0!</v>
      </c>
      <c r="G9" s="94"/>
      <c r="H9" s="98"/>
      <c r="I9" s="99"/>
      <c r="J9" s="100"/>
      <c r="K9" s="101"/>
      <c r="L9" s="102"/>
      <c r="M9" s="103"/>
    </row>
    <row r="10" spans="1:13" ht="30">
      <c r="A10" s="92" t="s">
        <v>106</v>
      </c>
      <c r="B10" s="104" t="s">
        <v>107</v>
      </c>
      <c r="C10" s="94">
        <f>(212.42+74.62)/C5</f>
        <v>27.634543178973711</v>
      </c>
      <c r="D10" s="95" t="s">
        <v>102</v>
      </c>
      <c r="E10" s="96" t="e">
        <f t="shared" si="0"/>
        <v>#DIV/0!</v>
      </c>
      <c r="F10" s="97" t="e">
        <f t="shared" si="1"/>
        <v>#DIV/0!</v>
      </c>
      <c r="G10" s="94"/>
      <c r="H10" s="98"/>
      <c r="I10" s="99"/>
      <c r="J10" s="100"/>
      <c r="K10" s="101"/>
      <c r="L10" s="102"/>
      <c r="M10" s="103"/>
    </row>
    <row r="11" spans="1:13">
      <c r="A11" s="92" t="s">
        <v>108</v>
      </c>
      <c r="B11" s="93" t="s">
        <v>109</v>
      </c>
      <c r="C11" s="94">
        <f>526.944/C5</f>
        <v>50.731106190430339</v>
      </c>
      <c r="D11" s="95" t="s">
        <v>102</v>
      </c>
      <c r="E11" s="96" t="e">
        <f t="shared" si="0"/>
        <v>#DIV/0!</v>
      </c>
      <c r="F11" s="97" t="e">
        <f t="shared" si="1"/>
        <v>#DIV/0!</v>
      </c>
      <c r="G11" s="94"/>
      <c r="H11" s="98"/>
      <c r="I11" s="99"/>
      <c r="J11" s="100"/>
      <c r="K11" s="101"/>
      <c r="L11" s="102"/>
      <c r="M11" s="103"/>
    </row>
    <row r="12" spans="1:13">
      <c r="A12" s="81" t="s">
        <v>110</v>
      </c>
      <c r="B12" s="68" t="s">
        <v>111</v>
      </c>
      <c r="C12" s="105">
        <f>986.5/C5</f>
        <v>94.974487339944162</v>
      </c>
      <c r="D12" s="84">
        <f ca="1">C12/$D$12*100</f>
        <v>100</v>
      </c>
      <c r="E12" s="84">
        <f>C12/C4*1000</f>
        <v>2082.7738451742143</v>
      </c>
      <c r="F12" s="85">
        <f>E12/12</f>
        <v>173.56448709785118</v>
      </c>
      <c r="G12" s="106">
        <v>7167</v>
      </c>
      <c r="H12" s="107">
        <v>100</v>
      </c>
      <c r="I12" s="107">
        <f>G12/G4*1000</f>
        <v>14259.84878631118</v>
      </c>
      <c r="J12" s="108">
        <f>I12/12</f>
        <v>1188.3207321925984</v>
      </c>
      <c r="K12" s="109">
        <f>I12-E12</f>
        <v>12177.074941136965</v>
      </c>
      <c r="L12" s="110">
        <f>J12-F12</f>
        <v>1014.7562450947472</v>
      </c>
      <c r="M12" s="111">
        <f>J12/F12*100</f>
        <v>684.65660923058169</v>
      </c>
    </row>
    <row r="13" spans="1:13">
      <c r="A13" s="112" t="s">
        <v>112</v>
      </c>
      <c r="B13" s="104" t="s">
        <v>113</v>
      </c>
      <c r="C13" s="113">
        <f ca="1">$D$12*D13/100</f>
        <v>36.945075575238278</v>
      </c>
      <c r="D13" s="114">
        <v>38.9</v>
      </c>
      <c r="E13" s="115">
        <f>$F$12*D13/100</f>
        <v>67.516585481064112</v>
      </c>
      <c r="F13" s="116">
        <f>$G$12*D13/100</f>
        <v>2787.9629999999997</v>
      </c>
      <c r="G13" s="113">
        <f>$H$12*H13/100</f>
        <v>12.9</v>
      </c>
      <c r="H13" s="114">
        <v>12.9</v>
      </c>
      <c r="I13" s="114">
        <f>$J$12*H13/100</f>
        <v>153.2933744528452</v>
      </c>
      <c r="J13" s="116">
        <f>$K$12*H13/100</f>
        <v>1570.8426674066684</v>
      </c>
      <c r="K13" s="113">
        <f t="shared" ref="K13:L24" si="2">I13-E13</f>
        <v>85.776788971781087</v>
      </c>
      <c r="L13" s="117">
        <f t="shared" si="2"/>
        <v>-1217.1203325933313</v>
      </c>
      <c r="M13" s="118">
        <f>J13/F13*100</f>
        <v>56.343741556350224</v>
      </c>
    </row>
    <row r="14" spans="1:13">
      <c r="A14" s="112" t="s">
        <v>114</v>
      </c>
      <c r="B14" s="104" t="s">
        <v>115</v>
      </c>
      <c r="C14" s="113">
        <f t="shared" ref="C14:C24" ca="1" si="3">$D$12*D14/100</f>
        <v>11.681861942813132</v>
      </c>
      <c r="D14" s="114">
        <v>12.3</v>
      </c>
      <c r="E14" s="115">
        <f t="shared" ref="E14:E24" si="4">$F$12*D14/100</f>
        <v>21.348431913035697</v>
      </c>
      <c r="F14" s="116">
        <f t="shared" ref="F14:F24" si="5">$G$12*D14/100</f>
        <v>881.54100000000005</v>
      </c>
      <c r="G14" s="113">
        <f t="shared" ref="G14:G24" si="6">$H$12*H14/100</f>
        <v>13.3</v>
      </c>
      <c r="H14" s="114">
        <v>13.3</v>
      </c>
      <c r="I14" s="114">
        <f t="shared" ref="I14:I24" si="7">$J$12*H14/100</f>
        <v>158.04665738161557</v>
      </c>
      <c r="J14" s="116">
        <f t="shared" ref="J14:J24" si="8">$K$12*H14/100</f>
        <v>1619.5509671712164</v>
      </c>
      <c r="K14" s="113">
        <f t="shared" si="2"/>
        <v>136.69822546857989</v>
      </c>
      <c r="L14" s="117">
        <f t="shared" si="2"/>
        <v>738.00996717121632</v>
      </c>
      <c r="M14" s="118">
        <f t="shared" ref="M14:M24" si="9">J14/F14*100</f>
        <v>183.71816707007574</v>
      </c>
    </row>
    <row r="15" spans="1:13" ht="30">
      <c r="A15" s="112" t="s">
        <v>116</v>
      </c>
      <c r="B15" s="104" t="s">
        <v>117</v>
      </c>
      <c r="C15" s="113">
        <f t="shared" ca="1" si="3"/>
        <v>11.586887455473185</v>
      </c>
      <c r="D15" s="114">
        <v>12.2</v>
      </c>
      <c r="E15" s="115">
        <f t="shared" si="4"/>
        <v>21.17486742593784</v>
      </c>
      <c r="F15" s="116">
        <f t="shared" si="5"/>
        <v>874.37399999999991</v>
      </c>
      <c r="G15" s="113">
        <f t="shared" si="6"/>
        <v>23.6</v>
      </c>
      <c r="H15" s="114">
        <v>23.6</v>
      </c>
      <c r="I15" s="114">
        <f t="shared" si="7"/>
        <v>280.4436927974532</v>
      </c>
      <c r="J15" s="116">
        <f t="shared" si="8"/>
        <v>2873.7896861083241</v>
      </c>
      <c r="K15" s="113">
        <f t="shared" si="2"/>
        <v>259.26882537151533</v>
      </c>
      <c r="L15" s="117">
        <f t="shared" si="2"/>
        <v>1999.4156861083243</v>
      </c>
      <c r="M15" s="118">
        <f t="shared" si="9"/>
        <v>328.66824563725874</v>
      </c>
    </row>
    <row r="16" spans="1:13">
      <c r="A16" s="112" t="s">
        <v>118</v>
      </c>
      <c r="B16" s="104" t="s">
        <v>119</v>
      </c>
      <c r="C16" s="113">
        <f t="shared" ca="1" si="3"/>
        <v>7.3130355251757013</v>
      </c>
      <c r="D16" s="114">
        <v>7.7</v>
      </c>
      <c r="E16" s="115">
        <f t="shared" si="4"/>
        <v>13.364465506534541</v>
      </c>
      <c r="F16" s="116">
        <f t="shared" si="5"/>
        <v>551.85900000000004</v>
      </c>
      <c r="G16" s="113">
        <f t="shared" si="6"/>
        <v>3.6</v>
      </c>
      <c r="H16" s="114">
        <v>3.6</v>
      </c>
      <c r="I16" s="114">
        <f t="shared" si="7"/>
        <v>42.779546358933537</v>
      </c>
      <c r="J16" s="116">
        <f t="shared" si="8"/>
        <v>438.37469788093074</v>
      </c>
      <c r="K16" s="113">
        <f t="shared" si="2"/>
        <v>29.415080852398994</v>
      </c>
      <c r="L16" s="117">
        <f t="shared" si="2"/>
        <v>-113.4843021190693</v>
      </c>
      <c r="M16" s="118">
        <f t="shared" si="9"/>
        <v>79.43599685443759</v>
      </c>
    </row>
    <row r="17" spans="1:22">
      <c r="A17" s="112" t="s">
        <v>120</v>
      </c>
      <c r="B17" s="104" t="s">
        <v>121</v>
      </c>
      <c r="C17" s="113">
        <f t="shared" ca="1" si="3"/>
        <v>6.2683161644363148</v>
      </c>
      <c r="D17" s="114">
        <v>6.6</v>
      </c>
      <c r="E17" s="115">
        <f t="shared" si="4"/>
        <v>11.455256148458178</v>
      </c>
      <c r="F17" s="116">
        <f t="shared" si="5"/>
        <v>473.02199999999999</v>
      </c>
      <c r="G17" s="113">
        <f t="shared" si="6"/>
        <v>5.3</v>
      </c>
      <c r="H17" s="114">
        <v>5.3</v>
      </c>
      <c r="I17" s="114">
        <f t="shared" si="7"/>
        <v>62.980998806207708</v>
      </c>
      <c r="J17" s="116">
        <f t="shared" si="8"/>
        <v>645.38497188025906</v>
      </c>
      <c r="K17" s="113">
        <f t="shared" si="2"/>
        <v>51.525742657749532</v>
      </c>
      <c r="L17" s="117">
        <f t="shared" si="2"/>
        <v>172.36297188025907</v>
      </c>
      <c r="M17" s="118">
        <f t="shared" si="9"/>
        <v>136.43867978239049</v>
      </c>
    </row>
    <row r="18" spans="1:22">
      <c r="A18" s="112" t="s">
        <v>122</v>
      </c>
      <c r="B18" s="104" t="s">
        <v>123</v>
      </c>
      <c r="C18" s="113">
        <f t="shared" ca="1" si="3"/>
        <v>4.4638009049773757</v>
      </c>
      <c r="D18" s="114">
        <v>4.7</v>
      </c>
      <c r="E18" s="115">
        <f t="shared" si="4"/>
        <v>8.1575308935990059</v>
      </c>
      <c r="F18" s="116">
        <f t="shared" si="5"/>
        <v>336.84899999999999</v>
      </c>
      <c r="G18" s="113">
        <f t="shared" si="6"/>
        <v>3.7</v>
      </c>
      <c r="H18" s="114">
        <v>3.7</v>
      </c>
      <c r="I18" s="114">
        <f t="shared" si="7"/>
        <v>43.967867091126145</v>
      </c>
      <c r="J18" s="116">
        <f t="shared" si="8"/>
        <v>450.55177282206773</v>
      </c>
      <c r="K18" s="113">
        <f t="shared" si="2"/>
        <v>35.810336197527135</v>
      </c>
      <c r="L18" s="117">
        <f t="shared" si="2"/>
        <v>113.70277282206774</v>
      </c>
      <c r="M18" s="118">
        <f t="shared" si="9"/>
        <v>133.75481976258433</v>
      </c>
    </row>
    <row r="19" spans="1:22" ht="30">
      <c r="A19" s="112" t="s">
        <v>124</v>
      </c>
      <c r="B19" s="104" t="s">
        <v>125</v>
      </c>
      <c r="C19" s="113">
        <f t="shared" ca="1" si="3"/>
        <v>3.8939539809377099</v>
      </c>
      <c r="D19" s="114">
        <v>4.0999999999999996</v>
      </c>
      <c r="E19" s="115">
        <f t="shared" si="4"/>
        <v>7.1161439710118977</v>
      </c>
      <c r="F19" s="116">
        <f t="shared" si="5"/>
        <v>293.84699999999998</v>
      </c>
      <c r="G19" s="113">
        <f t="shared" si="6"/>
        <v>5.7</v>
      </c>
      <c r="H19" s="114">
        <v>5.7</v>
      </c>
      <c r="I19" s="114">
        <f t="shared" si="7"/>
        <v>67.734281734978111</v>
      </c>
      <c r="J19" s="116">
        <f t="shared" si="8"/>
        <v>694.09327164480715</v>
      </c>
      <c r="K19" s="113">
        <f t="shared" si="2"/>
        <v>60.618137763966217</v>
      </c>
      <c r="L19" s="117">
        <f t="shared" si="2"/>
        <v>400.24627164480717</v>
      </c>
      <c r="M19" s="118">
        <f t="shared" si="9"/>
        <v>236.20907194724029</v>
      </c>
    </row>
    <row r="20" spans="1:22">
      <c r="A20" s="112" t="s">
        <v>126</v>
      </c>
      <c r="B20" s="104" t="s">
        <v>127</v>
      </c>
      <c r="C20" s="113">
        <f t="shared" ca="1" si="3"/>
        <v>3.7040050062578223</v>
      </c>
      <c r="D20" s="114">
        <v>3.9</v>
      </c>
      <c r="E20" s="115">
        <f t="shared" si="4"/>
        <v>6.7690149968161961</v>
      </c>
      <c r="F20" s="116">
        <f t="shared" si="5"/>
        <v>279.51299999999998</v>
      </c>
      <c r="G20" s="113">
        <f t="shared" si="6"/>
        <v>8.6999999999999993</v>
      </c>
      <c r="H20" s="114">
        <v>8.6999999999999993</v>
      </c>
      <c r="I20" s="114">
        <f t="shared" si="7"/>
        <v>103.38390370075605</v>
      </c>
      <c r="J20" s="116">
        <f t="shared" si="8"/>
        <v>1059.405519878916</v>
      </c>
      <c r="K20" s="113">
        <f t="shared" si="2"/>
        <v>96.614888703939855</v>
      </c>
      <c r="L20" s="117">
        <f t="shared" si="2"/>
        <v>779.89251987891612</v>
      </c>
      <c r="M20" s="118">
        <f t="shared" si="9"/>
        <v>379.01833541871616</v>
      </c>
    </row>
    <row r="21" spans="1:22">
      <c r="A21" s="112" t="s">
        <v>128</v>
      </c>
      <c r="B21" s="104" t="s">
        <v>129</v>
      </c>
      <c r="C21" s="113">
        <f t="shared" ca="1" si="3"/>
        <v>3.2291325695581015</v>
      </c>
      <c r="D21" s="114">
        <v>3.4</v>
      </c>
      <c r="E21" s="115">
        <f t="shared" si="4"/>
        <v>5.9011925613269396</v>
      </c>
      <c r="F21" s="116">
        <f t="shared" si="5"/>
        <v>243.678</v>
      </c>
      <c r="G21" s="113">
        <f t="shared" si="6"/>
        <v>10.9</v>
      </c>
      <c r="H21" s="114">
        <v>10.9</v>
      </c>
      <c r="I21" s="114">
        <f t="shared" si="7"/>
        <v>129.52695980899324</v>
      </c>
      <c r="J21" s="116">
        <f t="shared" si="8"/>
        <v>1327.3011685839292</v>
      </c>
      <c r="K21" s="113">
        <f t="shared" si="2"/>
        <v>123.6257672476663</v>
      </c>
      <c r="L21" s="117">
        <f t="shared" si="2"/>
        <v>1083.6231685839293</v>
      </c>
      <c r="M21" s="118">
        <f t="shared" si="9"/>
        <v>544.69470718896628</v>
      </c>
    </row>
    <row r="22" spans="1:22">
      <c r="A22" s="112" t="s">
        <v>130</v>
      </c>
      <c r="B22" s="104" t="s">
        <v>131</v>
      </c>
      <c r="C22" s="113">
        <f t="shared" ca="1" si="3"/>
        <v>2.2793876961586599</v>
      </c>
      <c r="D22" s="114">
        <v>2.4</v>
      </c>
      <c r="E22" s="115">
        <f t="shared" si="4"/>
        <v>4.1655476903484283</v>
      </c>
      <c r="F22" s="116">
        <f t="shared" si="5"/>
        <v>172.00799999999998</v>
      </c>
      <c r="G22" s="113">
        <f t="shared" si="6"/>
        <v>8.6</v>
      </c>
      <c r="H22" s="114">
        <v>8.6</v>
      </c>
      <c r="I22" s="114">
        <f t="shared" si="7"/>
        <v>102.19558296856344</v>
      </c>
      <c r="J22" s="116">
        <f t="shared" si="8"/>
        <v>1047.2284449377789</v>
      </c>
      <c r="K22" s="113">
        <f t="shared" si="2"/>
        <v>98.03003527821501</v>
      </c>
      <c r="L22" s="117">
        <f t="shared" si="2"/>
        <v>875.22044493777889</v>
      </c>
      <c r="M22" s="118">
        <f t="shared" si="9"/>
        <v>608.82542959500665</v>
      </c>
    </row>
    <row r="23" spans="1:22">
      <c r="A23" s="112" t="s">
        <v>132</v>
      </c>
      <c r="B23" s="104" t="s">
        <v>133</v>
      </c>
      <c r="C23" s="113">
        <f t="shared" ca="1" si="3"/>
        <v>2.2793876961586599</v>
      </c>
      <c r="D23" s="114">
        <v>2.4</v>
      </c>
      <c r="E23" s="115">
        <f t="shared" si="4"/>
        <v>4.1655476903484283</v>
      </c>
      <c r="F23" s="116">
        <f t="shared" si="5"/>
        <v>172.00799999999998</v>
      </c>
      <c r="G23" s="113">
        <f t="shared" si="6"/>
        <v>2.6</v>
      </c>
      <c r="H23" s="114">
        <v>2.6</v>
      </c>
      <c r="I23" s="114">
        <f t="shared" si="7"/>
        <v>30.896339037007561</v>
      </c>
      <c r="J23" s="116">
        <f t="shared" si="8"/>
        <v>316.60394846956109</v>
      </c>
      <c r="K23" s="113">
        <f t="shared" si="2"/>
        <v>26.730791346659132</v>
      </c>
      <c r="L23" s="117">
        <f t="shared" si="2"/>
        <v>144.59594846956111</v>
      </c>
      <c r="M23" s="118">
        <f t="shared" si="9"/>
        <v>184.06350197058342</v>
      </c>
    </row>
    <row r="24" spans="1:22" ht="15.75" thickBot="1">
      <c r="A24" s="119" t="s">
        <v>134</v>
      </c>
      <c r="B24" s="120" t="s">
        <v>135</v>
      </c>
      <c r="C24" s="121">
        <f t="shared" ca="1" si="3"/>
        <v>1.3296428227592181</v>
      </c>
      <c r="D24" s="122">
        <v>1.4</v>
      </c>
      <c r="E24" s="123">
        <f t="shared" si="4"/>
        <v>2.4299028193699161</v>
      </c>
      <c r="F24" s="124">
        <f t="shared" si="5"/>
        <v>100.33799999999999</v>
      </c>
      <c r="G24" s="121">
        <f t="shared" si="6"/>
        <v>1.1000000000000001</v>
      </c>
      <c r="H24" s="122">
        <v>1.1000000000000001</v>
      </c>
      <c r="I24" s="122">
        <f t="shared" si="7"/>
        <v>13.071528054118582</v>
      </c>
      <c r="J24" s="124">
        <f t="shared" si="8"/>
        <v>133.94782435250664</v>
      </c>
      <c r="K24" s="121">
        <f t="shared" si="2"/>
        <v>10.641625234748666</v>
      </c>
      <c r="L24" s="125">
        <f t="shared" si="2"/>
        <v>33.609824352506649</v>
      </c>
      <c r="M24" s="126">
        <f t="shared" si="9"/>
        <v>133.49660582481877</v>
      </c>
    </row>
    <row r="26" spans="1:22">
      <c r="A26" t="s">
        <v>136</v>
      </c>
    </row>
    <row r="27" spans="1:22">
      <c r="A27" t="s">
        <v>137</v>
      </c>
    </row>
    <row r="30" spans="1:22">
      <c r="B30" s="52" t="s">
        <v>138</v>
      </c>
      <c r="C30" s="52" t="s">
        <v>139</v>
      </c>
      <c r="D30" s="52" t="s">
        <v>140</v>
      </c>
      <c r="E30" s="52" t="s">
        <v>141</v>
      </c>
      <c r="F30" s="52" t="s">
        <v>142</v>
      </c>
      <c r="I30" s="320" t="s">
        <v>257</v>
      </c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127"/>
      <c r="V30" s="127"/>
    </row>
    <row r="31" spans="1:22">
      <c r="A31" s="52">
        <v>42090</v>
      </c>
      <c r="B31">
        <v>2017</v>
      </c>
      <c r="C31" t="s">
        <v>143</v>
      </c>
      <c r="D31" t="s">
        <v>144</v>
      </c>
      <c r="E31" t="s">
        <v>145</v>
      </c>
      <c r="F31" t="s">
        <v>146</v>
      </c>
      <c r="I31" s="128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349" t="s">
        <v>258</v>
      </c>
      <c r="V31" s="350"/>
    </row>
    <row r="32" spans="1:22">
      <c r="A32" s="52">
        <v>42091</v>
      </c>
      <c r="B32">
        <v>2017</v>
      </c>
      <c r="C32" t="s">
        <v>143</v>
      </c>
      <c r="D32" t="s">
        <v>144</v>
      </c>
      <c r="E32" t="s">
        <v>147</v>
      </c>
      <c r="F32" t="s">
        <v>148</v>
      </c>
      <c r="I32" s="129"/>
      <c r="J32" s="130">
        <v>2005</v>
      </c>
      <c r="K32" s="130">
        <v>2006</v>
      </c>
      <c r="L32" s="130">
        <v>2007</v>
      </c>
      <c r="M32" s="130">
        <v>2008</v>
      </c>
      <c r="N32" s="130">
        <v>2009</v>
      </c>
      <c r="O32" s="130">
        <v>2010</v>
      </c>
      <c r="P32" s="130">
        <v>2011</v>
      </c>
      <c r="Q32" s="130" t="s">
        <v>259</v>
      </c>
      <c r="R32" s="130" t="s">
        <v>260</v>
      </c>
      <c r="S32" s="130" t="s">
        <v>261</v>
      </c>
      <c r="T32" s="130" t="s">
        <v>262</v>
      </c>
      <c r="U32" s="141" t="s">
        <v>263</v>
      </c>
      <c r="V32" s="151" t="s">
        <v>264</v>
      </c>
    </row>
    <row r="33" spans="1:22" ht="19.5">
      <c r="A33" s="52">
        <v>42092</v>
      </c>
      <c r="B33">
        <v>2017</v>
      </c>
      <c r="C33" t="s">
        <v>143</v>
      </c>
      <c r="D33" t="s">
        <v>144</v>
      </c>
      <c r="E33" t="s">
        <v>149</v>
      </c>
      <c r="F33" t="s">
        <v>150</v>
      </c>
      <c r="I33" s="131" t="s">
        <v>265</v>
      </c>
      <c r="J33" s="132">
        <v>381404</v>
      </c>
      <c r="K33" s="132">
        <v>472061</v>
      </c>
      <c r="L33" s="132">
        <v>623289</v>
      </c>
      <c r="M33" s="132">
        <v>845641</v>
      </c>
      <c r="N33" s="132">
        <v>894286</v>
      </c>
      <c r="O33" s="132">
        <v>1101175</v>
      </c>
      <c r="P33" s="132">
        <v>1266753</v>
      </c>
      <c r="Q33" s="132">
        <v>1457864</v>
      </c>
      <c r="R33" s="133">
        <v>1548733</v>
      </c>
      <c r="S33" s="132">
        <v>1516768</v>
      </c>
      <c r="T33" s="145">
        <v>1772016</v>
      </c>
      <c r="U33" s="146">
        <v>2051331</v>
      </c>
      <c r="V33" s="142">
        <v>2652082</v>
      </c>
    </row>
    <row r="34" spans="1:22" ht="48.75">
      <c r="A34" s="52">
        <v>42093</v>
      </c>
      <c r="B34">
        <v>2017</v>
      </c>
      <c r="C34" t="s">
        <v>143</v>
      </c>
      <c r="D34" t="s">
        <v>144</v>
      </c>
      <c r="E34" t="s">
        <v>151</v>
      </c>
      <c r="F34" t="s">
        <v>152</v>
      </c>
      <c r="I34" s="134" t="s">
        <v>266</v>
      </c>
      <c r="J34" s="135"/>
      <c r="K34" s="135"/>
      <c r="L34" s="135"/>
      <c r="M34" s="135"/>
      <c r="N34" s="135"/>
      <c r="O34" s="135"/>
      <c r="P34" s="135"/>
      <c r="Q34" s="135"/>
      <c r="R34" s="136"/>
      <c r="S34" s="135"/>
      <c r="T34" s="147"/>
      <c r="U34" s="148"/>
      <c r="V34" s="143"/>
    </row>
    <row r="35" spans="1:22" ht="29.25">
      <c r="A35" s="52">
        <v>42094</v>
      </c>
      <c r="B35">
        <v>2017</v>
      </c>
      <c r="C35" t="s">
        <v>143</v>
      </c>
      <c r="D35" t="s">
        <v>144</v>
      </c>
      <c r="E35" t="s">
        <v>153</v>
      </c>
      <c r="F35" t="s">
        <v>154</v>
      </c>
      <c r="I35" s="137" t="s">
        <v>267</v>
      </c>
      <c r="J35" s="135">
        <v>160621</v>
      </c>
      <c r="K35" s="135">
        <v>205120</v>
      </c>
      <c r="L35" s="135">
        <v>278968</v>
      </c>
      <c r="M35" s="135">
        <v>366387</v>
      </c>
      <c r="N35" s="135">
        <v>365300</v>
      </c>
      <c r="O35" s="135">
        <v>449553</v>
      </c>
      <c r="P35" s="135">
        <v>529133</v>
      </c>
      <c r="Q35" s="135">
        <v>609394</v>
      </c>
      <c r="R35" s="136">
        <v>630734</v>
      </c>
      <c r="S35" s="135">
        <v>615022</v>
      </c>
      <c r="T35" s="149">
        <v>709590</v>
      </c>
      <c r="U35" s="150">
        <v>898326</v>
      </c>
      <c r="V35" s="144">
        <v>1209097</v>
      </c>
    </row>
    <row r="36" spans="1:22" ht="29.25">
      <c r="A36" s="52">
        <v>42095</v>
      </c>
      <c r="B36">
        <v>2017</v>
      </c>
      <c r="C36" t="s">
        <v>143</v>
      </c>
      <c r="D36" t="s">
        <v>144</v>
      </c>
      <c r="E36" t="s">
        <v>155</v>
      </c>
      <c r="F36" t="s">
        <v>156</v>
      </c>
      <c r="I36" s="137" t="s">
        <v>268</v>
      </c>
      <c r="J36" s="135">
        <v>58404</v>
      </c>
      <c r="K36" s="135">
        <v>69186</v>
      </c>
      <c r="L36" s="135">
        <v>95203</v>
      </c>
      <c r="M36" s="135">
        <v>131139</v>
      </c>
      <c r="N36" s="135">
        <v>129760</v>
      </c>
      <c r="O36" s="135">
        <v>160025</v>
      </c>
      <c r="P36" s="135">
        <v>200230</v>
      </c>
      <c r="Q36" s="135">
        <v>224920</v>
      </c>
      <c r="R36" s="136">
        <v>243668</v>
      </c>
      <c r="S36" s="135">
        <v>254307</v>
      </c>
      <c r="T36" s="149">
        <v>323506</v>
      </c>
      <c r="U36" s="150">
        <v>378213</v>
      </c>
      <c r="V36" s="144">
        <v>477854</v>
      </c>
    </row>
    <row r="37" spans="1:22" ht="39">
      <c r="A37" s="52">
        <v>42096</v>
      </c>
      <c r="B37">
        <v>2017</v>
      </c>
      <c r="C37" t="s">
        <v>143</v>
      </c>
      <c r="D37" t="s">
        <v>144</v>
      </c>
      <c r="E37" t="s">
        <v>157</v>
      </c>
      <c r="F37" t="s">
        <v>158</v>
      </c>
      <c r="I37" s="137" t="s">
        <v>269</v>
      </c>
      <c r="J37" s="135">
        <v>11072</v>
      </c>
      <c r="K37" s="135">
        <v>13855</v>
      </c>
      <c r="L37" s="135">
        <v>20078</v>
      </c>
      <c r="M37" s="135">
        <v>28432</v>
      </c>
      <c r="N37" s="135">
        <v>34654</v>
      </c>
      <c r="O37" s="135">
        <v>67856</v>
      </c>
      <c r="P37" s="135">
        <v>68004</v>
      </c>
      <c r="Q37" s="135">
        <v>80769</v>
      </c>
      <c r="R37" s="136">
        <v>87952</v>
      </c>
      <c r="S37" s="135">
        <v>85114</v>
      </c>
      <c r="T37" s="149">
        <v>80035</v>
      </c>
      <c r="U37" s="150">
        <v>75452</v>
      </c>
      <c r="V37" s="144">
        <v>78673</v>
      </c>
    </row>
    <row r="38" spans="1:22" ht="58.5">
      <c r="A38" s="52">
        <v>42097</v>
      </c>
      <c r="B38">
        <v>2017</v>
      </c>
      <c r="C38" t="s">
        <v>143</v>
      </c>
      <c r="D38" t="s">
        <v>144</v>
      </c>
      <c r="E38" t="s">
        <v>159</v>
      </c>
      <c r="F38" t="s">
        <v>160</v>
      </c>
      <c r="I38" s="137" t="s">
        <v>270</v>
      </c>
      <c r="J38" s="135">
        <v>151307</v>
      </c>
      <c r="K38" s="135">
        <v>183900</v>
      </c>
      <c r="L38" s="135">
        <v>229040</v>
      </c>
      <c r="M38" s="135">
        <v>319683</v>
      </c>
      <c r="N38" s="135">
        <v>364572</v>
      </c>
      <c r="O38" s="135">
        <v>423741</v>
      </c>
      <c r="P38" s="135">
        <v>469386</v>
      </c>
      <c r="Q38" s="135">
        <v>542781</v>
      </c>
      <c r="R38" s="136">
        <v>586379</v>
      </c>
      <c r="S38" s="135">
        <v>562325</v>
      </c>
      <c r="T38" s="149">
        <v>658885</v>
      </c>
      <c r="U38" s="150">
        <v>699340</v>
      </c>
      <c r="V38" s="144">
        <v>886458</v>
      </c>
    </row>
    <row r="39" spans="1:22" ht="48.75">
      <c r="A39" s="52">
        <v>42098</v>
      </c>
      <c r="B39">
        <v>2017</v>
      </c>
      <c r="C39" t="s">
        <v>143</v>
      </c>
      <c r="D39" t="s">
        <v>144</v>
      </c>
      <c r="E39" t="s">
        <v>161</v>
      </c>
      <c r="F39" t="s">
        <v>162</v>
      </c>
      <c r="I39" s="134" t="s">
        <v>266</v>
      </c>
      <c r="J39" s="135"/>
      <c r="K39" s="135"/>
      <c r="L39" s="135"/>
      <c r="M39" s="135"/>
      <c r="N39" s="135"/>
      <c r="O39" s="135"/>
      <c r="P39" s="135"/>
      <c r="Q39" s="135"/>
      <c r="R39" s="136"/>
      <c r="S39" s="135"/>
      <c r="T39" s="149"/>
      <c r="U39" s="150"/>
      <c r="V39" s="143"/>
    </row>
    <row r="40" spans="1:22" ht="39">
      <c r="A40" s="52">
        <v>42099</v>
      </c>
      <c r="B40">
        <v>2017</v>
      </c>
      <c r="C40" t="s">
        <v>143</v>
      </c>
      <c r="D40" t="s">
        <v>144</v>
      </c>
      <c r="E40" t="s">
        <v>163</v>
      </c>
      <c r="F40" t="s">
        <v>164</v>
      </c>
      <c r="I40" s="138" t="s">
        <v>271</v>
      </c>
      <c r="J40" s="135">
        <v>84617</v>
      </c>
      <c r="K40" s="135">
        <v>103092</v>
      </c>
      <c r="L40" s="135">
        <v>124472</v>
      </c>
      <c r="M40" s="135">
        <v>180455</v>
      </c>
      <c r="N40" s="135">
        <v>204101</v>
      </c>
      <c r="O40" s="135">
        <v>237213</v>
      </c>
      <c r="P40" s="135">
        <v>263633</v>
      </c>
      <c r="Q40" s="135">
        <v>301621</v>
      </c>
      <c r="R40" s="136">
        <v>323123</v>
      </c>
      <c r="S40" s="135">
        <v>311360</v>
      </c>
      <c r="T40" s="149">
        <v>342562</v>
      </c>
      <c r="U40" s="150">
        <v>337773</v>
      </c>
      <c r="V40" s="144">
        <v>391776</v>
      </c>
    </row>
    <row r="41" spans="1:22" ht="39">
      <c r="A41" s="52">
        <v>42100</v>
      </c>
      <c r="B41">
        <v>2017</v>
      </c>
      <c r="C41" t="s">
        <v>143</v>
      </c>
      <c r="D41" t="s">
        <v>144</v>
      </c>
      <c r="E41" t="s">
        <v>165</v>
      </c>
      <c r="F41" t="s">
        <v>166</v>
      </c>
      <c r="I41" s="138" t="s">
        <v>272</v>
      </c>
      <c r="J41" s="135">
        <v>12545</v>
      </c>
      <c r="K41" s="135">
        <v>14510</v>
      </c>
      <c r="L41" s="135">
        <v>18209</v>
      </c>
      <c r="M41" s="135">
        <v>26092</v>
      </c>
      <c r="N41" s="135">
        <v>32984</v>
      </c>
      <c r="O41" s="135">
        <v>34397</v>
      </c>
      <c r="P41" s="135">
        <v>40978</v>
      </c>
      <c r="Q41" s="135">
        <v>48333</v>
      </c>
      <c r="R41" s="136">
        <v>58416</v>
      </c>
      <c r="S41" s="135">
        <v>55084</v>
      </c>
      <c r="T41" s="149">
        <v>79676</v>
      </c>
      <c r="U41" s="150">
        <v>91007</v>
      </c>
      <c r="V41" s="144">
        <v>112337</v>
      </c>
    </row>
    <row r="42" spans="1:22" ht="48.75">
      <c r="A42" s="52">
        <v>42101</v>
      </c>
      <c r="B42">
        <v>2017</v>
      </c>
      <c r="C42" t="s">
        <v>143</v>
      </c>
      <c r="D42" t="s">
        <v>144</v>
      </c>
      <c r="E42" t="s">
        <v>167</v>
      </c>
      <c r="F42" t="s">
        <v>168</v>
      </c>
      <c r="I42" s="138" t="s">
        <v>273</v>
      </c>
      <c r="J42" s="135">
        <v>54145</v>
      </c>
      <c r="K42" s="135">
        <v>66298</v>
      </c>
      <c r="L42" s="135">
        <v>86359</v>
      </c>
      <c r="M42" s="135">
        <v>113136</v>
      </c>
      <c r="N42" s="135">
        <v>127487</v>
      </c>
      <c r="O42" s="135">
        <v>152131</v>
      </c>
      <c r="P42" s="135">
        <v>164775</v>
      </c>
      <c r="Q42" s="135">
        <v>192827</v>
      </c>
      <c r="R42" s="136">
        <v>204840</v>
      </c>
      <c r="S42" s="135">
        <v>195881</v>
      </c>
      <c r="T42" s="149">
        <v>236647</v>
      </c>
      <c r="U42" s="150">
        <v>270560</v>
      </c>
      <c r="V42" s="144">
        <v>382345</v>
      </c>
    </row>
    <row r="43" spans="1:22" ht="39">
      <c r="A43" s="52">
        <v>42102</v>
      </c>
      <c r="B43">
        <v>2017</v>
      </c>
      <c r="C43" t="s">
        <v>143</v>
      </c>
      <c r="D43" t="s">
        <v>144</v>
      </c>
      <c r="E43" t="s">
        <v>169</v>
      </c>
      <c r="F43" t="s">
        <v>170</v>
      </c>
      <c r="I43" s="131" t="s">
        <v>274</v>
      </c>
      <c r="J43" s="132">
        <v>381404</v>
      </c>
      <c r="K43" s="132">
        <v>472061</v>
      </c>
      <c r="L43" s="132">
        <v>623289</v>
      </c>
      <c r="M43" s="132">
        <v>845641</v>
      </c>
      <c r="N43" s="132">
        <v>894286</v>
      </c>
      <c r="O43" s="132">
        <v>1101175</v>
      </c>
      <c r="P43" s="132">
        <v>1266753</v>
      </c>
      <c r="Q43" s="132">
        <v>1457864</v>
      </c>
      <c r="R43" s="133">
        <v>1548733</v>
      </c>
      <c r="S43" s="132">
        <v>1516768</v>
      </c>
      <c r="T43" s="145">
        <v>1772016</v>
      </c>
      <c r="U43" s="146">
        <v>2051331</v>
      </c>
      <c r="V43" s="142">
        <v>2652082</v>
      </c>
    </row>
    <row r="44" spans="1:22" ht="48.75">
      <c r="A44" s="52">
        <v>42103</v>
      </c>
      <c r="B44">
        <v>2017</v>
      </c>
      <c r="C44" t="s">
        <v>143</v>
      </c>
      <c r="D44" t="s">
        <v>144</v>
      </c>
      <c r="E44" t="s">
        <v>171</v>
      </c>
      <c r="F44" t="s">
        <v>172</v>
      </c>
      <c r="I44" s="134" t="s">
        <v>266</v>
      </c>
      <c r="J44" s="135"/>
      <c r="K44" s="135"/>
      <c r="L44" s="135"/>
      <c r="M44" s="135"/>
      <c r="N44" s="135"/>
      <c r="O44" s="135"/>
      <c r="P44" s="135"/>
      <c r="Q44" s="135"/>
      <c r="R44" s="136"/>
      <c r="S44" s="135"/>
      <c r="T44" s="149"/>
      <c r="U44" s="150"/>
      <c r="V44" s="143"/>
    </row>
    <row r="45" spans="1:22" ht="48.75">
      <c r="A45" s="52">
        <v>42104</v>
      </c>
      <c r="B45">
        <v>2017</v>
      </c>
      <c r="C45" t="s">
        <v>143</v>
      </c>
      <c r="D45" t="s">
        <v>144</v>
      </c>
      <c r="E45" t="s">
        <v>173</v>
      </c>
      <c r="F45" t="s">
        <v>174</v>
      </c>
      <c r="I45" s="137" t="s">
        <v>275</v>
      </c>
      <c r="J45" s="135">
        <v>306769</v>
      </c>
      <c r="K45" s="135">
        <v>385681</v>
      </c>
      <c r="L45" s="135">
        <v>509533</v>
      </c>
      <c r="M45" s="135">
        <v>695618</v>
      </c>
      <c r="N45" s="135">
        <v>709025</v>
      </c>
      <c r="O45" s="135">
        <v>838213</v>
      </c>
      <c r="P45" s="135">
        <v>1030635</v>
      </c>
      <c r="Q45" s="135">
        <v>1194791</v>
      </c>
      <c r="R45" s="136">
        <v>1304031</v>
      </c>
      <c r="S45" s="135">
        <v>1316757</v>
      </c>
      <c r="T45" s="149">
        <v>1568173</v>
      </c>
      <c r="U45" s="150">
        <v>1840262</v>
      </c>
      <c r="V45" s="144">
        <v>2359985</v>
      </c>
    </row>
    <row r="46" spans="1:22" ht="29.25">
      <c r="A46" s="52">
        <v>42105</v>
      </c>
      <c r="B46">
        <v>2017</v>
      </c>
      <c r="C46" t="s">
        <v>143</v>
      </c>
      <c r="D46" t="s">
        <v>144</v>
      </c>
      <c r="E46" t="s">
        <v>175</v>
      </c>
      <c r="F46" t="s">
        <v>176</v>
      </c>
      <c r="I46" s="137" t="s">
        <v>276</v>
      </c>
      <c r="J46" s="135">
        <v>3523</v>
      </c>
      <c r="K46" s="135">
        <v>8374</v>
      </c>
      <c r="L46" s="135">
        <v>16924</v>
      </c>
      <c r="M46" s="135">
        <v>30406</v>
      </c>
      <c r="N46" s="135">
        <v>37831</v>
      </c>
      <c r="O46" s="135">
        <v>28844</v>
      </c>
      <c r="P46" s="135">
        <v>29064</v>
      </c>
      <c r="Q46" s="135">
        <v>18567</v>
      </c>
      <c r="R46" s="136">
        <v>21091</v>
      </c>
      <c r="S46" s="135">
        <v>23495</v>
      </c>
      <c r="T46" s="149">
        <v>18583</v>
      </c>
      <c r="U46" s="150">
        <v>15564</v>
      </c>
      <c r="V46" s="144">
        <v>21561</v>
      </c>
    </row>
    <row r="47" spans="1:22" ht="78">
      <c r="A47" s="52">
        <v>42106</v>
      </c>
      <c r="B47">
        <v>2017</v>
      </c>
      <c r="C47" t="s">
        <v>143</v>
      </c>
      <c r="D47" t="s">
        <v>144</v>
      </c>
      <c r="E47" t="s">
        <v>177</v>
      </c>
      <c r="F47" t="s">
        <v>178</v>
      </c>
      <c r="I47" s="137" t="s">
        <v>277</v>
      </c>
      <c r="J47" s="135">
        <v>25461</v>
      </c>
      <c r="K47" s="135">
        <v>33803</v>
      </c>
      <c r="L47" s="135">
        <v>49053</v>
      </c>
      <c r="M47" s="135">
        <v>67606</v>
      </c>
      <c r="N47" s="135">
        <v>67053</v>
      </c>
      <c r="O47" s="135">
        <v>72251</v>
      </c>
      <c r="P47" s="135">
        <v>83931</v>
      </c>
      <c r="Q47" s="135">
        <v>97226</v>
      </c>
      <c r="R47" s="136">
        <v>107345</v>
      </c>
      <c r="S47" s="135">
        <v>145736</v>
      </c>
      <c r="T47" s="149">
        <v>154187</v>
      </c>
      <c r="U47" s="150">
        <v>182914</v>
      </c>
      <c r="V47" s="144">
        <v>239898</v>
      </c>
    </row>
    <row r="48" spans="1:22" ht="48.75">
      <c r="A48" s="52">
        <v>42107</v>
      </c>
      <c r="B48">
        <v>2017</v>
      </c>
      <c r="C48" t="s">
        <v>143</v>
      </c>
      <c r="D48" t="s">
        <v>144</v>
      </c>
      <c r="E48" t="s">
        <v>179</v>
      </c>
      <c r="F48" t="s">
        <v>180</v>
      </c>
      <c r="I48" s="134" t="s">
        <v>266</v>
      </c>
      <c r="J48" s="135"/>
      <c r="K48" s="135"/>
      <c r="L48" s="135"/>
      <c r="M48" s="135"/>
      <c r="N48" s="135"/>
      <c r="O48" s="135"/>
      <c r="P48" s="135"/>
      <c r="Q48" s="135"/>
      <c r="R48" s="136"/>
      <c r="S48" s="135"/>
      <c r="T48" s="149"/>
      <c r="U48" s="150"/>
      <c r="V48" s="143"/>
    </row>
    <row r="49" spans="1:22" ht="68.25">
      <c r="A49" s="52">
        <v>42108</v>
      </c>
      <c r="B49">
        <v>2017</v>
      </c>
      <c r="C49" t="s">
        <v>143</v>
      </c>
      <c r="D49" t="s">
        <v>144</v>
      </c>
      <c r="E49" t="s">
        <v>181</v>
      </c>
      <c r="F49" t="s">
        <v>182</v>
      </c>
      <c r="I49" s="138" t="s">
        <v>278</v>
      </c>
      <c r="J49" s="135" t="s">
        <v>279</v>
      </c>
      <c r="K49" s="135">
        <v>23396</v>
      </c>
      <c r="L49" s="135">
        <v>35598</v>
      </c>
      <c r="M49" s="135">
        <v>46926</v>
      </c>
      <c r="N49" s="135">
        <v>45368</v>
      </c>
      <c r="O49" s="135">
        <v>51112</v>
      </c>
      <c r="P49" s="135">
        <v>60683</v>
      </c>
      <c r="Q49" s="135">
        <v>68716</v>
      </c>
      <c r="R49" s="136">
        <v>72943</v>
      </c>
      <c r="S49" s="135">
        <v>75446</v>
      </c>
      <c r="T49" s="149">
        <v>104478</v>
      </c>
      <c r="U49" s="150">
        <v>146930</v>
      </c>
      <c r="V49" s="144">
        <v>199979</v>
      </c>
    </row>
    <row r="50" spans="1:22" ht="39">
      <c r="A50" s="52">
        <v>42109</v>
      </c>
      <c r="B50">
        <v>2017</v>
      </c>
      <c r="C50" t="s">
        <v>143</v>
      </c>
      <c r="D50" t="s">
        <v>144</v>
      </c>
      <c r="E50" t="s">
        <v>183</v>
      </c>
      <c r="F50" t="s">
        <v>184</v>
      </c>
      <c r="I50" s="138" t="s">
        <v>280</v>
      </c>
      <c r="J50" s="135">
        <v>5064</v>
      </c>
      <c r="K50" s="135">
        <v>7134</v>
      </c>
      <c r="L50" s="135">
        <v>8326</v>
      </c>
      <c r="M50" s="135">
        <v>11987</v>
      </c>
      <c r="N50" s="135">
        <v>11796</v>
      </c>
      <c r="O50" s="135">
        <v>13073</v>
      </c>
      <c r="P50" s="135">
        <v>13827</v>
      </c>
      <c r="Q50" s="135">
        <v>16004</v>
      </c>
      <c r="R50" s="136">
        <v>16273</v>
      </c>
      <c r="S50" s="135">
        <v>16608</v>
      </c>
      <c r="T50" s="149">
        <v>16383</v>
      </c>
      <c r="U50" s="150">
        <v>1965</v>
      </c>
      <c r="V50" s="144">
        <v>2417</v>
      </c>
    </row>
    <row r="51" spans="1:22" ht="39">
      <c r="A51" s="52">
        <v>42110</v>
      </c>
      <c r="B51">
        <v>2017</v>
      </c>
      <c r="C51" t="s">
        <v>143</v>
      </c>
      <c r="D51" t="s">
        <v>144</v>
      </c>
      <c r="E51" t="s">
        <v>185</v>
      </c>
      <c r="F51" t="s">
        <v>186</v>
      </c>
      <c r="I51" s="138" t="s">
        <v>272</v>
      </c>
      <c r="J51" s="135">
        <v>2623</v>
      </c>
      <c r="K51" s="135">
        <v>3273</v>
      </c>
      <c r="L51" s="135">
        <v>5129</v>
      </c>
      <c r="M51" s="135">
        <v>8693</v>
      </c>
      <c r="N51" s="135">
        <v>9889</v>
      </c>
      <c r="O51" s="135">
        <v>8066</v>
      </c>
      <c r="P51" s="135">
        <v>9421</v>
      </c>
      <c r="Q51" s="135">
        <v>12506</v>
      </c>
      <c r="R51" s="136">
        <v>18129</v>
      </c>
      <c r="S51" s="135">
        <v>53682</v>
      </c>
      <c r="T51" s="149">
        <v>33326</v>
      </c>
      <c r="U51" s="150">
        <v>34019</v>
      </c>
      <c r="V51" s="144">
        <v>37502</v>
      </c>
    </row>
    <row r="52" spans="1:22" ht="39">
      <c r="A52" s="52">
        <v>42111</v>
      </c>
      <c r="B52">
        <v>2017</v>
      </c>
      <c r="C52" t="s">
        <v>143</v>
      </c>
      <c r="D52" t="s">
        <v>144</v>
      </c>
      <c r="E52" t="s">
        <v>187</v>
      </c>
      <c r="F52" t="s">
        <v>188</v>
      </c>
      <c r="I52" s="137" t="s">
        <v>281</v>
      </c>
      <c r="J52" s="135">
        <v>4444</v>
      </c>
      <c r="K52" s="135">
        <v>7159</v>
      </c>
      <c r="L52" s="135">
        <v>9939</v>
      </c>
      <c r="M52" s="135">
        <v>29515</v>
      </c>
      <c r="N52" s="135">
        <v>10493</v>
      </c>
      <c r="O52" s="135">
        <v>19578</v>
      </c>
      <c r="P52" s="135">
        <v>-1159</v>
      </c>
      <c r="Q52" s="135">
        <v>-2954</v>
      </c>
      <c r="R52" s="136">
        <v>5378</v>
      </c>
      <c r="S52" s="135">
        <v>2912</v>
      </c>
      <c r="T52" s="149">
        <v>-2117</v>
      </c>
      <c r="U52" s="150">
        <v>-5481</v>
      </c>
      <c r="V52" s="144">
        <v>-32060</v>
      </c>
    </row>
    <row r="53" spans="1:22" ht="39">
      <c r="A53" s="52">
        <v>42112</v>
      </c>
      <c r="B53">
        <v>2017</v>
      </c>
      <c r="C53" t="s">
        <v>143</v>
      </c>
      <c r="D53" t="s">
        <v>144</v>
      </c>
      <c r="E53" t="s">
        <v>189</v>
      </c>
      <c r="F53" t="s">
        <v>190</v>
      </c>
      <c r="I53" s="137" t="s">
        <v>282</v>
      </c>
      <c r="J53" s="135">
        <v>41207</v>
      </c>
      <c r="K53" s="135">
        <v>37044</v>
      </c>
      <c r="L53" s="135">
        <v>37840</v>
      </c>
      <c r="M53" s="135">
        <v>22496</v>
      </c>
      <c r="N53" s="135">
        <v>69884</v>
      </c>
      <c r="O53" s="135">
        <v>142289</v>
      </c>
      <c r="P53" s="135">
        <v>124282</v>
      </c>
      <c r="Q53" s="135">
        <v>150234</v>
      </c>
      <c r="R53" s="136">
        <v>110888</v>
      </c>
      <c r="S53" s="135">
        <v>27868</v>
      </c>
      <c r="T53" s="149">
        <v>33190</v>
      </c>
      <c r="U53" s="150">
        <v>18072</v>
      </c>
      <c r="V53" s="144">
        <v>62698</v>
      </c>
    </row>
    <row r="54" spans="1:22" ht="48.75">
      <c r="A54" s="52">
        <v>42113</v>
      </c>
      <c r="B54">
        <v>2017</v>
      </c>
      <c r="C54" t="s">
        <v>143</v>
      </c>
      <c r="D54" t="s">
        <v>144</v>
      </c>
      <c r="E54" t="s">
        <v>191</v>
      </c>
      <c r="F54" t="s">
        <v>192</v>
      </c>
      <c r="I54" s="134" t="s">
        <v>266</v>
      </c>
      <c r="J54" s="135"/>
      <c r="K54" s="135"/>
      <c r="L54" s="135"/>
      <c r="M54" s="135"/>
      <c r="N54" s="135"/>
      <c r="O54" s="135"/>
      <c r="P54" s="135"/>
      <c r="Q54" s="139"/>
      <c r="R54" s="136"/>
      <c r="S54" s="135"/>
      <c r="T54" s="149"/>
      <c r="U54" s="150"/>
      <c r="V54" s="143"/>
    </row>
    <row r="55" spans="1:22" ht="68.25">
      <c r="A55" s="52">
        <v>42114</v>
      </c>
      <c r="B55">
        <v>2017</v>
      </c>
      <c r="C55" t="s">
        <v>143</v>
      </c>
      <c r="D55" t="s">
        <v>144</v>
      </c>
      <c r="E55" t="s">
        <v>193</v>
      </c>
      <c r="F55" t="s">
        <v>194</v>
      </c>
      <c r="I55" s="138" t="s">
        <v>283</v>
      </c>
      <c r="J55" s="135" t="s">
        <v>284</v>
      </c>
      <c r="K55" s="135">
        <v>54880</v>
      </c>
      <c r="L55" s="135">
        <v>94526</v>
      </c>
      <c r="M55" s="135">
        <v>91212</v>
      </c>
      <c r="N55" s="135">
        <v>2528</v>
      </c>
      <c r="O55" s="139">
        <v>81024</v>
      </c>
      <c r="P55" s="135">
        <v>43607</v>
      </c>
      <c r="Q55" s="139">
        <v>71689</v>
      </c>
      <c r="R55" s="136">
        <v>104727</v>
      </c>
      <c r="S55" s="139">
        <v>-118734</v>
      </c>
      <c r="T55" s="149">
        <v>-106306</v>
      </c>
      <c r="U55" s="150">
        <v>32528</v>
      </c>
      <c r="V55" s="144">
        <v>62180</v>
      </c>
    </row>
    <row r="56" spans="1:22" ht="58.5">
      <c r="A56" s="52">
        <v>42115</v>
      </c>
      <c r="B56">
        <v>2017</v>
      </c>
      <c r="C56" t="s">
        <v>143</v>
      </c>
      <c r="D56" t="s">
        <v>144</v>
      </c>
      <c r="E56" t="s">
        <v>195</v>
      </c>
      <c r="F56" t="s">
        <v>196</v>
      </c>
      <c r="I56" s="138" t="s">
        <v>285</v>
      </c>
      <c r="J56" s="135">
        <v>7200</v>
      </c>
      <c r="K56" s="135">
        <v>17961</v>
      </c>
      <c r="L56" s="135">
        <v>19908</v>
      </c>
      <c r="M56" s="135">
        <v>32561</v>
      </c>
      <c r="N56" s="135">
        <v>75834</v>
      </c>
      <c r="O56" s="139">
        <v>44406</v>
      </c>
      <c r="P56" s="135">
        <v>75922</v>
      </c>
      <c r="Q56" s="139">
        <v>63625</v>
      </c>
      <c r="R56" s="136">
        <v>21509</v>
      </c>
      <c r="S56" s="139">
        <v>32472</v>
      </c>
      <c r="T56" s="149">
        <v>-2870</v>
      </c>
      <c r="U56" s="150">
        <v>-63243</v>
      </c>
      <c r="V56" s="144">
        <v>10452</v>
      </c>
    </row>
    <row r="57" spans="1:22" ht="48.75">
      <c r="A57" s="52">
        <v>42116</v>
      </c>
      <c r="B57">
        <v>2017</v>
      </c>
      <c r="C57" t="s">
        <v>143</v>
      </c>
      <c r="D57" t="s">
        <v>144</v>
      </c>
      <c r="E57" t="s">
        <v>197</v>
      </c>
      <c r="F57" t="s">
        <v>198</v>
      </c>
      <c r="I57" s="138" t="s">
        <v>286</v>
      </c>
      <c r="J57" s="135" t="s">
        <v>287</v>
      </c>
      <c r="K57" s="135">
        <v>45766</v>
      </c>
      <c r="L57" s="135">
        <v>77043</v>
      </c>
      <c r="M57" s="135">
        <v>116629</v>
      </c>
      <c r="N57" s="135">
        <v>-39172</v>
      </c>
      <c r="O57" s="139">
        <v>-31639</v>
      </c>
      <c r="P57" s="135">
        <v>-8288</v>
      </c>
      <c r="Q57" s="139">
        <v>-13533</v>
      </c>
      <c r="R57" s="136">
        <v>5284</v>
      </c>
      <c r="S57" s="139">
        <v>-40115</v>
      </c>
      <c r="T57" s="149">
        <v>-82752</v>
      </c>
      <c r="U57" s="150">
        <v>-20518</v>
      </c>
      <c r="V57" s="144">
        <v>12097</v>
      </c>
    </row>
    <row r="58" spans="1:22" ht="19.5">
      <c r="A58" s="52">
        <v>42117</v>
      </c>
      <c r="B58">
        <v>2017</v>
      </c>
      <c r="C58" t="s">
        <v>143</v>
      </c>
      <c r="D58" t="s">
        <v>144</v>
      </c>
      <c r="E58" t="s">
        <v>199</v>
      </c>
      <c r="F58" t="s">
        <v>200</v>
      </c>
      <c r="I58" s="140" t="s">
        <v>288</v>
      </c>
      <c r="J58" s="132">
        <v>298275</v>
      </c>
      <c r="K58" s="132">
        <v>363586</v>
      </c>
      <c r="L58" s="132">
        <v>470953</v>
      </c>
      <c r="M58" s="132">
        <v>634493</v>
      </c>
      <c r="N58" s="132">
        <v>661915</v>
      </c>
      <c r="O58" s="132">
        <v>847949</v>
      </c>
      <c r="P58" s="132">
        <v>988983</v>
      </c>
      <c r="Q58" s="132">
        <v>1149244</v>
      </c>
      <c r="R58" s="133">
        <v>1215457</v>
      </c>
      <c r="S58" s="132">
        <v>1151656</v>
      </c>
      <c r="T58" s="145">
        <v>1362599</v>
      </c>
      <c r="U58" s="146">
        <v>1582293</v>
      </c>
      <c r="V58" s="142">
        <v>2008278</v>
      </c>
    </row>
    <row r="59" spans="1:22">
      <c r="A59" s="52">
        <v>42118</v>
      </c>
      <c r="B59">
        <v>2017</v>
      </c>
      <c r="C59" t="s">
        <v>143</v>
      </c>
      <c r="D59" t="s">
        <v>144</v>
      </c>
      <c r="E59" t="s">
        <v>201</v>
      </c>
      <c r="F59" t="s">
        <v>202</v>
      </c>
      <c r="I59" s="327" t="s">
        <v>289</v>
      </c>
      <c r="J59" s="329">
        <v>6332.1</v>
      </c>
      <c r="K59" s="329">
        <v>7771</v>
      </c>
      <c r="L59" s="329">
        <v>10126</v>
      </c>
      <c r="M59" s="329">
        <v>13716.3</v>
      </c>
      <c r="N59" s="329">
        <v>14372.8</v>
      </c>
      <c r="O59" s="329">
        <v>18485.599999999999</v>
      </c>
      <c r="P59" s="329">
        <v>21637.9</v>
      </c>
      <c r="Q59" s="329">
        <v>25206.400000000001</v>
      </c>
      <c r="R59" s="347">
        <v>26719.4</v>
      </c>
      <c r="S59" s="329">
        <v>26782.1</v>
      </c>
      <c r="T59" s="321">
        <v>31803.1</v>
      </c>
      <c r="U59" s="340">
        <v>37079.9</v>
      </c>
      <c r="V59" s="343">
        <v>47269.7</v>
      </c>
    </row>
    <row r="60" spans="1:22">
      <c r="A60" s="52">
        <v>42119</v>
      </c>
      <c r="B60">
        <v>2017</v>
      </c>
      <c r="C60" t="s">
        <v>143</v>
      </c>
      <c r="D60" t="s">
        <v>144</v>
      </c>
      <c r="E60" t="s">
        <v>203</v>
      </c>
      <c r="F60" t="s">
        <v>204</v>
      </c>
      <c r="I60" s="328"/>
      <c r="J60" s="330"/>
      <c r="K60" s="330"/>
      <c r="L60" s="330"/>
      <c r="M60" s="330"/>
      <c r="N60" s="330"/>
      <c r="O60" s="330"/>
      <c r="P60" s="330"/>
      <c r="Q60" s="330"/>
      <c r="R60" s="348"/>
      <c r="S60" s="330"/>
      <c r="T60" s="322"/>
      <c r="U60" s="341"/>
      <c r="V60" s="344"/>
    </row>
    <row r="61" spans="1:22">
      <c r="A61" s="52">
        <v>42120</v>
      </c>
      <c r="B61">
        <v>2017</v>
      </c>
      <c r="C61" t="s">
        <v>143</v>
      </c>
      <c r="D61" t="s">
        <v>144</v>
      </c>
      <c r="E61" t="s">
        <v>205</v>
      </c>
      <c r="F61" t="s">
        <v>206</v>
      </c>
      <c r="I61" s="327" t="s">
        <v>290</v>
      </c>
      <c r="J61" s="324">
        <v>123.9</v>
      </c>
      <c r="K61" s="324">
        <v>111.8</v>
      </c>
      <c r="L61" s="324">
        <v>114.8</v>
      </c>
      <c r="M61" s="324">
        <v>107.6</v>
      </c>
      <c r="N61" s="324">
        <v>90</v>
      </c>
      <c r="O61" s="324">
        <v>117.1</v>
      </c>
      <c r="P61" s="324">
        <v>108</v>
      </c>
      <c r="Q61" s="324">
        <v>113.9</v>
      </c>
      <c r="R61" s="331">
        <v>106.1</v>
      </c>
      <c r="S61" s="324">
        <v>88.5</v>
      </c>
      <c r="T61" s="321">
        <v>79.599999999999994</v>
      </c>
      <c r="U61" s="337">
        <v>102</v>
      </c>
      <c r="V61" s="345">
        <v>110.9</v>
      </c>
    </row>
    <row r="62" spans="1:22">
      <c r="A62" s="52">
        <v>42121</v>
      </c>
      <c r="B62">
        <v>2017</v>
      </c>
      <c r="C62" t="s">
        <v>143</v>
      </c>
      <c r="D62" t="s">
        <v>144</v>
      </c>
      <c r="E62" t="s">
        <v>207</v>
      </c>
      <c r="F62" t="s">
        <v>208</v>
      </c>
      <c r="I62" s="342"/>
      <c r="J62" s="325"/>
      <c r="K62" s="325"/>
      <c r="L62" s="325"/>
      <c r="M62" s="325"/>
      <c r="N62" s="325"/>
      <c r="O62" s="325"/>
      <c r="P62" s="325"/>
      <c r="Q62" s="325"/>
      <c r="R62" s="332"/>
      <c r="S62" s="325"/>
      <c r="T62" s="323"/>
      <c r="U62" s="338"/>
      <c r="V62" s="346"/>
    </row>
    <row r="63" spans="1:22">
      <c r="A63" s="52">
        <v>42122</v>
      </c>
      <c r="B63">
        <v>2017</v>
      </c>
      <c r="C63" t="s">
        <v>143</v>
      </c>
      <c r="D63" t="s">
        <v>144</v>
      </c>
      <c r="E63" t="s">
        <v>209</v>
      </c>
      <c r="F63" t="s">
        <v>210</v>
      </c>
      <c r="I63" s="328"/>
      <c r="J63" s="326"/>
      <c r="K63" s="326"/>
      <c r="L63" s="326"/>
      <c r="M63" s="326"/>
      <c r="N63" s="326"/>
      <c r="O63" s="326"/>
      <c r="P63" s="326"/>
      <c r="Q63" s="326"/>
      <c r="R63" s="333"/>
      <c r="S63" s="326"/>
      <c r="T63" s="322"/>
      <c r="U63" s="339"/>
      <c r="V63" s="346"/>
    </row>
    <row r="64" spans="1:22" ht="16.5">
      <c r="A64" s="52">
        <v>42123</v>
      </c>
      <c r="B64">
        <v>2017</v>
      </c>
      <c r="C64" t="s">
        <v>143</v>
      </c>
      <c r="D64" t="s">
        <v>144</v>
      </c>
      <c r="E64" t="s">
        <v>211</v>
      </c>
      <c r="F64" t="s">
        <v>160</v>
      </c>
      <c r="I64" s="334" t="s">
        <v>291</v>
      </c>
      <c r="J64" s="334"/>
      <c r="K64" s="334"/>
      <c r="L64" s="334"/>
      <c r="M64" s="334"/>
      <c r="N64" s="334"/>
      <c r="O64" s="334"/>
      <c r="P64" s="334"/>
      <c r="Q64" s="334"/>
      <c r="R64" s="334"/>
      <c r="S64" s="334"/>
      <c r="T64" s="334"/>
      <c r="U64" s="334"/>
      <c r="V64" s="335"/>
    </row>
    <row r="65" spans="1:22">
      <c r="A65" s="52">
        <v>42124</v>
      </c>
      <c r="B65">
        <v>2017</v>
      </c>
      <c r="C65" t="s">
        <v>143</v>
      </c>
      <c r="D65" t="s">
        <v>144</v>
      </c>
      <c r="E65" t="s">
        <v>212</v>
      </c>
      <c r="F65" t="s">
        <v>160</v>
      </c>
      <c r="I65" s="336" t="s">
        <v>292</v>
      </c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5"/>
    </row>
    <row r="66" spans="1:22">
      <c r="A66" s="52">
        <v>42125</v>
      </c>
      <c r="B66">
        <v>2017</v>
      </c>
      <c r="C66" t="s">
        <v>143</v>
      </c>
      <c r="D66" t="s">
        <v>144</v>
      </c>
      <c r="E66" t="s">
        <v>213</v>
      </c>
      <c r="F66" t="s">
        <v>160</v>
      </c>
    </row>
    <row r="67" spans="1:22">
      <c r="A67" s="52">
        <v>42126</v>
      </c>
      <c r="B67">
        <v>2017</v>
      </c>
      <c r="C67" t="s">
        <v>143</v>
      </c>
      <c r="D67" t="s">
        <v>144</v>
      </c>
      <c r="E67" t="s">
        <v>214</v>
      </c>
      <c r="F67" t="s">
        <v>215</v>
      </c>
    </row>
    <row r="68" spans="1:22">
      <c r="A68" s="52">
        <v>42127</v>
      </c>
      <c r="B68">
        <v>2017</v>
      </c>
      <c r="C68" t="s">
        <v>143</v>
      </c>
      <c r="D68" t="s">
        <v>144</v>
      </c>
      <c r="E68" t="s">
        <v>216</v>
      </c>
      <c r="F68" t="s">
        <v>217</v>
      </c>
    </row>
    <row r="69" spans="1:22">
      <c r="A69" s="52">
        <v>42128</v>
      </c>
      <c r="B69">
        <v>2017</v>
      </c>
      <c r="C69" t="s">
        <v>143</v>
      </c>
      <c r="D69" t="s">
        <v>144</v>
      </c>
      <c r="E69" t="s">
        <v>218</v>
      </c>
      <c r="F69" t="s">
        <v>219</v>
      </c>
      <c r="I69" s="152"/>
      <c r="J69" s="309" t="s">
        <v>293</v>
      </c>
      <c r="K69" s="309"/>
      <c r="L69" s="309"/>
      <c r="M69" s="309"/>
      <c r="N69" s="309"/>
      <c r="O69" s="309"/>
      <c r="P69" s="309"/>
      <c r="Q69" s="309"/>
      <c r="R69" s="152"/>
    </row>
    <row r="70" spans="1:22">
      <c r="A70" s="52">
        <v>42129</v>
      </c>
      <c r="B70">
        <v>2017</v>
      </c>
      <c r="C70" t="s">
        <v>143</v>
      </c>
      <c r="D70" t="s">
        <v>144</v>
      </c>
      <c r="E70" t="s">
        <v>220</v>
      </c>
      <c r="F70" t="s">
        <v>221</v>
      </c>
      <c r="I70" s="313" t="s">
        <v>294</v>
      </c>
      <c r="J70" s="313"/>
      <c r="K70" s="313"/>
      <c r="L70" s="313"/>
      <c r="M70" s="313"/>
      <c r="N70" s="313"/>
      <c r="O70" s="313"/>
      <c r="P70" s="313"/>
      <c r="Q70" s="313"/>
      <c r="R70" s="313"/>
    </row>
    <row r="71" spans="1:22">
      <c r="A71" s="52">
        <v>42130</v>
      </c>
      <c r="B71">
        <v>2017</v>
      </c>
      <c r="C71" t="s">
        <v>143</v>
      </c>
      <c r="D71" t="s">
        <v>144</v>
      </c>
      <c r="E71" t="s">
        <v>222</v>
      </c>
      <c r="F71" t="s">
        <v>223</v>
      </c>
      <c r="I71" s="152"/>
      <c r="J71" s="153"/>
      <c r="K71" s="162">
        <v>2010</v>
      </c>
      <c r="L71" s="162">
        <v>2011</v>
      </c>
      <c r="M71" s="162">
        <v>2012</v>
      </c>
      <c r="N71" s="162">
        <v>2013</v>
      </c>
      <c r="O71" s="163" t="s">
        <v>295</v>
      </c>
      <c r="P71" s="164" t="s">
        <v>296</v>
      </c>
      <c r="Q71" s="164" t="s">
        <v>297</v>
      </c>
      <c r="R71" s="160" t="s">
        <v>298</v>
      </c>
    </row>
    <row r="72" spans="1:22" ht="216.75">
      <c r="A72" s="52">
        <v>42131</v>
      </c>
      <c r="B72">
        <v>2017</v>
      </c>
      <c r="C72" t="s">
        <v>143</v>
      </c>
      <c r="D72" t="s">
        <v>144</v>
      </c>
      <c r="E72" t="s">
        <v>224</v>
      </c>
      <c r="F72" t="s">
        <v>225</v>
      </c>
      <c r="I72" s="152"/>
      <c r="J72" s="161" t="s">
        <v>299</v>
      </c>
      <c r="K72" s="165">
        <v>3481</v>
      </c>
      <c r="L72" s="165">
        <v>3853.9</v>
      </c>
      <c r="M72" s="165">
        <v>4144.5</v>
      </c>
      <c r="N72" s="165">
        <v>4470.5</v>
      </c>
      <c r="O72" s="165">
        <v>4563.3</v>
      </c>
      <c r="P72" s="165">
        <v>5231.7</v>
      </c>
      <c r="Q72" s="165">
        <v>6238.8</v>
      </c>
      <c r="R72" s="166">
        <v>8165.2</v>
      </c>
    </row>
    <row r="73" spans="1:22" ht="114.75">
      <c r="A73" s="52">
        <v>42132</v>
      </c>
      <c r="B73">
        <v>2017</v>
      </c>
      <c r="C73" t="s">
        <v>143</v>
      </c>
      <c r="D73" t="s">
        <v>144</v>
      </c>
      <c r="E73" t="s">
        <v>226</v>
      </c>
      <c r="F73" t="s">
        <v>227</v>
      </c>
      <c r="I73" s="152"/>
      <c r="J73" s="154" t="s">
        <v>300</v>
      </c>
      <c r="K73" s="310" t="s">
        <v>301</v>
      </c>
      <c r="L73" s="311"/>
      <c r="M73" s="311"/>
      <c r="N73" s="311"/>
      <c r="O73" s="311"/>
      <c r="P73" s="311"/>
      <c r="Q73" s="311"/>
      <c r="R73" s="312"/>
    </row>
    <row r="74" spans="1:22" ht="25.5">
      <c r="A74" s="52">
        <v>42133</v>
      </c>
      <c r="B74">
        <v>2017</v>
      </c>
      <c r="C74" t="s">
        <v>143</v>
      </c>
      <c r="D74" t="s">
        <v>144</v>
      </c>
      <c r="E74" t="s">
        <v>228</v>
      </c>
      <c r="F74" t="s">
        <v>229</v>
      </c>
      <c r="I74" s="152"/>
      <c r="J74" s="155" t="s">
        <v>302</v>
      </c>
      <c r="K74" s="157">
        <v>89.1</v>
      </c>
      <c r="L74" s="157">
        <v>88.9</v>
      </c>
      <c r="M74" s="157">
        <v>91</v>
      </c>
      <c r="N74" s="157">
        <v>90.8</v>
      </c>
      <c r="O74" s="157">
        <v>91.2</v>
      </c>
      <c r="P74" s="158">
        <v>89.4</v>
      </c>
      <c r="Q74" s="158">
        <v>86</v>
      </c>
      <c r="R74" s="159">
        <v>87.5</v>
      </c>
    </row>
    <row r="75" spans="1:22" ht="38.25">
      <c r="A75" s="52">
        <v>42134</v>
      </c>
      <c r="B75">
        <v>2017</v>
      </c>
      <c r="C75" t="s">
        <v>143</v>
      </c>
      <c r="D75" t="s">
        <v>144</v>
      </c>
      <c r="E75" t="s">
        <v>230</v>
      </c>
      <c r="F75" t="s">
        <v>160</v>
      </c>
      <c r="I75" s="152"/>
      <c r="J75" s="155" t="s">
        <v>303</v>
      </c>
      <c r="K75" s="157">
        <v>47.6</v>
      </c>
      <c r="L75" s="157">
        <v>48.9</v>
      </c>
      <c r="M75" s="157">
        <v>50.8</v>
      </c>
      <c r="N75" s="157">
        <v>50.6</v>
      </c>
      <c r="O75" s="157">
        <v>48.8</v>
      </c>
      <c r="P75" s="158">
        <v>47.2</v>
      </c>
      <c r="Q75" s="158">
        <v>46.7</v>
      </c>
      <c r="R75" s="159">
        <v>52.4</v>
      </c>
    </row>
    <row r="76" spans="1:22" ht="127.5">
      <c r="A76" s="52">
        <v>42135</v>
      </c>
      <c r="B76">
        <v>2017</v>
      </c>
      <c r="C76" t="s">
        <v>143</v>
      </c>
      <c r="D76" t="s">
        <v>144</v>
      </c>
      <c r="E76" t="s">
        <v>231</v>
      </c>
      <c r="F76" t="s">
        <v>160</v>
      </c>
      <c r="I76" s="152"/>
      <c r="J76" s="155" t="s">
        <v>304</v>
      </c>
      <c r="K76" s="157">
        <v>6.1</v>
      </c>
      <c r="L76" s="157">
        <v>4.5999999999999996</v>
      </c>
      <c r="M76" s="157">
        <v>4.0999999999999996</v>
      </c>
      <c r="N76" s="157">
        <v>4.0999999999999996</v>
      </c>
      <c r="O76" s="157">
        <v>5.2</v>
      </c>
      <c r="P76" s="158">
        <v>5.5</v>
      </c>
      <c r="Q76" s="158">
        <v>5.2</v>
      </c>
      <c r="R76" s="159">
        <v>4.4000000000000004</v>
      </c>
    </row>
    <row r="77" spans="1:22" ht="127.5">
      <c r="A77" s="52">
        <v>42136</v>
      </c>
      <c r="B77">
        <v>2017</v>
      </c>
      <c r="C77" t="s">
        <v>143</v>
      </c>
      <c r="D77" t="s">
        <v>144</v>
      </c>
      <c r="E77" t="s">
        <v>232</v>
      </c>
      <c r="F77" t="s">
        <v>160</v>
      </c>
      <c r="I77" s="152"/>
      <c r="J77" s="155" t="s">
        <v>305</v>
      </c>
      <c r="K77" s="157">
        <v>3.4</v>
      </c>
      <c r="L77" s="157">
        <v>3.1</v>
      </c>
      <c r="M77" s="157">
        <v>2.8</v>
      </c>
      <c r="N77" s="157">
        <v>2.8</v>
      </c>
      <c r="O77" s="157">
        <v>3.2</v>
      </c>
      <c r="P77" s="158">
        <v>3.4</v>
      </c>
      <c r="Q77" s="158">
        <v>2.9</v>
      </c>
      <c r="R77" s="159">
        <v>3</v>
      </c>
    </row>
    <row r="78" spans="1:22" ht="127.5">
      <c r="A78" s="52">
        <v>42137</v>
      </c>
      <c r="B78">
        <v>2017</v>
      </c>
      <c r="C78" t="s">
        <v>143</v>
      </c>
      <c r="D78" t="s">
        <v>144</v>
      </c>
      <c r="E78" t="s">
        <v>233</v>
      </c>
      <c r="F78" t="s">
        <v>160</v>
      </c>
      <c r="I78" s="152"/>
      <c r="J78" s="155" t="s">
        <v>306</v>
      </c>
      <c r="K78" s="157" t="s">
        <v>307</v>
      </c>
      <c r="L78" s="157">
        <v>25.5</v>
      </c>
      <c r="M78" s="157">
        <v>27.1</v>
      </c>
      <c r="N78" s="157">
        <v>27.1</v>
      </c>
      <c r="O78" s="157">
        <v>27</v>
      </c>
      <c r="P78" s="158">
        <v>25.2</v>
      </c>
      <c r="Q78" s="158">
        <v>23.1</v>
      </c>
      <c r="R78" s="159">
        <v>20.2</v>
      </c>
    </row>
    <row r="79" spans="1:22" ht="127.5">
      <c r="A79" s="52">
        <v>42138</v>
      </c>
      <c r="B79">
        <v>2017</v>
      </c>
      <c r="C79" t="s">
        <v>143</v>
      </c>
      <c r="D79" t="s">
        <v>144</v>
      </c>
      <c r="E79" t="s">
        <v>234</v>
      </c>
      <c r="F79" t="s">
        <v>160</v>
      </c>
      <c r="I79" s="152"/>
      <c r="J79" s="155" t="s">
        <v>308</v>
      </c>
      <c r="K79" s="157" t="s">
        <v>309</v>
      </c>
      <c r="L79" s="157">
        <v>6.8</v>
      </c>
      <c r="M79" s="157">
        <v>6.2</v>
      </c>
      <c r="N79" s="157">
        <v>6.2</v>
      </c>
      <c r="O79" s="157">
        <v>7</v>
      </c>
      <c r="P79" s="158">
        <v>8.1</v>
      </c>
      <c r="Q79" s="158">
        <v>8.1</v>
      </c>
      <c r="R79" s="159">
        <v>7.5</v>
      </c>
    </row>
    <row r="80" spans="1:22" ht="204">
      <c r="A80" s="52">
        <v>42139</v>
      </c>
      <c r="B80">
        <v>2017</v>
      </c>
      <c r="C80" t="s">
        <v>143</v>
      </c>
      <c r="D80" t="s">
        <v>144</v>
      </c>
      <c r="E80" t="s">
        <v>235</v>
      </c>
      <c r="F80" t="s">
        <v>236</v>
      </c>
      <c r="I80" s="152"/>
      <c r="J80" s="155" t="s">
        <v>310</v>
      </c>
      <c r="K80" s="157">
        <v>5</v>
      </c>
      <c r="L80" s="157">
        <v>4.8</v>
      </c>
      <c r="M80" s="157">
        <v>3.8</v>
      </c>
      <c r="N80" s="157">
        <v>3.9</v>
      </c>
      <c r="O80" s="157">
        <v>4.5999999999999996</v>
      </c>
      <c r="P80" s="158">
        <v>5.0999999999999996</v>
      </c>
      <c r="Q80" s="158">
        <v>4.8</v>
      </c>
      <c r="R80" s="159">
        <v>4</v>
      </c>
    </row>
    <row r="81" spans="1:18" ht="178.5">
      <c r="A81" s="52">
        <v>42140</v>
      </c>
      <c r="B81">
        <v>2017</v>
      </c>
      <c r="C81" t="s">
        <v>143</v>
      </c>
      <c r="D81" t="s">
        <v>144</v>
      </c>
      <c r="E81" t="s">
        <v>237</v>
      </c>
      <c r="F81" t="s">
        <v>238</v>
      </c>
      <c r="I81" s="152"/>
      <c r="J81" s="155" t="s">
        <v>311</v>
      </c>
      <c r="K81" s="157">
        <v>0.6</v>
      </c>
      <c r="L81" s="157">
        <v>0.6</v>
      </c>
      <c r="M81" s="157">
        <v>0.6</v>
      </c>
      <c r="N81" s="157">
        <v>0.4</v>
      </c>
      <c r="O81" s="157">
        <v>0.4</v>
      </c>
      <c r="P81" s="158">
        <v>1.3</v>
      </c>
      <c r="Q81" s="158">
        <v>4.7</v>
      </c>
      <c r="R81" s="159">
        <v>4.7</v>
      </c>
    </row>
    <row r="82" spans="1:18" ht="318.75">
      <c r="A82" s="52">
        <v>42141</v>
      </c>
      <c r="B82">
        <v>2017</v>
      </c>
      <c r="C82" t="s">
        <v>143</v>
      </c>
      <c r="D82" t="s">
        <v>144</v>
      </c>
      <c r="E82" t="s">
        <v>239</v>
      </c>
      <c r="F82" t="s">
        <v>240</v>
      </c>
      <c r="I82" s="152"/>
      <c r="J82" s="155" t="s">
        <v>312</v>
      </c>
      <c r="K82" s="157">
        <v>0.5</v>
      </c>
      <c r="L82" s="157">
        <v>0.5</v>
      </c>
      <c r="M82" s="157">
        <v>0.5</v>
      </c>
      <c r="N82" s="157">
        <v>0.5</v>
      </c>
      <c r="O82" s="157">
        <v>0.4</v>
      </c>
      <c r="P82" s="158">
        <v>0.4</v>
      </c>
      <c r="Q82" s="158">
        <v>0.4</v>
      </c>
      <c r="R82" s="159">
        <v>0.4</v>
      </c>
    </row>
    <row r="83" spans="1:18" ht="38.25">
      <c r="A83" s="52">
        <v>42142</v>
      </c>
      <c r="B83">
        <v>2017</v>
      </c>
      <c r="C83" t="s">
        <v>143</v>
      </c>
      <c r="D83" t="s">
        <v>144</v>
      </c>
      <c r="E83" t="s">
        <v>241</v>
      </c>
      <c r="F83" t="s">
        <v>242</v>
      </c>
      <c r="I83" s="152"/>
      <c r="J83" s="155" t="s">
        <v>313</v>
      </c>
      <c r="K83" s="157">
        <v>4.8</v>
      </c>
      <c r="L83" s="157">
        <v>5.2</v>
      </c>
      <c r="M83" s="157">
        <v>4.0999999999999996</v>
      </c>
      <c r="N83" s="157">
        <v>4.4000000000000004</v>
      </c>
      <c r="O83" s="157">
        <v>3.4</v>
      </c>
      <c r="P83" s="158">
        <v>3.8</v>
      </c>
      <c r="Q83" s="158">
        <v>4.0999999999999996</v>
      </c>
      <c r="R83" s="159">
        <v>3.4</v>
      </c>
    </row>
    <row r="84" spans="1:18" ht="76.5">
      <c r="A84" s="52">
        <v>42143</v>
      </c>
      <c r="B84">
        <v>2017</v>
      </c>
      <c r="C84" t="s">
        <v>143</v>
      </c>
      <c r="D84" t="s">
        <v>144</v>
      </c>
      <c r="E84" t="s">
        <v>243</v>
      </c>
      <c r="F84" t="s">
        <v>244</v>
      </c>
      <c r="J84" s="156" t="s">
        <v>314</v>
      </c>
      <c r="K84" s="157">
        <v>3369.8</v>
      </c>
      <c r="L84" s="157">
        <v>3708.2</v>
      </c>
      <c r="M84" s="157">
        <v>4031.9</v>
      </c>
      <c r="N84" s="157">
        <v>4331</v>
      </c>
      <c r="O84" s="157">
        <v>4470.8999999999996</v>
      </c>
      <c r="P84" s="158">
        <v>5122</v>
      </c>
      <c r="Q84" s="158">
        <v>6095</v>
      </c>
      <c r="R84" s="159">
        <v>8013.1</v>
      </c>
    </row>
    <row r="85" spans="1:18" ht="15.75">
      <c r="A85" s="52">
        <v>42144</v>
      </c>
      <c r="B85">
        <v>2017</v>
      </c>
      <c r="C85" t="s">
        <v>143</v>
      </c>
      <c r="D85" t="s">
        <v>144</v>
      </c>
      <c r="E85" t="s">
        <v>245</v>
      </c>
      <c r="F85" t="s">
        <v>246</v>
      </c>
      <c r="J85" s="167" t="s">
        <v>315</v>
      </c>
      <c r="K85" s="168"/>
      <c r="L85" s="168"/>
      <c r="M85" s="168"/>
      <c r="N85" s="168"/>
      <c r="O85" s="168"/>
      <c r="P85" s="168"/>
      <c r="Q85" s="168"/>
      <c r="R85" s="152"/>
    </row>
    <row r="86" spans="1:18">
      <c r="A86" s="52">
        <v>42145</v>
      </c>
      <c r="B86">
        <v>2017</v>
      </c>
      <c r="C86" t="s">
        <v>143</v>
      </c>
      <c r="D86" t="s">
        <v>144</v>
      </c>
      <c r="E86" t="s">
        <v>247</v>
      </c>
      <c r="F86" t="s">
        <v>160</v>
      </c>
    </row>
    <row r="87" spans="1:18">
      <c r="A87" s="52">
        <v>42146</v>
      </c>
      <c r="B87">
        <v>2017</v>
      </c>
      <c r="C87" t="s">
        <v>143</v>
      </c>
      <c r="D87" t="s">
        <v>144</v>
      </c>
      <c r="E87" t="s">
        <v>248</v>
      </c>
      <c r="F87" t="s">
        <v>249</v>
      </c>
    </row>
    <row r="88" spans="1:18">
      <c r="A88" s="52">
        <v>42147</v>
      </c>
      <c r="B88">
        <v>2017</v>
      </c>
      <c r="C88" t="s">
        <v>143</v>
      </c>
      <c r="D88" t="s">
        <v>144</v>
      </c>
      <c r="E88" t="s">
        <v>250</v>
      </c>
      <c r="F88" t="s">
        <v>251</v>
      </c>
    </row>
    <row r="89" spans="1:18">
      <c r="A89" s="52">
        <v>42148</v>
      </c>
      <c r="B89">
        <v>2017</v>
      </c>
      <c r="C89" t="s">
        <v>143</v>
      </c>
      <c r="D89" t="s">
        <v>144</v>
      </c>
      <c r="E89" t="s">
        <v>252</v>
      </c>
      <c r="F89" t="s">
        <v>253</v>
      </c>
    </row>
    <row r="90" spans="1:18">
      <c r="A90" s="52">
        <v>42149</v>
      </c>
      <c r="B90">
        <v>2017</v>
      </c>
      <c r="C90" t="s">
        <v>143</v>
      </c>
      <c r="D90" t="s">
        <v>144</v>
      </c>
      <c r="E90" t="s">
        <v>254</v>
      </c>
      <c r="F90" t="s">
        <v>255</v>
      </c>
    </row>
    <row r="91" spans="1:18">
      <c r="A91" s="52">
        <v>42150</v>
      </c>
      <c r="B91">
        <v>2017</v>
      </c>
      <c r="C91" t="s">
        <v>143</v>
      </c>
      <c r="D91" t="s">
        <v>144</v>
      </c>
      <c r="E91" t="s">
        <v>256</v>
      </c>
      <c r="F91" t="s">
        <v>160</v>
      </c>
    </row>
    <row r="96" spans="1:18" ht="15.75">
      <c r="C96" s="299" t="s">
        <v>316</v>
      </c>
      <c r="D96" s="299"/>
      <c r="E96" s="299"/>
      <c r="F96" s="299"/>
      <c r="G96" s="299"/>
      <c r="H96" s="299"/>
      <c r="I96" s="299"/>
      <c r="J96" s="300"/>
    </row>
    <row r="97" spans="3:10">
      <c r="C97" s="315"/>
      <c r="D97" s="303">
        <v>2017</v>
      </c>
      <c r="E97" s="318"/>
      <c r="F97" s="318"/>
      <c r="G97" s="318"/>
      <c r="H97" s="318"/>
      <c r="I97" s="318"/>
      <c r="J97" s="319"/>
    </row>
    <row r="98" spans="3:10">
      <c r="C98" s="316"/>
      <c r="D98" s="301" t="s">
        <v>317</v>
      </c>
      <c r="E98" s="303" t="s">
        <v>318</v>
      </c>
      <c r="F98" s="304"/>
      <c r="G98" s="301" t="s">
        <v>319</v>
      </c>
      <c r="H98" s="306" t="s">
        <v>320</v>
      </c>
      <c r="I98" s="306" t="s">
        <v>321</v>
      </c>
      <c r="J98" s="303" t="s">
        <v>322</v>
      </c>
    </row>
    <row r="99" spans="3:10">
      <c r="C99" s="317"/>
      <c r="D99" s="302"/>
      <c r="E99" s="179" t="s">
        <v>323</v>
      </c>
      <c r="F99" s="178" t="s">
        <v>324</v>
      </c>
      <c r="G99" s="305"/>
      <c r="H99" s="307"/>
      <c r="I99" s="307"/>
      <c r="J99" s="308"/>
    </row>
    <row r="100" spans="3:10" ht="51">
      <c r="C100" s="181" t="s">
        <v>325</v>
      </c>
      <c r="D100" s="176">
        <v>7139.4</v>
      </c>
      <c r="E100" s="173">
        <v>7344.7</v>
      </c>
      <c r="F100" s="173">
        <v>6717</v>
      </c>
      <c r="G100" s="173">
        <v>8833.2999999999993</v>
      </c>
      <c r="H100" s="173">
        <v>7352.1</v>
      </c>
      <c r="I100" s="173">
        <v>6091.9</v>
      </c>
      <c r="J100" s="193">
        <v>8692.1</v>
      </c>
    </row>
    <row r="101" spans="3:10">
      <c r="C101" s="314" t="s">
        <v>301</v>
      </c>
      <c r="D101" s="298"/>
      <c r="E101" s="298"/>
      <c r="F101" s="298"/>
      <c r="G101" s="298"/>
      <c r="H101" s="298"/>
      <c r="I101" s="298"/>
      <c r="J101" s="298"/>
    </row>
    <row r="102" spans="3:10" ht="38.25">
      <c r="C102" s="182" t="s">
        <v>326</v>
      </c>
      <c r="D102" s="171">
        <v>92.9</v>
      </c>
      <c r="E102" s="171">
        <v>94</v>
      </c>
      <c r="F102" s="171">
        <v>90.4</v>
      </c>
      <c r="G102" s="171">
        <v>94.1</v>
      </c>
      <c r="H102" s="171">
        <v>93.7</v>
      </c>
      <c r="I102" s="171">
        <v>91.8</v>
      </c>
      <c r="J102" s="171">
        <v>93.4</v>
      </c>
    </row>
    <row r="103" spans="3:10" ht="25.5">
      <c r="C103" s="183" t="s">
        <v>327</v>
      </c>
      <c r="D103" s="314"/>
      <c r="E103" s="314"/>
      <c r="F103" s="314"/>
      <c r="G103" s="314"/>
      <c r="H103" s="314"/>
      <c r="I103" s="314"/>
      <c r="J103" s="194"/>
    </row>
    <row r="104" spans="3:10" ht="89.25">
      <c r="C104" s="184" t="s">
        <v>328</v>
      </c>
      <c r="D104" s="172">
        <v>47.9</v>
      </c>
      <c r="E104" s="172">
        <v>46.7</v>
      </c>
      <c r="F104" s="172">
        <v>50.6</v>
      </c>
      <c r="G104" s="172">
        <v>47.3</v>
      </c>
      <c r="H104" s="172">
        <v>50.3</v>
      </c>
      <c r="I104" s="172">
        <v>48.5</v>
      </c>
      <c r="J104" s="172">
        <v>46</v>
      </c>
    </row>
    <row r="105" spans="3:10" ht="38.25">
      <c r="C105" s="184" t="s">
        <v>329</v>
      </c>
      <c r="D105" s="172">
        <v>1.1000000000000001</v>
      </c>
      <c r="E105" s="172">
        <v>1.3</v>
      </c>
      <c r="F105" s="172">
        <v>0.9</v>
      </c>
      <c r="G105" s="172">
        <v>1.1000000000000001</v>
      </c>
      <c r="H105" s="172">
        <v>0.8</v>
      </c>
      <c r="I105" s="172">
        <v>1.1000000000000001</v>
      </c>
      <c r="J105" s="172">
        <v>1.2</v>
      </c>
    </row>
    <row r="106" spans="3:10" ht="38.25">
      <c r="C106" s="184" t="s">
        <v>330</v>
      </c>
      <c r="D106" s="172">
        <v>2</v>
      </c>
      <c r="E106" s="172">
        <v>2</v>
      </c>
      <c r="F106" s="172">
        <v>2</v>
      </c>
      <c r="G106" s="172">
        <v>2</v>
      </c>
      <c r="H106" s="172">
        <v>1.5</v>
      </c>
      <c r="I106" s="172">
        <v>1.9</v>
      </c>
      <c r="J106" s="172">
        <v>2.1</v>
      </c>
    </row>
    <row r="107" spans="3:10" ht="25.5">
      <c r="C107" s="184" t="s">
        <v>331</v>
      </c>
      <c r="D107" s="172">
        <v>5.5</v>
      </c>
      <c r="E107" s="172">
        <v>5.5</v>
      </c>
      <c r="F107" s="172">
        <v>5.8</v>
      </c>
      <c r="G107" s="172">
        <v>6.7</v>
      </c>
      <c r="H107" s="172">
        <v>6.3</v>
      </c>
      <c r="I107" s="172">
        <v>4.7</v>
      </c>
      <c r="J107" s="172">
        <v>6.6</v>
      </c>
    </row>
    <row r="108" spans="3:10" ht="102">
      <c r="C108" s="184" t="s">
        <v>332</v>
      </c>
      <c r="D108" s="172">
        <v>17</v>
      </c>
      <c r="E108" s="172">
        <v>17.7</v>
      </c>
      <c r="F108" s="172">
        <v>15.3</v>
      </c>
      <c r="G108" s="172">
        <v>16.100000000000001</v>
      </c>
      <c r="H108" s="172">
        <v>16.8</v>
      </c>
      <c r="I108" s="172">
        <v>17.8</v>
      </c>
      <c r="J108" s="172">
        <v>16.2</v>
      </c>
    </row>
    <row r="109" spans="3:10" ht="178.5">
      <c r="C109" s="185" t="s">
        <v>333</v>
      </c>
      <c r="D109" s="172">
        <v>15.4</v>
      </c>
      <c r="E109" s="172">
        <v>16.600000000000001</v>
      </c>
      <c r="F109" s="172">
        <v>12.8</v>
      </c>
      <c r="G109" s="172">
        <v>14.6</v>
      </c>
      <c r="H109" s="172">
        <v>15.7</v>
      </c>
      <c r="I109" s="172">
        <v>16.2</v>
      </c>
      <c r="J109" s="172">
        <v>14.9</v>
      </c>
    </row>
    <row r="110" spans="3:10" ht="127.5">
      <c r="C110" s="186" t="s">
        <v>334</v>
      </c>
      <c r="D110" s="172">
        <v>5.3</v>
      </c>
      <c r="E110" s="172">
        <v>4.9000000000000004</v>
      </c>
      <c r="F110" s="172">
        <v>6.3</v>
      </c>
      <c r="G110" s="172">
        <v>4.5</v>
      </c>
      <c r="H110" s="172">
        <v>6.2</v>
      </c>
      <c r="I110" s="172">
        <v>6.1</v>
      </c>
      <c r="J110" s="172">
        <v>4</v>
      </c>
    </row>
    <row r="111" spans="3:10" ht="153">
      <c r="C111" s="184" t="s">
        <v>335</v>
      </c>
      <c r="D111" s="172">
        <v>2</v>
      </c>
      <c r="E111" s="172">
        <v>2</v>
      </c>
      <c r="F111" s="172">
        <v>2.1</v>
      </c>
      <c r="G111" s="172">
        <v>2.1</v>
      </c>
      <c r="H111" s="172">
        <v>1.4</v>
      </c>
      <c r="I111" s="172">
        <v>1.9</v>
      </c>
      <c r="J111" s="172">
        <v>2.1</v>
      </c>
    </row>
    <row r="112" spans="3:10" ht="25.5">
      <c r="C112" s="184" t="s">
        <v>336</v>
      </c>
      <c r="D112" s="172">
        <v>3.8</v>
      </c>
      <c r="E112" s="172">
        <v>3.8</v>
      </c>
      <c r="F112" s="172">
        <v>3.8</v>
      </c>
      <c r="G112" s="172">
        <v>3</v>
      </c>
      <c r="H112" s="172">
        <v>3.7</v>
      </c>
      <c r="I112" s="172">
        <v>4.5</v>
      </c>
      <c r="J112" s="172">
        <v>3.1</v>
      </c>
    </row>
    <row r="113" spans="3:10" ht="191.25">
      <c r="C113" s="192" t="s">
        <v>337</v>
      </c>
      <c r="D113" s="172">
        <v>0.1</v>
      </c>
      <c r="E113" s="172">
        <v>0.2</v>
      </c>
      <c r="F113" s="172">
        <v>0.1</v>
      </c>
      <c r="G113" s="172">
        <v>0.1</v>
      </c>
      <c r="H113" s="172">
        <v>0.3</v>
      </c>
      <c r="I113" s="172">
        <v>0.2</v>
      </c>
      <c r="J113" s="172">
        <v>0.1</v>
      </c>
    </row>
    <row r="114" spans="3:10" ht="25.5">
      <c r="C114" s="184" t="s">
        <v>338</v>
      </c>
      <c r="D114" s="172">
        <v>3.7</v>
      </c>
      <c r="E114" s="172">
        <v>3.8</v>
      </c>
      <c r="F114" s="172">
        <v>3.4</v>
      </c>
      <c r="G114" s="172">
        <v>3.9</v>
      </c>
      <c r="H114" s="172">
        <v>2.4</v>
      </c>
      <c r="I114" s="172">
        <v>3.5</v>
      </c>
      <c r="J114" s="172">
        <v>4</v>
      </c>
    </row>
    <row r="115" spans="3:10" ht="76.5">
      <c r="C115" s="184" t="s">
        <v>339</v>
      </c>
      <c r="D115" s="172">
        <v>0.2</v>
      </c>
      <c r="E115" s="172">
        <v>0.3</v>
      </c>
      <c r="F115" s="172">
        <v>0.1</v>
      </c>
      <c r="G115" s="172">
        <v>0.1</v>
      </c>
      <c r="H115" s="172">
        <v>0.2</v>
      </c>
      <c r="I115" s="172">
        <v>0.3</v>
      </c>
      <c r="J115" s="172">
        <v>0.1</v>
      </c>
    </row>
    <row r="116" spans="3:10">
      <c r="C116" s="184" t="s">
        <v>340</v>
      </c>
      <c r="D116" s="172">
        <v>2.4</v>
      </c>
      <c r="E116" s="172">
        <v>2.5</v>
      </c>
      <c r="F116" s="172">
        <v>2</v>
      </c>
      <c r="G116" s="172">
        <v>2.5</v>
      </c>
      <c r="H116" s="172">
        <v>2.6</v>
      </c>
      <c r="I116" s="172">
        <v>2.2000000000000002</v>
      </c>
      <c r="J116" s="172">
        <v>2.6</v>
      </c>
    </row>
    <row r="117" spans="3:10" ht="51">
      <c r="C117" s="184" t="s">
        <v>341</v>
      </c>
      <c r="D117" s="172">
        <v>1.6</v>
      </c>
      <c r="E117" s="172">
        <v>2</v>
      </c>
      <c r="F117" s="172">
        <v>0.8</v>
      </c>
      <c r="G117" s="172">
        <v>2.1</v>
      </c>
      <c r="H117" s="172">
        <v>2.1</v>
      </c>
      <c r="I117" s="172">
        <v>1.2</v>
      </c>
      <c r="J117" s="172">
        <v>2.1</v>
      </c>
    </row>
    <row r="118" spans="3:10" ht="140.25">
      <c r="C118" s="192" t="s">
        <v>342</v>
      </c>
      <c r="D118" s="172">
        <v>0.1</v>
      </c>
      <c r="E118" s="172">
        <v>0.1</v>
      </c>
      <c r="F118" s="172">
        <v>0</v>
      </c>
      <c r="G118" s="172">
        <v>0.1</v>
      </c>
      <c r="H118" s="172">
        <v>0.2</v>
      </c>
      <c r="I118" s="172">
        <v>0</v>
      </c>
      <c r="J118" s="172">
        <v>0.1</v>
      </c>
    </row>
    <row r="119" spans="3:10">
      <c r="C119" s="184" t="s">
        <v>343</v>
      </c>
      <c r="D119" s="172">
        <v>1.1000000000000001</v>
      </c>
      <c r="E119" s="172">
        <v>1.3</v>
      </c>
      <c r="F119" s="172">
        <v>0.5</v>
      </c>
      <c r="G119" s="172">
        <v>1.7</v>
      </c>
      <c r="H119" s="172">
        <v>1.3</v>
      </c>
      <c r="I119" s="172">
        <v>0.5</v>
      </c>
      <c r="J119" s="172">
        <v>1.4</v>
      </c>
    </row>
    <row r="120" spans="3:10" ht="38.25">
      <c r="C120" s="184" t="s">
        <v>344</v>
      </c>
      <c r="D120" s="172">
        <v>2.2999999999999998</v>
      </c>
      <c r="E120" s="172">
        <v>2.7</v>
      </c>
      <c r="F120" s="172">
        <v>1.3</v>
      </c>
      <c r="G120" s="172">
        <v>2.9</v>
      </c>
      <c r="H120" s="172">
        <v>2</v>
      </c>
      <c r="I120" s="172">
        <v>1.7</v>
      </c>
      <c r="J120" s="172">
        <v>3</v>
      </c>
    </row>
    <row r="121" spans="3:10">
      <c r="C121" s="192" t="s">
        <v>345</v>
      </c>
      <c r="D121" s="172"/>
      <c r="E121" s="172"/>
      <c r="F121" s="172"/>
      <c r="G121" s="172"/>
      <c r="H121" s="172"/>
      <c r="I121" s="172"/>
      <c r="J121" s="194"/>
    </row>
    <row r="122" spans="3:10" ht="76.5">
      <c r="C122" s="192" t="s">
        <v>346</v>
      </c>
      <c r="D122" s="172">
        <v>1.7</v>
      </c>
      <c r="E122" s="172">
        <v>2</v>
      </c>
      <c r="F122" s="172">
        <v>1.1000000000000001</v>
      </c>
      <c r="G122" s="172">
        <v>2.2000000000000002</v>
      </c>
      <c r="H122" s="172">
        <v>1.7</v>
      </c>
      <c r="I122" s="172">
        <v>1.3</v>
      </c>
      <c r="J122" s="172">
        <v>2.2000000000000002</v>
      </c>
    </row>
    <row r="123" spans="3:10" ht="153">
      <c r="C123" s="180" t="s">
        <v>347</v>
      </c>
      <c r="D123" s="172">
        <v>0.2</v>
      </c>
      <c r="E123" s="172">
        <v>0.2</v>
      </c>
      <c r="F123" s="172">
        <v>0</v>
      </c>
      <c r="G123" s="172">
        <v>0.2</v>
      </c>
      <c r="H123" s="172">
        <v>0.2</v>
      </c>
      <c r="I123" s="172">
        <v>0.1</v>
      </c>
      <c r="J123" s="172">
        <v>0.3</v>
      </c>
    </row>
    <row r="124" spans="3:10" ht="191.25">
      <c r="C124" s="180" t="s">
        <v>348</v>
      </c>
      <c r="D124" s="172">
        <v>0</v>
      </c>
      <c r="E124" s="172">
        <v>0.1</v>
      </c>
      <c r="F124" s="172">
        <v>0</v>
      </c>
      <c r="G124" s="172">
        <v>0.1</v>
      </c>
      <c r="H124" s="172">
        <v>0.1</v>
      </c>
      <c r="I124" s="172">
        <v>0</v>
      </c>
      <c r="J124" s="172">
        <v>0</v>
      </c>
    </row>
    <row r="125" spans="3:10" ht="51">
      <c r="C125" s="188" t="s">
        <v>349</v>
      </c>
      <c r="D125" s="174">
        <v>2.5</v>
      </c>
      <c r="E125" s="174">
        <v>2.7</v>
      </c>
      <c r="F125" s="174">
        <v>1.9</v>
      </c>
      <c r="G125" s="174">
        <v>2.7</v>
      </c>
      <c r="H125" s="174">
        <v>2.5</v>
      </c>
      <c r="I125" s="174">
        <v>2.2999999999999998</v>
      </c>
      <c r="J125" s="172">
        <v>3</v>
      </c>
    </row>
    <row r="126" spans="3:10" ht="63.75">
      <c r="C126" s="189" t="s">
        <v>350</v>
      </c>
      <c r="D126" s="177"/>
      <c r="E126" s="177"/>
      <c r="F126" s="177"/>
      <c r="G126" s="177"/>
      <c r="H126" s="177"/>
      <c r="I126" s="177"/>
      <c r="J126" s="195"/>
    </row>
    <row r="127" spans="3:10" ht="38.25">
      <c r="C127" s="188" t="s">
        <v>351</v>
      </c>
      <c r="D127" s="174">
        <v>51</v>
      </c>
      <c r="E127" s="174">
        <v>50</v>
      </c>
      <c r="F127" s="174">
        <v>53.5</v>
      </c>
      <c r="G127" s="174">
        <v>50.4</v>
      </c>
      <c r="H127" s="174">
        <v>52.6</v>
      </c>
      <c r="I127" s="174">
        <v>51.5</v>
      </c>
      <c r="J127" s="172">
        <v>49.3</v>
      </c>
    </row>
    <row r="128" spans="3:10" ht="38.25">
      <c r="C128" s="188" t="s">
        <v>352</v>
      </c>
      <c r="D128" s="174">
        <v>26.4</v>
      </c>
      <c r="E128" s="174">
        <v>26</v>
      </c>
      <c r="F128" s="174">
        <v>27.6</v>
      </c>
      <c r="G128" s="174">
        <v>26.8</v>
      </c>
      <c r="H128" s="174">
        <v>26</v>
      </c>
      <c r="I128" s="174">
        <v>26.2</v>
      </c>
      <c r="J128" s="172">
        <v>27</v>
      </c>
    </row>
    <row r="129" spans="3:10">
      <c r="C129" s="188" t="s">
        <v>353</v>
      </c>
      <c r="D129" s="174">
        <v>15.5</v>
      </c>
      <c r="E129" s="174">
        <v>18</v>
      </c>
      <c r="F129" s="174">
        <v>9.3000000000000007</v>
      </c>
      <c r="G129" s="174">
        <v>16.899999999999999</v>
      </c>
      <c r="H129" s="174">
        <v>15.1</v>
      </c>
      <c r="I129" s="174">
        <v>14.1</v>
      </c>
      <c r="J129" s="172">
        <v>17.100000000000001</v>
      </c>
    </row>
    <row r="130" spans="3:10" ht="127.5">
      <c r="C130" s="187" t="s">
        <v>354</v>
      </c>
      <c r="D130" s="174">
        <v>13.8</v>
      </c>
      <c r="E130" s="174">
        <v>16</v>
      </c>
      <c r="F130" s="174">
        <v>8.1999999999999993</v>
      </c>
      <c r="G130" s="174">
        <v>14.7</v>
      </c>
      <c r="H130" s="174">
        <v>13.4</v>
      </c>
      <c r="I130" s="174">
        <v>12.8</v>
      </c>
      <c r="J130" s="172">
        <v>14.9</v>
      </c>
    </row>
    <row r="131" spans="3:10" ht="127.5">
      <c r="C131" s="190" t="s">
        <v>355</v>
      </c>
      <c r="D131" s="175">
        <v>52.7</v>
      </c>
      <c r="E131" s="175">
        <v>52</v>
      </c>
      <c r="F131" s="175">
        <v>54.6</v>
      </c>
      <c r="G131" s="175">
        <v>52.6</v>
      </c>
      <c r="H131" s="175">
        <v>54.3</v>
      </c>
      <c r="I131" s="175">
        <v>52.8</v>
      </c>
      <c r="J131" s="196">
        <v>51.5</v>
      </c>
    </row>
    <row r="132" spans="3:10" ht="267.75">
      <c r="C132" s="191" t="s">
        <v>356</v>
      </c>
      <c r="D132" s="175">
        <v>7.1</v>
      </c>
      <c r="E132" s="175">
        <v>6</v>
      </c>
      <c r="F132" s="175">
        <v>9.6</v>
      </c>
      <c r="G132" s="175">
        <v>5.9</v>
      </c>
      <c r="H132" s="175">
        <v>6.3</v>
      </c>
      <c r="I132" s="175">
        <v>8.1999999999999993</v>
      </c>
      <c r="J132" s="197">
        <v>6.6</v>
      </c>
    </row>
    <row r="133" spans="3:10" ht="45">
      <c r="C133" s="170" t="s">
        <v>357</v>
      </c>
      <c r="D133" s="169"/>
      <c r="E133" s="169"/>
      <c r="F133" s="169"/>
      <c r="G133" s="169"/>
      <c r="H133" s="169"/>
      <c r="I133" s="169"/>
      <c r="J133" s="169"/>
    </row>
    <row r="134" spans="3:10">
      <c r="C134" s="296" t="s">
        <v>358</v>
      </c>
      <c r="D134" s="297"/>
      <c r="E134" s="297"/>
      <c r="F134" s="297"/>
      <c r="G134" s="297"/>
      <c r="H134" s="297"/>
      <c r="I134" s="297"/>
      <c r="J134" s="298"/>
    </row>
  </sheetData>
  <mergeCells count="56"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I30:T30"/>
    <mergeCell ref="T59:T60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J69:Q69"/>
    <mergeCell ref="K73:R73"/>
    <mergeCell ref="I70:R70"/>
    <mergeCell ref="C101:J101"/>
    <mergeCell ref="D103:I103"/>
    <mergeCell ref="C97:C99"/>
    <mergeCell ref="D97:J97"/>
    <mergeCell ref="C134:J134"/>
    <mergeCell ref="C96:J96"/>
    <mergeCell ref="D98:D99"/>
    <mergeCell ref="E98:F98"/>
    <mergeCell ref="G98:G99"/>
    <mergeCell ref="I98:I99"/>
    <mergeCell ref="H98:H99"/>
    <mergeCell ref="J98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workbookViewId="0">
      <selection activeCell="M5" sqref="M5:V200"/>
    </sheetView>
  </sheetViews>
  <sheetFormatPr defaultRowHeight="15"/>
  <sheetData>
    <row r="1" spans="1:22" ht="19.5">
      <c r="A1" s="208" t="s">
        <v>384</v>
      </c>
    </row>
    <row r="2" spans="1:22" ht="31.5">
      <c r="A2" s="209"/>
      <c r="B2" s="210" t="s">
        <v>385</v>
      </c>
      <c r="C2" s="211">
        <v>2000</v>
      </c>
      <c r="D2" s="211">
        <v>2005</v>
      </c>
      <c r="E2" s="211">
        <v>2010</v>
      </c>
      <c r="F2" s="211">
        <v>2011</v>
      </c>
      <c r="G2" s="212">
        <v>2012</v>
      </c>
    </row>
    <row r="3" spans="1:22" ht="16.5">
      <c r="A3" s="213" t="s">
        <v>386</v>
      </c>
      <c r="B3" s="214"/>
      <c r="C3" s="215">
        <v>5.4401999999999999</v>
      </c>
      <c r="D3" s="215">
        <v>5.1246999999999998</v>
      </c>
      <c r="E3" s="215">
        <v>7.9356</v>
      </c>
      <c r="F3" s="215">
        <v>7.9909999999999997</v>
      </c>
      <c r="G3" s="215">
        <v>7.9930000000000003</v>
      </c>
    </row>
    <row r="4" spans="1:22">
      <c r="A4" s="210"/>
      <c r="B4" s="214"/>
      <c r="C4" s="382" t="s">
        <v>387</v>
      </c>
      <c r="D4" s="383"/>
      <c r="E4" s="383"/>
      <c r="F4" s="383"/>
      <c r="G4" s="384"/>
    </row>
    <row r="5" spans="1:22" ht="42">
      <c r="A5" s="216" t="s">
        <v>369</v>
      </c>
      <c r="B5" s="217" t="s">
        <v>388</v>
      </c>
      <c r="C5" s="218">
        <v>26106.760780853645</v>
      </c>
      <c r="D5" s="218">
        <v>78571.233438054915</v>
      </c>
      <c r="E5" s="218">
        <v>102177.90715257825</v>
      </c>
      <c r="F5" s="218">
        <v>121401.07621073708</v>
      </c>
      <c r="G5" s="218">
        <v>121972.22569748529</v>
      </c>
      <c r="M5" s="392" t="s">
        <v>431</v>
      </c>
      <c r="N5" s="392"/>
      <c r="O5" s="392"/>
      <c r="P5" s="392"/>
      <c r="Q5" s="392"/>
      <c r="R5" s="392"/>
      <c r="S5" s="392"/>
      <c r="T5" s="392"/>
      <c r="U5" s="392"/>
      <c r="V5" s="392"/>
    </row>
    <row r="6" spans="1:22" ht="115.5">
      <c r="A6" s="216" t="s">
        <v>389</v>
      </c>
      <c r="B6" s="217" t="s">
        <v>390</v>
      </c>
      <c r="C6" s="218">
        <v>5472.2252858350794</v>
      </c>
      <c r="D6" s="218">
        <v>19702.616738540793</v>
      </c>
      <c r="E6" s="218">
        <v>37289.177881949698</v>
      </c>
      <c r="F6" s="218">
        <v>45341.884620197721</v>
      </c>
      <c r="G6" s="218">
        <v>49949.831102214433</v>
      </c>
      <c r="M6" s="223"/>
      <c r="N6" s="222"/>
      <c r="O6" s="222"/>
      <c r="P6" s="222"/>
      <c r="Q6" s="222"/>
      <c r="R6" s="222"/>
      <c r="S6" s="222"/>
      <c r="T6" s="222"/>
      <c r="U6" s="222"/>
      <c r="V6" s="222"/>
    </row>
    <row r="7" spans="1:22" ht="94.5">
      <c r="A7" s="216" t="s">
        <v>391</v>
      </c>
      <c r="B7" s="217" t="s">
        <v>392</v>
      </c>
      <c r="C7" s="218">
        <v>10320.392632623802</v>
      </c>
      <c r="D7" s="218">
        <v>18639.139852088905</v>
      </c>
      <c r="E7" s="218">
        <v>24621.956751852413</v>
      </c>
      <c r="F7" s="218">
        <v>32703.166061819549</v>
      </c>
      <c r="G7" s="218">
        <v>33777.430251470032</v>
      </c>
      <c r="M7" s="224"/>
      <c r="N7" s="225" t="s">
        <v>385</v>
      </c>
      <c r="O7" s="225">
        <v>2010</v>
      </c>
      <c r="P7" s="225">
        <v>2011</v>
      </c>
      <c r="Q7" s="225">
        <v>2012</v>
      </c>
      <c r="R7" s="225">
        <v>2013</v>
      </c>
      <c r="S7" s="225">
        <v>2014</v>
      </c>
      <c r="T7" s="225">
        <v>2015</v>
      </c>
      <c r="U7" s="226">
        <v>2016</v>
      </c>
      <c r="V7" s="226">
        <v>2017</v>
      </c>
    </row>
    <row r="8" spans="1:22" ht="126">
      <c r="A8" s="216" t="s">
        <v>393</v>
      </c>
      <c r="B8" s="217" t="s">
        <v>394</v>
      </c>
      <c r="C8" s="218">
        <v>4974.081835226646</v>
      </c>
      <c r="D8" s="218">
        <v>14403.184576658146</v>
      </c>
      <c r="E8" s="218">
        <v>21362.719895156006</v>
      </c>
      <c r="F8" s="218">
        <v>26988.612188712301</v>
      </c>
      <c r="G8" s="218">
        <v>27827.474039784811</v>
      </c>
      <c r="M8" s="224"/>
      <c r="N8" s="224"/>
      <c r="O8" s="388" t="s">
        <v>432</v>
      </c>
      <c r="P8" s="389"/>
      <c r="Q8" s="389"/>
      <c r="R8" s="389"/>
      <c r="S8" s="389"/>
      <c r="T8" s="389"/>
      <c r="U8" s="389"/>
      <c r="V8" s="390"/>
    </row>
    <row r="9" spans="1:22" ht="52.5">
      <c r="A9" s="216" t="s">
        <v>372</v>
      </c>
      <c r="B9" s="217" t="s">
        <v>395</v>
      </c>
      <c r="C9" s="218">
        <v>3303.1873828168082</v>
      </c>
      <c r="D9" s="218">
        <v>11703.319218685972</v>
      </c>
      <c r="E9" s="218">
        <v>17278.844699833662</v>
      </c>
      <c r="F9" s="218">
        <v>20647.228131648106</v>
      </c>
      <c r="G9" s="218">
        <v>23114.099837357688</v>
      </c>
      <c r="M9" s="224" t="s">
        <v>433</v>
      </c>
      <c r="N9" s="227"/>
      <c r="O9" s="232">
        <v>2507439</v>
      </c>
      <c r="P9" s="232">
        <v>3045241</v>
      </c>
      <c r="Q9" s="232">
        <v>3234174</v>
      </c>
      <c r="R9" s="232">
        <v>3260553</v>
      </c>
      <c r="S9" s="232">
        <v>3558223</v>
      </c>
      <c r="T9" s="232">
        <v>4488398</v>
      </c>
      <c r="U9" s="232">
        <v>5420433</v>
      </c>
      <c r="V9" s="232">
        <v>6719718</v>
      </c>
    </row>
    <row r="10" spans="1:22" ht="78.75">
      <c r="A10" s="216" t="s">
        <v>396</v>
      </c>
      <c r="B10" s="217" t="s">
        <v>397</v>
      </c>
      <c r="C10" s="218">
        <v>4084.7762949891548</v>
      </c>
      <c r="D10" s="218">
        <v>8169.8440884344454</v>
      </c>
      <c r="E10" s="218">
        <v>15110.514642875145</v>
      </c>
      <c r="F10" s="218">
        <v>19699.411838318108</v>
      </c>
      <c r="G10" s="218">
        <v>19146.252971349932</v>
      </c>
      <c r="M10" s="228" t="s">
        <v>391</v>
      </c>
      <c r="N10" s="227" t="s">
        <v>392</v>
      </c>
      <c r="O10" s="233">
        <v>189373</v>
      </c>
      <c r="P10" s="233">
        <v>253485</v>
      </c>
      <c r="Q10" s="233">
        <v>261707</v>
      </c>
      <c r="R10" s="233">
        <v>306998</v>
      </c>
      <c r="S10" s="233">
        <v>381227</v>
      </c>
      <c r="T10" s="233">
        <v>558788</v>
      </c>
      <c r="U10" s="233">
        <v>655569</v>
      </c>
      <c r="V10" s="233">
        <v>727352</v>
      </c>
    </row>
    <row r="11" spans="1:22" ht="94.5">
      <c r="A11" s="216" t="s">
        <v>398</v>
      </c>
      <c r="B11" s="217" t="s">
        <v>399</v>
      </c>
      <c r="C11" s="218">
        <v>4743.5756038380941</v>
      </c>
      <c r="D11" s="218">
        <v>6806.2520732920957</v>
      </c>
      <c r="E11" s="218">
        <v>12355.965522455768</v>
      </c>
      <c r="F11" s="218">
        <v>16168.439494431235</v>
      </c>
      <c r="G11" s="218">
        <v>18088.077067434006</v>
      </c>
      <c r="M11" s="228" t="s">
        <v>396</v>
      </c>
      <c r="N11" s="227" t="s">
        <v>397</v>
      </c>
      <c r="O11" s="233">
        <v>118720</v>
      </c>
      <c r="P11" s="233">
        <v>156001</v>
      </c>
      <c r="Q11" s="233">
        <v>151486</v>
      </c>
      <c r="R11" s="233">
        <v>153957</v>
      </c>
      <c r="S11" s="233">
        <v>156192</v>
      </c>
      <c r="T11" s="233">
        <v>186194</v>
      </c>
      <c r="U11" s="233">
        <v>253770</v>
      </c>
      <c r="V11" s="233">
        <v>344157</v>
      </c>
    </row>
    <row r="12" spans="1:22" ht="42">
      <c r="A12" s="216" t="s">
        <v>400</v>
      </c>
      <c r="B12" s="217" t="s">
        <v>401</v>
      </c>
      <c r="C12" s="218">
        <v>1598.8382780044851</v>
      </c>
      <c r="D12" s="218">
        <v>5866.0994789938923</v>
      </c>
      <c r="E12" s="218">
        <v>11809.188971218307</v>
      </c>
      <c r="F12" s="218">
        <v>14163.684144662746</v>
      </c>
      <c r="G12" s="218">
        <v>15789.94119854873</v>
      </c>
      <c r="M12" s="228" t="s">
        <v>434</v>
      </c>
      <c r="N12" s="227" t="s">
        <v>435</v>
      </c>
      <c r="O12" s="233">
        <v>792317</v>
      </c>
      <c r="P12" s="233">
        <v>948757</v>
      </c>
      <c r="Q12" s="233">
        <v>952726</v>
      </c>
      <c r="R12" s="233">
        <v>883426</v>
      </c>
      <c r="S12" s="233">
        <v>975675</v>
      </c>
      <c r="T12" s="233">
        <v>1206047</v>
      </c>
      <c r="U12" s="233">
        <v>1458786</v>
      </c>
      <c r="V12" s="233">
        <v>1805097</v>
      </c>
    </row>
    <row r="13" spans="1:22" ht="78.75">
      <c r="A13" s="216" t="s">
        <v>374</v>
      </c>
      <c r="B13" s="217" t="s">
        <v>402</v>
      </c>
      <c r="C13" s="218">
        <v>1942.5756406014484</v>
      </c>
      <c r="D13" s="218">
        <v>5744.3362538294923</v>
      </c>
      <c r="E13" s="218">
        <v>10610.035788094157</v>
      </c>
      <c r="F13" s="218">
        <v>11432.486547365786</v>
      </c>
      <c r="G13" s="218">
        <v>13349.430751907919</v>
      </c>
      <c r="M13" s="228" t="s">
        <v>398</v>
      </c>
      <c r="N13" s="227" t="s">
        <v>399</v>
      </c>
      <c r="O13" s="233">
        <v>93571</v>
      </c>
      <c r="P13" s="233">
        <v>123383</v>
      </c>
      <c r="Q13" s="233">
        <v>137976</v>
      </c>
      <c r="R13" s="233">
        <v>134516</v>
      </c>
      <c r="S13" s="233">
        <v>148408</v>
      </c>
      <c r="T13" s="233">
        <v>176768</v>
      </c>
      <c r="U13" s="233">
        <v>242236</v>
      </c>
      <c r="V13" s="233">
        <v>283985</v>
      </c>
    </row>
    <row r="14" spans="1:22" ht="56.25">
      <c r="A14" s="216" t="s">
        <v>403</v>
      </c>
      <c r="B14" s="217" t="s">
        <v>404</v>
      </c>
      <c r="C14" s="218">
        <v>1213.9259586044632</v>
      </c>
      <c r="D14" s="218">
        <v>6644.2913731535509</v>
      </c>
      <c r="E14" s="218">
        <v>12726.825948888552</v>
      </c>
      <c r="F14" s="218">
        <v>12152.296333375047</v>
      </c>
      <c r="G14" s="218">
        <v>12522.957587889403</v>
      </c>
      <c r="M14" s="228" t="s">
        <v>417</v>
      </c>
      <c r="N14" s="227" t="s">
        <v>436</v>
      </c>
      <c r="O14" s="233">
        <v>24060</v>
      </c>
      <c r="P14" s="233">
        <v>24831</v>
      </c>
      <c r="Q14" s="233">
        <v>22859</v>
      </c>
      <c r="R14" s="233">
        <v>21334</v>
      </c>
      <c r="S14" s="233">
        <v>23465</v>
      </c>
      <c r="T14" s="233">
        <v>26982</v>
      </c>
      <c r="U14" s="233">
        <v>30680</v>
      </c>
      <c r="V14" s="233">
        <v>37104</v>
      </c>
    </row>
    <row r="15" spans="1:22" ht="42">
      <c r="A15" s="216" t="s">
        <v>405</v>
      </c>
      <c r="B15" s="217" t="s">
        <v>406</v>
      </c>
      <c r="C15" s="218">
        <v>1709.4959744127054</v>
      </c>
      <c r="D15" s="218">
        <v>5429.5861221144651</v>
      </c>
      <c r="E15" s="218">
        <v>8772.3675588487331</v>
      </c>
      <c r="F15" s="218">
        <v>10084.47002878238</v>
      </c>
      <c r="G15" s="218">
        <v>11293.506818466158</v>
      </c>
      <c r="M15" s="228" t="s">
        <v>372</v>
      </c>
      <c r="N15" s="227" t="s">
        <v>437</v>
      </c>
      <c r="O15" s="233">
        <v>132351</v>
      </c>
      <c r="P15" s="233">
        <v>159378</v>
      </c>
      <c r="Q15" s="233">
        <v>178225</v>
      </c>
      <c r="R15" s="233">
        <v>167196</v>
      </c>
      <c r="S15" s="233">
        <v>162551</v>
      </c>
      <c r="T15" s="233">
        <v>188595</v>
      </c>
      <c r="U15" s="233">
        <v>240327</v>
      </c>
      <c r="V15" s="233">
        <v>326496</v>
      </c>
    </row>
    <row r="16" spans="1:22" ht="115.5">
      <c r="A16" s="216" t="s">
        <v>407</v>
      </c>
      <c r="B16" s="217" t="s">
        <v>408</v>
      </c>
      <c r="C16" s="218">
        <v>1914.6354913422301</v>
      </c>
      <c r="D16" s="218">
        <v>5860.8308779050485</v>
      </c>
      <c r="E16" s="218">
        <v>9423.7360754070269</v>
      </c>
      <c r="F16" s="218">
        <v>9576.8990113878117</v>
      </c>
      <c r="G16" s="218">
        <v>11147.378956587014</v>
      </c>
      <c r="M16" s="228" t="s">
        <v>389</v>
      </c>
      <c r="N16" s="227" t="s">
        <v>438</v>
      </c>
      <c r="O16" s="233">
        <v>283566</v>
      </c>
      <c r="P16" s="233">
        <v>347459</v>
      </c>
      <c r="Q16" s="233">
        <v>382352</v>
      </c>
      <c r="R16" s="233">
        <v>391144</v>
      </c>
      <c r="S16" s="233">
        <v>442955</v>
      </c>
      <c r="T16" s="233">
        <v>549163</v>
      </c>
      <c r="U16" s="233">
        <v>645171</v>
      </c>
      <c r="V16" s="233">
        <v>832350</v>
      </c>
    </row>
    <row r="17" spans="1:22" ht="78.75">
      <c r="A17" s="216" t="s">
        <v>409</v>
      </c>
      <c r="B17" s="217" t="s">
        <v>410</v>
      </c>
      <c r="C17" s="218">
        <v>773.31715745744646</v>
      </c>
      <c r="D17" s="218">
        <v>3136.5738482252623</v>
      </c>
      <c r="E17" s="218">
        <v>6956.8778668279647</v>
      </c>
      <c r="F17" s="218">
        <v>7895.1320235264675</v>
      </c>
      <c r="G17" s="218">
        <v>11012.63605654948</v>
      </c>
      <c r="M17" s="228" t="s">
        <v>393</v>
      </c>
      <c r="N17" s="227" t="s">
        <v>439</v>
      </c>
      <c r="O17" s="233">
        <v>161779</v>
      </c>
      <c r="P17" s="233">
        <v>205952</v>
      </c>
      <c r="Q17" s="233">
        <v>212286</v>
      </c>
      <c r="R17" s="233">
        <v>219891</v>
      </c>
      <c r="S17" s="233">
        <v>217287</v>
      </c>
      <c r="T17" s="233">
        <v>295634</v>
      </c>
      <c r="U17" s="233">
        <v>341938</v>
      </c>
      <c r="V17" s="233">
        <v>420484</v>
      </c>
    </row>
    <row r="18" spans="1:22" ht="73.5">
      <c r="A18" s="216" t="s">
        <v>411</v>
      </c>
      <c r="B18" s="217" t="s">
        <v>412</v>
      </c>
      <c r="C18" s="218">
        <v>1531.5613396566303</v>
      </c>
      <c r="D18" s="218">
        <v>4426.4054481237927</v>
      </c>
      <c r="E18" s="218">
        <v>8005.3178083572757</v>
      </c>
      <c r="F18" s="218">
        <v>8737.8300588161692</v>
      </c>
      <c r="G18" s="218">
        <v>10076.566996121606</v>
      </c>
      <c r="M18" s="228" t="s">
        <v>415</v>
      </c>
      <c r="N18" s="227" t="s">
        <v>440</v>
      </c>
      <c r="O18" s="233">
        <v>19910</v>
      </c>
      <c r="P18" s="233">
        <v>22234</v>
      </c>
      <c r="Q18" s="233">
        <v>22024</v>
      </c>
      <c r="R18" s="233">
        <v>21917</v>
      </c>
      <c r="S18" s="233">
        <v>21438</v>
      </c>
      <c r="T18" s="233">
        <v>25458</v>
      </c>
      <c r="U18" s="233">
        <v>32637</v>
      </c>
      <c r="V18" s="233">
        <v>37737</v>
      </c>
    </row>
    <row r="19" spans="1:22" ht="94.5">
      <c r="A19" s="216" t="s">
        <v>413</v>
      </c>
      <c r="B19" s="217" t="s">
        <v>414</v>
      </c>
      <c r="C19" s="218">
        <v>399.80147788684241</v>
      </c>
      <c r="D19" s="218">
        <v>1542.1390520420707</v>
      </c>
      <c r="E19" s="218">
        <v>3212.3594939261052</v>
      </c>
      <c r="F19" s="218">
        <v>3947.3157301964711</v>
      </c>
      <c r="G19" s="218">
        <v>4324.1586388089572</v>
      </c>
      <c r="M19" s="228" t="s">
        <v>405</v>
      </c>
      <c r="N19" s="227" t="s">
        <v>406</v>
      </c>
      <c r="O19" s="233">
        <v>68300</v>
      </c>
      <c r="P19" s="233">
        <v>79133</v>
      </c>
      <c r="Q19" s="233">
        <v>88595</v>
      </c>
      <c r="R19" s="233">
        <v>97499</v>
      </c>
      <c r="S19" s="233">
        <v>105116</v>
      </c>
      <c r="T19" s="233">
        <v>142223</v>
      </c>
      <c r="U19" s="233">
        <v>182886</v>
      </c>
      <c r="V19" s="233">
        <v>225659</v>
      </c>
    </row>
    <row r="20" spans="1:22" ht="84">
      <c r="A20" s="216" t="s">
        <v>415</v>
      </c>
      <c r="B20" s="217" t="s">
        <v>416</v>
      </c>
      <c r="C20" s="218">
        <v>365.24392485570382</v>
      </c>
      <c r="D20" s="218">
        <v>1246.5119909458115</v>
      </c>
      <c r="E20" s="218">
        <v>2845.2794999747971</v>
      </c>
      <c r="F20" s="218">
        <v>3155.0494306094356</v>
      </c>
      <c r="G20" s="218">
        <v>3126.8610033779555</v>
      </c>
      <c r="M20" s="228" t="s">
        <v>403</v>
      </c>
      <c r="N20" s="227" t="s">
        <v>404</v>
      </c>
      <c r="O20" s="233">
        <v>98888</v>
      </c>
      <c r="P20" s="233">
        <v>95165</v>
      </c>
      <c r="Q20" s="233">
        <v>98044</v>
      </c>
      <c r="R20" s="233">
        <v>104206</v>
      </c>
      <c r="S20" s="233">
        <v>116826</v>
      </c>
      <c r="T20" s="233">
        <v>107764</v>
      </c>
      <c r="U20" s="233">
        <v>107615</v>
      </c>
      <c r="V20" s="233">
        <v>121142</v>
      </c>
    </row>
    <row r="21" spans="1:22" ht="84">
      <c r="A21" s="216" t="s">
        <v>417</v>
      </c>
      <c r="B21" s="217" t="s">
        <v>418</v>
      </c>
      <c r="C21" s="218">
        <v>797.58097128782026</v>
      </c>
      <c r="D21" s="218">
        <v>2094.9518996233928</v>
      </c>
      <c r="E21" s="218">
        <v>3190.432985533545</v>
      </c>
      <c r="F21" s="218">
        <v>3267.6761356526094</v>
      </c>
      <c r="G21" s="218">
        <v>3011.3849618416111</v>
      </c>
      <c r="M21" s="228" t="s">
        <v>400</v>
      </c>
      <c r="N21" s="227" t="s">
        <v>441</v>
      </c>
      <c r="O21" s="233">
        <v>90082</v>
      </c>
      <c r="P21" s="233">
        <v>108877</v>
      </c>
      <c r="Q21" s="233">
        <v>121293</v>
      </c>
      <c r="R21" s="233">
        <v>135283</v>
      </c>
      <c r="S21" s="233">
        <v>139848</v>
      </c>
      <c r="T21" s="233">
        <v>176078</v>
      </c>
      <c r="U21" s="233">
        <v>208144</v>
      </c>
      <c r="V21" s="233">
        <v>238141</v>
      </c>
    </row>
    <row r="22" spans="1:22" ht="45">
      <c r="A22" s="216" t="s">
        <v>419</v>
      </c>
      <c r="B22" s="217" t="s">
        <v>420</v>
      </c>
      <c r="C22" s="218">
        <v>393.91934120069118</v>
      </c>
      <c r="D22" s="218">
        <v>1266.4155950592231</v>
      </c>
      <c r="E22" s="218">
        <v>1737.3607540702656</v>
      </c>
      <c r="F22" s="218">
        <v>2134.6514829182834</v>
      </c>
      <c r="G22" s="218">
        <v>2358.9390716877265</v>
      </c>
      <c r="M22" s="228" t="s">
        <v>409</v>
      </c>
      <c r="N22" s="227" t="s">
        <v>442</v>
      </c>
      <c r="O22" s="233">
        <v>53946</v>
      </c>
      <c r="P22" s="233">
        <v>61701</v>
      </c>
      <c r="Q22" s="233">
        <v>86000</v>
      </c>
      <c r="R22" s="233">
        <v>95510</v>
      </c>
      <c r="S22" s="233">
        <v>92230</v>
      </c>
      <c r="T22" s="233">
        <v>107124</v>
      </c>
      <c r="U22" s="233">
        <v>135141</v>
      </c>
      <c r="V22" s="233">
        <v>171630</v>
      </c>
    </row>
    <row r="23" spans="1:22" ht="90">
      <c r="A23" s="216" t="s">
        <v>421</v>
      </c>
      <c r="B23" s="217" t="s">
        <v>422</v>
      </c>
      <c r="C23" s="218">
        <v>206.242417558178</v>
      </c>
      <c r="D23" s="218">
        <v>812.92563467129787</v>
      </c>
      <c r="E23" s="218">
        <v>1317.9847774585412</v>
      </c>
      <c r="F23" s="218">
        <v>1629.5832811913403</v>
      </c>
      <c r="G23" s="218">
        <v>2287.3764543975976</v>
      </c>
      <c r="M23" s="228" t="s">
        <v>413</v>
      </c>
      <c r="N23" s="227" t="s">
        <v>443</v>
      </c>
      <c r="O23" s="233">
        <v>24403</v>
      </c>
      <c r="P23" s="233">
        <v>30217</v>
      </c>
      <c r="Q23" s="233">
        <v>33072</v>
      </c>
      <c r="R23" s="233">
        <v>35846</v>
      </c>
      <c r="S23" s="233">
        <v>35938</v>
      </c>
      <c r="T23" s="233">
        <v>43370</v>
      </c>
      <c r="U23" s="233">
        <v>59338</v>
      </c>
      <c r="V23" s="233">
        <v>70820</v>
      </c>
    </row>
    <row r="24" spans="1:22" ht="78.75">
      <c r="A24" s="219" t="s">
        <v>423</v>
      </c>
      <c r="B24" s="210"/>
      <c r="C24" s="220">
        <v>71852.137789051878</v>
      </c>
      <c r="D24" s="220">
        <v>202066.65756044257</v>
      </c>
      <c r="E24" s="220">
        <v>310804.85407530621</v>
      </c>
      <c r="F24" s="220">
        <v>371126.89275434864</v>
      </c>
      <c r="G24" s="220">
        <v>394176.52946328034</v>
      </c>
      <c r="M24" s="228" t="s">
        <v>407</v>
      </c>
      <c r="N24" s="227" t="s">
        <v>444</v>
      </c>
      <c r="O24" s="233">
        <v>69434</v>
      </c>
      <c r="P24" s="233">
        <v>71090</v>
      </c>
      <c r="Q24" s="233">
        <v>82703</v>
      </c>
      <c r="R24" s="233">
        <v>90930</v>
      </c>
      <c r="S24" s="233">
        <v>117168</v>
      </c>
      <c r="T24" s="233">
        <v>147578</v>
      </c>
      <c r="U24" s="233">
        <v>182158</v>
      </c>
      <c r="V24" s="233">
        <v>236970</v>
      </c>
    </row>
    <row r="25" spans="1:22" ht="31.5">
      <c r="A25" s="216" t="s">
        <v>381</v>
      </c>
      <c r="B25" s="217"/>
      <c r="C25" s="218">
        <v>5025.182897687585</v>
      </c>
      <c r="D25" s="218">
        <v>10572.911585068394</v>
      </c>
      <c r="E25" s="218">
        <v>16502.469882554564</v>
      </c>
      <c r="F25" s="218">
        <v>23050.306594919286</v>
      </c>
      <c r="G25" s="218">
        <v>25135.9939947454</v>
      </c>
      <c r="M25" s="228" t="s">
        <v>374</v>
      </c>
      <c r="N25" s="227" t="s">
        <v>445</v>
      </c>
      <c r="O25" s="233">
        <v>80349</v>
      </c>
      <c r="P25" s="233">
        <v>87242</v>
      </c>
      <c r="Q25" s="233">
        <v>101823</v>
      </c>
      <c r="R25" s="233">
        <v>107528</v>
      </c>
      <c r="S25" s="233">
        <v>106305</v>
      </c>
      <c r="T25" s="233">
        <v>119928</v>
      </c>
      <c r="U25" s="233">
        <v>132745</v>
      </c>
      <c r="V25" s="233">
        <v>180011</v>
      </c>
    </row>
    <row r="26" spans="1:22" ht="56.25">
      <c r="A26" s="216" t="s">
        <v>382</v>
      </c>
      <c r="B26" s="217"/>
      <c r="C26" s="218">
        <v>-281.23966030660637</v>
      </c>
      <c r="D26" s="218">
        <v>-259.9176537163151</v>
      </c>
      <c r="E26" s="218">
        <v>-320.95871767730227</v>
      </c>
      <c r="F26" s="218">
        <v>-239.89488174195972</v>
      </c>
      <c r="G26" s="218">
        <v>-497.05992743650694</v>
      </c>
      <c r="M26" s="228" t="s">
        <v>411</v>
      </c>
      <c r="N26" s="227" t="s">
        <v>446</v>
      </c>
      <c r="O26" s="233">
        <v>58478</v>
      </c>
      <c r="P26" s="233">
        <v>64303</v>
      </c>
      <c r="Q26" s="233">
        <v>74131</v>
      </c>
      <c r="R26" s="233">
        <v>72603</v>
      </c>
      <c r="S26" s="233">
        <v>71755</v>
      </c>
      <c r="T26" s="233">
        <v>88636</v>
      </c>
      <c r="U26" s="233">
        <v>99304</v>
      </c>
      <c r="V26" s="233">
        <v>131970</v>
      </c>
    </row>
    <row r="27" spans="1:22" ht="63">
      <c r="A27" s="219" t="s">
        <v>424</v>
      </c>
      <c r="B27" s="210"/>
      <c r="C27" s="220">
        <v>76596.081026432847</v>
      </c>
      <c r="D27" s="220">
        <v>212379.65149179465</v>
      </c>
      <c r="E27" s="220">
        <v>326986.36524018348</v>
      </c>
      <c r="F27" s="220">
        <v>393937.30446752597</v>
      </c>
      <c r="G27" s="220">
        <v>418815.46353058924</v>
      </c>
      <c r="M27" s="228" t="s">
        <v>421</v>
      </c>
      <c r="N27" s="227" t="s">
        <v>447</v>
      </c>
      <c r="O27" s="233">
        <v>9908</v>
      </c>
      <c r="P27" s="233">
        <v>12344</v>
      </c>
      <c r="Q27" s="233">
        <v>17319</v>
      </c>
      <c r="R27" s="233">
        <v>19563</v>
      </c>
      <c r="S27" s="233">
        <v>19135</v>
      </c>
      <c r="T27" s="233">
        <v>20436</v>
      </c>
      <c r="U27" s="233">
        <v>23155</v>
      </c>
      <c r="V27" s="233">
        <v>28264</v>
      </c>
    </row>
    <row r="28" spans="1:22" ht="33.75">
      <c r="M28" s="228" t="s">
        <v>419</v>
      </c>
      <c r="N28" s="227" t="s">
        <v>448</v>
      </c>
      <c r="O28" s="233">
        <v>13130</v>
      </c>
      <c r="P28" s="233">
        <v>16256</v>
      </c>
      <c r="Q28" s="233">
        <v>17953</v>
      </c>
      <c r="R28" s="233">
        <v>19820</v>
      </c>
      <c r="S28" s="233">
        <v>20508</v>
      </c>
      <c r="T28" s="233">
        <v>22475</v>
      </c>
      <c r="U28" s="233">
        <v>26694</v>
      </c>
      <c r="V28" s="233">
        <v>36028</v>
      </c>
    </row>
    <row r="29" spans="1:22" ht="52.5">
      <c r="A29" t="s">
        <v>425</v>
      </c>
      <c r="G29" s="220">
        <f>'[1]Сжатая версия'!$I$6/G3/1000</f>
        <v>176263.81834104841</v>
      </c>
      <c r="M29" s="224" t="s">
        <v>449</v>
      </c>
      <c r="N29" s="229"/>
      <c r="O29" s="234">
        <v>2382565</v>
      </c>
      <c r="P29" s="234">
        <v>2867808</v>
      </c>
      <c r="Q29" s="234">
        <v>3042574</v>
      </c>
      <c r="R29" s="234">
        <v>3079167</v>
      </c>
      <c r="S29" s="234">
        <v>3354027</v>
      </c>
      <c r="T29" s="234">
        <v>4189241</v>
      </c>
      <c r="U29" s="234">
        <v>5058294</v>
      </c>
      <c r="V29" s="234">
        <v>6255397</v>
      </c>
    </row>
    <row r="30" spans="1:22" ht="22.5">
      <c r="A30" t="s">
        <v>426</v>
      </c>
      <c r="G30" s="221">
        <f>G29/G27</f>
        <v>0.42086272759643351</v>
      </c>
      <c r="M30" s="228" t="s">
        <v>381</v>
      </c>
      <c r="N30" s="230"/>
      <c r="O30" s="235">
        <v>127358</v>
      </c>
      <c r="P30" s="235">
        <v>179296</v>
      </c>
      <c r="Q30" s="235">
        <v>195450</v>
      </c>
      <c r="R30" s="235">
        <v>183586</v>
      </c>
      <c r="S30" s="235">
        <v>206336</v>
      </c>
      <c r="T30" s="235">
        <v>302344</v>
      </c>
      <c r="U30" s="235">
        <v>367786</v>
      </c>
      <c r="V30" s="235">
        <v>473084</v>
      </c>
    </row>
    <row r="31" spans="1:22" ht="22.5">
      <c r="A31" t="s">
        <v>427</v>
      </c>
      <c r="G31" s="220">
        <f>'[1]Сжатая версия'!$I$7/G3/1000</f>
        <v>81242.017190041282</v>
      </c>
      <c r="M31" s="228" t="s">
        <v>450</v>
      </c>
      <c r="N31" s="230"/>
      <c r="O31" s="235">
        <v>-2484</v>
      </c>
      <c r="P31" s="235">
        <v>-1863</v>
      </c>
      <c r="Q31" s="235">
        <v>-3850</v>
      </c>
      <c r="R31" s="235">
        <v>-2200</v>
      </c>
      <c r="S31" s="235">
        <v>-2140</v>
      </c>
      <c r="T31" s="235">
        <v>-3187</v>
      </c>
      <c r="U31" s="235">
        <v>-5647</v>
      </c>
      <c r="V31" s="235">
        <v>-8763</v>
      </c>
    </row>
    <row r="32" spans="1:22">
      <c r="A32" t="s">
        <v>428</v>
      </c>
      <c r="G32" s="221">
        <f>G31/G27</f>
        <v>0.19398046219491502</v>
      </c>
      <c r="M32" s="224"/>
      <c r="N32" s="230"/>
      <c r="O32" s="388"/>
      <c r="P32" s="389"/>
      <c r="Q32" s="389"/>
      <c r="R32" s="389"/>
      <c r="S32" s="389"/>
      <c r="T32" s="389"/>
      <c r="U32" s="389"/>
      <c r="V32" s="390"/>
    </row>
    <row r="33" spans="1:22" ht="31.5">
      <c r="A33" t="s">
        <v>429</v>
      </c>
      <c r="G33" s="220">
        <f>'[1]Сжатая версия'!$I$10/G3/1000</f>
        <v>4855.1510196421859</v>
      </c>
      <c r="M33" s="224" t="s">
        <v>451</v>
      </c>
      <c r="N33" s="230"/>
      <c r="O33" s="232">
        <v>1079346</v>
      </c>
      <c r="P33" s="232">
        <v>1299991</v>
      </c>
      <c r="Q33" s="232">
        <v>1404669</v>
      </c>
      <c r="R33" s="232">
        <v>1465198</v>
      </c>
      <c r="S33" s="232">
        <v>1586915</v>
      </c>
      <c r="T33" s="232">
        <v>1988544</v>
      </c>
      <c r="U33" s="232">
        <v>2385367</v>
      </c>
      <c r="V33" s="232">
        <v>2983882</v>
      </c>
    </row>
    <row r="34" spans="1:22" ht="78.75">
      <c r="A34" t="s">
        <v>428</v>
      </c>
      <c r="G34" s="221">
        <f>G33/G27</f>
        <v>1.1592578217417174E-2</v>
      </c>
      <c r="M34" s="228" t="s">
        <v>391</v>
      </c>
      <c r="N34" s="231" t="s">
        <v>392</v>
      </c>
      <c r="O34" s="233">
        <v>80385</v>
      </c>
      <c r="P34" s="233">
        <v>106555</v>
      </c>
      <c r="Q34" s="233">
        <v>109785</v>
      </c>
      <c r="R34" s="233">
        <v>128738</v>
      </c>
      <c r="S34" s="233">
        <v>161145</v>
      </c>
      <c r="T34" s="233">
        <v>239806</v>
      </c>
      <c r="U34" s="233">
        <v>279701</v>
      </c>
      <c r="V34" s="233">
        <v>303949</v>
      </c>
    </row>
    <row r="35" spans="1:22" ht="56.25">
      <c r="A35" t="s">
        <v>430</v>
      </c>
      <c r="G35" s="220">
        <f>'[1]Сжатая версия'!$I$9/G3/1000</f>
        <v>86097.168209683485</v>
      </c>
      <c r="M35" s="228" t="s">
        <v>396</v>
      </c>
      <c r="N35" s="231" t="s">
        <v>397</v>
      </c>
      <c r="O35" s="233">
        <v>63436</v>
      </c>
      <c r="P35" s="233">
        <v>84872</v>
      </c>
      <c r="Q35" s="233">
        <v>81660</v>
      </c>
      <c r="R35" s="233">
        <v>81259</v>
      </c>
      <c r="S35" s="233">
        <v>79120</v>
      </c>
      <c r="T35" s="233">
        <v>95141</v>
      </c>
      <c r="U35" s="233">
        <v>131650</v>
      </c>
      <c r="V35" s="233">
        <v>177170</v>
      </c>
    </row>
    <row r="36" spans="1:22" ht="33.75">
      <c r="A36" t="s">
        <v>428</v>
      </c>
      <c r="G36" s="221">
        <f>G35/G27</f>
        <v>0.20557304041233224</v>
      </c>
      <c r="M36" s="228" t="s">
        <v>434</v>
      </c>
      <c r="N36" s="231" t="s">
        <v>435</v>
      </c>
      <c r="O36" s="233">
        <v>142700</v>
      </c>
      <c r="P36" s="233">
        <v>154675</v>
      </c>
      <c r="Q36" s="233">
        <v>173912</v>
      </c>
      <c r="R36" s="233">
        <v>165055</v>
      </c>
      <c r="S36" s="233">
        <v>194050</v>
      </c>
      <c r="T36" s="233">
        <v>236692</v>
      </c>
      <c r="U36" s="233">
        <v>291471</v>
      </c>
      <c r="V36" s="233">
        <v>359867</v>
      </c>
    </row>
    <row r="37" spans="1:22" ht="78.75">
      <c r="M37" s="228" t="s">
        <v>398</v>
      </c>
      <c r="N37" s="231" t="s">
        <v>399</v>
      </c>
      <c r="O37" s="233">
        <v>30295</v>
      </c>
      <c r="P37" s="233">
        <v>39994</v>
      </c>
      <c r="Q37" s="233">
        <v>43491</v>
      </c>
      <c r="R37" s="233">
        <v>42366</v>
      </c>
      <c r="S37" s="233">
        <v>44836</v>
      </c>
      <c r="T37" s="233">
        <v>53385</v>
      </c>
      <c r="U37" s="233">
        <v>73809</v>
      </c>
      <c r="V37" s="233">
        <v>85970</v>
      </c>
    </row>
    <row r="38" spans="1:22" ht="56.25">
      <c r="M38" s="228" t="s">
        <v>417</v>
      </c>
      <c r="N38" s="231" t="s">
        <v>436</v>
      </c>
      <c r="O38" s="233">
        <v>7736</v>
      </c>
      <c r="P38" s="233">
        <v>7302</v>
      </c>
      <c r="Q38" s="233">
        <v>6625</v>
      </c>
      <c r="R38" s="233">
        <v>6573</v>
      </c>
      <c r="S38" s="233">
        <v>7236</v>
      </c>
      <c r="T38" s="233">
        <v>7924</v>
      </c>
      <c r="U38" s="233">
        <v>8502</v>
      </c>
      <c r="V38" s="233">
        <v>9880</v>
      </c>
    </row>
    <row r="39" spans="1:22" ht="22.5">
      <c r="M39" s="228" t="s">
        <v>372</v>
      </c>
      <c r="N39" s="231" t="s">
        <v>437</v>
      </c>
      <c r="O39" s="233">
        <v>35366</v>
      </c>
      <c r="P39" s="233">
        <v>39575</v>
      </c>
      <c r="Q39" s="233">
        <v>39049</v>
      </c>
      <c r="R39" s="233">
        <v>36902</v>
      </c>
      <c r="S39" s="233">
        <v>36876</v>
      </c>
      <c r="T39" s="233">
        <v>38928</v>
      </c>
      <c r="U39" s="233">
        <v>47457</v>
      </c>
      <c r="V39" s="233">
        <v>64431</v>
      </c>
    </row>
    <row r="40" spans="1:22" ht="90">
      <c r="M40" s="228" t="s">
        <v>389</v>
      </c>
      <c r="N40" s="231" t="s">
        <v>438</v>
      </c>
      <c r="O40" s="233">
        <v>154994</v>
      </c>
      <c r="P40" s="233">
        <v>193357</v>
      </c>
      <c r="Q40" s="233">
        <v>200763</v>
      </c>
      <c r="R40" s="233">
        <v>212090</v>
      </c>
      <c r="S40" s="233">
        <v>233702</v>
      </c>
      <c r="T40" s="233">
        <v>273989</v>
      </c>
      <c r="U40" s="233">
        <v>318075</v>
      </c>
      <c r="V40" s="233">
        <v>409994</v>
      </c>
    </row>
    <row r="41" spans="1:22" ht="78.75">
      <c r="M41" s="228" t="s">
        <v>393</v>
      </c>
      <c r="N41" s="231" t="s">
        <v>439</v>
      </c>
      <c r="O41" s="233">
        <v>83027</v>
      </c>
      <c r="P41" s="233">
        <v>103179</v>
      </c>
      <c r="Q41" s="233">
        <v>98859</v>
      </c>
      <c r="R41" s="233">
        <v>104483</v>
      </c>
      <c r="S41" s="233">
        <v>100889</v>
      </c>
      <c r="T41" s="233">
        <v>134978</v>
      </c>
      <c r="U41" s="233">
        <v>156745</v>
      </c>
      <c r="V41" s="233">
        <v>191209</v>
      </c>
    </row>
    <row r="42" spans="1:22" ht="56.25">
      <c r="M42" s="228" t="s">
        <v>415</v>
      </c>
      <c r="N42" s="231" t="s">
        <v>440</v>
      </c>
      <c r="O42" s="233">
        <v>8932</v>
      </c>
      <c r="P42" s="233">
        <v>10256</v>
      </c>
      <c r="Q42" s="233">
        <v>10122</v>
      </c>
      <c r="R42" s="233">
        <v>10150</v>
      </c>
      <c r="S42" s="233">
        <v>9927</v>
      </c>
      <c r="T42" s="233">
        <v>11946</v>
      </c>
      <c r="U42" s="233">
        <v>15551</v>
      </c>
      <c r="V42" s="233">
        <v>18727</v>
      </c>
    </row>
    <row r="43" spans="1:22" ht="45">
      <c r="M43" s="228" t="s">
        <v>405</v>
      </c>
      <c r="N43" s="231" t="s">
        <v>406</v>
      </c>
      <c r="O43" s="233">
        <v>33011</v>
      </c>
      <c r="P43" s="233">
        <v>38390</v>
      </c>
      <c r="Q43" s="233">
        <v>43379</v>
      </c>
      <c r="R43" s="233">
        <v>48372</v>
      </c>
      <c r="S43" s="233">
        <v>52724</v>
      </c>
      <c r="T43" s="233">
        <v>72596</v>
      </c>
      <c r="U43" s="233">
        <v>89268</v>
      </c>
      <c r="V43" s="233">
        <v>110296</v>
      </c>
    </row>
    <row r="44" spans="1:22" ht="33.75">
      <c r="M44" s="228" t="s">
        <v>403</v>
      </c>
      <c r="N44" s="231" t="s">
        <v>404</v>
      </c>
      <c r="O44" s="233">
        <v>61263</v>
      </c>
      <c r="P44" s="233">
        <v>58213</v>
      </c>
      <c r="Q44" s="233">
        <v>61055</v>
      </c>
      <c r="R44" s="233">
        <v>66232</v>
      </c>
      <c r="S44" s="233">
        <v>70601</v>
      </c>
      <c r="T44" s="233">
        <v>67512</v>
      </c>
      <c r="U44" s="233">
        <v>65445</v>
      </c>
      <c r="V44" s="233">
        <v>81369</v>
      </c>
    </row>
    <row r="45" spans="1:22" ht="33.75">
      <c r="M45" s="228" t="s">
        <v>400</v>
      </c>
      <c r="N45" s="231" t="s">
        <v>441</v>
      </c>
      <c r="O45" s="233">
        <v>57699</v>
      </c>
      <c r="P45" s="233">
        <v>69035</v>
      </c>
      <c r="Q45" s="233">
        <v>83502</v>
      </c>
      <c r="R45" s="233">
        <v>95272</v>
      </c>
      <c r="S45" s="233">
        <v>99144</v>
      </c>
      <c r="T45" s="233">
        <v>123021</v>
      </c>
      <c r="U45" s="233">
        <v>145984</v>
      </c>
      <c r="V45" s="233">
        <v>171674</v>
      </c>
    </row>
    <row r="46" spans="1:22" ht="45">
      <c r="M46" s="228" t="s">
        <v>409</v>
      </c>
      <c r="N46" s="231" t="s">
        <v>442</v>
      </c>
      <c r="O46" s="233">
        <v>27265</v>
      </c>
      <c r="P46" s="233">
        <v>30471</v>
      </c>
      <c r="Q46" s="233">
        <v>41966</v>
      </c>
      <c r="R46" s="233">
        <v>47712</v>
      </c>
      <c r="S46" s="233">
        <v>47139</v>
      </c>
      <c r="T46" s="233">
        <v>55789</v>
      </c>
      <c r="U46" s="233">
        <v>68460</v>
      </c>
      <c r="V46" s="233">
        <v>86537</v>
      </c>
    </row>
    <row r="47" spans="1:22" ht="90">
      <c r="M47" s="228" t="s">
        <v>413</v>
      </c>
      <c r="N47" s="231" t="s">
        <v>443</v>
      </c>
      <c r="O47" s="233">
        <v>11832</v>
      </c>
      <c r="P47" s="233">
        <v>14300</v>
      </c>
      <c r="Q47" s="233">
        <v>16135</v>
      </c>
      <c r="R47" s="233">
        <v>17715</v>
      </c>
      <c r="S47" s="233">
        <v>18061</v>
      </c>
      <c r="T47" s="233">
        <v>21624</v>
      </c>
      <c r="U47" s="233">
        <v>29584</v>
      </c>
      <c r="V47" s="233">
        <v>35471</v>
      </c>
    </row>
    <row r="48" spans="1:22" ht="78.75">
      <c r="M48" s="228" t="s">
        <v>407</v>
      </c>
      <c r="N48" s="231" t="s">
        <v>444</v>
      </c>
      <c r="O48" s="233">
        <v>49863</v>
      </c>
      <c r="P48" s="233">
        <v>53464</v>
      </c>
      <c r="Q48" s="233">
        <v>59752</v>
      </c>
      <c r="R48" s="233">
        <v>68225</v>
      </c>
      <c r="S48" s="233">
        <v>78731</v>
      </c>
      <c r="T48" s="233">
        <v>95085</v>
      </c>
      <c r="U48" s="233">
        <v>123065</v>
      </c>
      <c r="V48" s="233">
        <v>163798</v>
      </c>
    </row>
    <row r="49" spans="13:22">
      <c r="M49" s="228" t="s">
        <v>374</v>
      </c>
      <c r="N49" s="231" t="s">
        <v>445</v>
      </c>
      <c r="O49" s="233">
        <v>53462</v>
      </c>
      <c r="P49" s="233">
        <v>59377</v>
      </c>
      <c r="Q49" s="233">
        <v>71771</v>
      </c>
      <c r="R49" s="233">
        <v>77986</v>
      </c>
      <c r="S49" s="233">
        <v>76068</v>
      </c>
      <c r="T49" s="233">
        <v>82778</v>
      </c>
      <c r="U49" s="233">
        <v>88996</v>
      </c>
      <c r="V49" s="233">
        <v>133213</v>
      </c>
    </row>
    <row r="50" spans="13:22" ht="56.25">
      <c r="M50" s="228" t="s">
        <v>411</v>
      </c>
      <c r="N50" s="231" t="s">
        <v>446</v>
      </c>
      <c r="O50" s="233">
        <v>38555</v>
      </c>
      <c r="P50" s="233">
        <v>41855</v>
      </c>
      <c r="Q50" s="233">
        <v>49234</v>
      </c>
      <c r="R50" s="233">
        <v>48247</v>
      </c>
      <c r="S50" s="233">
        <v>46250</v>
      </c>
      <c r="T50" s="233">
        <v>51480</v>
      </c>
      <c r="U50" s="233">
        <v>58858</v>
      </c>
      <c r="V50" s="233">
        <v>76140</v>
      </c>
    </row>
    <row r="51" spans="13:22" ht="45">
      <c r="M51" s="228" t="s">
        <v>421</v>
      </c>
      <c r="N51" s="231" t="s">
        <v>447</v>
      </c>
      <c r="O51" s="233">
        <v>6074</v>
      </c>
      <c r="P51" s="233">
        <v>7161</v>
      </c>
      <c r="Q51" s="233">
        <v>9727</v>
      </c>
      <c r="R51" s="233">
        <v>12704</v>
      </c>
      <c r="S51" s="233">
        <v>12339</v>
      </c>
      <c r="T51" s="233">
        <v>12357</v>
      </c>
      <c r="U51" s="233">
        <v>13554</v>
      </c>
      <c r="V51" s="233">
        <v>17376</v>
      </c>
    </row>
    <row r="52" spans="13:22" ht="33.75">
      <c r="M52" s="228" t="s">
        <v>419</v>
      </c>
      <c r="N52" s="231" t="s">
        <v>448</v>
      </c>
      <c r="O52" s="233">
        <v>8577</v>
      </c>
      <c r="P52" s="233">
        <v>10527</v>
      </c>
      <c r="Q52" s="233">
        <v>12282</v>
      </c>
      <c r="R52" s="233">
        <v>13731</v>
      </c>
      <c r="S52" s="233">
        <v>13881</v>
      </c>
      <c r="T52" s="233">
        <v>14356</v>
      </c>
      <c r="U52" s="233">
        <v>17053</v>
      </c>
      <c r="V52" s="233">
        <v>22490</v>
      </c>
    </row>
    <row r="53" spans="13:22" ht="52.5">
      <c r="M53" s="224" t="s">
        <v>452</v>
      </c>
      <c r="N53" s="231"/>
      <c r="O53" s="232">
        <v>954472</v>
      </c>
      <c r="P53" s="232">
        <v>1122558</v>
      </c>
      <c r="Q53" s="232">
        <v>1213069</v>
      </c>
      <c r="R53" s="232">
        <v>1283812</v>
      </c>
      <c r="S53" s="232">
        <v>1382719</v>
      </c>
      <c r="T53" s="232">
        <v>1689387</v>
      </c>
      <c r="U53" s="232">
        <v>2023228</v>
      </c>
      <c r="V53" s="232">
        <v>2519561</v>
      </c>
    </row>
    <row r="54" spans="13:22" ht="22.5">
      <c r="M54" s="228" t="s">
        <v>381</v>
      </c>
      <c r="N54" s="228"/>
      <c r="O54" s="233">
        <v>127358</v>
      </c>
      <c r="P54" s="233">
        <v>179296</v>
      </c>
      <c r="Q54" s="233">
        <v>195450</v>
      </c>
      <c r="R54" s="233">
        <v>183586</v>
      </c>
      <c r="S54" s="233">
        <v>206336</v>
      </c>
      <c r="T54" s="233">
        <v>302344</v>
      </c>
      <c r="U54" s="233">
        <v>367786</v>
      </c>
      <c r="V54" s="233">
        <v>473084</v>
      </c>
    </row>
    <row r="55" spans="13:22" ht="22.5">
      <c r="M55" s="228" t="s">
        <v>450</v>
      </c>
      <c r="N55" s="228"/>
      <c r="O55" s="233">
        <v>-2484</v>
      </c>
      <c r="P55" s="233">
        <v>-1863</v>
      </c>
      <c r="Q55" s="233">
        <v>-3850</v>
      </c>
      <c r="R55" s="233">
        <v>-2200</v>
      </c>
      <c r="S55" s="233">
        <v>-2140</v>
      </c>
      <c r="T55" s="233">
        <v>-3187</v>
      </c>
      <c r="U55" s="233">
        <v>-5647</v>
      </c>
      <c r="V55" s="233">
        <v>-8763</v>
      </c>
    </row>
    <row r="56" spans="13:22">
      <c r="M56" s="224"/>
      <c r="N56" s="224"/>
      <c r="O56" s="388" t="s">
        <v>453</v>
      </c>
      <c r="P56" s="389"/>
      <c r="Q56" s="389"/>
      <c r="R56" s="389"/>
      <c r="S56" s="389"/>
      <c r="T56" s="389"/>
      <c r="U56" s="389"/>
      <c r="V56" s="390"/>
    </row>
    <row r="57" spans="13:22" ht="52.5">
      <c r="M57" s="224" t="s">
        <v>433</v>
      </c>
      <c r="N57" s="227"/>
      <c r="O57" s="232">
        <v>2172727</v>
      </c>
      <c r="P57" s="232">
        <v>2665860</v>
      </c>
      <c r="Q57" s="232">
        <v>3059973</v>
      </c>
      <c r="R57" s="232">
        <v>3212318</v>
      </c>
      <c r="S57" s="232">
        <v>3032605</v>
      </c>
      <c r="T57" s="232">
        <v>3219458</v>
      </c>
      <c r="U57" s="232">
        <v>4665935</v>
      </c>
      <c r="V57" s="232">
        <v>5593790</v>
      </c>
    </row>
    <row r="58" spans="13:22" ht="78.75">
      <c r="M58" s="228" t="s">
        <v>391</v>
      </c>
      <c r="N58" s="227" t="s">
        <v>392</v>
      </c>
      <c r="O58" s="233">
        <v>152205</v>
      </c>
      <c r="P58" s="233">
        <v>226252</v>
      </c>
      <c r="Q58" s="233">
        <v>242655</v>
      </c>
      <c r="R58" s="233">
        <v>296635</v>
      </c>
      <c r="S58" s="233">
        <v>313786</v>
      </c>
      <c r="T58" s="233">
        <v>363672</v>
      </c>
      <c r="U58" s="233">
        <v>593229</v>
      </c>
      <c r="V58" s="233">
        <v>640831</v>
      </c>
    </row>
    <row r="59" spans="13:22" ht="56.25">
      <c r="M59" s="228" t="s">
        <v>396</v>
      </c>
      <c r="N59" s="227" t="s">
        <v>397</v>
      </c>
      <c r="O59" s="233">
        <v>81990</v>
      </c>
      <c r="P59" s="233">
        <v>126991</v>
      </c>
      <c r="Q59" s="233">
        <v>158814</v>
      </c>
      <c r="R59" s="233">
        <v>152122</v>
      </c>
      <c r="S59" s="233">
        <v>132865</v>
      </c>
      <c r="T59" s="233">
        <v>134013</v>
      </c>
      <c r="U59" s="233">
        <v>185822</v>
      </c>
      <c r="V59" s="233">
        <v>239305</v>
      </c>
    </row>
    <row r="60" spans="13:22" ht="33.75">
      <c r="M60" s="228" t="s">
        <v>434</v>
      </c>
      <c r="N60" s="227" t="s">
        <v>435</v>
      </c>
      <c r="O60" s="233">
        <v>701313</v>
      </c>
      <c r="P60" s="233">
        <v>852720</v>
      </c>
      <c r="Q60" s="233">
        <v>929362</v>
      </c>
      <c r="R60" s="233">
        <v>883522</v>
      </c>
      <c r="S60" s="233">
        <v>801266</v>
      </c>
      <c r="T60" s="233">
        <v>852740</v>
      </c>
      <c r="U60" s="233">
        <v>1257907</v>
      </c>
      <c r="V60" s="233">
        <v>1528811</v>
      </c>
    </row>
    <row r="61" spans="13:22" ht="78.75">
      <c r="M61" s="228" t="s">
        <v>398</v>
      </c>
      <c r="N61" s="227" t="s">
        <v>399</v>
      </c>
      <c r="O61" s="233">
        <v>84042</v>
      </c>
      <c r="P61" s="233">
        <v>98114</v>
      </c>
      <c r="Q61" s="233">
        <v>125648</v>
      </c>
      <c r="R61" s="233">
        <v>136078</v>
      </c>
      <c r="S61" s="233">
        <v>125638</v>
      </c>
      <c r="T61" s="233">
        <v>130599</v>
      </c>
      <c r="U61" s="233">
        <v>181187</v>
      </c>
      <c r="V61" s="233">
        <v>226490</v>
      </c>
    </row>
    <row r="62" spans="13:22" ht="56.25">
      <c r="M62" s="228" t="s">
        <v>417</v>
      </c>
      <c r="N62" s="227" t="s">
        <v>436</v>
      </c>
      <c r="O62" s="233">
        <v>20867</v>
      </c>
      <c r="P62" s="233">
        <v>23785</v>
      </c>
      <c r="Q62" s="233">
        <v>21144</v>
      </c>
      <c r="R62" s="233">
        <v>21123</v>
      </c>
      <c r="S62" s="233">
        <v>18814</v>
      </c>
      <c r="T62" s="233">
        <v>18220</v>
      </c>
      <c r="U62" s="233">
        <v>24507</v>
      </c>
      <c r="V62" s="233">
        <v>29317</v>
      </c>
    </row>
    <row r="63" spans="13:22" ht="22.5">
      <c r="M63" s="228" t="s">
        <v>372</v>
      </c>
      <c r="N63" s="227" t="s">
        <v>437</v>
      </c>
      <c r="O63" s="233">
        <v>100474</v>
      </c>
      <c r="P63" s="233">
        <v>136729</v>
      </c>
      <c r="Q63" s="233">
        <v>150841</v>
      </c>
      <c r="R63" s="233">
        <v>157723</v>
      </c>
      <c r="S63" s="233">
        <v>133088</v>
      </c>
      <c r="T63" s="233">
        <v>142557</v>
      </c>
      <c r="U63" s="233">
        <v>221411</v>
      </c>
      <c r="V63" s="233">
        <v>303533</v>
      </c>
    </row>
    <row r="64" spans="13:22" ht="90">
      <c r="M64" s="228" t="s">
        <v>389</v>
      </c>
      <c r="N64" s="227" t="s">
        <v>438</v>
      </c>
      <c r="O64" s="233">
        <v>242627</v>
      </c>
      <c r="P64" s="233">
        <v>297408</v>
      </c>
      <c r="Q64" s="233">
        <v>360396</v>
      </c>
      <c r="R64" s="233">
        <v>389511</v>
      </c>
      <c r="S64" s="233">
        <v>342269</v>
      </c>
      <c r="T64" s="233">
        <v>384838</v>
      </c>
      <c r="U64" s="233">
        <v>574479</v>
      </c>
      <c r="V64" s="233">
        <v>670565</v>
      </c>
    </row>
    <row r="65" spans="13:22" ht="78.75">
      <c r="M65" s="228" t="s">
        <v>393</v>
      </c>
      <c r="N65" s="227" t="s">
        <v>439</v>
      </c>
      <c r="O65" s="233">
        <v>143717</v>
      </c>
      <c r="P65" s="233">
        <v>184244</v>
      </c>
      <c r="Q65" s="233">
        <v>204020</v>
      </c>
      <c r="R65" s="233">
        <v>216778</v>
      </c>
      <c r="S65" s="233">
        <v>200075</v>
      </c>
      <c r="T65" s="233">
        <v>210960</v>
      </c>
      <c r="U65" s="233">
        <v>306047</v>
      </c>
      <c r="V65" s="233">
        <v>354332</v>
      </c>
    </row>
    <row r="66" spans="13:22" ht="56.25">
      <c r="M66" s="228" t="s">
        <v>415</v>
      </c>
      <c r="N66" s="227" t="s">
        <v>440</v>
      </c>
      <c r="O66" s="233">
        <v>18557</v>
      </c>
      <c r="P66" s="233">
        <v>20782</v>
      </c>
      <c r="Q66" s="233">
        <v>20936</v>
      </c>
      <c r="R66" s="233">
        <v>21275</v>
      </c>
      <c r="S66" s="233">
        <v>20771</v>
      </c>
      <c r="T66" s="233">
        <v>21212</v>
      </c>
      <c r="U66" s="233">
        <v>27062</v>
      </c>
      <c r="V66" s="233">
        <v>32725</v>
      </c>
    </row>
    <row r="67" spans="13:22" ht="45">
      <c r="M67" s="228" t="s">
        <v>405</v>
      </c>
      <c r="N67" s="227" t="s">
        <v>406</v>
      </c>
      <c r="O67" s="233">
        <v>63130</v>
      </c>
      <c r="P67" s="233">
        <v>70510</v>
      </c>
      <c r="Q67" s="233">
        <v>84934</v>
      </c>
      <c r="R67" s="233">
        <v>94378</v>
      </c>
      <c r="S67" s="233">
        <v>97482</v>
      </c>
      <c r="T67" s="233">
        <v>104208</v>
      </c>
      <c r="U67" s="233">
        <v>151735</v>
      </c>
      <c r="V67" s="233">
        <v>197964</v>
      </c>
    </row>
    <row r="68" spans="13:22" ht="33.75">
      <c r="M68" s="228" t="s">
        <v>403</v>
      </c>
      <c r="N68" s="227" t="s">
        <v>404</v>
      </c>
      <c r="O68" s="233">
        <v>97304</v>
      </c>
      <c r="P68" s="233">
        <v>94831</v>
      </c>
      <c r="Q68" s="233">
        <v>95550</v>
      </c>
      <c r="R68" s="233">
        <v>103522</v>
      </c>
      <c r="S68" s="233">
        <v>107574</v>
      </c>
      <c r="T68" s="233">
        <v>88768</v>
      </c>
      <c r="U68" s="233">
        <v>100591</v>
      </c>
      <c r="V68" s="233">
        <v>115482</v>
      </c>
    </row>
    <row r="69" spans="13:22" ht="33.75">
      <c r="M69" s="228" t="s">
        <v>400</v>
      </c>
      <c r="N69" s="227" t="s">
        <v>441</v>
      </c>
      <c r="O69" s="233">
        <v>79489</v>
      </c>
      <c r="P69" s="233">
        <v>94219</v>
      </c>
      <c r="Q69" s="233">
        <v>112208</v>
      </c>
      <c r="R69" s="233">
        <v>129968</v>
      </c>
      <c r="S69" s="233">
        <v>134274</v>
      </c>
      <c r="T69" s="233">
        <v>149647</v>
      </c>
      <c r="U69" s="233">
        <v>180807</v>
      </c>
      <c r="V69" s="233">
        <v>208554</v>
      </c>
    </row>
    <row r="70" spans="13:22" ht="45">
      <c r="M70" s="228" t="s">
        <v>409</v>
      </c>
      <c r="N70" s="227" t="s">
        <v>442</v>
      </c>
      <c r="O70" s="233">
        <v>46551</v>
      </c>
      <c r="P70" s="233">
        <v>50150</v>
      </c>
      <c r="Q70" s="233">
        <v>81851</v>
      </c>
      <c r="R70" s="233">
        <v>94325</v>
      </c>
      <c r="S70" s="233">
        <v>86972</v>
      </c>
      <c r="T70" s="233">
        <v>82501</v>
      </c>
      <c r="U70" s="233">
        <v>117016</v>
      </c>
      <c r="V70" s="233">
        <v>143538</v>
      </c>
    </row>
    <row r="71" spans="13:22" ht="90">
      <c r="M71" s="228" t="s">
        <v>413</v>
      </c>
      <c r="N71" s="227" t="s">
        <v>443</v>
      </c>
      <c r="O71" s="233">
        <v>21245</v>
      </c>
      <c r="P71" s="233">
        <v>25675</v>
      </c>
      <c r="Q71" s="233">
        <v>31495</v>
      </c>
      <c r="R71" s="233">
        <v>35116</v>
      </c>
      <c r="S71" s="233">
        <v>33368</v>
      </c>
      <c r="T71" s="233">
        <v>34580</v>
      </c>
      <c r="U71" s="233">
        <v>48946</v>
      </c>
      <c r="V71" s="233">
        <v>59353</v>
      </c>
    </row>
    <row r="72" spans="13:22" ht="78.75">
      <c r="M72" s="228" t="s">
        <v>407</v>
      </c>
      <c r="N72" s="227" t="s">
        <v>444</v>
      </c>
      <c r="O72" s="233">
        <v>62740</v>
      </c>
      <c r="P72" s="233">
        <v>64255</v>
      </c>
      <c r="Q72" s="233">
        <v>75251</v>
      </c>
      <c r="R72" s="233">
        <v>83190</v>
      </c>
      <c r="S72" s="233">
        <v>106185</v>
      </c>
      <c r="T72" s="233">
        <v>120090</v>
      </c>
      <c r="U72" s="233">
        <v>147522</v>
      </c>
      <c r="V72" s="233">
        <v>177257</v>
      </c>
    </row>
    <row r="73" spans="13:22">
      <c r="M73" s="228" t="s">
        <v>374</v>
      </c>
      <c r="N73" s="227" t="s">
        <v>445</v>
      </c>
      <c r="O73" s="233">
        <v>69373</v>
      </c>
      <c r="P73" s="233">
        <v>77854</v>
      </c>
      <c r="Q73" s="233">
        <v>90118</v>
      </c>
      <c r="R73" s="233">
        <v>102944</v>
      </c>
      <c r="S73" s="233">
        <v>101329</v>
      </c>
      <c r="T73" s="233">
        <v>100676</v>
      </c>
      <c r="U73" s="233">
        <v>118642</v>
      </c>
      <c r="V73" s="233">
        <v>130207</v>
      </c>
    </row>
    <row r="74" spans="13:22" ht="56.25">
      <c r="M74" s="228" t="s">
        <v>411</v>
      </c>
      <c r="N74" s="227" t="s">
        <v>446</v>
      </c>
      <c r="O74" s="233">
        <v>48878</v>
      </c>
      <c r="P74" s="233">
        <v>58298</v>
      </c>
      <c r="Q74" s="233">
        <v>67413</v>
      </c>
      <c r="R74" s="233">
        <v>71810</v>
      </c>
      <c r="S74" s="233">
        <v>67885</v>
      </c>
      <c r="T74" s="233">
        <v>73472</v>
      </c>
      <c r="U74" s="233">
        <v>84747</v>
      </c>
      <c r="V74" s="233">
        <v>105307</v>
      </c>
    </row>
    <row r="75" spans="13:22" ht="45">
      <c r="M75" s="228" t="s">
        <v>421</v>
      </c>
      <c r="N75" s="227" t="s">
        <v>447</v>
      </c>
      <c r="O75" s="233">
        <v>8624</v>
      </c>
      <c r="P75" s="233">
        <v>11418</v>
      </c>
      <c r="Q75" s="233">
        <v>16206</v>
      </c>
      <c r="R75" s="233">
        <v>18733</v>
      </c>
      <c r="S75" s="233">
        <v>18165</v>
      </c>
      <c r="T75" s="233">
        <v>16778</v>
      </c>
      <c r="U75" s="233">
        <v>20751</v>
      </c>
      <c r="V75" s="233">
        <v>23356</v>
      </c>
    </row>
    <row r="76" spans="13:22" ht="33.75">
      <c r="M76" s="228" t="s">
        <v>419</v>
      </c>
      <c r="N76" s="227" t="s">
        <v>448</v>
      </c>
      <c r="O76" s="233">
        <v>11911</v>
      </c>
      <c r="P76" s="233">
        <v>14308</v>
      </c>
      <c r="Q76" s="233">
        <v>16384</v>
      </c>
      <c r="R76" s="233">
        <v>18401</v>
      </c>
      <c r="S76" s="233">
        <v>19590</v>
      </c>
      <c r="T76" s="233">
        <v>20128</v>
      </c>
      <c r="U76" s="233">
        <v>22682</v>
      </c>
      <c r="V76" s="233">
        <v>29402</v>
      </c>
    </row>
    <row r="77" spans="13:22" ht="52.5">
      <c r="M77" s="224" t="s">
        <v>449</v>
      </c>
      <c r="N77" s="229"/>
      <c r="O77" s="232">
        <v>2055037</v>
      </c>
      <c r="P77" s="232">
        <v>2528543</v>
      </c>
      <c r="Q77" s="232">
        <v>2885226</v>
      </c>
      <c r="R77" s="232">
        <v>3027154</v>
      </c>
      <c r="S77" s="232">
        <v>2861396</v>
      </c>
      <c r="T77" s="232">
        <v>3049659</v>
      </c>
      <c r="U77" s="232">
        <v>4365090</v>
      </c>
      <c r="V77" s="232">
        <v>5216329</v>
      </c>
    </row>
    <row r="78" spans="13:22" ht="22.5">
      <c r="M78" s="228" t="s">
        <v>381</v>
      </c>
      <c r="N78" s="230"/>
      <c r="O78" s="233">
        <v>120359</v>
      </c>
      <c r="P78" s="233">
        <v>138931</v>
      </c>
      <c r="Q78" s="233">
        <v>177360</v>
      </c>
      <c r="R78" s="233">
        <v>187981</v>
      </c>
      <c r="S78" s="233">
        <v>173390</v>
      </c>
      <c r="T78" s="233">
        <v>171900</v>
      </c>
      <c r="U78" s="233">
        <v>304258</v>
      </c>
      <c r="V78" s="233">
        <v>383390</v>
      </c>
    </row>
    <row r="79" spans="13:22" ht="22.5">
      <c r="M79" s="228" t="s">
        <v>450</v>
      </c>
      <c r="N79" s="230"/>
      <c r="O79" s="233">
        <v>-2669</v>
      </c>
      <c r="P79" s="233">
        <v>-1614</v>
      </c>
      <c r="Q79" s="233">
        <v>-2613</v>
      </c>
      <c r="R79" s="233">
        <v>-2817</v>
      </c>
      <c r="S79" s="233">
        <v>-2181</v>
      </c>
      <c r="T79" s="233">
        <v>-2101</v>
      </c>
      <c r="U79" s="233">
        <v>-3413</v>
      </c>
      <c r="V79" s="233">
        <v>-5929</v>
      </c>
    </row>
    <row r="80" spans="13:22">
      <c r="M80" s="224"/>
      <c r="N80" s="230"/>
      <c r="O80" s="388"/>
      <c r="P80" s="389"/>
      <c r="Q80" s="389"/>
      <c r="R80" s="389"/>
      <c r="S80" s="389"/>
      <c r="T80" s="389"/>
      <c r="U80" s="389"/>
      <c r="V80" s="390"/>
    </row>
    <row r="81" spans="13:22" ht="31.5">
      <c r="M81" s="224" t="s">
        <v>454</v>
      </c>
      <c r="N81" s="230"/>
      <c r="O81" s="232">
        <v>949619</v>
      </c>
      <c r="P81" s="232">
        <v>1138338</v>
      </c>
      <c r="Q81" s="232">
        <v>1303094</v>
      </c>
      <c r="R81" s="232">
        <v>1404293</v>
      </c>
      <c r="S81" s="232">
        <v>1369190</v>
      </c>
      <c r="T81" s="232">
        <v>1431826</v>
      </c>
      <c r="U81" s="232">
        <v>2037084</v>
      </c>
      <c r="V81" s="232">
        <v>2444191</v>
      </c>
    </row>
    <row r="82" spans="13:22" ht="78.75">
      <c r="M82" s="228" t="s">
        <v>391</v>
      </c>
      <c r="N82" s="231" t="s">
        <v>392</v>
      </c>
      <c r="O82" s="233">
        <v>63437</v>
      </c>
      <c r="P82" s="233">
        <v>95989</v>
      </c>
      <c r="Q82" s="233">
        <v>102296</v>
      </c>
      <c r="R82" s="233">
        <v>124016</v>
      </c>
      <c r="S82" s="233">
        <v>131721</v>
      </c>
      <c r="T82" s="233">
        <v>154090</v>
      </c>
      <c r="U82" s="233">
        <v>254994</v>
      </c>
      <c r="V82" s="233">
        <v>273147</v>
      </c>
    </row>
    <row r="83" spans="13:22" ht="56.25">
      <c r="M83" s="228" t="s">
        <v>396</v>
      </c>
      <c r="N83" s="231" t="s">
        <v>397</v>
      </c>
      <c r="O83" s="233">
        <v>41212</v>
      </c>
      <c r="P83" s="233">
        <v>69352</v>
      </c>
      <c r="Q83" s="233">
        <v>85029</v>
      </c>
      <c r="R83" s="233">
        <v>79133</v>
      </c>
      <c r="S83" s="233">
        <v>68728</v>
      </c>
      <c r="T83" s="233">
        <v>68173</v>
      </c>
      <c r="U83" s="233">
        <v>94686</v>
      </c>
      <c r="V83" s="233">
        <v>123664</v>
      </c>
    </row>
    <row r="84" spans="13:22" ht="33.75">
      <c r="M84" s="228" t="s">
        <v>434</v>
      </c>
      <c r="N84" s="231" t="s">
        <v>435</v>
      </c>
      <c r="O84" s="233">
        <v>138270</v>
      </c>
      <c r="P84" s="233">
        <v>147393</v>
      </c>
      <c r="Q84" s="233">
        <v>151160</v>
      </c>
      <c r="R84" s="233">
        <v>156671</v>
      </c>
      <c r="S84" s="233">
        <v>150817</v>
      </c>
      <c r="T84" s="233">
        <v>164491</v>
      </c>
      <c r="U84" s="233">
        <v>245371</v>
      </c>
      <c r="V84" s="233">
        <v>305703</v>
      </c>
    </row>
    <row r="85" spans="13:22" ht="78.75">
      <c r="M85" s="228" t="s">
        <v>398</v>
      </c>
      <c r="N85" s="231" t="s">
        <v>399</v>
      </c>
      <c r="O85" s="233">
        <v>29129</v>
      </c>
      <c r="P85" s="233">
        <v>32126</v>
      </c>
      <c r="Q85" s="233">
        <v>39604</v>
      </c>
      <c r="R85" s="233">
        <v>41945</v>
      </c>
      <c r="S85" s="233">
        <v>38755</v>
      </c>
      <c r="T85" s="233">
        <v>39436</v>
      </c>
      <c r="U85" s="233">
        <v>53967</v>
      </c>
      <c r="V85" s="233">
        <v>68798</v>
      </c>
    </row>
    <row r="86" spans="13:22" ht="56.25">
      <c r="M86" s="228" t="s">
        <v>417</v>
      </c>
      <c r="N86" s="231" t="s">
        <v>436</v>
      </c>
      <c r="O86" s="233">
        <v>6663</v>
      </c>
      <c r="P86" s="233">
        <v>7911</v>
      </c>
      <c r="Q86" s="233">
        <v>5719</v>
      </c>
      <c r="R86" s="233">
        <v>6300</v>
      </c>
      <c r="S86" s="233">
        <v>5762</v>
      </c>
      <c r="T86" s="233">
        <v>5285</v>
      </c>
      <c r="U86" s="233">
        <v>6688</v>
      </c>
      <c r="V86" s="233">
        <v>7815</v>
      </c>
    </row>
    <row r="87" spans="13:22" ht="22.5">
      <c r="M87" s="228" t="s">
        <v>372</v>
      </c>
      <c r="N87" s="231" t="s">
        <v>437</v>
      </c>
      <c r="O87" s="233">
        <v>23903</v>
      </c>
      <c r="P87" s="233">
        <v>34918</v>
      </c>
      <c r="Q87" s="233">
        <v>35592</v>
      </c>
      <c r="R87" s="233">
        <v>34516</v>
      </c>
      <c r="S87" s="233">
        <v>29632</v>
      </c>
      <c r="T87" s="233">
        <v>30106</v>
      </c>
      <c r="U87" s="233">
        <v>44795</v>
      </c>
      <c r="V87" s="233">
        <v>59619</v>
      </c>
    </row>
    <row r="88" spans="13:22" ht="90">
      <c r="M88" s="228" t="s">
        <v>389</v>
      </c>
      <c r="N88" s="231" t="s">
        <v>438</v>
      </c>
      <c r="O88" s="233">
        <v>132083</v>
      </c>
      <c r="P88" s="233">
        <v>164943</v>
      </c>
      <c r="Q88" s="233">
        <v>194745</v>
      </c>
      <c r="R88" s="233">
        <v>201133</v>
      </c>
      <c r="S88" s="233">
        <v>182674</v>
      </c>
      <c r="T88" s="233">
        <v>197356</v>
      </c>
      <c r="U88" s="233">
        <v>285741</v>
      </c>
      <c r="V88" s="233">
        <v>326457</v>
      </c>
    </row>
    <row r="89" spans="13:22" ht="78.75">
      <c r="M89" s="228" t="s">
        <v>393</v>
      </c>
      <c r="N89" s="231" t="s">
        <v>439</v>
      </c>
      <c r="O89" s="233">
        <v>75360</v>
      </c>
      <c r="P89" s="233">
        <v>93627</v>
      </c>
      <c r="Q89" s="233">
        <v>96677</v>
      </c>
      <c r="R89" s="233">
        <v>99246</v>
      </c>
      <c r="S89" s="233">
        <v>94015</v>
      </c>
      <c r="T89" s="233">
        <v>98406</v>
      </c>
      <c r="U89" s="233">
        <v>139208</v>
      </c>
      <c r="V89" s="233">
        <v>163400</v>
      </c>
    </row>
    <row r="90" spans="13:22" ht="56.25">
      <c r="M90" s="228" t="s">
        <v>415</v>
      </c>
      <c r="N90" s="231" t="s">
        <v>440</v>
      </c>
      <c r="O90" s="233">
        <v>8243</v>
      </c>
      <c r="P90" s="233">
        <v>9591</v>
      </c>
      <c r="Q90" s="233">
        <v>9624</v>
      </c>
      <c r="R90" s="233">
        <v>9589</v>
      </c>
      <c r="S90" s="233">
        <v>9582</v>
      </c>
      <c r="T90" s="233">
        <v>10143</v>
      </c>
      <c r="U90" s="233">
        <v>12612</v>
      </c>
      <c r="V90" s="233">
        <v>16210</v>
      </c>
    </row>
    <row r="91" spans="13:22" ht="45">
      <c r="M91" s="228" t="s">
        <v>405</v>
      </c>
      <c r="N91" s="231" t="s">
        <v>406</v>
      </c>
      <c r="O91" s="233">
        <v>28601</v>
      </c>
      <c r="P91" s="233">
        <v>34331</v>
      </c>
      <c r="Q91" s="233">
        <v>40855</v>
      </c>
      <c r="R91" s="233">
        <v>44182</v>
      </c>
      <c r="S91" s="233">
        <v>47658</v>
      </c>
      <c r="T91" s="233">
        <v>52556</v>
      </c>
      <c r="U91" s="233">
        <v>77308</v>
      </c>
      <c r="V91" s="233">
        <v>96745</v>
      </c>
    </row>
    <row r="92" spans="13:22" ht="33.75">
      <c r="M92" s="228" t="s">
        <v>403</v>
      </c>
      <c r="N92" s="231" t="s">
        <v>404</v>
      </c>
      <c r="O92" s="233">
        <v>60665</v>
      </c>
      <c r="P92" s="233">
        <v>56950</v>
      </c>
      <c r="Q92" s="233">
        <v>59294</v>
      </c>
      <c r="R92" s="233">
        <v>65798</v>
      </c>
      <c r="S92" s="233">
        <v>65008</v>
      </c>
      <c r="T92" s="233">
        <v>55730</v>
      </c>
      <c r="U92" s="233">
        <v>61168</v>
      </c>
      <c r="V92" s="233">
        <v>77561</v>
      </c>
    </row>
    <row r="93" spans="13:22" ht="33.75">
      <c r="M93" s="228" t="s">
        <v>400</v>
      </c>
      <c r="N93" s="231" t="s">
        <v>441</v>
      </c>
      <c r="O93" s="233">
        <v>53470</v>
      </c>
      <c r="P93" s="233">
        <v>59362</v>
      </c>
      <c r="Q93" s="233">
        <v>73187</v>
      </c>
      <c r="R93" s="233">
        <v>89131</v>
      </c>
      <c r="S93" s="233">
        <v>93428</v>
      </c>
      <c r="T93" s="233">
        <v>102588</v>
      </c>
      <c r="U93" s="233">
        <v>125759</v>
      </c>
      <c r="V93" s="233">
        <v>148802</v>
      </c>
    </row>
    <row r="94" spans="13:22" ht="45">
      <c r="M94" s="228" t="s">
        <v>409</v>
      </c>
      <c r="N94" s="231" t="s">
        <v>442</v>
      </c>
      <c r="O94" s="233">
        <v>24248</v>
      </c>
      <c r="P94" s="233">
        <v>25294</v>
      </c>
      <c r="Q94" s="233">
        <v>38909</v>
      </c>
      <c r="R94" s="233">
        <v>46362</v>
      </c>
      <c r="S94" s="233">
        <v>44396</v>
      </c>
      <c r="T94" s="233">
        <v>41101</v>
      </c>
      <c r="U94" s="233">
        <v>58561</v>
      </c>
      <c r="V94" s="233">
        <v>72380</v>
      </c>
    </row>
    <row r="95" spans="13:22" ht="90">
      <c r="M95" s="228" t="s">
        <v>413</v>
      </c>
      <c r="N95" s="231" t="s">
        <v>443</v>
      </c>
      <c r="O95" s="233">
        <v>10436</v>
      </c>
      <c r="P95" s="233">
        <v>12311</v>
      </c>
      <c r="Q95" s="233">
        <v>15027</v>
      </c>
      <c r="R95" s="233">
        <v>16332</v>
      </c>
      <c r="S95" s="233">
        <v>16621</v>
      </c>
      <c r="T95" s="233">
        <v>17608</v>
      </c>
      <c r="U95" s="233">
        <v>23499</v>
      </c>
      <c r="V95" s="233">
        <v>29772</v>
      </c>
    </row>
    <row r="96" spans="13:22" ht="78.75">
      <c r="M96" s="228" t="s">
        <v>407</v>
      </c>
      <c r="N96" s="231" t="s">
        <v>444</v>
      </c>
      <c r="O96" s="233">
        <v>45242</v>
      </c>
      <c r="P96" s="233">
        <v>48741</v>
      </c>
      <c r="Q96" s="233">
        <v>54021</v>
      </c>
      <c r="R96" s="233">
        <v>60827</v>
      </c>
      <c r="S96" s="233">
        <v>72439</v>
      </c>
      <c r="T96" s="233">
        <v>80799</v>
      </c>
      <c r="U96" s="233">
        <v>95957</v>
      </c>
      <c r="V96" s="233">
        <v>116229</v>
      </c>
    </row>
    <row r="97" spans="13:22">
      <c r="M97" s="228" t="s">
        <v>374</v>
      </c>
      <c r="N97" s="231" t="s">
        <v>445</v>
      </c>
      <c r="O97" s="233">
        <v>46256</v>
      </c>
      <c r="P97" s="233">
        <v>53461</v>
      </c>
      <c r="Q97" s="233">
        <v>62655</v>
      </c>
      <c r="R97" s="233">
        <v>72896</v>
      </c>
      <c r="S97" s="233">
        <v>75692</v>
      </c>
      <c r="T97" s="233">
        <v>73679</v>
      </c>
      <c r="U97" s="233">
        <v>79064</v>
      </c>
      <c r="V97" s="233">
        <v>89981</v>
      </c>
    </row>
    <row r="98" spans="13:22" ht="56.25">
      <c r="M98" s="228" t="s">
        <v>411</v>
      </c>
      <c r="N98" s="231" t="s">
        <v>446</v>
      </c>
      <c r="O98" s="233">
        <v>31551</v>
      </c>
      <c r="P98" s="233">
        <v>38844</v>
      </c>
      <c r="Q98" s="233">
        <v>43929</v>
      </c>
      <c r="R98" s="233">
        <v>47518</v>
      </c>
      <c r="S98" s="233">
        <v>45745</v>
      </c>
      <c r="T98" s="233">
        <v>45937</v>
      </c>
      <c r="U98" s="233">
        <v>49886</v>
      </c>
      <c r="V98" s="233">
        <v>58773</v>
      </c>
    </row>
    <row r="99" spans="13:22" ht="45">
      <c r="M99" s="228" t="s">
        <v>421</v>
      </c>
      <c r="N99" s="231" t="s">
        <v>447</v>
      </c>
      <c r="O99" s="233">
        <v>5123</v>
      </c>
      <c r="P99" s="233">
        <v>6635</v>
      </c>
      <c r="Q99" s="233">
        <v>9007</v>
      </c>
      <c r="R99" s="233">
        <v>11108</v>
      </c>
      <c r="S99" s="233">
        <v>11878</v>
      </c>
      <c r="T99" s="233">
        <v>10738</v>
      </c>
      <c r="U99" s="233">
        <v>12156</v>
      </c>
      <c r="V99" s="233">
        <v>13652</v>
      </c>
    </row>
    <row r="100" spans="13:22" ht="33.75">
      <c r="M100" s="228" t="s">
        <v>419</v>
      </c>
      <c r="N100" s="231" t="s">
        <v>448</v>
      </c>
      <c r="O100" s="233">
        <v>8037</v>
      </c>
      <c r="P100" s="233">
        <v>9242</v>
      </c>
      <c r="Q100" s="233">
        <v>11017</v>
      </c>
      <c r="R100" s="233">
        <v>12426</v>
      </c>
      <c r="S100" s="233">
        <v>13430</v>
      </c>
      <c r="T100" s="233">
        <v>13805</v>
      </c>
      <c r="U100" s="233">
        <v>14819</v>
      </c>
      <c r="V100" s="233">
        <v>18022</v>
      </c>
    </row>
    <row r="101" spans="13:22" ht="52.5">
      <c r="M101" s="224" t="s">
        <v>452</v>
      </c>
      <c r="N101" s="225"/>
      <c r="O101" s="232">
        <v>831929</v>
      </c>
      <c r="P101" s="232">
        <v>1001021</v>
      </c>
      <c r="Q101" s="232">
        <v>1128347</v>
      </c>
      <c r="R101" s="232">
        <v>1219129</v>
      </c>
      <c r="S101" s="232">
        <v>1197981</v>
      </c>
      <c r="T101" s="232">
        <v>1262027</v>
      </c>
      <c r="U101" s="232">
        <v>1736239</v>
      </c>
      <c r="V101" s="232">
        <v>2066730</v>
      </c>
    </row>
    <row r="102" spans="13:22" ht="22.5">
      <c r="M102" s="228" t="s">
        <v>381</v>
      </c>
      <c r="N102" s="228"/>
      <c r="O102" s="233">
        <v>120359</v>
      </c>
      <c r="P102" s="233">
        <v>138931</v>
      </c>
      <c r="Q102" s="233">
        <v>177360</v>
      </c>
      <c r="R102" s="233">
        <v>187981</v>
      </c>
      <c r="S102" s="233">
        <v>173390</v>
      </c>
      <c r="T102" s="233">
        <v>171900</v>
      </c>
      <c r="U102" s="233">
        <v>304258</v>
      </c>
      <c r="V102" s="233">
        <v>383390</v>
      </c>
    </row>
    <row r="103" spans="13:22" ht="22.5">
      <c r="M103" s="228" t="s">
        <v>450</v>
      </c>
      <c r="N103" s="228"/>
      <c r="O103" s="233">
        <v>-2669</v>
      </c>
      <c r="P103" s="233">
        <v>-1614</v>
      </c>
      <c r="Q103" s="233">
        <v>-2613</v>
      </c>
      <c r="R103" s="233">
        <v>-2817</v>
      </c>
      <c r="S103" s="233">
        <v>-2181</v>
      </c>
      <c r="T103" s="233">
        <v>-2101</v>
      </c>
      <c r="U103" s="233">
        <v>-3413</v>
      </c>
      <c r="V103" s="233">
        <v>-5929</v>
      </c>
    </row>
    <row r="104" spans="13:22">
      <c r="M104" s="224"/>
      <c r="N104" s="224"/>
      <c r="O104" s="388" t="s">
        <v>455</v>
      </c>
      <c r="P104" s="389"/>
      <c r="Q104" s="389"/>
      <c r="R104" s="389"/>
      <c r="S104" s="389"/>
      <c r="T104" s="389"/>
      <c r="U104" s="389"/>
      <c r="V104" s="390"/>
    </row>
    <row r="105" spans="13:22" ht="52.5">
      <c r="M105" s="224" t="s">
        <v>433</v>
      </c>
      <c r="N105" s="227"/>
      <c r="O105" s="236">
        <v>105.2</v>
      </c>
      <c r="P105" s="236">
        <v>106.3</v>
      </c>
      <c r="Q105" s="236">
        <v>100.5</v>
      </c>
      <c r="R105" s="236">
        <v>99.3</v>
      </c>
      <c r="S105" s="236">
        <v>93</v>
      </c>
      <c r="T105" s="236">
        <v>90.5</v>
      </c>
      <c r="U105" s="236">
        <v>104</v>
      </c>
      <c r="V105" s="236">
        <v>103.2</v>
      </c>
    </row>
    <row r="106" spans="13:22" ht="78.75">
      <c r="M106" s="228" t="s">
        <v>391</v>
      </c>
      <c r="N106" s="227" t="s">
        <v>392</v>
      </c>
      <c r="O106" s="237">
        <v>98.6</v>
      </c>
      <c r="P106" s="237">
        <v>119.5</v>
      </c>
      <c r="Q106" s="237">
        <v>95.7</v>
      </c>
      <c r="R106" s="237">
        <v>113.3</v>
      </c>
      <c r="S106" s="237">
        <v>102.2</v>
      </c>
      <c r="T106" s="237">
        <v>95.4</v>
      </c>
      <c r="U106" s="237">
        <v>106.2</v>
      </c>
      <c r="V106" s="237">
        <v>97.8</v>
      </c>
    </row>
    <row r="107" spans="13:22" ht="56.25">
      <c r="M107" s="228" t="s">
        <v>396</v>
      </c>
      <c r="N107" s="227" t="s">
        <v>397</v>
      </c>
      <c r="O107" s="237">
        <v>102.2</v>
      </c>
      <c r="P107" s="237">
        <v>107</v>
      </c>
      <c r="Q107" s="237">
        <v>101.8</v>
      </c>
      <c r="R107" s="237">
        <v>100.4</v>
      </c>
      <c r="S107" s="237">
        <v>86.3</v>
      </c>
      <c r="T107" s="237">
        <v>85.8</v>
      </c>
      <c r="U107" s="237">
        <v>99.8</v>
      </c>
      <c r="V107" s="237">
        <v>94.3</v>
      </c>
    </row>
    <row r="108" spans="13:22" ht="33.75">
      <c r="M108" s="228" t="s">
        <v>434</v>
      </c>
      <c r="N108" s="227" t="s">
        <v>435</v>
      </c>
      <c r="O108" s="237">
        <v>112.6</v>
      </c>
      <c r="P108" s="237">
        <v>107.6</v>
      </c>
      <c r="Q108" s="237">
        <v>98</v>
      </c>
      <c r="R108" s="237">
        <v>92.7</v>
      </c>
      <c r="S108" s="237">
        <v>90.7</v>
      </c>
      <c r="T108" s="237">
        <v>87.4</v>
      </c>
      <c r="U108" s="237">
        <v>104.3</v>
      </c>
      <c r="V108" s="237">
        <v>104.8</v>
      </c>
    </row>
    <row r="109" spans="13:22" ht="78.75">
      <c r="M109" s="228" t="s">
        <v>398</v>
      </c>
      <c r="N109" s="227" t="s">
        <v>399</v>
      </c>
      <c r="O109" s="237">
        <v>108.1</v>
      </c>
      <c r="P109" s="237">
        <v>104.9</v>
      </c>
      <c r="Q109" s="237">
        <v>101.8</v>
      </c>
      <c r="R109" s="237">
        <v>98.6</v>
      </c>
      <c r="S109" s="237">
        <v>93.4</v>
      </c>
      <c r="T109" s="237">
        <v>88</v>
      </c>
      <c r="U109" s="237">
        <v>102.5</v>
      </c>
      <c r="V109" s="237">
        <v>93.5</v>
      </c>
    </row>
    <row r="110" spans="13:22" ht="56.25">
      <c r="M110" s="228" t="s">
        <v>417</v>
      </c>
      <c r="N110" s="227" t="s">
        <v>436</v>
      </c>
      <c r="O110" s="237">
        <v>134.5</v>
      </c>
      <c r="P110" s="237">
        <v>98.9</v>
      </c>
      <c r="Q110" s="237">
        <v>85.2</v>
      </c>
      <c r="R110" s="237">
        <v>92.4</v>
      </c>
      <c r="S110" s="237">
        <v>88.2</v>
      </c>
      <c r="T110" s="237">
        <v>77.599999999999994</v>
      </c>
      <c r="U110" s="237">
        <v>90.8</v>
      </c>
      <c r="V110" s="237">
        <v>95.6</v>
      </c>
    </row>
    <row r="111" spans="13:22" ht="22.5">
      <c r="M111" s="228" t="s">
        <v>372</v>
      </c>
      <c r="N111" s="227" t="s">
        <v>437</v>
      </c>
      <c r="O111" s="237">
        <v>89.7</v>
      </c>
      <c r="P111" s="237">
        <v>103.3</v>
      </c>
      <c r="Q111" s="237">
        <v>94.6</v>
      </c>
      <c r="R111" s="237">
        <v>88.5</v>
      </c>
      <c r="S111" s="237">
        <v>79.599999999999994</v>
      </c>
      <c r="T111" s="237">
        <v>87.7</v>
      </c>
      <c r="U111" s="237">
        <v>117.4</v>
      </c>
      <c r="V111" s="237">
        <v>126.3</v>
      </c>
    </row>
    <row r="112" spans="13:22" ht="90">
      <c r="M112" s="228" t="s">
        <v>389</v>
      </c>
      <c r="N112" s="227" t="s">
        <v>438</v>
      </c>
      <c r="O112" s="237">
        <v>104.9</v>
      </c>
      <c r="P112" s="237">
        <v>104.9</v>
      </c>
      <c r="Q112" s="237">
        <v>103.7</v>
      </c>
      <c r="R112" s="237">
        <v>101.9</v>
      </c>
      <c r="S112" s="237">
        <v>87.5</v>
      </c>
      <c r="T112" s="237">
        <v>86.9</v>
      </c>
      <c r="U112" s="237">
        <v>104.6</v>
      </c>
      <c r="V112" s="237">
        <v>103.9</v>
      </c>
    </row>
    <row r="113" spans="13:22" ht="78.75">
      <c r="M113" s="228" t="s">
        <v>393</v>
      </c>
      <c r="N113" s="227" t="s">
        <v>439</v>
      </c>
      <c r="O113" s="237">
        <v>101.9</v>
      </c>
      <c r="P113" s="237">
        <v>113.9</v>
      </c>
      <c r="Q113" s="237">
        <v>99.1</v>
      </c>
      <c r="R113" s="237">
        <v>102.1</v>
      </c>
      <c r="S113" s="237">
        <v>91</v>
      </c>
      <c r="T113" s="237">
        <v>97.1</v>
      </c>
      <c r="U113" s="237">
        <v>103.5</v>
      </c>
      <c r="V113" s="237">
        <v>103.6</v>
      </c>
    </row>
    <row r="114" spans="13:22" ht="56.25">
      <c r="M114" s="228" t="s">
        <v>415</v>
      </c>
      <c r="N114" s="227" t="s">
        <v>440</v>
      </c>
      <c r="O114" s="237">
        <v>114.2</v>
      </c>
      <c r="P114" s="237">
        <v>104.4</v>
      </c>
      <c r="Q114" s="237">
        <v>94.2</v>
      </c>
      <c r="R114" s="237">
        <v>96.6</v>
      </c>
      <c r="S114" s="237">
        <v>94.8</v>
      </c>
      <c r="T114" s="237">
        <v>98.9</v>
      </c>
      <c r="U114" s="237">
        <v>106.3</v>
      </c>
      <c r="V114" s="237">
        <v>100.3</v>
      </c>
    </row>
    <row r="115" spans="13:22" ht="45">
      <c r="M115" s="228" t="s">
        <v>405</v>
      </c>
      <c r="N115" s="227" t="s">
        <v>406</v>
      </c>
      <c r="O115" s="237">
        <v>104.3</v>
      </c>
      <c r="P115" s="237">
        <v>103.2</v>
      </c>
      <c r="Q115" s="237">
        <v>107.3</v>
      </c>
      <c r="R115" s="237">
        <v>106.5</v>
      </c>
      <c r="S115" s="237">
        <v>100</v>
      </c>
      <c r="T115" s="237">
        <v>99.1</v>
      </c>
      <c r="U115" s="237">
        <v>106.7</v>
      </c>
      <c r="V115" s="237">
        <v>108.2</v>
      </c>
    </row>
    <row r="116" spans="13:22" ht="33.75">
      <c r="M116" s="228" t="s">
        <v>403</v>
      </c>
      <c r="N116" s="227" t="s">
        <v>404</v>
      </c>
      <c r="O116" s="237">
        <v>105.5</v>
      </c>
      <c r="P116" s="237">
        <v>95.9</v>
      </c>
      <c r="Q116" s="237">
        <v>100.4</v>
      </c>
      <c r="R116" s="237">
        <v>105.6</v>
      </c>
      <c r="S116" s="237">
        <v>103.2</v>
      </c>
      <c r="T116" s="237">
        <v>76</v>
      </c>
      <c r="U116" s="237">
        <v>93.3</v>
      </c>
      <c r="V116" s="237">
        <v>107.3</v>
      </c>
    </row>
    <row r="117" spans="13:22" ht="33.75">
      <c r="M117" s="228" t="s">
        <v>400</v>
      </c>
      <c r="N117" s="227" t="s">
        <v>441</v>
      </c>
      <c r="O117" s="237">
        <v>98.8</v>
      </c>
      <c r="P117" s="237">
        <v>104.6</v>
      </c>
      <c r="Q117" s="237">
        <v>103.1</v>
      </c>
      <c r="R117" s="237">
        <v>107.2</v>
      </c>
      <c r="S117" s="237">
        <v>99.3</v>
      </c>
      <c r="T117" s="237">
        <v>107</v>
      </c>
      <c r="U117" s="237">
        <v>102.7</v>
      </c>
      <c r="V117" s="237">
        <v>100.2</v>
      </c>
    </row>
    <row r="118" spans="13:22" ht="45">
      <c r="M118" s="228" t="s">
        <v>409</v>
      </c>
      <c r="N118" s="227" t="s">
        <v>442</v>
      </c>
      <c r="O118" s="237">
        <v>94.9</v>
      </c>
      <c r="P118" s="237">
        <v>93</v>
      </c>
      <c r="Q118" s="237">
        <v>132.69999999999999</v>
      </c>
      <c r="R118" s="237">
        <v>109.7</v>
      </c>
      <c r="S118" s="237">
        <v>91.1</v>
      </c>
      <c r="T118" s="237">
        <v>89.5</v>
      </c>
      <c r="U118" s="237">
        <v>109.2</v>
      </c>
      <c r="V118" s="237">
        <v>106.2</v>
      </c>
    </row>
    <row r="119" spans="13:22" ht="90">
      <c r="M119" s="228" t="s">
        <v>413</v>
      </c>
      <c r="N119" s="227" t="s">
        <v>443</v>
      </c>
      <c r="O119" s="237">
        <v>97.9</v>
      </c>
      <c r="P119" s="237">
        <v>105.2</v>
      </c>
      <c r="Q119" s="237">
        <v>104.2</v>
      </c>
      <c r="R119" s="237">
        <v>106.2</v>
      </c>
      <c r="S119" s="237">
        <v>93.1</v>
      </c>
      <c r="T119" s="237">
        <v>96.2</v>
      </c>
      <c r="U119" s="237">
        <v>112.9</v>
      </c>
      <c r="V119" s="237">
        <v>100</v>
      </c>
    </row>
    <row r="120" spans="13:22" ht="78.75">
      <c r="M120" s="228" t="s">
        <v>407</v>
      </c>
      <c r="N120" s="227" t="s">
        <v>444</v>
      </c>
      <c r="O120" s="237">
        <v>109.1</v>
      </c>
      <c r="P120" s="237">
        <v>92.5</v>
      </c>
      <c r="Q120" s="237">
        <v>105.9</v>
      </c>
      <c r="R120" s="237">
        <v>100.6</v>
      </c>
      <c r="S120" s="237">
        <v>116.8</v>
      </c>
      <c r="T120" s="237">
        <v>102.5</v>
      </c>
      <c r="U120" s="237">
        <v>100</v>
      </c>
      <c r="V120" s="237">
        <v>97.3</v>
      </c>
    </row>
    <row r="121" spans="13:22">
      <c r="M121" s="228" t="s">
        <v>374</v>
      </c>
      <c r="N121" s="227" t="s">
        <v>445</v>
      </c>
      <c r="O121" s="237">
        <v>102.3</v>
      </c>
      <c r="P121" s="237">
        <v>96.9</v>
      </c>
      <c r="Q121" s="237">
        <v>103.3</v>
      </c>
      <c r="R121" s="237">
        <v>101.1</v>
      </c>
      <c r="S121" s="237">
        <v>94.2</v>
      </c>
      <c r="T121" s="237">
        <v>94.7</v>
      </c>
      <c r="U121" s="237">
        <v>98.9</v>
      </c>
      <c r="V121" s="237">
        <v>98.1</v>
      </c>
    </row>
    <row r="122" spans="13:22" ht="56.25">
      <c r="M122" s="228" t="s">
        <v>411</v>
      </c>
      <c r="N122" s="227" t="s">
        <v>446</v>
      </c>
      <c r="O122" s="237">
        <v>98.8</v>
      </c>
      <c r="P122" s="237">
        <v>99.7</v>
      </c>
      <c r="Q122" s="237">
        <v>104.8</v>
      </c>
      <c r="R122" s="237">
        <v>96.9</v>
      </c>
      <c r="S122" s="237">
        <v>93.5</v>
      </c>
      <c r="T122" s="237">
        <v>102.4</v>
      </c>
      <c r="U122" s="237">
        <v>95.6</v>
      </c>
      <c r="V122" s="237">
        <v>106</v>
      </c>
    </row>
    <row r="123" spans="13:22" ht="45">
      <c r="M123" s="228" t="s">
        <v>421</v>
      </c>
      <c r="N123" s="227" t="s">
        <v>447</v>
      </c>
      <c r="O123" s="237">
        <v>87</v>
      </c>
      <c r="P123" s="237">
        <v>115.2</v>
      </c>
      <c r="Q123" s="237">
        <v>131.30000000000001</v>
      </c>
      <c r="R123" s="237">
        <v>108.2</v>
      </c>
      <c r="S123" s="237">
        <v>92.9</v>
      </c>
      <c r="T123" s="237">
        <v>87.7</v>
      </c>
      <c r="U123" s="237">
        <v>101.5</v>
      </c>
      <c r="V123" s="237">
        <v>100.9</v>
      </c>
    </row>
    <row r="124" spans="13:22" ht="33.75">
      <c r="M124" s="228" t="s">
        <v>419</v>
      </c>
      <c r="N124" s="227" t="s">
        <v>448</v>
      </c>
      <c r="O124" s="237">
        <v>95.1</v>
      </c>
      <c r="P124" s="237">
        <v>109</v>
      </c>
      <c r="Q124" s="237">
        <v>100.8</v>
      </c>
      <c r="R124" s="237">
        <v>102.5</v>
      </c>
      <c r="S124" s="237">
        <v>98.8</v>
      </c>
      <c r="T124" s="237">
        <v>98.1</v>
      </c>
      <c r="U124" s="237">
        <v>100.9</v>
      </c>
      <c r="V124" s="237">
        <v>110.1</v>
      </c>
    </row>
    <row r="125" spans="13:22" ht="52.5">
      <c r="M125" s="224" t="s">
        <v>449</v>
      </c>
      <c r="N125" s="229"/>
      <c r="O125" s="236">
        <v>105.3</v>
      </c>
      <c r="P125" s="236">
        <v>106.1</v>
      </c>
      <c r="Q125" s="236">
        <v>100.6</v>
      </c>
      <c r="R125" s="236">
        <v>99.5</v>
      </c>
      <c r="S125" s="236">
        <v>92.9</v>
      </c>
      <c r="T125" s="236">
        <v>90.9</v>
      </c>
      <c r="U125" s="236">
        <v>104.2</v>
      </c>
      <c r="V125" s="236">
        <v>103.1</v>
      </c>
    </row>
    <row r="126" spans="13:22" ht="22.5">
      <c r="M126" s="228" t="s">
        <v>381</v>
      </c>
      <c r="N126" s="230"/>
      <c r="O126" s="237">
        <v>103.2</v>
      </c>
      <c r="P126" s="237">
        <v>109.1</v>
      </c>
      <c r="Q126" s="237">
        <v>98.9</v>
      </c>
      <c r="R126" s="237">
        <v>96.2</v>
      </c>
      <c r="S126" s="237">
        <v>94.4</v>
      </c>
      <c r="T126" s="237">
        <v>83.3</v>
      </c>
      <c r="U126" s="237">
        <v>100.6</v>
      </c>
      <c r="V126" s="237">
        <v>104.2</v>
      </c>
    </row>
    <row r="127" spans="13:22" ht="22.5">
      <c r="M127" s="228" t="s">
        <v>450</v>
      </c>
      <c r="N127" s="230"/>
      <c r="O127" s="237">
        <v>87.8</v>
      </c>
      <c r="P127" s="237">
        <v>65</v>
      </c>
      <c r="Q127" s="237">
        <v>140.30000000000001</v>
      </c>
      <c r="R127" s="237">
        <v>73.2</v>
      </c>
      <c r="S127" s="237">
        <v>99.1</v>
      </c>
      <c r="T127" s="237">
        <v>98.2</v>
      </c>
      <c r="U127" s="237">
        <v>107.1</v>
      </c>
      <c r="V127" s="237">
        <v>105</v>
      </c>
    </row>
    <row r="128" spans="13:22">
      <c r="M128" s="224"/>
      <c r="N128" s="230"/>
      <c r="O128" s="385"/>
      <c r="P128" s="386"/>
      <c r="Q128" s="386"/>
      <c r="R128" s="386"/>
      <c r="S128" s="386"/>
      <c r="T128" s="386"/>
      <c r="U128" s="386"/>
      <c r="V128" s="387"/>
    </row>
    <row r="129" spans="13:22" ht="31.5">
      <c r="M129" s="224" t="s">
        <v>454</v>
      </c>
      <c r="N129" s="230"/>
      <c r="O129" s="238">
        <v>104.1</v>
      </c>
      <c r="P129" s="238">
        <v>105.5</v>
      </c>
      <c r="Q129" s="238">
        <v>100.2</v>
      </c>
      <c r="R129" s="238">
        <v>100</v>
      </c>
      <c r="S129" s="238">
        <v>93.4</v>
      </c>
      <c r="T129" s="238">
        <v>90.2</v>
      </c>
      <c r="U129" s="238">
        <v>102.4</v>
      </c>
      <c r="V129" s="238">
        <v>102.5</v>
      </c>
    </row>
    <row r="130" spans="13:22" ht="78.75">
      <c r="M130" s="228" t="s">
        <v>391</v>
      </c>
      <c r="N130" s="231" t="s">
        <v>392</v>
      </c>
      <c r="O130" s="239">
        <v>100</v>
      </c>
      <c r="P130" s="239">
        <v>119.4</v>
      </c>
      <c r="Q130" s="239">
        <v>96</v>
      </c>
      <c r="R130" s="239">
        <v>113</v>
      </c>
      <c r="S130" s="239">
        <v>102.3</v>
      </c>
      <c r="T130" s="239">
        <v>95.6</v>
      </c>
      <c r="U130" s="239">
        <v>106.3</v>
      </c>
      <c r="V130" s="239">
        <v>97.7</v>
      </c>
    </row>
    <row r="131" spans="13:22" ht="56.25">
      <c r="M131" s="228" t="s">
        <v>396</v>
      </c>
      <c r="N131" s="231" t="s">
        <v>397</v>
      </c>
      <c r="O131" s="239">
        <v>104.6</v>
      </c>
      <c r="P131" s="239">
        <v>109.3</v>
      </c>
      <c r="Q131" s="239">
        <v>100.2</v>
      </c>
      <c r="R131" s="239">
        <v>96.9</v>
      </c>
      <c r="S131" s="239">
        <v>84.6</v>
      </c>
      <c r="T131" s="239">
        <v>86.2</v>
      </c>
      <c r="U131" s="239">
        <v>99.5</v>
      </c>
      <c r="V131" s="239">
        <v>93.9</v>
      </c>
    </row>
    <row r="132" spans="13:22" ht="33.75">
      <c r="M132" s="228" t="s">
        <v>434</v>
      </c>
      <c r="N132" s="231" t="s">
        <v>435</v>
      </c>
      <c r="O132" s="239">
        <v>104.6</v>
      </c>
      <c r="P132" s="239">
        <v>103.3</v>
      </c>
      <c r="Q132" s="239">
        <v>97.7</v>
      </c>
      <c r="R132" s="239">
        <v>90.1</v>
      </c>
      <c r="S132" s="239">
        <v>91.4</v>
      </c>
      <c r="T132" s="239">
        <v>84.8</v>
      </c>
      <c r="U132" s="239">
        <v>103.7</v>
      </c>
      <c r="V132" s="239">
        <v>104.9</v>
      </c>
    </row>
    <row r="133" spans="13:22" ht="78.75">
      <c r="M133" s="228" t="s">
        <v>398</v>
      </c>
      <c r="N133" s="231" t="s">
        <v>399</v>
      </c>
      <c r="O133" s="239">
        <v>104.2</v>
      </c>
      <c r="P133" s="239">
        <v>106</v>
      </c>
      <c r="Q133" s="239">
        <v>99</v>
      </c>
      <c r="R133" s="239">
        <v>96.4</v>
      </c>
      <c r="S133" s="239">
        <v>91.5</v>
      </c>
      <c r="T133" s="239">
        <v>88</v>
      </c>
      <c r="U133" s="239">
        <v>101.1</v>
      </c>
      <c r="V133" s="239">
        <v>93.2</v>
      </c>
    </row>
    <row r="134" spans="13:22" ht="56.25">
      <c r="M134" s="228" t="s">
        <v>417</v>
      </c>
      <c r="N134" s="231" t="s">
        <v>436</v>
      </c>
      <c r="O134" s="239">
        <v>135.69999999999999</v>
      </c>
      <c r="P134" s="239">
        <v>102.3</v>
      </c>
      <c r="Q134" s="239">
        <v>78.3</v>
      </c>
      <c r="R134" s="239">
        <v>95.1</v>
      </c>
      <c r="S134" s="239">
        <v>87.7</v>
      </c>
      <c r="T134" s="239">
        <v>73</v>
      </c>
      <c r="U134" s="239">
        <v>84.4</v>
      </c>
      <c r="V134" s="239">
        <v>91.9</v>
      </c>
    </row>
    <row r="135" spans="13:22" ht="22.5">
      <c r="M135" s="228" t="s">
        <v>372</v>
      </c>
      <c r="N135" s="231" t="s">
        <v>437</v>
      </c>
      <c r="O135" s="239">
        <v>100</v>
      </c>
      <c r="P135" s="239">
        <v>98.7</v>
      </c>
      <c r="Q135" s="239">
        <v>89.9</v>
      </c>
      <c r="R135" s="239">
        <v>88.4</v>
      </c>
      <c r="S135" s="239">
        <v>80.3</v>
      </c>
      <c r="T135" s="239">
        <v>81.599999999999994</v>
      </c>
      <c r="U135" s="239">
        <v>115.1</v>
      </c>
      <c r="V135" s="239">
        <v>125.6</v>
      </c>
    </row>
    <row r="136" spans="13:22" ht="90">
      <c r="M136" s="228" t="s">
        <v>389</v>
      </c>
      <c r="N136" s="231" t="s">
        <v>438</v>
      </c>
      <c r="O136" s="239">
        <v>107.5</v>
      </c>
      <c r="P136" s="239">
        <v>106.4</v>
      </c>
      <c r="Q136" s="239">
        <v>100.7</v>
      </c>
      <c r="R136" s="239">
        <v>100.2</v>
      </c>
      <c r="S136" s="239">
        <v>86.1</v>
      </c>
      <c r="T136" s="239">
        <v>84.4</v>
      </c>
      <c r="U136" s="239">
        <v>104.3</v>
      </c>
      <c r="V136" s="239">
        <v>102.6</v>
      </c>
    </row>
    <row r="137" spans="13:22" ht="78.75">
      <c r="M137" s="228" t="s">
        <v>393</v>
      </c>
      <c r="N137" s="231" t="s">
        <v>439</v>
      </c>
      <c r="O137" s="239">
        <v>103.2</v>
      </c>
      <c r="P137" s="239">
        <v>112.8</v>
      </c>
      <c r="Q137" s="239">
        <v>93.7</v>
      </c>
      <c r="R137" s="239">
        <v>100.4</v>
      </c>
      <c r="S137" s="239">
        <v>90</v>
      </c>
      <c r="T137" s="239">
        <v>97.5</v>
      </c>
      <c r="U137" s="239">
        <v>103.1</v>
      </c>
      <c r="V137" s="239">
        <v>104.2</v>
      </c>
    </row>
    <row r="138" spans="13:22" ht="56.25">
      <c r="M138" s="228" t="s">
        <v>415</v>
      </c>
      <c r="N138" s="231" t="s">
        <v>440</v>
      </c>
      <c r="O138" s="239">
        <v>117.4</v>
      </c>
      <c r="P138" s="239">
        <v>107.4</v>
      </c>
      <c r="Q138" s="239">
        <v>93.8</v>
      </c>
      <c r="R138" s="239">
        <v>94.7</v>
      </c>
      <c r="S138" s="239">
        <v>94.4</v>
      </c>
      <c r="T138" s="239">
        <v>102.2</v>
      </c>
      <c r="U138" s="239">
        <v>105.6</v>
      </c>
      <c r="V138" s="239">
        <v>104.2</v>
      </c>
    </row>
    <row r="139" spans="13:22" ht="45">
      <c r="M139" s="228" t="s">
        <v>405</v>
      </c>
      <c r="N139" s="231" t="s">
        <v>406</v>
      </c>
      <c r="O139" s="239">
        <v>97.6</v>
      </c>
      <c r="P139" s="239">
        <v>104</v>
      </c>
      <c r="Q139" s="239">
        <v>106.4</v>
      </c>
      <c r="R139" s="239">
        <v>101.9</v>
      </c>
      <c r="S139" s="239">
        <v>98.5</v>
      </c>
      <c r="T139" s="239">
        <v>99.7</v>
      </c>
      <c r="U139" s="239">
        <v>106.5</v>
      </c>
      <c r="V139" s="239">
        <v>108.4</v>
      </c>
    </row>
    <row r="140" spans="13:22" ht="33.75">
      <c r="M140" s="228" t="s">
        <v>403</v>
      </c>
      <c r="N140" s="231" t="s">
        <v>404</v>
      </c>
      <c r="O140" s="239">
        <v>121</v>
      </c>
      <c r="P140" s="239">
        <v>93</v>
      </c>
      <c r="Q140" s="239">
        <v>101.9</v>
      </c>
      <c r="R140" s="239">
        <v>107.8</v>
      </c>
      <c r="S140" s="239">
        <v>98.2</v>
      </c>
      <c r="T140" s="239">
        <v>78.900000000000006</v>
      </c>
      <c r="U140" s="239">
        <v>90.6</v>
      </c>
      <c r="V140" s="239">
        <v>118.5</v>
      </c>
    </row>
    <row r="141" spans="13:22" ht="33.75">
      <c r="M141" s="228" t="s">
        <v>400</v>
      </c>
      <c r="N141" s="231" t="s">
        <v>441</v>
      </c>
      <c r="O141" s="239">
        <v>107</v>
      </c>
      <c r="P141" s="239">
        <v>102.9</v>
      </c>
      <c r="Q141" s="239">
        <v>106</v>
      </c>
      <c r="R141" s="239">
        <v>106.7</v>
      </c>
      <c r="S141" s="239">
        <v>98.1</v>
      </c>
      <c r="T141" s="239">
        <v>103.5</v>
      </c>
      <c r="U141" s="239">
        <v>102.2</v>
      </c>
      <c r="V141" s="239">
        <v>101.9</v>
      </c>
    </row>
    <row r="142" spans="13:22" ht="45">
      <c r="M142" s="228" t="s">
        <v>409</v>
      </c>
      <c r="N142" s="231" t="s">
        <v>442</v>
      </c>
      <c r="O142" s="239">
        <v>88.5</v>
      </c>
      <c r="P142" s="239">
        <v>92.8</v>
      </c>
      <c r="Q142" s="239">
        <v>127.7</v>
      </c>
      <c r="R142" s="239">
        <v>110.5</v>
      </c>
      <c r="S142" s="239">
        <v>93</v>
      </c>
      <c r="T142" s="239">
        <v>87.2</v>
      </c>
      <c r="U142" s="239">
        <v>105</v>
      </c>
      <c r="V142" s="239">
        <v>105.7</v>
      </c>
    </row>
    <row r="143" spans="13:22" ht="90">
      <c r="M143" s="228" t="s">
        <v>413</v>
      </c>
      <c r="N143" s="231" t="s">
        <v>443</v>
      </c>
      <c r="O143" s="239">
        <v>103</v>
      </c>
      <c r="P143" s="239">
        <v>104</v>
      </c>
      <c r="Q143" s="239">
        <v>105.1</v>
      </c>
      <c r="R143" s="239">
        <v>101.2</v>
      </c>
      <c r="S143" s="239">
        <v>93.8</v>
      </c>
      <c r="T143" s="239">
        <v>97.5</v>
      </c>
      <c r="U143" s="239">
        <v>108.7</v>
      </c>
      <c r="V143" s="239">
        <v>100.6</v>
      </c>
    </row>
    <row r="144" spans="13:22" ht="78.75">
      <c r="M144" s="228" t="s">
        <v>407</v>
      </c>
      <c r="N144" s="231" t="s">
        <v>444</v>
      </c>
      <c r="O144" s="239">
        <v>102.1</v>
      </c>
      <c r="P144" s="239">
        <v>97.7</v>
      </c>
      <c r="Q144" s="239">
        <v>101</v>
      </c>
      <c r="R144" s="239">
        <v>101.8</v>
      </c>
      <c r="S144" s="239">
        <v>106.2</v>
      </c>
      <c r="T144" s="239">
        <v>102.6</v>
      </c>
      <c r="U144" s="239">
        <v>100.9</v>
      </c>
      <c r="V144" s="239">
        <v>94.4</v>
      </c>
    </row>
    <row r="145" spans="13:22">
      <c r="M145" s="228" t="s">
        <v>374</v>
      </c>
      <c r="N145" s="231" t="s">
        <v>445</v>
      </c>
      <c r="O145" s="239">
        <v>98.2</v>
      </c>
      <c r="P145" s="239">
        <v>100</v>
      </c>
      <c r="Q145" s="239">
        <v>105.5</v>
      </c>
      <c r="R145" s="239">
        <v>101.6</v>
      </c>
      <c r="S145" s="239">
        <v>97.1</v>
      </c>
      <c r="T145" s="239">
        <v>96.9</v>
      </c>
      <c r="U145" s="239">
        <v>95.5</v>
      </c>
      <c r="V145" s="239">
        <v>101.1</v>
      </c>
    </row>
    <row r="146" spans="13:22" ht="56.25">
      <c r="M146" s="228" t="s">
        <v>411</v>
      </c>
      <c r="N146" s="231" t="s">
        <v>446</v>
      </c>
      <c r="O146" s="239">
        <v>99.3</v>
      </c>
      <c r="P146" s="239">
        <v>100.7</v>
      </c>
      <c r="Q146" s="239">
        <v>105</v>
      </c>
      <c r="R146" s="239">
        <v>96.5</v>
      </c>
      <c r="S146" s="239">
        <v>94.8</v>
      </c>
      <c r="T146" s="239">
        <v>99.3</v>
      </c>
      <c r="U146" s="239">
        <v>96.9</v>
      </c>
      <c r="V146" s="239">
        <v>99.9</v>
      </c>
    </row>
    <row r="147" spans="13:22" ht="45">
      <c r="M147" s="228" t="s">
        <v>421</v>
      </c>
      <c r="N147" s="231" t="s">
        <v>447</v>
      </c>
      <c r="O147" s="239">
        <v>88.5</v>
      </c>
      <c r="P147" s="239">
        <v>109.2</v>
      </c>
      <c r="Q147" s="239">
        <v>125.8</v>
      </c>
      <c r="R147" s="239">
        <v>114.2</v>
      </c>
      <c r="S147" s="239">
        <v>93.5</v>
      </c>
      <c r="T147" s="239">
        <v>87</v>
      </c>
      <c r="U147" s="239">
        <v>98.4</v>
      </c>
      <c r="V147" s="239">
        <v>100.7</v>
      </c>
    </row>
    <row r="148" spans="13:22" ht="33.75">
      <c r="M148" s="228" t="s">
        <v>419</v>
      </c>
      <c r="N148" s="231" t="s">
        <v>448</v>
      </c>
      <c r="O148" s="239">
        <v>100.8</v>
      </c>
      <c r="P148" s="239">
        <v>107.8</v>
      </c>
      <c r="Q148" s="239">
        <v>104.7</v>
      </c>
      <c r="R148" s="239">
        <v>101.2</v>
      </c>
      <c r="S148" s="239">
        <v>97.8</v>
      </c>
      <c r="T148" s="239">
        <v>99.5</v>
      </c>
      <c r="U148" s="239">
        <v>103.2</v>
      </c>
      <c r="V148" s="239">
        <v>105.7</v>
      </c>
    </row>
    <row r="149" spans="13:22" ht="52.5">
      <c r="M149" s="224" t="s">
        <v>452</v>
      </c>
      <c r="N149" s="225"/>
      <c r="O149" s="238">
        <v>104.2</v>
      </c>
      <c r="P149" s="238">
        <v>104.9</v>
      </c>
      <c r="Q149" s="238">
        <v>100.5</v>
      </c>
      <c r="R149" s="238">
        <v>100.5</v>
      </c>
      <c r="S149" s="238">
        <v>93.3</v>
      </c>
      <c r="T149" s="238">
        <v>91.3</v>
      </c>
      <c r="U149" s="238">
        <v>102.8</v>
      </c>
      <c r="V149" s="238">
        <v>102.2</v>
      </c>
    </row>
    <row r="150" spans="13:22" ht="22.5">
      <c r="M150" s="228" t="s">
        <v>381</v>
      </c>
      <c r="N150" s="228"/>
      <c r="O150" s="239">
        <v>103.2</v>
      </c>
      <c r="P150" s="239">
        <v>109.1</v>
      </c>
      <c r="Q150" s="239">
        <v>98.9</v>
      </c>
      <c r="R150" s="239">
        <v>96.2</v>
      </c>
      <c r="S150" s="239">
        <v>94.4</v>
      </c>
      <c r="T150" s="239">
        <v>83.3</v>
      </c>
      <c r="U150" s="239">
        <v>100.6</v>
      </c>
      <c r="V150" s="239">
        <v>104.2</v>
      </c>
    </row>
    <row r="151" spans="13:22" ht="22.5">
      <c r="M151" s="228" t="s">
        <v>450</v>
      </c>
      <c r="N151" s="228"/>
      <c r="O151" s="239">
        <v>87.8</v>
      </c>
      <c r="P151" s="239">
        <v>65</v>
      </c>
      <c r="Q151" s="239">
        <v>140.30000000000001</v>
      </c>
      <c r="R151" s="239">
        <v>73.2</v>
      </c>
      <c r="S151" s="239">
        <v>99.1</v>
      </c>
      <c r="T151" s="239">
        <v>98.2</v>
      </c>
      <c r="U151" s="239">
        <v>107.1</v>
      </c>
      <c r="V151" s="239">
        <v>105</v>
      </c>
    </row>
    <row r="152" spans="13:22">
      <c r="M152" s="224"/>
      <c r="N152" s="224"/>
      <c r="O152" s="388" t="s">
        <v>456</v>
      </c>
      <c r="P152" s="389"/>
      <c r="Q152" s="389"/>
      <c r="R152" s="389"/>
      <c r="S152" s="389"/>
      <c r="T152" s="389"/>
      <c r="U152" s="389"/>
      <c r="V152" s="390"/>
    </row>
    <row r="153" spans="13:22" ht="52.5">
      <c r="M153" s="224" t="s">
        <v>433</v>
      </c>
      <c r="N153" s="227"/>
      <c r="O153" s="238">
        <v>115.4</v>
      </c>
      <c r="P153" s="238">
        <v>114.2</v>
      </c>
      <c r="Q153" s="238">
        <v>105.7</v>
      </c>
      <c r="R153" s="238">
        <v>101.5</v>
      </c>
      <c r="S153" s="238">
        <v>117.3</v>
      </c>
      <c r="T153" s="238">
        <v>139.4</v>
      </c>
      <c r="U153" s="238">
        <v>116.2</v>
      </c>
      <c r="V153" s="238">
        <v>120.1</v>
      </c>
    </row>
    <row r="154" spans="13:22" ht="78.75">
      <c r="M154" s="228" t="s">
        <v>391</v>
      </c>
      <c r="N154" s="227" t="s">
        <v>392</v>
      </c>
      <c r="O154" s="239">
        <v>124.4</v>
      </c>
      <c r="P154" s="239">
        <v>112</v>
      </c>
      <c r="Q154" s="239">
        <v>107.9</v>
      </c>
      <c r="R154" s="239">
        <v>103.5</v>
      </c>
      <c r="S154" s="239">
        <v>121.5</v>
      </c>
      <c r="T154" s="239">
        <v>153.69999999999999</v>
      </c>
      <c r="U154" s="239">
        <v>110.5</v>
      </c>
      <c r="V154" s="239">
        <v>113.5</v>
      </c>
    </row>
    <row r="155" spans="13:22" ht="56.25">
      <c r="M155" s="228" t="s">
        <v>396</v>
      </c>
      <c r="N155" s="227" t="s">
        <v>397</v>
      </c>
      <c r="O155" s="239">
        <v>144.80000000000001</v>
      </c>
      <c r="P155" s="239">
        <v>122.8</v>
      </c>
      <c r="Q155" s="239">
        <v>95.4</v>
      </c>
      <c r="R155" s="239">
        <v>101.2</v>
      </c>
      <c r="S155" s="239">
        <v>117.6</v>
      </c>
      <c r="T155" s="239">
        <v>138.9</v>
      </c>
      <c r="U155" s="239">
        <v>136.6</v>
      </c>
      <c r="V155" s="239">
        <v>143.80000000000001</v>
      </c>
    </row>
    <row r="156" spans="13:22" ht="33.75">
      <c r="M156" s="228" t="s">
        <v>434</v>
      </c>
      <c r="N156" s="227" t="s">
        <v>435</v>
      </c>
      <c r="O156" s="239">
        <v>113</v>
      </c>
      <c r="P156" s="239">
        <v>111.3</v>
      </c>
      <c r="Q156" s="239">
        <v>102.5</v>
      </c>
      <c r="R156" s="239">
        <v>100</v>
      </c>
      <c r="S156" s="239">
        <v>121.8</v>
      </c>
      <c r="T156" s="239">
        <v>141.4</v>
      </c>
      <c r="U156" s="239">
        <v>116</v>
      </c>
      <c r="V156" s="239">
        <v>118.1</v>
      </c>
    </row>
    <row r="157" spans="13:22" ht="78.75">
      <c r="M157" s="228" t="s">
        <v>398</v>
      </c>
      <c r="N157" s="227" t="s">
        <v>399</v>
      </c>
      <c r="O157" s="239">
        <v>111.3</v>
      </c>
      <c r="P157" s="239">
        <v>125.8</v>
      </c>
      <c r="Q157" s="239">
        <v>109.8</v>
      </c>
      <c r="R157" s="239">
        <v>98.9</v>
      </c>
      <c r="S157" s="239">
        <v>118.1</v>
      </c>
      <c r="T157" s="239">
        <v>135.4</v>
      </c>
      <c r="U157" s="239">
        <v>133.69999999999999</v>
      </c>
      <c r="V157" s="239">
        <v>125.4</v>
      </c>
    </row>
    <row r="158" spans="13:22" ht="56.25">
      <c r="M158" s="228" t="s">
        <v>417</v>
      </c>
      <c r="N158" s="227" t="s">
        <v>436</v>
      </c>
      <c r="O158" s="239">
        <v>115.3</v>
      </c>
      <c r="P158" s="239">
        <v>104.4</v>
      </c>
      <c r="Q158" s="239">
        <v>108.1</v>
      </c>
      <c r="R158" s="239">
        <v>101</v>
      </c>
      <c r="S158" s="239">
        <v>124.7</v>
      </c>
      <c r="T158" s="239">
        <v>148.1</v>
      </c>
      <c r="U158" s="239">
        <v>125.2</v>
      </c>
      <c r="V158" s="239">
        <v>126.6</v>
      </c>
    </row>
    <row r="159" spans="13:22" ht="22.5">
      <c r="M159" s="228" t="s">
        <v>372</v>
      </c>
      <c r="N159" s="227" t="s">
        <v>437</v>
      </c>
      <c r="O159" s="239">
        <v>131.69999999999999</v>
      </c>
      <c r="P159" s="239">
        <v>116.6</v>
      </c>
      <c r="Q159" s="239">
        <v>118.2</v>
      </c>
      <c r="R159" s="239">
        <v>106</v>
      </c>
      <c r="S159" s="239">
        <v>122.1</v>
      </c>
      <c r="T159" s="239">
        <v>132.30000000000001</v>
      </c>
      <c r="U159" s="239">
        <v>108.5</v>
      </c>
      <c r="V159" s="239">
        <v>107.6</v>
      </c>
    </row>
    <row r="160" spans="13:22" ht="90">
      <c r="M160" s="228" t="s">
        <v>389</v>
      </c>
      <c r="N160" s="227" t="s">
        <v>438</v>
      </c>
      <c r="O160" s="239">
        <v>116.9</v>
      </c>
      <c r="P160" s="239">
        <v>116.8</v>
      </c>
      <c r="Q160" s="239">
        <v>106.1</v>
      </c>
      <c r="R160" s="239">
        <v>100.4</v>
      </c>
      <c r="S160" s="239">
        <v>129.4</v>
      </c>
      <c r="T160" s="239">
        <v>142.69999999999999</v>
      </c>
      <c r="U160" s="239">
        <v>112.3</v>
      </c>
      <c r="V160" s="239">
        <v>124.1</v>
      </c>
    </row>
    <row r="161" spans="13:22" ht="78.75">
      <c r="M161" s="228" t="s">
        <v>393</v>
      </c>
      <c r="N161" s="227" t="s">
        <v>439</v>
      </c>
      <c r="O161" s="239">
        <v>112.6</v>
      </c>
      <c r="P161" s="239">
        <v>111.8</v>
      </c>
      <c r="Q161" s="239">
        <v>104.1</v>
      </c>
      <c r="R161" s="239">
        <v>101.4</v>
      </c>
      <c r="S161" s="239">
        <v>108.6</v>
      </c>
      <c r="T161" s="239">
        <v>140.1</v>
      </c>
      <c r="U161" s="239">
        <v>111.7</v>
      </c>
      <c r="V161" s="239">
        <v>118.7</v>
      </c>
    </row>
    <row r="162" spans="13:22" ht="56.25">
      <c r="M162" s="228" t="s">
        <v>415</v>
      </c>
      <c r="N162" s="227" t="s">
        <v>440</v>
      </c>
      <c r="O162" s="239">
        <v>107.3</v>
      </c>
      <c r="P162" s="239">
        <v>107</v>
      </c>
      <c r="Q162" s="239">
        <v>105.2</v>
      </c>
      <c r="R162" s="239">
        <v>103</v>
      </c>
      <c r="S162" s="239">
        <v>103.2</v>
      </c>
      <c r="T162" s="239">
        <v>120</v>
      </c>
      <c r="U162" s="239">
        <v>120.6</v>
      </c>
      <c r="V162" s="239">
        <v>115.3</v>
      </c>
    </row>
    <row r="163" spans="13:22" ht="45">
      <c r="M163" s="228" t="s">
        <v>405</v>
      </c>
      <c r="N163" s="227" t="s">
        <v>406</v>
      </c>
      <c r="O163" s="239">
        <v>108.2</v>
      </c>
      <c r="P163" s="239">
        <v>112.2</v>
      </c>
      <c r="Q163" s="239">
        <v>104.3</v>
      </c>
      <c r="R163" s="239">
        <v>103.3</v>
      </c>
      <c r="S163" s="239">
        <v>107.8</v>
      </c>
      <c r="T163" s="239">
        <v>136.5</v>
      </c>
      <c r="U163" s="239">
        <v>120.5</v>
      </c>
      <c r="V163" s="239">
        <v>114</v>
      </c>
    </row>
    <row r="164" spans="13:22" ht="33.75">
      <c r="M164" s="228" t="s">
        <v>403</v>
      </c>
      <c r="N164" s="227" t="s">
        <v>404</v>
      </c>
      <c r="O164" s="239">
        <v>101.6</v>
      </c>
      <c r="P164" s="239">
        <v>100.4</v>
      </c>
      <c r="Q164" s="239">
        <v>102.6</v>
      </c>
      <c r="R164" s="239">
        <v>100.7</v>
      </c>
      <c r="S164" s="239">
        <v>108.6</v>
      </c>
      <c r="T164" s="239">
        <v>121.4</v>
      </c>
      <c r="U164" s="239">
        <v>107</v>
      </c>
      <c r="V164" s="239">
        <v>104.9</v>
      </c>
    </row>
    <row r="165" spans="13:22" ht="33.75">
      <c r="M165" s="228" t="s">
        <v>400</v>
      </c>
      <c r="N165" s="227" t="s">
        <v>441</v>
      </c>
      <c r="O165" s="239">
        <v>113.3</v>
      </c>
      <c r="P165" s="239">
        <v>115.6</v>
      </c>
      <c r="Q165" s="239">
        <v>108.1</v>
      </c>
      <c r="R165" s="239">
        <v>104.1</v>
      </c>
      <c r="S165" s="239">
        <v>104.2</v>
      </c>
      <c r="T165" s="239">
        <v>117.7</v>
      </c>
      <c r="U165" s="239">
        <v>115.1</v>
      </c>
      <c r="V165" s="239">
        <v>114.2</v>
      </c>
    </row>
    <row r="166" spans="13:22" ht="45">
      <c r="M166" s="228" t="s">
        <v>409</v>
      </c>
      <c r="N166" s="227" t="s">
        <v>442</v>
      </c>
      <c r="O166" s="239">
        <v>115.9</v>
      </c>
      <c r="P166" s="239">
        <v>123</v>
      </c>
      <c r="Q166" s="239">
        <v>105.1</v>
      </c>
      <c r="R166" s="239">
        <v>101.3</v>
      </c>
      <c r="S166" s="239">
        <v>106</v>
      </c>
      <c r="T166" s="239">
        <v>129.80000000000001</v>
      </c>
      <c r="U166" s="239">
        <v>115.5</v>
      </c>
      <c r="V166" s="239">
        <v>119.6</v>
      </c>
    </row>
    <row r="167" spans="13:22" ht="90">
      <c r="M167" s="228" t="s">
        <v>413</v>
      </c>
      <c r="N167" s="227" t="s">
        <v>443</v>
      </c>
      <c r="O167" s="239">
        <v>114.9</v>
      </c>
      <c r="P167" s="239">
        <v>117.7</v>
      </c>
      <c r="Q167" s="239">
        <v>105</v>
      </c>
      <c r="R167" s="239">
        <v>102.1</v>
      </c>
      <c r="S167" s="239">
        <v>107.7</v>
      </c>
      <c r="T167" s="239">
        <v>125.4</v>
      </c>
      <c r="U167" s="239">
        <v>121.2</v>
      </c>
      <c r="V167" s="239">
        <v>119.3</v>
      </c>
    </row>
    <row r="168" spans="13:22" ht="78.75">
      <c r="M168" s="228" t="s">
        <v>407</v>
      </c>
      <c r="N168" s="227" t="s">
        <v>444</v>
      </c>
      <c r="O168" s="239">
        <v>110.7</v>
      </c>
      <c r="P168" s="239">
        <v>110.6</v>
      </c>
      <c r="Q168" s="239">
        <v>109.9</v>
      </c>
      <c r="R168" s="239">
        <v>109.3</v>
      </c>
      <c r="S168" s="239">
        <v>110.3</v>
      </c>
      <c r="T168" s="239">
        <v>122.9</v>
      </c>
      <c r="U168" s="239">
        <v>123.5</v>
      </c>
      <c r="V168" s="239">
        <v>133.69999999999999</v>
      </c>
    </row>
    <row r="169" spans="13:22">
      <c r="M169" s="228" t="s">
        <v>374</v>
      </c>
      <c r="N169" s="227" t="s">
        <v>445</v>
      </c>
      <c r="O169" s="239">
        <v>115.8</v>
      </c>
      <c r="P169" s="239">
        <v>112.1</v>
      </c>
      <c r="Q169" s="239">
        <v>113</v>
      </c>
      <c r="R169" s="239">
        <v>104.5</v>
      </c>
      <c r="S169" s="239">
        <v>104.9</v>
      </c>
      <c r="T169" s="239">
        <v>119.1</v>
      </c>
      <c r="U169" s="239">
        <v>111.9</v>
      </c>
      <c r="V169" s="239">
        <v>138.19999999999999</v>
      </c>
    </row>
    <row r="170" spans="13:22" ht="56.25">
      <c r="M170" s="228" t="s">
        <v>411</v>
      </c>
      <c r="N170" s="227" t="s">
        <v>446</v>
      </c>
      <c r="O170" s="239">
        <v>119.6</v>
      </c>
      <c r="P170" s="239">
        <v>110.3</v>
      </c>
      <c r="Q170" s="239">
        <v>110</v>
      </c>
      <c r="R170" s="239">
        <v>101.1</v>
      </c>
      <c r="S170" s="239">
        <v>105.7</v>
      </c>
      <c r="T170" s="239">
        <v>120.6</v>
      </c>
      <c r="U170" s="239">
        <v>117.2</v>
      </c>
      <c r="V170" s="239">
        <v>125.3</v>
      </c>
    </row>
    <row r="171" spans="13:22" ht="45">
      <c r="M171" s="228" t="s">
        <v>421</v>
      </c>
      <c r="N171" s="227" t="s">
        <v>447</v>
      </c>
      <c r="O171" s="239">
        <v>114.9</v>
      </c>
      <c r="P171" s="239">
        <v>108.1</v>
      </c>
      <c r="Q171" s="239">
        <v>106.9</v>
      </c>
      <c r="R171" s="239">
        <v>104.4</v>
      </c>
      <c r="S171" s="239">
        <v>105.3</v>
      </c>
      <c r="T171" s="239">
        <v>121.8</v>
      </c>
      <c r="U171" s="239">
        <v>111.6</v>
      </c>
      <c r="V171" s="239">
        <v>121</v>
      </c>
    </row>
    <row r="172" spans="13:22" ht="33.75">
      <c r="M172" s="228" t="s">
        <v>419</v>
      </c>
      <c r="N172" s="227" t="s">
        <v>448</v>
      </c>
      <c r="O172" s="239">
        <v>110.2</v>
      </c>
      <c r="P172" s="239">
        <v>113.6</v>
      </c>
      <c r="Q172" s="239">
        <v>109.6</v>
      </c>
      <c r="R172" s="239">
        <v>107.7</v>
      </c>
      <c r="S172" s="239">
        <v>104.7</v>
      </c>
      <c r="T172" s="239">
        <v>111.7</v>
      </c>
      <c r="U172" s="239">
        <v>117.7</v>
      </c>
      <c r="V172" s="239">
        <v>122.5</v>
      </c>
    </row>
    <row r="173" spans="13:22" ht="52.5">
      <c r="M173" s="224" t="s">
        <v>449</v>
      </c>
      <c r="N173" s="229"/>
      <c r="O173" s="238">
        <v>115.9</v>
      </c>
      <c r="P173" s="238">
        <v>113.4</v>
      </c>
      <c r="Q173" s="238">
        <v>105.5</v>
      </c>
      <c r="R173" s="238">
        <v>101.7</v>
      </c>
      <c r="S173" s="238">
        <v>117.2</v>
      </c>
      <c r="T173" s="238">
        <v>137.4</v>
      </c>
      <c r="U173" s="238">
        <v>115.9</v>
      </c>
      <c r="V173" s="238">
        <v>119.9</v>
      </c>
    </row>
    <row r="174" spans="13:22" ht="22.5">
      <c r="M174" s="228" t="s">
        <v>381</v>
      </c>
      <c r="N174" s="230"/>
      <c r="O174" s="239">
        <v>105.8</v>
      </c>
      <c r="P174" s="239">
        <v>129.1</v>
      </c>
      <c r="Q174" s="239">
        <v>110.2</v>
      </c>
      <c r="R174" s="239">
        <v>97.7</v>
      </c>
      <c r="S174" s="239">
        <v>119</v>
      </c>
      <c r="T174" s="239">
        <v>175.9</v>
      </c>
      <c r="U174" s="239">
        <v>120.9</v>
      </c>
      <c r="V174" s="239">
        <v>123.4</v>
      </c>
    </row>
    <row r="175" spans="13:22" ht="22.5">
      <c r="M175" s="228" t="s">
        <v>450</v>
      </c>
      <c r="N175" s="230"/>
      <c r="O175" s="239">
        <v>93.1</v>
      </c>
      <c r="P175" s="239">
        <v>115.4</v>
      </c>
      <c r="Q175" s="239">
        <v>147.30000000000001</v>
      </c>
      <c r="R175" s="239">
        <v>78.099999999999994</v>
      </c>
      <c r="S175" s="239">
        <v>98.1</v>
      </c>
      <c r="T175" s="239">
        <v>151.69999999999999</v>
      </c>
      <c r="U175" s="239">
        <v>165.5</v>
      </c>
      <c r="V175" s="239">
        <v>147.80000000000001</v>
      </c>
    </row>
    <row r="176" spans="13:22">
      <c r="M176" s="224"/>
      <c r="N176" s="230"/>
      <c r="O176" s="385"/>
      <c r="P176" s="386"/>
      <c r="Q176" s="386"/>
      <c r="R176" s="386"/>
      <c r="S176" s="386"/>
      <c r="T176" s="386"/>
      <c r="U176" s="386"/>
      <c r="V176" s="387"/>
    </row>
    <row r="177" spans="13:22" ht="31.5">
      <c r="M177" s="224" t="s">
        <v>454</v>
      </c>
      <c r="N177" s="230"/>
      <c r="O177" s="236">
        <v>113.7</v>
      </c>
      <c r="P177" s="236">
        <v>114.2</v>
      </c>
      <c r="Q177" s="236">
        <v>107.8</v>
      </c>
      <c r="R177" s="236">
        <v>104.3</v>
      </c>
      <c r="S177" s="236">
        <v>115.9</v>
      </c>
      <c r="T177" s="236">
        <v>138.9</v>
      </c>
      <c r="U177" s="236">
        <v>117.1</v>
      </c>
      <c r="V177" s="236">
        <v>122.1</v>
      </c>
    </row>
    <row r="178" spans="13:22" ht="78.75">
      <c r="M178" s="228" t="s">
        <v>391</v>
      </c>
      <c r="N178" s="231" t="s">
        <v>392</v>
      </c>
      <c r="O178" s="237">
        <v>126.7</v>
      </c>
      <c r="P178" s="237">
        <v>111</v>
      </c>
      <c r="Q178" s="237">
        <v>107.3</v>
      </c>
      <c r="R178" s="237">
        <v>103.8</v>
      </c>
      <c r="S178" s="237">
        <v>122.3</v>
      </c>
      <c r="T178" s="237">
        <v>155.6</v>
      </c>
      <c r="U178" s="237">
        <v>109.7</v>
      </c>
      <c r="V178" s="237">
        <v>111.3</v>
      </c>
    </row>
    <row r="179" spans="13:22" ht="56.25">
      <c r="M179" s="228" t="s">
        <v>396</v>
      </c>
      <c r="N179" s="231" t="s">
        <v>397</v>
      </c>
      <c r="O179" s="237">
        <v>153.9</v>
      </c>
      <c r="P179" s="237">
        <v>122.4</v>
      </c>
      <c r="Q179" s="237">
        <v>96</v>
      </c>
      <c r="R179" s="237">
        <v>102.7</v>
      </c>
      <c r="S179" s="237">
        <v>115.1</v>
      </c>
      <c r="T179" s="237">
        <v>139.6</v>
      </c>
      <c r="U179" s="237">
        <v>139</v>
      </c>
      <c r="V179" s="237">
        <v>143.30000000000001</v>
      </c>
    </row>
    <row r="180" spans="13:22" ht="33.75">
      <c r="M180" s="228" t="s">
        <v>434</v>
      </c>
      <c r="N180" s="231" t="s">
        <v>435</v>
      </c>
      <c r="O180" s="237">
        <v>103.2</v>
      </c>
      <c r="P180" s="237">
        <v>104.9</v>
      </c>
      <c r="Q180" s="237">
        <v>115.1</v>
      </c>
      <c r="R180" s="237">
        <v>105.4</v>
      </c>
      <c r="S180" s="237">
        <v>128.69999999999999</v>
      </c>
      <c r="T180" s="237">
        <v>143.9</v>
      </c>
      <c r="U180" s="237">
        <v>118.8</v>
      </c>
      <c r="V180" s="237">
        <v>117.7</v>
      </c>
    </row>
    <row r="181" spans="13:22" ht="78.75">
      <c r="M181" s="228" t="s">
        <v>398</v>
      </c>
      <c r="N181" s="231" t="s">
        <v>399</v>
      </c>
      <c r="O181" s="237">
        <v>104</v>
      </c>
      <c r="P181" s="237">
        <v>124.5</v>
      </c>
      <c r="Q181" s="237">
        <v>109.8</v>
      </c>
      <c r="R181" s="237">
        <v>101</v>
      </c>
      <c r="S181" s="237">
        <v>115.7</v>
      </c>
      <c r="T181" s="237">
        <v>135.4</v>
      </c>
      <c r="U181" s="237">
        <v>136.80000000000001</v>
      </c>
      <c r="V181" s="237">
        <v>125</v>
      </c>
    </row>
    <row r="182" spans="13:22" ht="56.25">
      <c r="M182" s="228" t="s">
        <v>417</v>
      </c>
      <c r="N182" s="231" t="s">
        <v>436</v>
      </c>
      <c r="O182" s="237">
        <v>116.1</v>
      </c>
      <c r="P182" s="237">
        <v>92.3</v>
      </c>
      <c r="Q182" s="237">
        <v>115.8</v>
      </c>
      <c r="R182" s="237">
        <v>104.3</v>
      </c>
      <c r="S182" s="237">
        <v>125.6</v>
      </c>
      <c r="T182" s="237">
        <v>149.9</v>
      </c>
      <c r="U182" s="237">
        <v>127.1</v>
      </c>
      <c r="V182" s="237">
        <v>126.4</v>
      </c>
    </row>
    <row r="183" spans="13:22" ht="22.5">
      <c r="M183" s="228" t="s">
        <v>372</v>
      </c>
      <c r="N183" s="231" t="s">
        <v>437</v>
      </c>
      <c r="O183" s="237">
        <v>148</v>
      </c>
      <c r="P183" s="237">
        <v>113.3</v>
      </c>
      <c r="Q183" s="237">
        <v>109.7</v>
      </c>
      <c r="R183" s="237">
        <v>106.9</v>
      </c>
      <c r="S183" s="237">
        <v>124.4</v>
      </c>
      <c r="T183" s="237">
        <v>129.30000000000001</v>
      </c>
      <c r="U183" s="237">
        <v>105.9</v>
      </c>
      <c r="V183" s="237">
        <v>108.1</v>
      </c>
    </row>
    <row r="184" spans="13:22" ht="90">
      <c r="M184" s="228" t="s">
        <v>389</v>
      </c>
      <c r="N184" s="231" t="s">
        <v>438</v>
      </c>
      <c r="O184" s="237">
        <v>117.3</v>
      </c>
      <c r="P184" s="237">
        <v>117.2</v>
      </c>
      <c r="Q184" s="237">
        <v>103.1</v>
      </c>
      <c r="R184" s="237">
        <v>105.4</v>
      </c>
      <c r="S184" s="237">
        <v>127.9</v>
      </c>
      <c r="T184" s="237">
        <v>138.80000000000001</v>
      </c>
      <c r="U184" s="237">
        <v>111.3</v>
      </c>
      <c r="V184" s="237">
        <v>125.6</v>
      </c>
    </row>
    <row r="185" spans="13:22" ht="78.75">
      <c r="M185" s="228" t="s">
        <v>393</v>
      </c>
      <c r="N185" s="231" t="s">
        <v>439</v>
      </c>
      <c r="O185" s="237">
        <v>110.2</v>
      </c>
      <c r="P185" s="237">
        <v>110.2</v>
      </c>
      <c r="Q185" s="237">
        <v>102.3</v>
      </c>
      <c r="R185" s="237">
        <v>105.3</v>
      </c>
      <c r="S185" s="237">
        <v>107.3</v>
      </c>
      <c r="T185" s="237">
        <v>137.19999999999999</v>
      </c>
      <c r="U185" s="237">
        <v>112.6</v>
      </c>
      <c r="V185" s="237">
        <v>117</v>
      </c>
    </row>
    <row r="186" spans="13:22" ht="56.25">
      <c r="M186" s="228" t="s">
        <v>415</v>
      </c>
      <c r="N186" s="231" t="s">
        <v>440</v>
      </c>
      <c r="O186" s="237">
        <v>108.4</v>
      </c>
      <c r="P186" s="237">
        <v>106.9</v>
      </c>
      <c r="Q186" s="237">
        <v>105.2</v>
      </c>
      <c r="R186" s="237">
        <v>105.9</v>
      </c>
      <c r="S186" s="237">
        <v>103.6</v>
      </c>
      <c r="T186" s="237">
        <v>117.8</v>
      </c>
      <c r="U186" s="237">
        <v>123.3</v>
      </c>
      <c r="V186" s="237">
        <v>115.5</v>
      </c>
    </row>
    <row r="187" spans="13:22" ht="45">
      <c r="M187" s="228" t="s">
        <v>405</v>
      </c>
      <c r="N187" s="231" t="s">
        <v>406</v>
      </c>
      <c r="O187" s="237">
        <v>115.4</v>
      </c>
      <c r="P187" s="237">
        <v>111.8</v>
      </c>
      <c r="Q187" s="237">
        <v>106.2</v>
      </c>
      <c r="R187" s="237">
        <v>109.5</v>
      </c>
      <c r="S187" s="237">
        <v>110.6</v>
      </c>
      <c r="T187" s="237">
        <v>138.1</v>
      </c>
      <c r="U187" s="237">
        <v>115.5</v>
      </c>
      <c r="V187" s="237">
        <v>114</v>
      </c>
    </row>
    <row r="188" spans="13:22" ht="33.75">
      <c r="M188" s="228" t="s">
        <v>403</v>
      </c>
      <c r="N188" s="231" t="s">
        <v>404</v>
      </c>
      <c r="O188" s="237">
        <v>101</v>
      </c>
      <c r="P188" s="237">
        <v>102.2</v>
      </c>
      <c r="Q188" s="237">
        <v>103</v>
      </c>
      <c r="R188" s="237">
        <v>100.7</v>
      </c>
      <c r="S188" s="237">
        <v>108.6</v>
      </c>
      <c r="T188" s="237">
        <v>121.1</v>
      </c>
      <c r="U188" s="237">
        <v>107</v>
      </c>
      <c r="V188" s="237">
        <v>104.9</v>
      </c>
    </row>
    <row r="189" spans="13:22" ht="33.75">
      <c r="M189" s="228" t="s">
        <v>400</v>
      </c>
      <c r="N189" s="231" t="s">
        <v>441</v>
      </c>
      <c r="O189" s="237">
        <v>107.9</v>
      </c>
      <c r="P189" s="237">
        <v>116.3</v>
      </c>
      <c r="Q189" s="237">
        <v>114.1</v>
      </c>
      <c r="R189" s="237">
        <v>106.9</v>
      </c>
      <c r="S189" s="237">
        <v>106.1</v>
      </c>
      <c r="T189" s="237">
        <v>119.9</v>
      </c>
      <c r="U189" s="237">
        <v>116.1</v>
      </c>
      <c r="V189" s="237">
        <v>115.4</v>
      </c>
    </row>
    <row r="190" spans="13:22" ht="45">
      <c r="M190" s="228" t="s">
        <v>409</v>
      </c>
      <c r="N190" s="231" t="s">
        <v>442</v>
      </c>
      <c r="O190" s="237">
        <v>112.4</v>
      </c>
      <c r="P190" s="237">
        <v>120.5</v>
      </c>
      <c r="Q190" s="237">
        <v>107.9</v>
      </c>
      <c r="R190" s="237">
        <v>102.9</v>
      </c>
      <c r="S190" s="237">
        <v>106.2</v>
      </c>
      <c r="T190" s="237">
        <v>135.69999999999999</v>
      </c>
      <c r="U190" s="237">
        <v>116.9</v>
      </c>
      <c r="V190" s="237">
        <v>119.6</v>
      </c>
    </row>
    <row r="191" spans="13:22" ht="90">
      <c r="M191" s="228" t="s">
        <v>413</v>
      </c>
      <c r="N191" s="231" t="s">
        <v>443</v>
      </c>
      <c r="O191" s="237">
        <v>113.4</v>
      </c>
      <c r="P191" s="237">
        <v>116.2</v>
      </c>
      <c r="Q191" s="237">
        <v>107.4</v>
      </c>
      <c r="R191" s="237">
        <v>108.5</v>
      </c>
      <c r="S191" s="237">
        <v>108.7</v>
      </c>
      <c r="T191" s="237">
        <v>122.8</v>
      </c>
      <c r="U191" s="237">
        <v>125.9</v>
      </c>
      <c r="V191" s="237">
        <v>119.1</v>
      </c>
    </row>
    <row r="192" spans="13:22" ht="78.75">
      <c r="M192" s="228" t="s">
        <v>407</v>
      </c>
      <c r="N192" s="231" t="s">
        <v>444</v>
      </c>
      <c r="O192" s="237">
        <v>110.2</v>
      </c>
      <c r="P192" s="237">
        <v>109.7</v>
      </c>
      <c r="Q192" s="237">
        <v>110.6</v>
      </c>
      <c r="R192" s="237">
        <v>112.2</v>
      </c>
      <c r="S192" s="237">
        <v>108.7</v>
      </c>
      <c r="T192" s="237">
        <v>117.7</v>
      </c>
      <c r="U192" s="237">
        <v>128.30000000000001</v>
      </c>
      <c r="V192" s="237">
        <v>140.9</v>
      </c>
    </row>
    <row r="193" spans="13:22">
      <c r="M193" s="228" t="s">
        <v>374</v>
      </c>
      <c r="N193" s="231" t="s">
        <v>445</v>
      </c>
      <c r="O193" s="237">
        <v>115.6</v>
      </c>
      <c r="P193" s="237">
        <v>111.1</v>
      </c>
      <c r="Q193" s="237">
        <v>114.5</v>
      </c>
      <c r="R193" s="237">
        <v>107</v>
      </c>
      <c r="S193" s="237">
        <v>100.5</v>
      </c>
      <c r="T193" s="237">
        <v>112.3</v>
      </c>
      <c r="U193" s="237">
        <v>112.6</v>
      </c>
      <c r="V193" s="237">
        <v>148</v>
      </c>
    </row>
    <row r="194" spans="13:22" ht="56.25">
      <c r="M194" s="228" t="s">
        <v>411</v>
      </c>
      <c r="N194" s="231" t="s">
        <v>446</v>
      </c>
      <c r="O194" s="237">
        <v>122.2</v>
      </c>
      <c r="P194" s="237">
        <v>107.8</v>
      </c>
      <c r="Q194" s="237">
        <v>112.1</v>
      </c>
      <c r="R194" s="237">
        <v>101.5</v>
      </c>
      <c r="S194" s="237">
        <v>101.1</v>
      </c>
      <c r="T194" s="237">
        <v>112.1</v>
      </c>
      <c r="U194" s="237">
        <v>118</v>
      </c>
      <c r="V194" s="237">
        <v>129.5</v>
      </c>
    </row>
    <row r="195" spans="13:22" ht="45">
      <c r="M195" s="228" t="s">
        <v>421</v>
      </c>
      <c r="N195" s="231" t="s">
        <v>447</v>
      </c>
      <c r="O195" s="237">
        <v>118.6</v>
      </c>
      <c r="P195" s="237">
        <v>107.9</v>
      </c>
      <c r="Q195" s="237">
        <v>108</v>
      </c>
      <c r="R195" s="237">
        <v>114.4</v>
      </c>
      <c r="S195" s="237">
        <v>103.9</v>
      </c>
      <c r="T195" s="237">
        <v>115.1</v>
      </c>
      <c r="U195" s="237">
        <v>111.5</v>
      </c>
      <c r="V195" s="237">
        <v>127.3</v>
      </c>
    </row>
    <row r="196" spans="13:22" ht="33.75">
      <c r="M196" s="228" t="s">
        <v>419</v>
      </c>
      <c r="N196" s="231" t="s">
        <v>448</v>
      </c>
      <c r="O196" s="237">
        <v>106.7</v>
      </c>
      <c r="P196" s="237">
        <v>113.9</v>
      </c>
      <c r="Q196" s="237">
        <v>111.5</v>
      </c>
      <c r="R196" s="237">
        <v>110.5</v>
      </c>
      <c r="S196" s="237">
        <v>103.4</v>
      </c>
      <c r="T196" s="237">
        <v>104</v>
      </c>
      <c r="U196" s="237">
        <v>115.1</v>
      </c>
      <c r="V196" s="237">
        <v>124.8</v>
      </c>
    </row>
    <row r="197" spans="13:22" ht="52.5">
      <c r="M197" s="224" t="s">
        <v>452</v>
      </c>
      <c r="N197" s="225"/>
      <c r="O197" s="236">
        <v>114.7</v>
      </c>
      <c r="P197" s="236">
        <v>112.1</v>
      </c>
      <c r="Q197" s="236">
        <v>107.5</v>
      </c>
      <c r="R197" s="236">
        <v>105.3</v>
      </c>
      <c r="S197" s="236">
        <v>115.4</v>
      </c>
      <c r="T197" s="236">
        <v>133.9</v>
      </c>
      <c r="U197" s="236">
        <v>116.5</v>
      </c>
      <c r="V197" s="236">
        <v>121.9</v>
      </c>
    </row>
    <row r="198" spans="13:22" ht="22.5">
      <c r="M198" s="228" t="s">
        <v>381</v>
      </c>
      <c r="N198" s="228"/>
      <c r="O198" s="237">
        <v>105.8</v>
      </c>
      <c r="P198" s="237">
        <v>129.1</v>
      </c>
      <c r="Q198" s="237">
        <v>110.2</v>
      </c>
      <c r="R198" s="237">
        <v>97.7</v>
      </c>
      <c r="S198" s="237">
        <v>119</v>
      </c>
      <c r="T198" s="237">
        <v>175.9</v>
      </c>
      <c r="U198" s="237">
        <v>120.9</v>
      </c>
      <c r="V198" s="237">
        <v>123.4</v>
      </c>
    </row>
    <row r="199" spans="13:22" ht="22.5">
      <c r="M199" s="228" t="s">
        <v>450</v>
      </c>
      <c r="N199" s="228"/>
      <c r="O199" s="237">
        <v>93.1</v>
      </c>
      <c r="P199" s="237">
        <v>115.4</v>
      </c>
      <c r="Q199" s="237">
        <v>147.30000000000001</v>
      </c>
      <c r="R199" s="237">
        <v>78.099999999999994</v>
      </c>
      <c r="S199" s="237">
        <v>98.1</v>
      </c>
      <c r="T199" s="237">
        <v>151.69999999999999</v>
      </c>
      <c r="U199" s="237">
        <v>165.5</v>
      </c>
      <c r="V199" s="237">
        <v>147.80000000000001</v>
      </c>
    </row>
    <row r="200" spans="13:22">
      <c r="M200" s="391" t="s">
        <v>457</v>
      </c>
      <c r="N200" s="391"/>
      <c r="O200" s="391"/>
      <c r="P200" s="391"/>
      <c r="Q200" s="391"/>
      <c r="R200" s="391"/>
      <c r="S200" s="391"/>
      <c r="T200" s="391"/>
      <c r="U200" s="391"/>
      <c r="V200" s="391"/>
    </row>
  </sheetData>
  <mergeCells count="11">
    <mergeCell ref="C4:G4"/>
    <mergeCell ref="O128:V128"/>
    <mergeCell ref="O152:V152"/>
    <mergeCell ref="O176:V176"/>
    <mergeCell ref="M200:V200"/>
    <mergeCell ref="M5:V5"/>
    <mergeCell ref="O8:V8"/>
    <mergeCell ref="O32:V32"/>
    <mergeCell ref="O56:V56"/>
    <mergeCell ref="O80:V80"/>
    <mergeCell ref="O104:V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U9" sqref="U9"/>
    </sheetView>
  </sheetViews>
  <sheetFormatPr defaultRowHeight="15"/>
  <cols>
    <col min="7" max="7" width="14.7109375" customWidth="1"/>
  </cols>
  <sheetData>
    <row r="2" spans="1:7">
      <c r="B2" s="397" t="s">
        <v>359</v>
      </c>
      <c r="C2" s="397"/>
      <c r="D2" s="397"/>
      <c r="E2" s="397"/>
      <c r="F2" s="397"/>
      <c r="G2" s="397"/>
    </row>
    <row r="3" spans="1:7">
      <c r="B3" s="398" t="s">
        <v>360</v>
      </c>
      <c r="C3" s="398"/>
      <c r="D3" s="398"/>
      <c r="E3" s="398"/>
    </row>
    <row r="4" spans="1:7">
      <c r="A4" s="399" t="s">
        <v>89</v>
      </c>
      <c r="B4" s="399" t="s">
        <v>361</v>
      </c>
      <c r="C4" s="401" t="s">
        <v>362</v>
      </c>
      <c r="D4" s="401" t="s">
        <v>363</v>
      </c>
      <c r="E4" s="401" t="s">
        <v>364</v>
      </c>
      <c r="F4" s="401" t="s">
        <v>365</v>
      </c>
      <c r="G4" s="401" t="s">
        <v>366</v>
      </c>
    </row>
    <row r="5" spans="1:7">
      <c r="A5" s="400"/>
      <c r="B5" s="400"/>
      <c r="C5" s="402"/>
      <c r="D5" s="402"/>
      <c r="E5" s="402"/>
      <c r="F5" s="403"/>
      <c r="G5" s="403"/>
    </row>
    <row r="6" spans="1:7" ht="114.75">
      <c r="A6" s="198">
        <v>1</v>
      </c>
      <c r="B6" s="198" t="s">
        <v>367</v>
      </c>
      <c r="C6" s="199">
        <v>268373</v>
      </c>
      <c r="D6" s="199">
        <v>155574</v>
      </c>
      <c r="E6" s="199">
        <v>112799</v>
      </c>
      <c r="F6" s="199">
        <v>3492.4</v>
      </c>
      <c r="G6" s="199">
        <f>E6/F6*1000</f>
        <v>32298.419425037224</v>
      </c>
    </row>
    <row r="7" spans="1:7" ht="51">
      <c r="A7" s="200">
        <v>2</v>
      </c>
      <c r="B7" s="200" t="s">
        <v>368</v>
      </c>
      <c r="C7" s="199">
        <v>147856</v>
      </c>
      <c r="D7" s="199">
        <v>64653</v>
      </c>
      <c r="E7" s="199">
        <v>83203</v>
      </c>
      <c r="F7" s="393">
        <v>3303</v>
      </c>
      <c r="G7" s="395">
        <f>(E7+E8)/F7*1000</f>
        <v>81180.744777475033</v>
      </c>
    </row>
    <row r="8" spans="1:7" ht="51">
      <c r="A8" s="200">
        <v>3</v>
      </c>
      <c r="B8" s="200" t="s">
        <v>369</v>
      </c>
      <c r="C8" s="199">
        <v>982102</v>
      </c>
      <c r="D8" s="199">
        <v>797165</v>
      </c>
      <c r="E8" s="199">
        <v>184937</v>
      </c>
      <c r="F8" s="394"/>
      <c r="G8" s="396"/>
    </row>
    <row r="9" spans="1:7" ht="102">
      <c r="A9" s="200">
        <v>4</v>
      </c>
      <c r="B9" s="200" t="s">
        <v>370</v>
      </c>
      <c r="C9" s="199">
        <v>144639</v>
      </c>
      <c r="D9" s="199">
        <v>96782</v>
      </c>
      <c r="E9" s="199">
        <v>47857</v>
      </c>
      <c r="F9" s="201">
        <v>0</v>
      </c>
      <c r="G9" s="201">
        <v>0</v>
      </c>
    </row>
    <row r="10" spans="1:7" ht="178.5">
      <c r="A10" s="200">
        <v>5</v>
      </c>
      <c r="B10" s="200" t="s">
        <v>371</v>
      </c>
      <c r="C10" s="199">
        <v>376417</v>
      </c>
      <c r="D10" s="199">
        <v>159758</v>
      </c>
      <c r="E10" s="199">
        <v>216659</v>
      </c>
      <c r="F10" s="201">
        <v>4894.1000000000004</v>
      </c>
      <c r="G10" s="201">
        <f>(E10)/F10*1000</f>
        <v>44269.426452258842</v>
      </c>
    </row>
    <row r="11" spans="1:7" ht="25.5">
      <c r="A11" s="200">
        <v>6</v>
      </c>
      <c r="B11" s="200" t="s">
        <v>372</v>
      </c>
      <c r="C11" s="199">
        <v>132187</v>
      </c>
      <c r="D11" s="199">
        <v>93060</v>
      </c>
      <c r="E11" s="199">
        <v>39127</v>
      </c>
      <c r="F11" s="199">
        <v>902.2</v>
      </c>
      <c r="G11" s="199">
        <f t="shared" ref="G11:G18" si="0">E11/F11*1000</f>
        <v>43368.432720017729</v>
      </c>
    </row>
    <row r="12" spans="1:7" ht="63.75">
      <c r="A12" s="200">
        <v>7</v>
      </c>
      <c r="B12" s="200" t="s">
        <v>373</v>
      </c>
      <c r="C12" s="199">
        <v>263036</v>
      </c>
      <c r="D12" s="199">
        <v>133242</v>
      </c>
      <c r="E12" s="199">
        <v>129794</v>
      </c>
      <c r="F12" s="199">
        <v>1361.3</v>
      </c>
      <c r="G12" s="202">
        <f t="shared" si="0"/>
        <v>95345.62550503196</v>
      </c>
    </row>
    <row r="13" spans="1:7">
      <c r="A13" s="200">
        <v>8</v>
      </c>
      <c r="B13" s="200" t="s">
        <v>374</v>
      </c>
      <c r="C13" s="199">
        <v>106481</v>
      </c>
      <c r="D13" s="199">
        <v>31365</v>
      </c>
      <c r="E13" s="199">
        <v>75116</v>
      </c>
      <c r="F13" s="199">
        <v>1672.9</v>
      </c>
      <c r="G13" s="199">
        <f t="shared" si="0"/>
        <v>44901.667762567995</v>
      </c>
    </row>
    <row r="14" spans="1:7" ht="114.75">
      <c r="A14" s="200">
        <v>9</v>
      </c>
      <c r="B14" s="200" t="s">
        <v>375</v>
      </c>
      <c r="C14" s="199">
        <v>81207</v>
      </c>
      <c r="D14" s="199">
        <v>27492</v>
      </c>
      <c r="E14" s="199">
        <v>53715</v>
      </c>
      <c r="F14" s="199">
        <v>1309.9000000000001</v>
      </c>
      <c r="G14" s="199">
        <f t="shared" si="0"/>
        <v>41006.947095198098</v>
      </c>
    </row>
    <row r="15" spans="1:7" ht="76.5">
      <c r="A15" s="200">
        <v>10</v>
      </c>
      <c r="B15" s="200" t="s">
        <v>376</v>
      </c>
      <c r="C15" s="199">
        <v>509215</v>
      </c>
      <c r="D15" s="199">
        <v>198014</v>
      </c>
      <c r="E15" s="199">
        <v>311201</v>
      </c>
      <c r="F15" s="199">
        <f>1202.5+811.7</f>
        <v>2014.2</v>
      </c>
      <c r="G15" s="202">
        <f t="shared" si="0"/>
        <v>154503.52497269388</v>
      </c>
    </row>
    <row r="16" spans="1:7" ht="76.5">
      <c r="A16" s="200">
        <v>11</v>
      </c>
      <c r="B16" s="200" t="s">
        <v>377</v>
      </c>
      <c r="C16" s="203" t="s">
        <v>378</v>
      </c>
      <c r="D16" s="199">
        <v>40109</v>
      </c>
      <c r="E16" s="199">
        <v>-40109</v>
      </c>
      <c r="F16" s="199">
        <v>324.3</v>
      </c>
      <c r="G16" s="199">
        <f t="shared" si="0"/>
        <v>-123678.6925686093</v>
      </c>
    </row>
    <row r="17" spans="1:7" ht="51">
      <c r="A17" s="200"/>
      <c r="B17" s="200" t="s">
        <v>379</v>
      </c>
      <c r="C17" s="203" t="s">
        <v>378</v>
      </c>
      <c r="D17" s="203" t="s">
        <v>378</v>
      </c>
      <c r="E17" s="203" t="s">
        <v>378</v>
      </c>
      <c r="F17" s="199">
        <v>1079.4000000000001</v>
      </c>
      <c r="G17" s="199">
        <v>0</v>
      </c>
    </row>
    <row r="18" spans="1:7" ht="63.75">
      <c r="A18" s="204">
        <v>12</v>
      </c>
      <c r="B18" s="205" t="s">
        <v>380</v>
      </c>
      <c r="C18" s="202">
        <v>3011513</v>
      </c>
      <c r="D18" s="202">
        <v>1797214</v>
      </c>
      <c r="E18" s="202">
        <v>1214299</v>
      </c>
      <c r="F18" s="202">
        <f>SUM(F6:F17)</f>
        <v>20353.7</v>
      </c>
      <c r="G18" s="202">
        <f t="shared" si="0"/>
        <v>59659.865282479353</v>
      </c>
    </row>
    <row r="19" spans="1:7" ht="51">
      <c r="A19" s="200">
        <v>13</v>
      </c>
      <c r="B19" s="200" t="s">
        <v>381</v>
      </c>
      <c r="C19" s="199">
        <v>200912</v>
      </c>
      <c r="D19" s="203" t="s">
        <v>378</v>
      </c>
      <c r="E19" s="199">
        <v>200912</v>
      </c>
      <c r="F19" s="199"/>
      <c r="G19" s="199"/>
    </row>
    <row r="20" spans="1:7" ht="51">
      <c r="A20" s="200">
        <v>14</v>
      </c>
      <c r="B20" s="200" t="s">
        <v>382</v>
      </c>
      <c r="C20" s="199">
        <v>-3973</v>
      </c>
      <c r="D20" s="203" t="s">
        <v>378</v>
      </c>
      <c r="E20" s="199">
        <v>-3973</v>
      </c>
      <c r="F20" s="199"/>
      <c r="G20" s="199"/>
    </row>
    <row r="21" spans="1:7" ht="114.75">
      <c r="A21" s="206">
        <v>15</v>
      </c>
      <c r="B21" s="207" t="s">
        <v>383</v>
      </c>
      <c r="C21" s="202">
        <v>3208452</v>
      </c>
      <c r="D21" s="202">
        <v>1797214</v>
      </c>
      <c r="E21" s="202">
        <v>1411238</v>
      </c>
      <c r="F21" s="202"/>
      <c r="G21" s="202"/>
    </row>
  </sheetData>
  <mergeCells count="11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opLeftCell="A10" workbookViewId="0">
      <selection activeCell="E9" sqref="E9"/>
    </sheetView>
  </sheetViews>
  <sheetFormatPr defaultRowHeight="15"/>
  <sheetData>
    <row r="1" spans="1:56" ht="18.75">
      <c r="A1" s="415" t="s">
        <v>458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415"/>
      <c r="AK1" s="415"/>
      <c r="AL1" s="415"/>
      <c r="AM1" s="415"/>
      <c r="AN1" s="415"/>
      <c r="AO1" s="415"/>
      <c r="AP1" s="415"/>
      <c r="AQ1" s="415"/>
      <c r="AR1" s="415"/>
      <c r="AS1" s="415"/>
      <c r="AT1" s="415"/>
      <c r="AU1" s="415"/>
      <c r="AV1" s="415"/>
      <c r="AW1" s="415"/>
      <c r="AX1" s="415"/>
      <c r="AY1" s="415"/>
      <c r="AZ1" s="415"/>
      <c r="BA1" s="415"/>
      <c r="BB1" s="415"/>
      <c r="BC1" s="415"/>
      <c r="BD1" s="415"/>
    </row>
    <row r="2" spans="1:56">
      <c r="A2" s="416" t="s">
        <v>459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6"/>
      <c r="X2" s="416"/>
      <c r="Y2" s="416"/>
      <c r="Z2" s="416"/>
      <c r="AA2" s="416"/>
      <c r="AB2" s="416"/>
      <c r="AC2" s="416"/>
      <c r="AD2" s="416"/>
      <c r="AE2" s="416"/>
      <c r="AF2" s="416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7"/>
      <c r="AU2" s="417"/>
      <c r="AV2" s="417"/>
      <c r="AW2" s="417"/>
      <c r="AX2" s="417"/>
      <c r="AY2" s="417"/>
      <c r="AZ2" s="417"/>
      <c r="BA2" s="417"/>
      <c r="BB2" s="417"/>
      <c r="BC2" s="417"/>
      <c r="BD2" s="417"/>
    </row>
    <row r="3" spans="1:56">
      <c r="A3" s="418"/>
      <c r="B3" s="240"/>
      <c r="C3" s="420" t="s">
        <v>460</v>
      </c>
      <c r="D3" s="421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421"/>
      <c r="P3" s="421"/>
      <c r="Q3" s="421"/>
      <c r="R3" s="421"/>
      <c r="S3" s="421"/>
      <c r="T3" s="421"/>
      <c r="U3" s="421"/>
      <c r="V3" s="421"/>
      <c r="W3" s="421"/>
      <c r="X3" s="421"/>
      <c r="Y3" s="421"/>
      <c r="Z3" s="421"/>
      <c r="AA3" s="421"/>
      <c r="AB3" s="421"/>
      <c r="AC3" s="421"/>
      <c r="AD3" s="421"/>
      <c r="AE3" s="421"/>
      <c r="AF3" s="421"/>
      <c r="AG3" s="421"/>
      <c r="AH3" s="421"/>
      <c r="AI3" s="421"/>
      <c r="AJ3" s="421"/>
      <c r="AK3" s="421"/>
      <c r="AL3" s="421"/>
      <c r="AM3" s="421"/>
      <c r="AN3" s="421"/>
      <c r="AO3" s="421"/>
      <c r="AP3" s="421"/>
      <c r="AQ3" s="421"/>
      <c r="AR3" s="421"/>
      <c r="AS3" s="422"/>
      <c r="AT3" s="421" t="s">
        <v>461</v>
      </c>
      <c r="AU3" s="421"/>
      <c r="AV3" s="421"/>
      <c r="AW3" s="422"/>
      <c r="AX3" s="420" t="s">
        <v>462</v>
      </c>
      <c r="AY3" s="421"/>
      <c r="AZ3" s="421"/>
      <c r="BA3" s="422"/>
      <c r="BB3" s="408" t="s">
        <v>463</v>
      </c>
      <c r="BC3" s="408" t="s">
        <v>464</v>
      </c>
      <c r="BD3" s="411" t="s">
        <v>465</v>
      </c>
    </row>
    <row r="4" spans="1:56">
      <c r="A4" s="419"/>
      <c r="B4" s="423" t="s">
        <v>466</v>
      </c>
      <c r="C4" s="414" t="s">
        <v>467</v>
      </c>
      <c r="D4" s="404" t="s">
        <v>468</v>
      </c>
      <c r="E4" s="404" t="s">
        <v>469</v>
      </c>
      <c r="F4" s="404" t="s">
        <v>470</v>
      </c>
      <c r="G4" s="404" t="s">
        <v>471</v>
      </c>
      <c r="H4" s="404" t="s">
        <v>472</v>
      </c>
      <c r="I4" s="404" t="s">
        <v>473</v>
      </c>
      <c r="J4" s="404" t="s">
        <v>474</v>
      </c>
      <c r="K4" s="404" t="s">
        <v>475</v>
      </c>
      <c r="L4" s="404" t="s">
        <v>476</v>
      </c>
      <c r="M4" s="404" t="s">
        <v>477</v>
      </c>
      <c r="N4" s="404" t="s">
        <v>478</v>
      </c>
      <c r="O4" s="404" t="s">
        <v>479</v>
      </c>
      <c r="P4" s="404" t="s">
        <v>480</v>
      </c>
      <c r="Q4" s="404" t="s">
        <v>481</v>
      </c>
      <c r="R4" s="404" t="s">
        <v>482</v>
      </c>
      <c r="S4" s="404" t="s">
        <v>483</v>
      </c>
      <c r="T4" s="404" t="s">
        <v>484</v>
      </c>
      <c r="U4" s="404" t="s">
        <v>485</v>
      </c>
      <c r="V4" s="404" t="s">
        <v>486</v>
      </c>
      <c r="W4" s="404" t="s">
        <v>487</v>
      </c>
      <c r="X4" s="404" t="s">
        <v>398</v>
      </c>
      <c r="Y4" s="404" t="s">
        <v>417</v>
      </c>
      <c r="Z4" s="404" t="s">
        <v>372</v>
      </c>
      <c r="AA4" s="404" t="s">
        <v>389</v>
      </c>
      <c r="AB4" s="404" t="s">
        <v>488</v>
      </c>
      <c r="AC4" s="404" t="s">
        <v>489</v>
      </c>
      <c r="AD4" s="404" t="s">
        <v>415</v>
      </c>
      <c r="AE4" s="404" t="s">
        <v>490</v>
      </c>
      <c r="AF4" s="404" t="s">
        <v>491</v>
      </c>
      <c r="AG4" s="404" t="s">
        <v>492</v>
      </c>
      <c r="AH4" s="404" t="s">
        <v>403</v>
      </c>
      <c r="AI4" s="404" t="s">
        <v>400</v>
      </c>
      <c r="AJ4" s="404" t="s">
        <v>493</v>
      </c>
      <c r="AK4" s="404" t="s">
        <v>494</v>
      </c>
      <c r="AL4" s="404" t="s">
        <v>495</v>
      </c>
      <c r="AM4" s="404" t="s">
        <v>413</v>
      </c>
      <c r="AN4" s="404" t="s">
        <v>407</v>
      </c>
      <c r="AO4" s="413" t="s">
        <v>374</v>
      </c>
      <c r="AP4" s="404" t="s">
        <v>411</v>
      </c>
      <c r="AQ4" s="404" t="s">
        <v>421</v>
      </c>
      <c r="AR4" s="404" t="s">
        <v>419</v>
      </c>
      <c r="AS4" s="407" t="s">
        <v>496</v>
      </c>
      <c r="AT4" s="408" t="s">
        <v>496</v>
      </c>
      <c r="AU4" s="404" t="s">
        <v>497</v>
      </c>
      <c r="AV4" s="404" t="s">
        <v>498</v>
      </c>
      <c r="AW4" s="410" t="s">
        <v>499</v>
      </c>
      <c r="AX4" s="411" t="s">
        <v>496</v>
      </c>
      <c r="AY4" s="404" t="s">
        <v>500</v>
      </c>
      <c r="AZ4" s="404" t="s">
        <v>501</v>
      </c>
      <c r="BA4" s="405" t="s">
        <v>502</v>
      </c>
      <c r="BB4" s="409"/>
      <c r="BC4" s="409"/>
      <c r="BD4" s="412"/>
    </row>
    <row r="5" spans="1:56">
      <c r="A5" s="419"/>
      <c r="B5" s="423"/>
      <c r="C5" s="41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13"/>
      <c r="AN5" s="413"/>
      <c r="AO5" s="413"/>
      <c r="AP5" s="413"/>
      <c r="AQ5" s="413"/>
      <c r="AR5" s="413"/>
      <c r="AS5" s="407"/>
      <c r="AT5" s="409"/>
      <c r="AU5" s="404"/>
      <c r="AV5" s="404"/>
      <c r="AW5" s="410"/>
      <c r="AX5" s="412"/>
      <c r="AY5" s="404"/>
      <c r="AZ5" s="404"/>
      <c r="BA5" s="406"/>
      <c r="BB5" s="409"/>
      <c r="BC5" s="409"/>
      <c r="BD5" s="412"/>
    </row>
    <row r="6" spans="1:56">
      <c r="A6" s="419"/>
      <c r="B6" s="423"/>
      <c r="C6" s="414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4"/>
      <c r="AG6" s="404"/>
      <c r="AH6" s="404"/>
      <c r="AI6" s="404"/>
      <c r="AJ6" s="404"/>
      <c r="AK6" s="404"/>
      <c r="AL6" s="404"/>
      <c r="AM6" s="413"/>
      <c r="AN6" s="413"/>
      <c r="AO6" s="413"/>
      <c r="AP6" s="413"/>
      <c r="AQ6" s="413"/>
      <c r="AR6" s="413"/>
      <c r="AS6" s="407"/>
      <c r="AT6" s="409"/>
      <c r="AU6" s="404"/>
      <c r="AV6" s="404"/>
      <c r="AW6" s="410"/>
      <c r="AX6" s="412"/>
      <c r="AY6" s="404"/>
      <c r="AZ6" s="404"/>
      <c r="BA6" s="406"/>
      <c r="BB6" s="409"/>
      <c r="BC6" s="409"/>
      <c r="BD6" s="412"/>
    </row>
    <row r="7" spans="1:56" ht="25.5">
      <c r="A7" s="241"/>
      <c r="B7" s="242"/>
      <c r="C7" s="243" t="s">
        <v>503</v>
      </c>
      <c r="D7" s="244" t="s">
        <v>504</v>
      </c>
      <c r="E7" s="244" t="s">
        <v>505</v>
      </c>
      <c r="F7" s="244" t="s">
        <v>506</v>
      </c>
      <c r="G7" s="244" t="s">
        <v>507</v>
      </c>
      <c r="H7" s="244" t="s">
        <v>508</v>
      </c>
      <c r="I7" s="244" t="s">
        <v>509</v>
      </c>
      <c r="J7" s="244" t="s">
        <v>510</v>
      </c>
      <c r="K7" s="244" t="s">
        <v>511</v>
      </c>
      <c r="L7" s="244" t="s">
        <v>512</v>
      </c>
      <c r="M7" s="244" t="s">
        <v>513</v>
      </c>
      <c r="N7" s="244" t="s">
        <v>514</v>
      </c>
      <c r="O7" s="244" t="s">
        <v>515</v>
      </c>
      <c r="P7" s="244" t="s">
        <v>516</v>
      </c>
      <c r="Q7" s="244" t="s">
        <v>517</v>
      </c>
      <c r="R7" s="244" t="s">
        <v>518</v>
      </c>
      <c r="S7" s="244" t="s">
        <v>519</v>
      </c>
      <c r="T7" s="244" t="s">
        <v>520</v>
      </c>
      <c r="U7" s="244" t="s">
        <v>521</v>
      </c>
      <c r="V7" s="244" t="s">
        <v>522</v>
      </c>
      <c r="W7" s="245" t="s">
        <v>523</v>
      </c>
      <c r="X7" s="244" t="s">
        <v>524</v>
      </c>
      <c r="Y7" s="244" t="s">
        <v>525</v>
      </c>
      <c r="Z7" s="244" t="s">
        <v>526</v>
      </c>
      <c r="AA7" s="244" t="s">
        <v>527</v>
      </c>
      <c r="AB7" s="244" t="s">
        <v>528</v>
      </c>
      <c r="AC7" s="244" t="s">
        <v>529</v>
      </c>
      <c r="AD7" s="244" t="s">
        <v>530</v>
      </c>
      <c r="AE7" s="244" t="s">
        <v>531</v>
      </c>
      <c r="AF7" s="244" t="s">
        <v>532</v>
      </c>
      <c r="AG7" s="244" t="s">
        <v>533</v>
      </c>
      <c r="AH7" s="244" t="s">
        <v>534</v>
      </c>
      <c r="AI7" s="244" t="s">
        <v>535</v>
      </c>
      <c r="AJ7" s="244" t="s">
        <v>536</v>
      </c>
      <c r="AK7" s="244" t="s">
        <v>537</v>
      </c>
      <c r="AL7" s="244" t="s">
        <v>538</v>
      </c>
      <c r="AM7" s="245" t="s">
        <v>539</v>
      </c>
      <c r="AN7" s="245" t="s">
        <v>540</v>
      </c>
      <c r="AO7" s="245" t="s">
        <v>541</v>
      </c>
      <c r="AP7" s="245" t="s">
        <v>542</v>
      </c>
      <c r="AQ7" s="245" t="s">
        <v>543</v>
      </c>
      <c r="AR7" s="245" t="s">
        <v>544</v>
      </c>
      <c r="AS7" s="246"/>
      <c r="AT7" s="247" t="s">
        <v>545</v>
      </c>
      <c r="AU7" s="244" t="s">
        <v>546</v>
      </c>
      <c r="AV7" s="244" t="s">
        <v>547</v>
      </c>
      <c r="AW7" s="248" t="s">
        <v>548</v>
      </c>
      <c r="AX7" s="247" t="s">
        <v>549</v>
      </c>
      <c r="AY7" s="244" t="s">
        <v>550</v>
      </c>
      <c r="AZ7" s="244" t="s">
        <v>551</v>
      </c>
      <c r="BA7" s="248" t="s">
        <v>552</v>
      </c>
      <c r="BB7" s="244" t="s">
        <v>553</v>
      </c>
      <c r="BC7" s="248" t="s">
        <v>554</v>
      </c>
      <c r="BD7" s="249"/>
    </row>
    <row r="8" spans="1:56" ht="64.5">
      <c r="A8" s="250" t="s">
        <v>555</v>
      </c>
      <c r="B8" s="251" t="s">
        <v>503</v>
      </c>
      <c r="C8" s="252">
        <v>167424</v>
      </c>
      <c r="D8" s="252">
        <v>187</v>
      </c>
      <c r="E8" s="252">
        <v>76</v>
      </c>
      <c r="F8" s="252">
        <v>71</v>
      </c>
      <c r="G8" s="252">
        <v>162262</v>
      </c>
      <c r="H8" s="252">
        <v>599</v>
      </c>
      <c r="I8" s="252">
        <v>10748</v>
      </c>
      <c r="J8" s="252">
        <v>4</v>
      </c>
      <c r="K8" s="252">
        <v>3</v>
      </c>
      <c r="L8" s="252">
        <v>1029</v>
      </c>
      <c r="M8" s="253">
        <v>242</v>
      </c>
      <c r="N8" s="253">
        <v>19</v>
      </c>
      <c r="O8" s="253">
        <v>109</v>
      </c>
      <c r="P8" s="253">
        <v>22</v>
      </c>
      <c r="Q8" s="253">
        <v>11</v>
      </c>
      <c r="R8" s="253">
        <v>1</v>
      </c>
      <c r="S8" s="253">
        <v>2</v>
      </c>
      <c r="T8" s="253">
        <v>27</v>
      </c>
      <c r="U8" s="253">
        <v>2</v>
      </c>
      <c r="V8" s="253">
        <v>26</v>
      </c>
      <c r="W8" s="253">
        <v>693</v>
      </c>
      <c r="X8" s="253">
        <v>208</v>
      </c>
      <c r="Y8" s="253">
        <v>52</v>
      </c>
      <c r="Z8" s="253">
        <v>195</v>
      </c>
      <c r="AA8" s="253">
        <v>21652</v>
      </c>
      <c r="AB8" s="253">
        <v>1167</v>
      </c>
      <c r="AC8" s="253">
        <v>0</v>
      </c>
      <c r="AD8" s="253">
        <v>2611</v>
      </c>
      <c r="AE8" s="253">
        <v>0</v>
      </c>
      <c r="AF8" s="253">
        <v>1</v>
      </c>
      <c r="AG8" s="253">
        <v>25</v>
      </c>
      <c r="AH8" s="253">
        <v>0</v>
      </c>
      <c r="AI8" s="253">
        <v>10</v>
      </c>
      <c r="AJ8" s="253">
        <v>51</v>
      </c>
      <c r="AK8" s="253">
        <v>7</v>
      </c>
      <c r="AL8" s="253">
        <v>98</v>
      </c>
      <c r="AM8" s="253">
        <v>373</v>
      </c>
      <c r="AN8" s="253">
        <v>2817</v>
      </c>
      <c r="AO8" s="253">
        <v>2750</v>
      </c>
      <c r="AP8" s="253">
        <v>906</v>
      </c>
      <c r="AQ8" s="253">
        <v>39</v>
      </c>
      <c r="AR8" s="253">
        <v>21</v>
      </c>
      <c r="AS8" s="254">
        <v>376540</v>
      </c>
      <c r="AT8" s="255">
        <v>219103</v>
      </c>
      <c r="AU8" s="253">
        <v>215725</v>
      </c>
      <c r="AV8" s="253">
        <v>0</v>
      </c>
      <c r="AW8" s="256">
        <v>3378</v>
      </c>
      <c r="AX8" s="255">
        <v>36267</v>
      </c>
      <c r="AY8" s="253">
        <v>2512</v>
      </c>
      <c r="AZ8" s="253">
        <v>33755</v>
      </c>
      <c r="BA8" s="256">
        <v>0</v>
      </c>
      <c r="BB8" s="255">
        <v>253619</v>
      </c>
      <c r="BC8" s="255">
        <v>-47796</v>
      </c>
      <c r="BD8" s="257">
        <v>837733</v>
      </c>
    </row>
    <row r="9" spans="1:56" ht="64.5">
      <c r="A9" s="258" t="s">
        <v>556</v>
      </c>
      <c r="B9" s="251" t="s">
        <v>504</v>
      </c>
      <c r="C9" s="252">
        <v>715</v>
      </c>
      <c r="D9" s="252">
        <v>1438</v>
      </c>
      <c r="E9" s="252">
        <v>1</v>
      </c>
      <c r="F9" s="252">
        <v>35</v>
      </c>
      <c r="G9" s="252">
        <v>2125</v>
      </c>
      <c r="H9" s="252">
        <v>2</v>
      </c>
      <c r="I9" s="252">
        <v>154</v>
      </c>
      <c r="J9" s="252">
        <v>39768</v>
      </c>
      <c r="K9" s="252">
        <v>0</v>
      </c>
      <c r="L9" s="252">
        <v>64</v>
      </c>
      <c r="M9" s="253">
        <v>0</v>
      </c>
      <c r="N9" s="253">
        <v>27</v>
      </c>
      <c r="O9" s="253">
        <v>2649</v>
      </c>
      <c r="P9" s="253">
        <v>33878</v>
      </c>
      <c r="Q9" s="253">
        <v>6</v>
      </c>
      <c r="R9" s="253">
        <v>0</v>
      </c>
      <c r="S9" s="253">
        <v>3</v>
      </c>
      <c r="T9" s="253">
        <v>15</v>
      </c>
      <c r="U9" s="253">
        <v>1</v>
      </c>
      <c r="V9" s="253">
        <v>1</v>
      </c>
      <c r="W9" s="253">
        <v>9</v>
      </c>
      <c r="X9" s="253">
        <v>75883</v>
      </c>
      <c r="Y9" s="253">
        <v>43</v>
      </c>
      <c r="Z9" s="253">
        <v>17</v>
      </c>
      <c r="AA9" s="253">
        <v>390</v>
      </c>
      <c r="AB9" s="253">
        <v>2056</v>
      </c>
      <c r="AC9" s="253">
        <v>1</v>
      </c>
      <c r="AD9" s="253">
        <v>7</v>
      </c>
      <c r="AE9" s="253">
        <v>0</v>
      </c>
      <c r="AF9" s="253">
        <v>2</v>
      </c>
      <c r="AG9" s="253">
        <v>0</v>
      </c>
      <c r="AH9" s="253">
        <v>0</v>
      </c>
      <c r="AI9" s="253">
        <v>15</v>
      </c>
      <c r="AJ9" s="253">
        <v>1</v>
      </c>
      <c r="AK9" s="253">
        <v>0</v>
      </c>
      <c r="AL9" s="253">
        <v>1</v>
      </c>
      <c r="AM9" s="253">
        <v>798</v>
      </c>
      <c r="AN9" s="253">
        <v>685</v>
      </c>
      <c r="AO9" s="253">
        <v>1024</v>
      </c>
      <c r="AP9" s="253">
        <v>206</v>
      </c>
      <c r="AQ9" s="253">
        <v>54</v>
      </c>
      <c r="AR9" s="253">
        <v>3</v>
      </c>
      <c r="AS9" s="254">
        <v>162077</v>
      </c>
      <c r="AT9" s="255">
        <v>6459</v>
      </c>
      <c r="AU9" s="253">
        <v>6244</v>
      </c>
      <c r="AV9" s="253">
        <v>0</v>
      </c>
      <c r="AW9" s="256">
        <v>215</v>
      </c>
      <c r="AX9" s="255">
        <v>-2246</v>
      </c>
      <c r="AY9" s="253">
        <v>0</v>
      </c>
      <c r="AZ9" s="253">
        <v>-2246</v>
      </c>
      <c r="BA9" s="256">
        <v>0</v>
      </c>
      <c r="BB9" s="255">
        <v>2863</v>
      </c>
      <c r="BC9" s="255">
        <v>-79530</v>
      </c>
      <c r="BD9" s="257">
        <v>89623</v>
      </c>
    </row>
    <row r="10" spans="1:56" ht="64.5">
      <c r="A10" s="258" t="s">
        <v>557</v>
      </c>
      <c r="B10" s="251" t="s">
        <v>505</v>
      </c>
      <c r="C10" s="252">
        <v>5148</v>
      </c>
      <c r="D10" s="252">
        <v>23</v>
      </c>
      <c r="E10" s="252">
        <v>6189</v>
      </c>
      <c r="F10" s="252">
        <v>4127</v>
      </c>
      <c r="G10" s="252">
        <v>16786</v>
      </c>
      <c r="H10" s="252">
        <v>346</v>
      </c>
      <c r="I10" s="252">
        <v>2417</v>
      </c>
      <c r="J10" s="252">
        <v>261</v>
      </c>
      <c r="K10" s="252">
        <v>36761</v>
      </c>
      <c r="L10" s="252">
        <v>15651</v>
      </c>
      <c r="M10" s="253">
        <v>226</v>
      </c>
      <c r="N10" s="253">
        <v>122</v>
      </c>
      <c r="O10" s="253">
        <v>4279</v>
      </c>
      <c r="P10" s="253">
        <v>13962</v>
      </c>
      <c r="Q10" s="253">
        <v>484</v>
      </c>
      <c r="R10" s="253">
        <v>27</v>
      </c>
      <c r="S10" s="253">
        <v>290</v>
      </c>
      <c r="T10" s="253">
        <v>1220</v>
      </c>
      <c r="U10" s="253">
        <v>105</v>
      </c>
      <c r="V10" s="253">
        <v>569</v>
      </c>
      <c r="W10" s="253">
        <v>195</v>
      </c>
      <c r="X10" s="253">
        <v>47718</v>
      </c>
      <c r="Y10" s="253">
        <v>154</v>
      </c>
      <c r="Z10" s="253">
        <v>709</v>
      </c>
      <c r="AA10" s="253">
        <v>7213</v>
      </c>
      <c r="AB10" s="253">
        <v>41608</v>
      </c>
      <c r="AC10" s="253">
        <v>4</v>
      </c>
      <c r="AD10" s="253">
        <v>454</v>
      </c>
      <c r="AE10" s="253">
        <v>28</v>
      </c>
      <c r="AF10" s="253">
        <v>42</v>
      </c>
      <c r="AG10" s="253">
        <v>22</v>
      </c>
      <c r="AH10" s="253">
        <v>4</v>
      </c>
      <c r="AI10" s="253">
        <v>3</v>
      </c>
      <c r="AJ10" s="253">
        <v>194</v>
      </c>
      <c r="AK10" s="253">
        <v>43</v>
      </c>
      <c r="AL10" s="253">
        <v>12</v>
      </c>
      <c r="AM10" s="253">
        <v>457</v>
      </c>
      <c r="AN10" s="253">
        <v>1718</v>
      </c>
      <c r="AO10" s="253">
        <v>2454</v>
      </c>
      <c r="AP10" s="253">
        <v>1111</v>
      </c>
      <c r="AQ10" s="253">
        <v>315</v>
      </c>
      <c r="AR10" s="253">
        <v>170</v>
      </c>
      <c r="AS10" s="254">
        <v>213621</v>
      </c>
      <c r="AT10" s="255">
        <v>37702</v>
      </c>
      <c r="AU10" s="253">
        <v>13359</v>
      </c>
      <c r="AV10" s="253">
        <v>0</v>
      </c>
      <c r="AW10" s="256">
        <v>24343</v>
      </c>
      <c r="AX10" s="255">
        <v>4577</v>
      </c>
      <c r="AY10" s="253">
        <v>0</v>
      </c>
      <c r="AZ10" s="253">
        <v>4577</v>
      </c>
      <c r="BA10" s="256">
        <v>0</v>
      </c>
      <c r="BB10" s="255">
        <v>4850</v>
      </c>
      <c r="BC10" s="255">
        <v>-116608</v>
      </c>
      <c r="BD10" s="257">
        <v>144142</v>
      </c>
    </row>
    <row r="11" spans="1:56" ht="294">
      <c r="A11" s="258" t="s">
        <v>558</v>
      </c>
      <c r="B11" s="251" t="s">
        <v>506</v>
      </c>
      <c r="C11" s="252">
        <v>501</v>
      </c>
      <c r="D11" s="252">
        <v>612</v>
      </c>
      <c r="E11" s="252">
        <v>1935</v>
      </c>
      <c r="F11" s="252">
        <v>13113</v>
      </c>
      <c r="G11" s="252">
        <v>2442</v>
      </c>
      <c r="H11" s="252">
        <v>15</v>
      </c>
      <c r="I11" s="252">
        <v>61</v>
      </c>
      <c r="J11" s="252">
        <v>2</v>
      </c>
      <c r="K11" s="252">
        <v>359</v>
      </c>
      <c r="L11" s="252">
        <v>770</v>
      </c>
      <c r="M11" s="253">
        <v>3</v>
      </c>
      <c r="N11" s="253">
        <v>48</v>
      </c>
      <c r="O11" s="253">
        <v>10515</v>
      </c>
      <c r="P11" s="253">
        <v>59121</v>
      </c>
      <c r="Q11" s="253">
        <v>178</v>
      </c>
      <c r="R11" s="253">
        <v>9</v>
      </c>
      <c r="S11" s="253">
        <v>15</v>
      </c>
      <c r="T11" s="253">
        <v>102</v>
      </c>
      <c r="U11" s="253">
        <v>6</v>
      </c>
      <c r="V11" s="253">
        <v>10</v>
      </c>
      <c r="W11" s="253">
        <v>136</v>
      </c>
      <c r="X11" s="253">
        <v>73</v>
      </c>
      <c r="Y11" s="253">
        <v>112</v>
      </c>
      <c r="Z11" s="253">
        <v>13769</v>
      </c>
      <c r="AA11" s="253">
        <v>914</v>
      </c>
      <c r="AB11" s="253">
        <v>6104</v>
      </c>
      <c r="AC11" s="253">
        <v>0</v>
      </c>
      <c r="AD11" s="253">
        <v>83</v>
      </c>
      <c r="AE11" s="253">
        <v>0</v>
      </c>
      <c r="AF11" s="253">
        <v>1</v>
      </c>
      <c r="AG11" s="253">
        <v>0</v>
      </c>
      <c r="AH11" s="253">
        <v>0</v>
      </c>
      <c r="AI11" s="253">
        <v>187</v>
      </c>
      <c r="AJ11" s="253">
        <v>148</v>
      </c>
      <c r="AK11" s="253">
        <v>1</v>
      </c>
      <c r="AL11" s="253">
        <v>1</v>
      </c>
      <c r="AM11" s="253">
        <v>679</v>
      </c>
      <c r="AN11" s="253">
        <v>0</v>
      </c>
      <c r="AO11" s="253">
        <v>3</v>
      </c>
      <c r="AP11" s="253">
        <v>9</v>
      </c>
      <c r="AQ11" s="253">
        <v>10</v>
      </c>
      <c r="AR11" s="253">
        <v>39</v>
      </c>
      <c r="AS11" s="254">
        <v>112086</v>
      </c>
      <c r="AT11" s="255">
        <v>1</v>
      </c>
      <c r="AU11" s="253">
        <v>0</v>
      </c>
      <c r="AV11" s="253">
        <v>0</v>
      </c>
      <c r="AW11" s="256">
        <v>1</v>
      </c>
      <c r="AX11" s="255">
        <v>-5385</v>
      </c>
      <c r="AY11" s="253">
        <v>0</v>
      </c>
      <c r="AZ11" s="253">
        <v>-5385</v>
      </c>
      <c r="BA11" s="256">
        <v>0</v>
      </c>
      <c r="BB11" s="255">
        <v>84992</v>
      </c>
      <c r="BC11" s="255">
        <v>-12912</v>
      </c>
      <c r="BD11" s="257">
        <v>178782</v>
      </c>
    </row>
    <row r="12" spans="1:56" ht="90">
      <c r="A12" s="258" t="s">
        <v>559</v>
      </c>
      <c r="B12" s="251" t="s">
        <v>507</v>
      </c>
      <c r="C12" s="252">
        <v>4991</v>
      </c>
      <c r="D12" s="252">
        <v>18</v>
      </c>
      <c r="E12" s="252">
        <v>126</v>
      </c>
      <c r="F12" s="252">
        <v>34</v>
      </c>
      <c r="G12" s="252">
        <v>53204</v>
      </c>
      <c r="H12" s="252">
        <v>15</v>
      </c>
      <c r="I12" s="252">
        <v>23</v>
      </c>
      <c r="J12" s="252">
        <v>2</v>
      </c>
      <c r="K12" s="252">
        <v>0</v>
      </c>
      <c r="L12" s="252">
        <v>144</v>
      </c>
      <c r="M12" s="253">
        <v>47</v>
      </c>
      <c r="N12" s="253">
        <v>3</v>
      </c>
      <c r="O12" s="253">
        <v>10</v>
      </c>
      <c r="P12" s="253">
        <v>73</v>
      </c>
      <c r="Q12" s="253">
        <v>10</v>
      </c>
      <c r="R12" s="253">
        <v>1</v>
      </c>
      <c r="S12" s="253">
        <v>3</v>
      </c>
      <c r="T12" s="253">
        <v>18</v>
      </c>
      <c r="U12" s="253">
        <v>6</v>
      </c>
      <c r="V12" s="253">
        <v>12</v>
      </c>
      <c r="W12" s="253">
        <v>31</v>
      </c>
      <c r="X12" s="253">
        <v>31</v>
      </c>
      <c r="Y12" s="253">
        <v>5</v>
      </c>
      <c r="Z12" s="253">
        <v>18</v>
      </c>
      <c r="AA12" s="253">
        <v>5507</v>
      </c>
      <c r="AB12" s="253">
        <v>366</v>
      </c>
      <c r="AC12" s="253">
        <v>0</v>
      </c>
      <c r="AD12" s="253">
        <v>2673</v>
      </c>
      <c r="AE12" s="253">
        <v>18</v>
      </c>
      <c r="AF12" s="253">
        <v>3</v>
      </c>
      <c r="AG12" s="253">
        <v>79</v>
      </c>
      <c r="AH12" s="253">
        <v>3</v>
      </c>
      <c r="AI12" s="253">
        <v>276</v>
      </c>
      <c r="AJ12" s="253">
        <v>29</v>
      </c>
      <c r="AK12" s="253">
        <v>9</v>
      </c>
      <c r="AL12" s="253">
        <v>11</v>
      </c>
      <c r="AM12" s="253">
        <v>64</v>
      </c>
      <c r="AN12" s="253">
        <v>1280</v>
      </c>
      <c r="AO12" s="253">
        <v>1239</v>
      </c>
      <c r="AP12" s="253">
        <v>493</v>
      </c>
      <c r="AQ12" s="253">
        <v>26</v>
      </c>
      <c r="AR12" s="253">
        <v>39</v>
      </c>
      <c r="AS12" s="254">
        <v>70940</v>
      </c>
      <c r="AT12" s="255">
        <v>692923</v>
      </c>
      <c r="AU12" s="253">
        <v>690232</v>
      </c>
      <c r="AV12" s="253">
        <v>1207</v>
      </c>
      <c r="AW12" s="256">
        <v>1484</v>
      </c>
      <c r="AX12" s="255">
        <v>35942</v>
      </c>
      <c r="AY12" s="253">
        <v>0</v>
      </c>
      <c r="AZ12" s="253">
        <v>35942</v>
      </c>
      <c r="BA12" s="256">
        <v>0</v>
      </c>
      <c r="BB12" s="255">
        <v>236044</v>
      </c>
      <c r="BC12" s="255">
        <v>-97857</v>
      </c>
      <c r="BD12" s="257">
        <v>937992</v>
      </c>
    </row>
    <row r="13" spans="1:56" ht="115.5">
      <c r="A13" s="258" t="s">
        <v>560</v>
      </c>
      <c r="B13" s="251" t="s">
        <v>508</v>
      </c>
      <c r="C13" s="252">
        <v>226</v>
      </c>
      <c r="D13" s="252">
        <v>105</v>
      </c>
      <c r="E13" s="252">
        <v>25</v>
      </c>
      <c r="F13" s="252">
        <v>157</v>
      </c>
      <c r="G13" s="252">
        <v>501</v>
      </c>
      <c r="H13" s="252">
        <v>5883</v>
      </c>
      <c r="I13" s="252">
        <v>535</v>
      </c>
      <c r="J13" s="252">
        <v>25</v>
      </c>
      <c r="K13" s="252">
        <v>8</v>
      </c>
      <c r="L13" s="252">
        <v>148</v>
      </c>
      <c r="M13" s="253">
        <v>43</v>
      </c>
      <c r="N13" s="253">
        <v>204</v>
      </c>
      <c r="O13" s="253">
        <v>68</v>
      </c>
      <c r="P13" s="253">
        <v>171</v>
      </c>
      <c r="Q13" s="253">
        <v>78</v>
      </c>
      <c r="R13" s="253">
        <v>5</v>
      </c>
      <c r="S13" s="253">
        <v>19</v>
      </c>
      <c r="T13" s="253">
        <v>57</v>
      </c>
      <c r="U13" s="253">
        <v>38</v>
      </c>
      <c r="V13" s="253">
        <v>98</v>
      </c>
      <c r="W13" s="253">
        <v>1172</v>
      </c>
      <c r="X13" s="253">
        <v>180</v>
      </c>
      <c r="Y13" s="253">
        <v>30</v>
      </c>
      <c r="Z13" s="253">
        <v>166</v>
      </c>
      <c r="AA13" s="253">
        <v>1257</v>
      </c>
      <c r="AB13" s="253">
        <v>274</v>
      </c>
      <c r="AC13" s="253">
        <v>4</v>
      </c>
      <c r="AD13" s="253">
        <v>247</v>
      </c>
      <c r="AE13" s="253">
        <v>26</v>
      </c>
      <c r="AF13" s="253">
        <v>12</v>
      </c>
      <c r="AG13" s="253">
        <v>16</v>
      </c>
      <c r="AH13" s="253">
        <v>9</v>
      </c>
      <c r="AI13" s="253">
        <v>103</v>
      </c>
      <c r="AJ13" s="253">
        <v>38</v>
      </c>
      <c r="AK13" s="253">
        <v>3</v>
      </c>
      <c r="AL13" s="253">
        <v>73</v>
      </c>
      <c r="AM13" s="253">
        <v>93</v>
      </c>
      <c r="AN13" s="253">
        <v>1164</v>
      </c>
      <c r="AO13" s="253">
        <v>155</v>
      </c>
      <c r="AP13" s="253">
        <v>64</v>
      </c>
      <c r="AQ13" s="253">
        <v>152</v>
      </c>
      <c r="AR13" s="253">
        <v>240</v>
      </c>
      <c r="AS13" s="254">
        <v>13872</v>
      </c>
      <c r="AT13" s="255">
        <v>98640</v>
      </c>
      <c r="AU13" s="253">
        <v>95873</v>
      </c>
      <c r="AV13" s="253">
        <v>1109</v>
      </c>
      <c r="AW13" s="256">
        <v>1658</v>
      </c>
      <c r="AX13" s="255">
        <v>8115</v>
      </c>
      <c r="AY13" s="253">
        <v>0</v>
      </c>
      <c r="AZ13" s="253">
        <v>8115</v>
      </c>
      <c r="BA13" s="256">
        <v>0</v>
      </c>
      <c r="BB13" s="255">
        <v>16341</v>
      </c>
      <c r="BC13" s="255">
        <v>-59521</v>
      </c>
      <c r="BD13" s="257">
        <v>77447</v>
      </c>
    </row>
    <row r="14" spans="1:56" ht="128.25">
      <c r="A14" s="258" t="s">
        <v>561</v>
      </c>
      <c r="B14" s="251" t="s">
        <v>509</v>
      </c>
      <c r="C14" s="252">
        <v>1240</v>
      </c>
      <c r="D14" s="252">
        <v>220</v>
      </c>
      <c r="E14" s="252">
        <v>421</v>
      </c>
      <c r="F14" s="252">
        <v>119</v>
      </c>
      <c r="G14" s="252">
        <v>23360</v>
      </c>
      <c r="H14" s="252">
        <v>296</v>
      </c>
      <c r="I14" s="252">
        <v>28331</v>
      </c>
      <c r="J14" s="252">
        <v>6</v>
      </c>
      <c r="K14" s="252">
        <v>34</v>
      </c>
      <c r="L14" s="252">
        <v>1409</v>
      </c>
      <c r="M14" s="253">
        <v>1458</v>
      </c>
      <c r="N14" s="253">
        <v>453</v>
      </c>
      <c r="O14" s="253">
        <v>2111</v>
      </c>
      <c r="P14" s="253">
        <v>314</v>
      </c>
      <c r="Q14" s="253">
        <v>588</v>
      </c>
      <c r="R14" s="253">
        <v>42</v>
      </c>
      <c r="S14" s="253">
        <v>336</v>
      </c>
      <c r="T14" s="253">
        <v>325</v>
      </c>
      <c r="U14" s="253">
        <v>111</v>
      </c>
      <c r="V14" s="253">
        <v>76</v>
      </c>
      <c r="W14" s="253">
        <v>2111</v>
      </c>
      <c r="X14" s="253">
        <v>255</v>
      </c>
      <c r="Y14" s="253">
        <v>361</v>
      </c>
      <c r="Z14" s="253">
        <v>4149</v>
      </c>
      <c r="AA14" s="253">
        <v>9319</v>
      </c>
      <c r="AB14" s="253">
        <v>1409</v>
      </c>
      <c r="AC14" s="253">
        <v>116</v>
      </c>
      <c r="AD14" s="253">
        <v>419</v>
      </c>
      <c r="AE14" s="253">
        <v>2928</v>
      </c>
      <c r="AF14" s="253">
        <v>103</v>
      </c>
      <c r="AG14" s="253">
        <v>375</v>
      </c>
      <c r="AH14" s="253">
        <v>464</v>
      </c>
      <c r="AI14" s="253">
        <v>567</v>
      </c>
      <c r="AJ14" s="253">
        <v>519</v>
      </c>
      <c r="AK14" s="253">
        <v>65</v>
      </c>
      <c r="AL14" s="253">
        <v>645</v>
      </c>
      <c r="AM14" s="253">
        <v>227</v>
      </c>
      <c r="AN14" s="253">
        <v>5465</v>
      </c>
      <c r="AO14" s="253">
        <v>1192</v>
      </c>
      <c r="AP14" s="253">
        <v>377</v>
      </c>
      <c r="AQ14" s="253">
        <v>212</v>
      </c>
      <c r="AR14" s="253">
        <v>286</v>
      </c>
      <c r="AS14" s="254">
        <v>92814</v>
      </c>
      <c r="AT14" s="255">
        <v>23303</v>
      </c>
      <c r="AU14" s="253">
        <v>23182</v>
      </c>
      <c r="AV14" s="253">
        <v>0</v>
      </c>
      <c r="AW14" s="256">
        <v>121</v>
      </c>
      <c r="AX14" s="255">
        <v>7644</v>
      </c>
      <c r="AY14" s="253">
        <v>0</v>
      </c>
      <c r="AZ14" s="253">
        <v>7644</v>
      </c>
      <c r="BA14" s="256">
        <v>0</v>
      </c>
      <c r="BB14" s="255">
        <v>43051</v>
      </c>
      <c r="BC14" s="255">
        <v>-38123</v>
      </c>
      <c r="BD14" s="257">
        <v>128689</v>
      </c>
    </row>
    <row r="15" spans="1:56" ht="64.5">
      <c r="A15" s="258" t="s">
        <v>562</v>
      </c>
      <c r="B15" s="251" t="s">
        <v>510</v>
      </c>
      <c r="C15" s="252">
        <v>911</v>
      </c>
      <c r="D15" s="252">
        <v>178</v>
      </c>
      <c r="E15" s="252">
        <v>187</v>
      </c>
      <c r="F15" s="252">
        <v>1038</v>
      </c>
      <c r="G15" s="252">
        <v>774</v>
      </c>
      <c r="H15" s="252">
        <v>0</v>
      </c>
      <c r="I15" s="252">
        <v>289</v>
      </c>
      <c r="J15" s="252">
        <v>766</v>
      </c>
      <c r="K15" s="252">
        <v>26</v>
      </c>
      <c r="L15" s="252">
        <v>1658</v>
      </c>
      <c r="M15" s="253">
        <v>0</v>
      </c>
      <c r="N15" s="253">
        <v>6</v>
      </c>
      <c r="O15" s="253">
        <v>1527</v>
      </c>
      <c r="P15" s="253">
        <v>60863</v>
      </c>
      <c r="Q15" s="253">
        <v>41</v>
      </c>
      <c r="R15" s="253">
        <v>0</v>
      </c>
      <c r="S15" s="253">
        <v>1509</v>
      </c>
      <c r="T15" s="253">
        <v>26</v>
      </c>
      <c r="U15" s="253">
        <v>25</v>
      </c>
      <c r="V15" s="253">
        <v>18</v>
      </c>
      <c r="W15" s="253">
        <v>48</v>
      </c>
      <c r="X15" s="253">
        <v>21</v>
      </c>
      <c r="Y15" s="253">
        <v>32</v>
      </c>
      <c r="Z15" s="253">
        <v>278</v>
      </c>
      <c r="AA15" s="253">
        <v>769</v>
      </c>
      <c r="AB15" s="253">
        <v>955</v>
      </c>
      <c r="AC15" s="253">
        <v>0</v>
      </c>
      <c r="AD15" s="253">
        <v>4</v>
      </c>
      <c r="AE15" s="253">
        <v>1</v>
      </c>
      <c r="AF15" s="253">
        <v>65</v>
      </c>
      <c r="AG15" s="253">
        <v>0</v>
      </c>
      <c r="AH15" s="253">
        <v>0</v>
      </c>
      <c r="AI15" s="253">
        <v>28</v>
      </c>
      <c r="AJ15" s="253">
        <v>1</v>
      </c>
      <c r="AK15" s="253">
        <v>0</v>
      </c>
      <c r="AL15" s="253">
        <v>0</v>
      </c>
      <c r="AM15" s="253">
        <v>60</v>
      </c>
      <c r="AN15" s="253">
        <v>0</v>
      </c>
      <c r="AO15" s="253">
        <v>0</v>
      </c>
      <c r="AP15" s="253">
        <v>31</v>
      </c>
      <c r="AQ15" s="253">
        <v>1</v>
      </c>
      <c r="AR15" s="253">
        <v>43</v>
      </c>
      <c r="AS15" s="254">
        <v>72179</v>
      </c>
      <c r="AT15" s="255">
        <v>0</v>
      </c>
      <c r="AU15" s="253">
        <v>0</v>
      </c>
      <c r="AV15" s="253">
        <v>0</v>
      </c>
      <c r="AW15" s="256">
        <v>0</v>
      </c>
      <c r="AX15" s="255">
        <v>1197</v>
      </c>
      <c r="AY15" s="253">
        <v>0</v>
      </c>
      <c r="AZ15" s="253">
        <v>1197</v>
      </c>
      <c r="BA15" s="256">
        <v>0</v>
      </c>
      <c r="BB15" s="255">
        <v>2904</v>
      </c>
      <c r="BC15" s="255">
        <v>-12820</v>
      </c>
      <c r="BD15" s="257">
        <v>63460</v>
      </c>
    </row>
    <row r="16" spans="1:56" ht="77.25">
      <c r="A16" s="258" t="s">
        <v>563</v>
      </c>
      <c r="B16" s="251" t="s">
        <v>511</v>
      </c>
      <c r="C16" s="252">
        <v>43477</v>
      </c>
      <c r="D16" s="252">
        <v>1658</v>
      </c>
      <c r="E16" s="252">
        <v>282</v>
      </c>
      <c r="F16" s="252">
        <v>8396</v>
      </c>
      <c r="G16" s="252">
        <v>10074</v>
      </c>
      <c r="H16" s="252">
        <v>319</v>
      </c>
      <c r="I16" s="252">
        <v>1546</v>
      </c>
      <c r="J16" s="252">
        <v>96</v>
      </c>
      <c r="K16" s="252">
        <v>2203</v>
      </c>
      <c r="L16" s="252">
        <v>3306</v>
      </c>
      <c r="M16" s="253">
        <v>25</v>
      </c>
      <c r="N16" s="253">
        <v>382</v>
      </c>
      <c r="O16" s="253">
        <v>4214</v>
      </c>
      <c r="P16" s="253">
        <v>2263</v>
      </c>
      <c r="Q16" s="253">
        <v>346</v>
      </c>
      <c r="R16" s="253">
        <v>48</v>
      </c>
      <c r="S16" s="253">
        <v>170</v>
      </c>
      <c r="T16" s="253">
        <v>317</v>
      </c>
      <c r="U16" s="253">
        <v>140</v>
      </c>
      <c r="V16" s="253">
        <v>308</v>
      </c>
      <c r="W16" s="253">
        <v>741</v>
      </c>
      <c r="X16" s="253">
        <v>4267</v>
      </c>
      <c r="Y16" s="253">
        <v>1737</v>
      </c>
      <c r="Z16" s="253">
        <v>12421</v>
      </c>
      <c r="AA16" s="253">
        <v>18167</v>
      </c>
      <c r="AB16" s="253">
        <v>42926</v>
      </c>
      <c r="AC16" s="253">
        <v>388</v>
      </c>
      <c r="AD16" s="253">
        <v>433</v>
      </c>
      <c r="AE16" s="253">
        <v>164</v>
      </c>
      <c r="AF16" s="253">
        <v>223</v>
      </c>
      <c r="AG16" s="253">
        <v>222</v>
      </c>
      <c r="AH16" s="253">
        <v>298</v>
      </c>
      <c r="AI16" s="253">
        <v>1288</v>
      </c>
      <c r="AJ16" s="253">
        <v>1505</v>
      </c>
      <c r="AK16" s="253">
        <v>125</v>
      </c>
      <c r="AL16" s="253">
        <v>188</v>
      </c>
      <c r="AM16" s="253">
        <v>1793</v>
      </c>
      <c r="AN16" s="253">
        <v>2124</v>
      </c>
      <c r="AO16" s="253">
        <v>585</v>
      </c>
      <c r="AP16" s="253">
        <v>606</v>
      </c>
      <c r="AQ16" s="253">
        <v>126</v>
      </c>
      <c r="AR16" s="253">
        <v>423</v>
      </c>
      <c r="AS16" s="254">
        <v>170320</v>
      </c>
      <c r="AT16" s="255">
        <v>95353</v>
      </c>
      <c r="AU16" s="253">
        <v>95315</v>
      </c>
      <c r="AV16" s="253">
        <v>0</v>
      </c>
      <c r="AW16" s="256">
        <v>38</v>
      </c>
      <c r="AX16" s="255">
        <v>-6332</v>
      </c>
      <c r="AY16" s="253">
        <v>0</v>
      </c>
      <c r="AZ16" s="253">
        <v>-6332</v>
      </c>
      <c r="BA16" s="256">
        <v>0</v>
      </c>
      <c r="BB16" s="255">
        <v>10539</v>
      </c>
      <c r="BC16" s="255">
        <v>-122439</v>
      </c>
      <c r="BD16" s="257">
        <v>147441</v>
      </c>
    </row>
    <row r="17" spans="1:56" ht="77.25">
      <c r="A17" s="258" t="s">
        <v>564</v>
      </c>
      <c r="B17" s="251" t="s">
        <v>512</v>
      </c>
      <c r="C17" s="252">
        <v>82471</v>
      </c>
      <c r="D17" s="252">
        <v>208</v>
      </c>
      <c r="E17" s="252">
        <v>5104</v>
      </c>
      <c r="F17" s="252">
        <v>3643</v>
      </c>
      <c r="G17" s="252">
        <v>13751</v>
      </c>
      <c r="H17" s="252">
        <v>4259</v>
      </c>
      <c r="I17" s="252">
        <v>16050</v>
      </c>
      <c r="J17" s="252">
        <v>877</v>
      </c>
      <c r="K17" s="252">
        <v>2195</v>
      </c>
      <c r="L17" s="252">
        <v>26534</v>
      </c>
      <c r="M17" s="253">
        <v>3957</v>
      </c>
      <c r="N17" s="253">
        <v>19043</v>
      </c>
      <c r="O17" s="253">
        <v>6285</v>
      </c>
      <c r="P17" s="253">
        <v>3598</v>
      </c>
      <c r="Q17" s="253">
        <v>1950</v>
      </c>
      <c r="R17" s="253">
        <v>167</v>
      </c>
      <c r="S17" s="253">
        <v>811</v>
      </c>
      <c r="T17" s="253">
        <v>830</v>
      </c>
      <c r="U17" s="253">
        <v>189</v>
      </c>
      <c r="V17" s="253">
        <v>295</v>
      </c>
      <c r="W17" s="253">
        <v>2012</v>
      </c>
      <c r="X17" s="253">
        <v>637</v>
      </c>
      <c r="Y17" s="253">
        <v>503</v>
      </c>
      <c r="Z17" s="253">
        <v>0</v>
      </c>
      <c r="AA17" s="253">
        <v>14077</v>
      </c>
      <c r="AB17" s="253">
        <v>2172</v>
      </c>
      <c r="AC17" s="253">
        <v>5</v>
      </c>
      <c r="AD17" s="253">
        <v>469</v>
      </c>
      <c r="AE17" s="253">
        <v>73</v>
      </c>
      <c r="AF17" s="253">
        <v>13</v>
      </c>
      <c r="AG17" s="253">
        <v>44</v>
      </c>
      <c r="AH17" s="253">
        <v>23</v>
      </c>
      <c r="AI17" s="253">
        <v>388</v>
      </c>
      <c r="AJ17" s="253">
        <v>277</v>
      </c>
      <c r="AK17" s="253">
        <v>452</v>
      </c>
      <c r="AL17" s="253">
        <v>85</v>
      </c>
      <c r="AM17" s="253">
        <v>373</v>
      </c>
      <c r="AN17" s="253">
        <v>2422</v>
      </c>
      <c r="AO17" s="253">
        <v>103</v>
      </c>
      <c r="AP17" s="253">
        <v>1457</v>
      </c>
      <c r="AQ17" s="253">
        <v>91</v>
      </c>
      <c r="AR17" s="253">
        <v>609</v>
      </c>
      <c r="AS17" s="254">
        <v>218502</v>
      </c>
      <c r="AT17" s="255">
        <v>43571</v>
      </c>
      <c r="AU17" s="253">
        <v>43475</v>
      </c>
      <c r="AV17" s="253">
        <v>0</v>
      </c>
      <c r="AW17" s="256">
        <v>96</v>
      </c>
      <c r="AX17" s="255">
        <v>7948</v>
      </c>
      <c r="AY17" s="253">
        <v>0</v>
      </c>
      <c r="AZ17" s="253">
        <v>7948</v>
      </c>
      <c r="BA17" s="256">
        <v>0</v>
      </c>
      <c r="BB17" s="255">
        <v>37918</v>
      </c>
      <c r="BC17" s="255">
        <v>-169017</v>
      </c>
      <c r="BD17" s="257">
        <v>138922</v>
      </c>
    </row>
    <row r="18" spans="1:56" ht="141">
      <c r="A18" s="258" t="s">
        <v>565</v>
      </c>
      <c r="B18" s="251" t="s">
        <v>513</v>
      </c>
      <c r="C18" s="252">
        <v>4723</v>
      </c>
      <c r="D18" s="252">
        <v>3</v>
      </c>
      <c r="E18" s="252">
        <v>1</v>
      </c>
      <c r="F18" s="252">
        <v>6</v>
      </c>
      <c r="G18" s="252">
        <v>1353</v>
      </c>
      <c r="H18" s="252">
        <v>2</v>
      </c>
      <c r="I18" s="252">
        <v>8</v>
      </c>
      <c r="J18" s="252">
        <v>1</v>
      </c>
      <c r="K18" s="252">
        <v>3</v>
      </c>
      <c r="L18" s="252">
        <v>92</v>
      </c>
      <c r="M18" s="253">
        <v>11627</v>
      </c>
      <c r="N18" s="253">
        <v>361</v>
      </c>
      <c r="O18" s="253">
        <v>19</v>
      </c>
      <c r="P18" s="253">
        <v>11</v>
      </c>
      <c r="Q18" s="253">
        <v>40</v>
      </c>
      <c r="R18" s="253">
        <v>1</v>
      </c>
      <c r="S18" s="253">
        <v>1</v>
      </c>
      <c r="T18" s="253">
        <v>3</v>
      </c>
      <c r="U18" s="253">
        <v>2</v>
      </c>
      <c r="V18" s="253">
        <v>6</v>
      </c>
      <c r="W18" s="253">
        <v>41</v>
      </c>
      <c r="X18" s="253">
        <v>11</v>
      </c>
      <c r="Y18" s="253">
        <v>6</v>
      </c>
      <c r="Z18" s="253">
        <v>3664</v>
      </c>
      <c r="AA18" s="253">
        <v>1597</v>
      </c>
      <c r="AB18" s="253">
        <v>51</v>
      </c>
      <c r="AC18" s="253">
        <v>0</v>
      </c>
      <c r="AD18" s="253">
        <v>66</v>
      </c>
      <c r="AE18" s="253">
        <v>0</v>
      </c>
      <c r="AF18" s="253">
        <v>2</v>
      </c>
      <c r="AG18" s="253">
        <v>28</v>
      </c>
      <c r="AH18" s="253">
        <v>0</v>
      </c>
      <c r="AI18" s="253">
        <v>38</v>
      </c>
      <c r="AJ18" s="253">
        <v>11</v>
      </c>
      <c r="AK18" s="253">
        <v>9</v>
      </c>
      <c r="AL18" s="253">
        <v>202</v>
      </c>
      <c r="AM18" s="253">
        <v>12</v>
      </c>
      <c r="AN18" s="253">
        <v>508</v>
      </c>
      <c r="AO18" s="253">
        <v>72</v>
      </c>
      <c r="AP18" s="253">
        <v>18411</v>
      </c>
      <c r="AQ18" s="253">
        <v>46</v>
      </c>
      <c r="AR18" s="253">
        <v>23</v>
      </c>
      <c r="AS18" s="254">
        <v>43061</v>
      </c>
      <c r="AT18" s="255">
        <v>76172</v>
      </c>
      <c r="AU18" s="253">
        <v>75107</v>
      </c>
      <c r="AV18" s="253">
        <v>953</v>
      </c>
      <c r="AW18" s="256">
        <v>112</v>
      </c>
      <c r="AX18" s="255">
        <v>8452</v>
      </c>
      <c r="AY18" s="253">
        <v>0</v>
      </c>
      <c r="AZ18" s="253">
        <v>8452</v>
      </c>
      <c r="BA18" s="256">
        <v>0</v>
      </c>
      <c r="BB18" s="255">
        <v>6122</v>
      </c>
      <c r="BC18" s="255">
        <v>-54102</v>
      </c>
      <c r="BD18" s="257">
        <v>79705</v>
      </c>
    </row>
    <row r="19" spans="1:56" ht="77.25">
      <c r="A19" s="258" t="s">
        <v>566</v>
      </c>
      <c r="B19" s="251" t="s">
        <v>514</v>
      </c>
      <c r="C19" s="252">
        <v>4150</v>
      </c>
      <c r="D19" s="252">
        <v>459</v>
      </c>
      <c r="E19" s="252">
        <v>52</v>
      </c>
      <c r="F19" s="252">
        <v>1978</v>
      </c>
      <c r="G19" s="252">
        <v>24099</v>
      </c>
      <c r="H19" s="252">
        <v>440</v>
      </c>
      <c r="I19" s="252">
        <v>4740</v>
      </c>
      <c r="J19" s="252">
        <v>52</v>
      </c>
      <c r="K19" s="252">
        <v>87</v>
      </c>
      <c r="L19" s="252">
        <v>2071</v>
      </c>
      <c r="M19" s="253">
        <v>608</v>
      </c>
      <c r="N19" s="253">
        <v>19522</v>
      </c>
      <c r="O19" s="253">
        <v>1324</v>
      </c>
      <c r="P19" s="253">
        <v>787</v>
      </c>
      <c r="Q19" s="253">
        <v>1075</v>
      </c>
      <c r="R19" s="253">
        <v>141</v>
      </c>
      <c r="S19" s="253">
        <v>2028</v>
      </c>
      <c r="T19" s="253">
        <v>1218</v>
      </c>
      <c r="U19" s="253">
        <v>814</v>
      </c>
      <c r="V19" s="253">
        <v>274</v>
      </c>
      <c r="W19" s="253">
        <v>1909</v>
      </c>
      <c r="X19" s="253">
        <v>394</v>
      </c>
      <c r="Y19" s="253">
        <v>847</v>
      </c>
      <c r="Z19" s="253">
        <v>12370</v>
      </c>
      <c r="AA19" s="253">
        <v>7016</v>
      </c>
      <c r="AB19" s="253">
        <v>3750</v>
      </c>
      <c r="AC19" s="253">
        <v>48</v>
      </c>
      <c r="AD19" s="253">
        <v>154</v>
      </c>
      <c r="AE19" s="253">
        <v>74</v>
      </c>
      <c r="AF19" s="253">
        <v>26</v>
      </c>
      <c r="AG19" s="253">
        <v>62</v>
      </c>
      <c r="AH19" s="253">
        <v>51</v>
      </c>
      <c r="AI19" s="253">
        <v>524</v>
      </c>
      <c r="AJ19" s="253">
        <v>2138</v>
      </c>
      <c r="AK19" s="253">
        <v>58</v>
      </c>
      <c r="AL19" s="253">
        <v>356</v>
      </c>
      <c r="AM19" s="253">
        <v>422</v>
      </c>
      <c r="AN19" s="253">
        <v>0</v>
      </c>
      <c r="AO19" s="253">
        <v>135</v>
      </c>
      <c r="AP19" s="253">
        <v>293</v>
      </c>
      <c r="AQ19" s="253">
        <v>55</v>
      </c>
      <c r="AR19" s="253">
        <v>72</v>
      </c>
      <c r="AS19" s="254">
        <v>96673</v>
      </c>
      <c r="AT19" s="255">
        <v>2974</v>
      </c>
      <c r="AU19" s="253">
        <v>2878</v>
      </c>
      <c r="AV19" s="253">
        <v>0</v>
      </c>
      <c r="AW19" s="256">
        <v>96</v>
      </c>
      <c r="AX19" s="255">
        <v>4096</v>
      </c>
      <c r="AY19" s="253">
        <v>0</v>
      </c>
      <c r="AZ19" s="253">
        <v>4096</v>
      </c>
      <c r="BA19" s="256">
        <v>0</v>
      </c>
      <c r="BB19" s="255">
        <v>10143</v>
      </c>
      <c r="BC19" s="255">
        <v>-43509</v>
      </c>
      <c r="BD19" s="257">
        <v>70377</v>
      </c>
    </row>
    <row r="20" spans="1:56" ht="90">
      <c r="A20" s="258" t="s">
        <v>567</v>
      </c>
      <c r="B20" s="251" t="s">
        <v>515</v>
      </c>
      <c r="C20" s="252">
        <v>2773</v>
      </c>
      <c r="D20" s="252">
        <v>142</v>
      </c>
      <c r="E20" s="252">
        <v>193</v>
      </c>
      <c r="F20" s="252">
        <v>728</v>
      </c>
      <c r="G20" s="252">
        <v>9678</v>
      </c>
      <c r="H20" s="252">
        <v>205</v>
      </c>
      <c r="I20" s="252">
        <v>444</v>
      </c>
      <c r="J20" s="252">
        <v>33</v>
      </c>
      <c r="K20" s="252">
        <v>17</v>
      </c>
      <c r="L20" s="252">
        <v>264</v>
      </c>
      <c r="M20" s="253">
        <v>484</v>
      </c>
      <c r="N20" s="253">
        <v>1991</v>
      </c>
      <c r="O20" s="253">
        <v>20505</v>
      </c>
      <c r="P20" s="253">
        <v>9053</v>
      </c>
      <c r="Q20" s="253">
        <v>629</v>
      </c>
      <c r="R20" s="253">
        <v>112</v>
      </c>
      <c r="S20" s="253">
        <v>373</v>
      </c>
      <c r="T20" s="253">
        <v>371</v>
      </c>
      <c r="U20" s="253">
        <v>97</v>
      </c>
      <c r="V20" s="253">
        <v>154</v>
      </c>
      <c r="W20" s="253">
        <v>912</v>
      </c>
      <c r="X20" s="253">
        <v>376</v>
      </c>
      <c r="Y20" s="253">
        <v>224</v>
      </c>
      <c r="Z20" s="253">
        <v>39013</v>
      </c>
      <c r="AA20" s="253">
        <v>1938</v>
      </c>
      <c r="AB20" s="253">
        <v>5887</v>
      </c>
      <c r="AC20" s="253">
        <v>6</v>
      </c>
      <c r="AD20" s="253">
        <v>210</v>
      </c>
      <c r="AE20" s="253">
        <v>10</v>
      </c>
      <c r="AF20" s="253">
        <v>8</v>
      </c>
      <c r="AG20" s="253">
        <v>27</v>
      </c>
      <c r="AH20" s="253">
        <v>11</v>
      </c>
      <c r="AI20" s="253">
        <v>1212</v>
      </c>
      <c r="AJ20" s="253">
        <v>1424</v>
      </c>
      <c r="AK20" s="253">
        <v>39</v>
      </c>
      <c r="AL20" s="253">
        <v>219</v>
      </c>
      <c r="AM20" s="253">
        <v>387</v>
      </c>
      <c r="AN20" s="253">
        <v>4450</v>
      </c>
      <c r="AO20" s="253">
        <v>84</v>
      </c>
      <c r="AP20" s="253">
        <v>259</v>
      </c>
      <c r="AQ20" s="253">
        <v>36</v>
      </c>
      <c r="AR20" s="253">
        <v>72</v>
      </c>
      <c r="AS20" s="254">
        <v>105050</v>
      </c>
      <c r="AT20" s="255">
        <v>22675</v>
      </c>
      <c r="AU20" s="253">
        <v>22660</v>
      </c>
      <c r="AV20" s="253">
        <v>0</v>
      </c>
      <c r="AW20" s="256">
        <v>15</v>
      </c>
      <c r="AX20" s="255">
        <v>3991</v>
      </c>
      <c r="AY20" s="253">
        <v>0</v>
      </c>
      <c r="AZ20" s="253">
        <v>3991</v>
      </c>
      <c r="BA20" s="256">
        <v>0</v>
      </c>
      <c r="BB20" s="255">
        <v>10816</v>
      </c>
      <c r="BC20" s="255">
        <v>-22737</v>
      </c>
      <c r="BD20" s="257">
        <v>119795</v>
      </c>
    </row>
    <row r="21" spans="1:56" ht="51.75">
      <c r="A21" s="258" t="s">
        <v>480</v>
      </c>
      <c r="B21" s="251" t="s">
        <v>516</v>
      </c>
      <c r="C21" s="252">
        <v>1420</v>
      </c>
      <c r="D21" s="252">
        <v>545</v>
      </c>
      <c r="E21" s="252">
        <v>609</v>
      </c>
      <c r="F21" s="252">
        <v>4363</v>
      </c>
      <c r="G21" s="252">
        <v>2944</v>
      </c>
      <c r="H21" s="252">
        <v>253</v>
      </c>
      <c r="I21" s="252">
        <v>754</v>
      </c>
      <c r="J21" s="252">
        <v>93</v>
      </c>
      <c r="K21" s="252">
        <v>27</v>
      </c>
      <c r="L21" s="252">
        <v>373</v>
      </c>
      <c r="M21" s="253">
        <v>90</v>
      </c>
      <c r="N21" s="253">
        <v>1653</v>
      </c>
      <c r="O21" s="253">
        <v>5017</v>
      </c>
      <c r="P21" s="253">
        <v>89722</v>
      </c>
      <c r="Q21" s="253">
        <v>17619</v>
      </c>
      <c r="R21" s="253">
        <v>421</v>
      </c>
      <c r="S21" s="253">
        <v>9147</v>
      </c>
      <c r="T21" s="253">
        <v>15662</v>
      </c>
      <c r="U21" s="253">
        <v>2599</v>
      </c>
      <c r="V21" s="253">
        <v>4221</v>
      </c>
      <c r="W21" s="253">
        <v>7001</v>
      </c>
      <c r="X21" s="253">
        <v>17650</v>
      </c>
      <c r="Y21" s="253">
        <v>6245</v>
      </c>
      <c r="Z21" s="253">
        <v>25312</v>
      </c>
      <c r="AA21" s="253">
        <v>5989</v>
      </c>
      <c r="AB21" s="253">
        <v>1335</v>
      </c>
      <c r="AC21" s="253">
        <v>0</v>
      </c>
      <c r="AD21" s="253">
        <v>42</v>
      </c>
      <c r="AE21" s="253">
        <v>11</v>
      </c>
      <c r="AF21" s="253">
        <v>4</v>
      </c>
      <c r="AG21" s="253">
        <v>2</v>
      </c>
      <c r="AH21" s="253">
        <v>7</v>
      </c>
      <c r="AI21" s="253">
        <v>495</v>
      </c>
      <c r="AJ21" s="253">
        <v>1002</v>
      </c>
      <c r="AK21" s="253">
        <v>194</v>
      </c>
      <c r="AL21" s="253">
        <v>256</v>
      </c>
      <c r="AM21" s="253">
        <v>273</v>
      </c>
      <c r="AN21" s="253">
        <v>0</v>
      </c>
      <c r="AO21" s="253">
        <v>40</v>
      </c>
      <c r="AP21" s="253">
        <v>27</v>
      </c>
      <c r="AQ21" s="253">
        <v>14</v>
      </c>
      <c r="AR21" s="253">
        <v>67</v>
      </c>
      <c r="AS21" s="254">
        <v>223498</v>
      </c>
      <c r="AT21" s="255">
        <v>348</v>
      </c>
      <c r="AU21" s="253">
        <v>339</v>
      </c>
      <c r="AV21" s="253">
        <v>0</v>
      </c>
      <c r="AW21" s="256">
        <v>9</v>
      </c>
      <c r="AX21" s="255">
        <v>567</v>
      </c>
      <c r="AY21" s="253">
        <v>0</v>
      </c>
      <c r="AZ21" s="253">
        <v>567</v>
      </c>
      <c r="BA21" s="256">
        <v>0</v>
      </c>
      <c r="BB21" s="255">
        <v>258990</v>
      </c>
      <c r="BC21" s="255">
        <v>-49966</v>
      </c>
      <c r="BD21" s="257">
        <v>433437</v>
      </c>
    </row>
    <row r="22" spans="1:56" ht="114.75">
      <c r="A22" s="259" t="s">
        <v>568</v>
      </c>
      <c r="B22" s="251" t="s">
        <v>517</v>
      </c>
      <c r="C22" s="252">
        <v>1676</v>
      </c>
      <c r="D22" s="252">
        <v>4193</v>
      </c>
      <c r="E22" s="252">
        <v>3778</v>
      </c>
      <c r="F22" s="252">
        <v>1606</v>
      </c>
      <c r="G22" s="252">
        <v>7248</v>
      </c>
      <c r="H22" s="252">
        <v>241</v>
      </c>
      <c r="I22" s="252">
        <v>1387</v>
      </c>
      <c r="J22" s="252">
        <v>21</v>
      </c>
      <c r="K22" s="252">
        <v>267</v>
      </c>
      <c r="L22" s="252">
        <v>370</v>
      </c>
      <c r="M22" s="253">
        <v>102</v>
      </c>
      <c r="N22" s="253">
        <v>1203</v>
      </c>
      <c r="O22" s="253">
        <v>1333</v>
      </c>
      <c r="P22" s="253">
        <v>9459</v>
      </c>
      <c r="Q22" s="253">
        <v>8678</v>
      </c>
      <c r="R22" s="253">
        <v>417</v>
      </c>
      <c r="S22" s="253">
        <v>602</v>
      </c>
      <c r="T22" s="253">
        <v>3903</v>
      </c>
      <c r="U22" s="253">
        <v>1080</v>
      </c>
      <c r="V22" s="253">
        <v>509</v>
      </c>
      <c r="W22" s="253">
        <v>3174</v>
      </c>
      <c r="X22" s="253">
        <v>742</v>
      </c>
      <c r="Y22" s="253">
        <v>305</v>
      </c>
      <c r="Z22" s="253">
        <v>20491</v>
      </c>
      <c r="AA22" s="253">
        <v>3755</v>
      </c>
      <c r="AB22" s="253">
        <v>2697</v>
      </c>
      <c r="AC22" s="253">
        <v>6</v>
      </c>
      <c r="AD22" s="253">
        <v>265</v>
      </c>
      <c r="AE22" s="253">
        <v>38</v>
      </c>
      <c r="AF22" s="253">
        <v>22</v>
      </c>
      <c r="AG22" s="253">
        <v>88</v>
      </c>
      <c r="AH22" s="253">
        <v>89</v>
      </c>
      <c r="AI22" s="253">
        <v>829</v>
      </c>
      <c r="AJ22" s="253">
        <v>1842</v>
      </c>
      <c r="AK22" s="253">
        <v>160</v>
      </c>
      <c r="AL22" s="253">
        <v>257</v>
      </c>
      <c r="AM22" s="253">
        <v>341</v>
      </c>
      <c r="AN22" s="253">
        <v>3711</v>
      </c>
      <c r="AO22" s="253">
        <v>87</v>
      </c>
      <c r="AP22" s="253">
        <v>98</v>
      </c>
      <c r="AQ22" s="253">
        <v>125</v>
      </c>
      <c r="AR22" s="253">
        <v>86</v>
      </c>
      <c r="AS22" s="254">
        <v>87281</v>
      </c>
      <c r="AT22" s="255">
        <v>4675</v>
      </c>
      <c r="AU22" s="253">
        <v>4666</v>
      </c>
      <c r="AV22" s="253">
        <v>0</v>
      </c>
      <c r="AW22" s="256">
        <v>9</v>
      </c>
      <c r="AX22" s="255">
        <v>19801</v>
      </c>
      <c r="AY22" s="253">
        <v>17530</v>
      </c>
      <c r="AZ22" s="253">
        <v>2271</v>
      </c>
      <c r="BA22" s="256">
        <v>0</v>
      </c>
      <c r="BB22" s="255">
        <v>14100</v>
      </c>
      <c r="BC22" s="255">
        <v>-49112</v>
      </c>
      <c r="BD22" s="257">
        <v>76745</v>
      </c>
    </row>
    <row r="23" spans="1:56" ht="102.75">
      <c r="A23" s="258" t="s">
        <v>569</v>
      </c>
      <c r="B23" s="251" t="s">
        <v>518</v>
      </c>
      <c r="C23" s="252">
        <v>2635</v>
      </c>
      <c r="D23" s="252">
        <v>23</v>
      </c>
      <c r="E23" s="252">
        <v>269</v>
      </c>
      <c r="F23" s="252">
        <v>200</v>
      </c>
      <c r="G23" s="252">
        <v>2869</v>
      </c>
      <c r="H23" s="252">
        <v>117</v>
      </c>
      <c r="I23" s="252">
        <v>228</v>
      </c>
      <c r="J23" s="252">
        <v>153</v>
      </c>
      <c r="K23" s="252">
        <v>24</v>
      </c>
      <c r="L23" s="252">
        <v>201</v>
      </c>
      <c r="M23" s="253">
        <v>101</v>
      </c>
      <c r="N23" s="253">
        <v>276</v>
      </c>
      <c r="O23" s="253">
        <v>520</v>
      </c>
      <c r="P23" s="253">
        <v>657</v>
      </c>
      <c r="Q23" s="253">
        <v>566</v>
      </c>
      <c r="R23" s="253">
        <v>4612</v>
      </c>
      <c r="S23" s="253">
        <v>1722</v>
      </c>
      <c r="T23" s="253">
        <v>1080</v>
      </c>
      <c r="U23" s="253">
        <v>300</v>
      </c>
      <c r="V23" s="253">
        <v>617</v>
      </c>
      <c r="W23" s="253">
        <v>1354</v>
      </c>
      <c r="X23" s="253">
        <v>981</v>
      </c>
      <c r="Y23" s="253">
        <v>82</v>
      </c>
      <c r="Z23" s="253">
        <v>4706</v>
      </c>
      <c r="AA23" s="253">
        <v>7282</v>
      </c>
      <c r="AB23" s="253">
        <v>1053</v>
      </c>
      <c r="AC23" s="253">
        <v>10</v>
      </c>
      <c r="AD23" s="253">
        <v>105</v>
      </c>
      <c r="AE23" s="253">
        <v>320</v>
      </c>
      <c r="AF23" s="253">
        <v>1870</v>
      </c>
      <c r="AG23" s="253">
        <v>1903</v>
      </c>
      <c r="AH23" s="253">
        <v>341</v>
      </c>
      <c r="AI23" s="253">
        <v>449</v>
      </c>
      <c r="AJ23" s="253">
        <v>1150</v>
      </c>
      <c r="AK23" s="253">
        <v>1355</v>
      </c>
      <c r="AL23" s="253">
        <v>160</v>
      </c>
      <c r="AM23" s="253">
        <v>820</v>
      </c>
      <c r="AN23" s="253">
        <v>1464</v>
      </c>
      <c r="AO23" s="253">
        <v>816</v>
      </c>
      <c r="AP23" s="253">
        <v>575</v>
      </c>
      <c r="AQ23" s="253">
        <v>63</v>
      </c>
      <c r="AR23" s="253">
        <v>1051</v>
      </c>
      <c r="AS23" s="254">
        <v>45080</v>
      </c>
      <c r="AT23" s="255">
        <v>43342</v>
      </c>
      <c r="AU23" s="253">
        <v>42710</v>
      </c>
      <c r="AV23" s="253">
        <v>0</v>
      </c>
      <c r="AW23" s="256">
        <v>632</v>
      </c>
      <c r="AX23" s="255">
        <v>41264</v>
      </c>
      <c r="AY23" s="253">
        <v>37318</v>
      </c>
      <c r="AZ23" s="253">
        <v>3946</v>
      </c>
      <c r="BA23" s="256">
        <v>0</v>
      </c>
      <c r="BB23" s="255">
        <v>9473</v>
      </c>
      <c r="BC23" s="255">
        <v>-85882</v>
      </c>
      <c r="BD23" s="257">
        <v>53277</v>
      </c>
    </row>
    <row r="24" spans="1:56" ht="77.25">
      <c r="A24" s="258" t="s">
        <v>570</v>
      </c>
      <c r="B24" s="251" t="s">
        <v>519</v>
      </c>
      <c r="C24" s="252">
        <v>513</v>
      </c>
      <c r="D24" s="252">
        <v>38</v>
      </c>
      <c r="E24" s="252">
        <v>32</v>
      </c>
      <c r="F24" s="252">
        <v>344</v>
      </c>
      <c r="G24" s="252">
        <v>550</v>
      </c>
      <c r="H24" s="252">
        <v>92</v>
      </c>
      <c r="I24" s="252">
        <v>224</v>
      </c>
      <c r="J24" s="252">
        <v>14</v>
      </c>
      <c r="K24" s="252">
        <v>6</v>
      </c>
      <c r="L24" s="252">
        <v>56</v>
      </c>
      <c r="M24" s="253">
        <v>40</v>
      </c>
      <c r="N24" s="253">
        <v>34</v>
      </c>
      <c r="O24" s="253">
        <v>87</v>
      </c>
      <c r="P24" s="253">
        <v>256</v>
      </c>
      <c r="Q24" s="253">
        <v>217</v>
      </c>
      <c r="R24" s="253">
        <v>168</v>
      </c>
      <c r="S24" s="253">
        <v>1634</v>
      </c>
      <c r="T24" s="253">
        <v>313</v>
      </c>
      <c r="U24" s="253">
        <v>105</v>
      </c>
      <c r="V24" s="253">
        <v>42</v>
      </c>
      <c r="W24" s="253">
        <v>763</v>
      </c>
      <c r="X24" s="253">
        <v>298</v>
      </c>
      <c r="Y24" s="253">
        <v>33</v>
      </c>
      <c r="Z24" s="253">
        <v>4928</v>
      </c>
      <c r="AA24" s="253">
        <v>1410</v>
      </c>
      <c r="AB24" s="253">
        <v>293</v>
      </c>
      <c r="AC24" s="253">
        <v>1</v>
      </c>
      <c r="AD24" s="253">
        <v>62</v>
      </c>
      <c r="AE24" s="253">
        <v>30</v>
      </c>
      <c r="AF24" s="253">
        <v>96</v>
      </c>
      <c r="AG24" s="253">
        <v>147</v>
      </c>
      <c r="AH24" s="253">
        <v>648</v>
      </c>
      <c r="AI24" s="253">
        <v>174</v>
      </c>
      <c r="AJ24" s="253">
        <v>657</v>
      </c>
      <c r="AK24" s="253">
        <v>134</v>
      </c>
      <c r="AL24" s="253">
        <v>44</v>
      </c>
      <c r="AM24" s="253">
        <v>131</v>
      </c>
      <c r="AN24" s="253">
        <v>248</v>
      </c>
      <c r="AO24" s="253">
        <v>154</v>
      </c>
      <c r="AP24" s="253">
        <v>155</v>
      </c>
      <c r="AQ24" s="253">
        <v>24</v>
      </c>
      <c r="AR24" s="253">
        <v>94</v>
      </c>
      <c r="AS24" s="254">
        <v>15289</v>
      </c>
      <c r="AT24" s="255">
        <v>39633</v>
      </c>
      <c r="AU24" s="253">
        <v>39633</v>
      </c>
      <c r="AV24" s="253">
        <v>0</v>
      </c>
      <c r="AW24" s="256">
        <v>0</v>
      </c>
      <c r="AX24" s="255">
        <v>24200</v>
      </c>
      <c r="AY24" s="253">
        <v>22152</v>
      </c>
      <c r="AZ24" s="253">
        <v>2048</v>
      </c>
      <c r="BA24" s="256">
        <v>0</v>
      </c>
      <c r="BB24" s="255">
        <v>24586</v>
      </c>
      <c r="BC24" s="255">
        <v>-38790</v>
      </c>
      <c r="BD24" s="257">
        <v>64918</v>
      </c>
    </row>
    <row r="25" spans="1:56" ht="128.25">
      <c r="A25" s="258" t="s">
        <v>571</v>
      </c>
      <c r="B25" s="251" t="s">
        <v>520</v>
      </c>
      <c r="C25" s="252">
        <v>14838</v>
      </c>
      <c r="D25" s="252">
        <v>9834</v>
      </c>
      <c r="E25" s="252">
        <v>1591</v>
      </c>
      <c r="F25" s="252">
        <v>6207</v>
      </c>
      <c r="G25" s="252">
        <v>9608</v>
      </c>
      <c r="H25" s="252">
        <v>223</v>
      </c>
      <c r="I25" s="252">
        <v>2106</v>
      </c>
      <c r="J25" s="252">
        <v>200</v>
      </c>
      <c r="K25" s="252">
        <v>46</v>
      </c>
      <c r="L25" s="252">
        <v>1017</v>
      </c>
      <c r="M25" s="253">
        <v>460</v>
      </c>
      <c r="N25" s="253">
        <v>347</v>
      </c>
      <c r="O25" s="253">
        <v>1873</v>
      </c>
      <c r="P25" s="253">
        <v>7199</v>
      </c>
      <c r="Q25" s="253">
        <v>1862</v>
      </c>
      <c r="R25" s="253">
        <v>492</v>
      </c>
      <c r="S25" s="253">
        <v>4000</v>
      </c>
      <c r="T25" s="253">
        <v>11421</v>
      </c>
      <c r="U25" s="253">
        <v>2896</v>
      </c>
      <c r="V25" s="253">
        <v>7266</v>
      </c>
      <c r="W25" s="253">
        <v>7003</v>
      </c>
      <c r="X25" s="253">
        <v>2181</v>
      </c>
      <c r="Y25" s="253">
        <v>298</v>
      </c>
      <c r="Z25" s="253">
        <v>4343</v>
      </c>
      <c r="AA25" s="253">
        <v>4499</v>
      </c>
      <c r="AB25" s="253">
        <v>3285</v>
      </c>
      <c r="AC25" s="253">
        <v>4</v>
      </c>
      <c r="AD25" s="253">
        <v>142</v>
      </c>
      <c r="AE25" s="253">
        <v>22</v>
      </c>
      <c r="AF25" s="253">
        <v>12</v>
      </c>
      <c r="AG25" s="253">
        <v>49</v>
      </c>
      <c r="AH25" s="253">
        <v>12</v>
      </c>
      <c r="AI25" s="253">
        <v>841</v>
      </c>
      <c r="AJ25" s="253">
        <v>841</v>
      </c>
      <c r="AK25" s="253">
        <v>814</v>
      </c>
      <c r="AL25" s="253">
        <v>78</v>
      </c>
      <c r="AM25" s="253">
        <v>566</v>
      </c>
      <c r="AN25" s="253">
        <v>1002</v>
      </c>
      <c r="AO25" s="253">
        <v>66</v>
      </c>
      <c r="AP25" s="253">
        <v>74</v>
      </c>
      <c r="AQ25" s="253">
        <v>47</v>
      </c>
      <c r="AR25" s="253">
        <v>91</v>
      </c>
      <c r="AS25" s="254">
        <v>109756</v>
      </c>
      <c r="AT25" s="255">
        <v>2524</v>
      </c>
      <c r="AU25" s="253">
        <v>2366</v>
      </c>
      <c r="AV25" s="253">
        <v>0</v>
      </c>
      <c r="AW25" s="256">
        <v>158</v>
      </c>
      <c r="AX25" s="255">
        <v>92808</v>
      </c>
      <c r="AY25" s="253">
        <v>81435</v>
      </c>
      <c r="AZ25" s="253">
        <v>11373</v>
      </c>
      <c r="BA25" s="256">
        <v>0</v>
      </c>
      <c r="BB25" s="255">
        <v>47622</v>
      </c>
      <c r="BC25" s="255">
        <v>-155142</v>
      </c>
      <c r="BD25" s="257">
        <v>97568</v>
      </c>
    </row>
    <row r="26" spans="1:56" ht="102.75">
      <c r="A26" s="258" t="s">
        <v>572</v>
      </c>
      <c r="B26" s="251" t="s">
        <v>521</v>
      </c>
      <c r="C26" s="252">
        <v>14332</v>
      </c>
      <c r="D26" s="252">
        <v>78</v>
      </c>
      <c r="E26" s="252">
        <v>107</v>
      </c>
      <c r="F26" s="252">
        <v>2315</v>
      </c>
      <c r="G26" s="252">
        <v>1863</v>
      </c>
      <c r="H26" s="252">
        <v>75</v>
      </c>
      <c r="I26" s="252">
        <v>361</v>
      </c>
      <c r="J26" s="252">
        <v>9</v>
      </c>
      <c r="K26" s="252">
        <v>27</v>
      </c>
      <c r="L26" s="252">
        <v>77</v>
      </c>
      <c r="M26" s="253">
        <v>15</v>
      </c>
      <c r="N26" s="253">
        <v>56</v>
      </c>
      <c r="O26" s="253">
        <v>788</v>
      </c>
      <c r="P26" s="253">
        <v>123</v>
      </c>
      <c r="Q26" s="253">
        <v>35</v>
      </c>
      <c r="R26" s="253">
        <v>185</v>
      </c>
      <c r="S26" s="253">
        <v>38</v>
      </c>
      <c r="T26" s="253">
        <v>340</v>
      </c>
      <c r="U26" s="253">
        <v>4487</v>
      </c>
      <c r="V26" s="253">
        <v>116</v>
      </c>
      <c r="W26" s="253">
        <v>248</v>
      </c>
      <c r="X26" s="253">
        <v>235</v>
      </c>
      <c r="Y26" s="253">
        <v>401</v>
      </c>
      <c r="Z26" s="253">
        <v>0</v>
      </c>
      <c r="AA26" s="253">
        <v>9434</v>
      </c>
      <c r="AB26" s="253">
        <v>3961</v>
      </c>
      <c r="AC26" s="253">
        <v>34</v>
      </c>
      <c r="AD26" s="253">
        <v>41</v>
      </c>
      <c r="AE26" s="253">
        <v>12</v>
      </c>
      <c r="AF26" s="253">
        <v>52</v>
      </c>
      <c r="AG26" s="253">
        <v>37</v>
      </c>
      <c r="AH26" s="253">
        <v>25</v>
      </c>
      <c r="AI26" s="253">
        <v>397</v>
      </c>
      <c r="AJ26" s="253">
        <v>192</v>
      </c>
      <c r="AK26" s="253">
        <v>2</v>
      </c>
      <c r="AL26" s="253">
        <v>34</v>
      </c>
      <c r="AM26" s="253">
        <v>432</v>
      </c>
      <c r="AN26" s="253">
        <v>763</v>
      </c>
      <c r="AO26" s="253">
        <v>343</v>
      </c>
      <c r="AP26" s="253">
        <v>115</v>
      </c>
      <c r="AQ26" s="253">
        <v>19</v>
      </c>
      <c r="AR26" s="253">
        <v>68</v>
      </c>
      <c r="AS26" s="254">
        <v>42272</v>
      </c>
      <c r="AT26" s="255">
        <v>75468</v>
      </c>
      <c r="AU26" s="253">
        <v>73688</v>
      </c>
      <c r="AV26" s="253">
        <v>0</v>
      </c>
      <c r="AW26" s="256">
        <v>1780</v>
      </c>
      <c r="AX26" s="255">
        <v>54421</v>
      </c>
      <c r="AY26" s="253">
        <v>49986</v>
      </c>
      <c r="AZ26" s="253">
        <v>4435</v>
      </c>
      <c r="BA26" s="256">
        <v>0</v>
      </c>
      <c r="BB26" s="255">
        <v>11205</v>
      </c>
      <c r="BC26" s="255">
        <v>-111533</v>
      </c>
      <c r="BD26" s="257">
        <v>71833</v>
      </c>
    </row>
    <row r="27" spans="1:56" ht="64.5">
      <c r="A27" s="258" t="s">
        <v>573</v>
      </c>
      <c r="B27" s="251" t="s">
        <v>522</v>
      </c>
      <c r="C27" s="252">
        <v>2038</v>
      </c>
      <c r="D27" s="252">
        <v>48</v>
      </c>
      <c r="E27" s="252">
        <v>30</v>
      </c>
      <c r="F27" s="252">
        <v>612</v>
      </c>
      <c r="G27" s="252">
        <v>515</v>
      </c>
      <c r="H27" s="252">
        <v>0</v>
      </c>
      <c r="I27" s="252">
        <v>24</v>
      </c>
      <c r="J27" s="252">
        <v>7</v>
      </c>
      <c r="K27" s="252">
        <v>0</v>
      </c>
      <c r="L27" s="252">
        <v>28</v>
      </c>
      <c r="M27" s="253">
        <v>1</v>
      </c>
      <c r="N27" s="253">
        <v>7</v>
      </c>
      <c r="O27" s="253">
        <v>167</v>
      </c>
      <c r="P27" s="253">
        <v>632</v>
      </c>
      <c r="Q27" s="253">
        <v>294</v>
      </c>
      <c r="R27" s="253">
        <v>181</v>
      </c>
      <c r="S27" s="253">
        <v>44</v>
      </c>
      <c r="T27" s="253">
        <v>130</v>
      </c>
      <c r="U27" s="253">
        <v>1842</v>
      </c>
      <c r="V27" s="253">
        <v>4436</v>
      </c>
      <c r="W27" s="253">
        <v>1838</v>
      </c>
      <c r="X27" s="253">
        <v>166</v>
      </c>
      <c r="Y27" s="253">
        <v>58</v>
      </c>
      <c r="Z27" s="253">
        <v>3370</v>
      </c>
      <c r="AA27" s="253">
        <v>1179</v>
      </c>
      <c r="AB27" s="253">
        <v>6949</v>
      </c>
      <c r="AC27" s="253">
        <v>0</v>
      </c>
      <c r="AD27" s="253">
        <v>4</v>
      </c>
      <c r="AE27" s="253">
        <v>4</v>
      </c>
      <c r="AF27" s="253">
        <v>0</v>
      </c>
      <c r="AG27" s="253">
        <v>0</v>
      </c>
      <c r="AH27" s="253">
        <v>57</v>
      </c>
      <c r="AI27" s="253">
        <v>61</v>
      </c>
      <c r="AJ27" s="253">
        <v>178</v>
      </c>
      <c r="AK27" s="253">
        <v>29</v>
      </c>
      <c r="AL27" s="253">
        <v>0</v>
      </c>
      <c r="AM27" s="253">
        <v>207</v>
      </c>
      <c r="AN27" s="253">
        <v>0</v>
      </c>
      <c r="AO27" s="253">
        <v>91</v>
      </c>
      <c r="AP27" s="253">
        <v>4</v>
      </c>
      <c r="AQ27" s="253">
        <v>3</v>
      </c>
      <c r="AR27" s="253">
        <v>4</v>
      </c>
      <c r="AS27" s="254">
        <v>25238</v>
      </c>
      <c r="AT27" s="255">
        <v>1078</v>
      </c>
      <c r="AU27" s="253">
        <v>1078</v>
      </c>
      <c r="AV27" s="253">
        <v>0</v>
      </c>
      <c r="AW27" s="256">
        <v>0</v>
      </c>
      <c r="AX27" s="255">
        <v>29553</v>
      </c>
      <c r="AY27" s="253">
        <v>30971</v>
      </c>
      <c r="AZ27" s="253">
        <v>-1418</v>
      </c>
      <c r="BA27" s="256">
        <v>0</v>
      </c>
      <c r="BB27" s="255">
        <v>7627</v>
      </c>
      <c r="BC27" s="255">
        <v>-7400</v>
      </c>
      <c r="BD27" s="257">
        <v>56096</v>
      </c>
    </row>
    <row r="28" spans="1:56" ht="128.25">
      <c r="A28" s="258" t="s">
        <v>574</v>
      </c>
      <c r="B28" s="251" t="s">
        <v>523</v>
      </c>
      <c r="C28" s="252">
        <v>524</v>
      </c>
      <c r="D28" s="252">
        <v>3910</v>
      </c>
      <c r="E28" s="252">
        <v>275</v>
      </c>
      <c r="F28" s="252">
        <v>2621</v>
      </c>
      <c r="G28" s="252">
        <v>1661</v>
      </c>
      <c r="H28" s="252">
        <v>81</v>
      </c>
      <c r="I28" s="252">
        <v>486</v>
      </c>
      <c r="J28" s="252">
        <v>46</v>
      </c>
      <c r="K28" s="252">
        <v>99</v>
      </c>
      <c r="L28" s="252">
        <v>432</v>
      </c>
      <c r="M28" s="253">
        <v>144</v>
      </c>
      <c r="N28" s="253">
        <v>103</v>
      </c>
      <c r="O28" s="253">
        <v>588</v>
      </c>
      <c r="P28" s="253">
        <v>2314</v>
      </c>
      <c r="Q28" s="253">
        <v>265</v>
      </c>
      <c r="R28" s="253">
        <v>31</v>
      </c>
      <c r="S28" s="253">
        <v>168</v>
      </c>
      <c r="T28" s="253">
        <v>264</v>
      </c>
      <c r="U28" s="253">
        <v>153</v>
      </c>
      <c r="V28" s="253">
        <v>224</v>
      </c>
      <c r="W28" s="253">
        <v>4425</v>
      </c>
      <c r="X28" s="253">
        <v>1536</v>
      </c>
      <c r="Y28" s="253">
        <v>112</v>
      </c>
      <c r="Z28" s="253">
        <v>1262</v>
      </c>
      <c r="AA28" s="253">
        <v>3487</v>
      </c>
      <c r="AB28" s="253">
        <v>5744</v>
      </c>
      <c r="AC28" s="253">
        <v>28</v>
      </c>
      <c r="AD28" s="253">
        <v>229</v>
      </c>
      <c r="AE28" s="253">
        <v>56</v>
      </c>
      <c r="AF28" s="253">
        <v>888</v>
      </c>
      <c r="AG28" s="253">
        <v>379</v>
      </c>
      <c r="AH28" s="253">
        <v>969</v>
      </c>
      <c r="AI28" s="253">
        <v>1527</v>
      </c>
      <c r="AJ28" s="253">
        <v>310</v>
      </c>
      <c r="AK28" s="253">
        <v>18</v>
      </c>
      <c r="AL28" s="253">
        <v>147</v>
      </c>
      <c r="AM28" s="253">
        <v>491</v>
      </c>
      <c r="AN28" s="253">
        <v>7733</v>
      </c>
      <c r="AO28" s="253">
        <v>407</v>
      </c>
      <c r="AP28" s="253">
        <v>458</v>
      </c>
      <c r="AQ28" s="253">
        <v>87</v>
      </c>
      <c r="AR28" s="253">
        <v>161</v>
      </c>
      <c r="AS28" s="254">
        <v>44843</v>
      </c>
      <c r="AT28" s="255">
        <v>45808</v>
      </c>
      <c r="AU28" s="253">
        <v>45727</v>
      </c>
      <c r="AV28" s="253">
        <v>0</v>
      </c>
      <c r="AW28" s="256">
        <v>81</v>
      </c>
      <c r="AX28" s="255">
        <v>3372</v>
      </c>
      <c r="AY28" s="253">
        <v>2060</v>
      </c>
      <c r="AZ28" s="253">
        <v>1208</v>
      </c>
      <c r="BA28" s="256">
        <v>104</v>
      </c>
      <c r="BB28" s="255">
        <v>22889</v>
      </c>
      <c r="BC28" s="255">
        <v>-28315</v>
      </c>
      <c r="BD28" s="257">
        <v>88597</v>
      </c>
    </row>
    <row r="29" spans="1:56" ht="115.5">
      <c r="A29" s="258" t="s">
        <v>575</v>
      </c>
      <c r="B29" s="251" t="s">
        <v>524</v>
      </c>
      <c r="C29" s="260">
        <v>11561</v>
      </c>
      <c r="D29" s="252">
        <v>9214</v>
      </c>
      <c r="E29" s="252">
        <v>982</v>
      </c>
      <c r="F29" s="252">
        <v>20827</v>
      </c>
      <c r="G29" s="252">
        <v>21542</v>
      </c>
      <c r="H29" s="252">
        <v>1171</v>
      </c>
      <c r="I29" s="252">
        <v>5349</v>
      </c>
      <c r="J29" s="252">
        <v>1033</v>
      </c>
      <c r="K29" s="252">
        <v>2022</v>
      </c>
      <c r="L29" s="252">
        <v>5974</v>
      </c>
      <c r="M29" s="252">
        <v>524</v>
      </c>
      <c r="N29" s="253">
        <v>1969</v>
      </c>
      <c r="O29" s="253">
        <v>5822</v>
      </c>
      <c r="P29" s="253">
        <v>26283</v>
      </c>
      <c r="Q29" s="253">
        <v>1785</v>
      </c>
      <c r="R29" s="253">
        <v>311</v>
      </c>
      <c r="S29" s="253">
        <v>967</v>
      </c>
      <c r="T29" s="253">
        <v>2742</v>
      </c>
      <c r="U29" s="253">
        <v>439</v>
      </c>
      <c r="V29" s="253">
        <v>973</v>
      </c>
      <c r="W29" s="253">
        <v>1251</v>
      </c>
      <c r="X29" s="253">
        <v>27601</v>
      </c>
      <c r="Y29" s="253">
        <v>5456</v>
      </c>
      <c r="Z29" s="253">
        <v>2230</v>
      </c>
      <c r="AA29" s="253">
        <v>11281</v>
      </c>
      <c r="AB29" s="253">
        <v>20411</v>
      </c>
      <c r="AC29" s="253">
        <v>181</v>
      </c>
      <c r="AD29" s="253">
        <v>2592</v>
      </c>
      <c r="AE29" s="253">
        <v>214</v>
      </c>
      <c r="AF29" s="253">
        <v>2416</v>
      </c>
      <c r="AG29" s="253">
        <v>338</v>
      </c>
      <c r="AH29" s="253">
        <v>102</v>
      </c>
      <c r="AI29" s="253">
        <v>41</v>
      </c>
      <c r="AJ29" s="253">
        <v>1150</v>
      </c>
      <c r="AK29" s="253">
        <v>331</v>
      </c>
      <c r="AL29" s="253">
        <v>109</v>
      </c>
      <c r="AM29" s="253">
        <v>2592</v>
      </c>
      <c r="AN29" s="253">
        <v>7502</v>
      </c>
      <c r="AO29" s="253">
        <v>11108</v>
      </c>
      <c r="AP29" s="253">
        <v>7131</v>
      </c>
      <c r="AQ29" s="253">
        <v>1668</v>
      </c>
      <c r="AR29" s="253">
        <v>759</v>
      </c>
      <c r="AS29" s="254">
        <v>227954</v>
      </c>
      <c r="AT29" s="255">
        <v>62473</v>
      </c>
      <c r="AU29" s="253">
        <v>23738</v>
      </c>
      <c r="AV29" s="253">
        <v>0</v>
      </c>
      <c r="AW29" s="256">
        <v>38735</v>
      </c>
      <c r="AX29" s="255">
        <v>0</v>
      </c>
      <c r="AY29" s="253">
        <v>0</v>
      </c>
      <c r="AZ29" s="253">
        <v>0</v>
      </c>
      <c r="BA29" s="256">
        <v>0</v>
      </c>
      <c r="BB29" s="255">
        <v>8425</v>
      </c>
      <c r="BC29" s="255">
        <v>-1307</v>
      </c>
      <c r="BD29" s="257">
        <v>297545</v>
      </c>
    </row>
    <row r="30" spans="1:56" ht="90">
      <c r="A30" s="258" t="s">
        <v>576</v>
      </c>
      <c r="B30" s="251" t="s">
        <v>525</v>
      </c>
      <c r="C30" s="260">
        <v>707</v>
      </c>
      <c r="D30" s="252">
        <v>177</v>
      </c>
      <c r="E30" s="252">
        <v>10</v>
      </c>
      <c r="F30" s="252">
        <v>346</v>
      </c>
      <c r="G30" s="252">
        <v>1418</v>
      </c>
      <c r="H30" s="252">
        <v>78</v>
      </c>
      <c r="I30" s="252">
        <v>501</v>
      </c>
      <c r="J30" s="252">
        <v>31</v>
      </c>
      <c r="K30" s="252">
        <v>7</v>
      </c>
      <c r="L30" s="252">
        <v>194</v>
      </c>
      <c r="M30" s="252">
        <v>36</v>
      </c>
      <c r="N30" s="253">
        <v>25</v>
      </c>
      <c r="O30" s="253">
        <v>85</v>
      </c>
      <c r="P30" s="253">
        <v>948</v>
      </c>
      <c r="Q30" s="253">
        <v>85</v>
      </c>
      <c r="R30" s="253">
        <v>11</v>
      </c>
      <c r="S30" s="253">
        <v>27</v>
      </c>
      <c r="T30" s="253">
        <v>109</v>
      </c>
      <c r="U30" s="253">
        <v>23</v>
      </c>
      <c r="V30" s="253">
        <v>54</v>
      </c>
      <c r="W30" s="253">
        <v>46</v>
      </c>
      <c r="X30" s="253">
        <v>4343</v>
      </c>
      <c r="Y30" s="253">
        <v>1506</v>
      </c>
      <c r="Z30" s="253">
        <v>192</v>
      </c>
      <c r="AA30" s="253">
        <v>1341</v>
      </c>
      <c r="AB30" s="253">
        <v>499</v>
      </c>
      <c r="AC30" s="253">
        <v>10</v>
      </c>
      <c r="AD30" s="253">
        <v>236</v>
      </c>
      <c r="AE30" s="253">
        <v>8</v>
      </c>
      <c r="AF30" s="253">
        <v>7</v>
      </c>
      <c r="AG30" s="253">
        <v>52</v>
      </c>
      <c r="AH30" s="253">
        <v>422</v>
      </c>
      <c r="AI30" s="253">
        <v>1087</v>
      </c>
      <c r="AJ30" s="253">
        <v>493</v>
      </c>
      <c r="AK30" s="253">
        <v>14</v>
      </c>
      <c r="AL30" s="253">
        <v>2</v>
      </c>
      <c r="AM30" s="253">
        <v>1297</v>
      </c>
      <c r="AN30" s="253">
        <v>388</v>
      </c>
      <c r="AO30" s="253">
        <v>487</v>
      </c>
      <c r="AP30" s="253">
        <v>577</v>
      </c>
      <c r="AQ30" s="253">
        <v>68</v>
      </c>
      <c r="AR30" s="253">
        <v>146</v>
      </c>
      <c r="AS30" s="254">
        <v>18093</v>
      </c>
      <c r="AT30" s="255">
        <v>19713</v>
      </c>
      <c r="AU30" s="253">
        <v>3644</v>
      </c>
      <c r="AV30" s="253">
        <v>0</v>
      </c>
      <c r="AW30" s="256">
        <v>16069</v>
      </c>
      <c r="AX30" s="255">
        <v>0</v>
      </c>
      <c r="AY30" s="253">
        <v>0</v>
      </c>
      <c r="AZ30" s="253">
        <v>0</v>
      </c>
      <c r="BA30" s="256">
        <v>0</v>
      </c>
      <c r="BB30" s="255">
        <v>1607</v>
      </c>
      <c r="BC30" s="255">
        <v>-1127</v>
      </c>
      <c r="BD30" s="257">
        <v>38286</v>
      </c>
    </row>
    <row r="31" spans="1:56" ht="26.25">
      <c r="A31" s="258" t="s">
        <v>372</v>
      </c>
      <c r="B31" s="251" t="s">
        <v>526</v>
      </c>
      <c r="C31" s="252">
        <v>2580</v>
      </c>
      <c r="D31" s="252">
        <v>230</v>
      </c>
      <c r="E31" s="252">
        <v>959</v>
      </c>
      <c r="F31" s="252">
        <v>1064</v>
      </c>
      <c r="G31" s="252">
        <v>2000</v>
      </c>
      <c r="H31" s="252">
        <v>113</v>
      </c>
      <c r="I31" s="252">
        <v>706</v>
      </c>
      <c r="J31" s="252">
        <v>37</v>
      </c>
      <c r="K31" s="252">
        <v>65</v>
      </c>
      <c r="L31" s="252">
        <v>329</v>
      </c>
      <c r="M31" s="253">
        <v>146</v>
      </c>
      <c r="N31" s="253">
        <v>118</v>
      </c>
      <c r="O31" s="253">
        <v>1161</v>
      </c>
      <c r="P31" s="253">
        <v>471</v>
      </c>
      <c r="Q31" s="253">
        <v>302</v>
      </c>
      <c r="R31" s="253">
        <v>39</v>
      </c>
      <c r="S31" s="253">
        <v>105</v>
      </c>
      <c r="T31" s="253">
        <v>157</v>
      </c>
      <c r="U31" s="253">
        <v>223</v>
      </c>
      <c r="V31" s="253">
        <v>85</v>
      </c>
      <c r="W31" s="253">
        <v>566</v>
      </c>
      <c r="X31" s="253">
        <v>1159</v>
      </c>
      <c r="Y31" s="253">
        <v>338</v>
      </c>
      <c r="Z31" s="253">
        <v>82422</v>
      </c>
      <c r="AA31" s="253">
        <v>3957</v>
      </c>
      <c r="AB31" s="253">
        <v>5266</v>
      </c>
      <c r="AC31" s="253">
        <v>10</v>
      </c>
      <c r="AD31" s="253">
        <v>538</v>
      </c>
      <c r="AE31" s="253">
        <v>36</v>
      </c>
      <c r="AF31" s="253">
        <v>285</v>
      </c>
      <c r="AG31" s="253">
        <v>367</v>
      </c>
      <c r="AH31" s="253">
        <v>217</v>
      </c>
      <c r="AI31" s="253">
        <v>10752</v>
      </c>
      <c r="AJ31" s="253">
        <v>5083</v>
      </c>
      <c r="AK31" s="253">
        <v>182</v>
      </c>
      <c r="AL31" s="253">
        <v>257</v>
      </c>
      <c r="AM31" s="253">
        <v>1430</v>
      </c>
      <c r="AN31" s="253">
        <v>7662</v>
      </c>
      <c r="AO31" s="253">
        <v>165</v>
      </c>
      <c r="AP31" s="253">
        <v>810</v>
      </c>
      <c r="AQ31" s="253">
        <v>71</v>
      </c>
      <c r="AR31" s="253">
        <v>196</v>
      </c>
      <c r="AS31" s="254">
        <v>132659</v>
      </c>
      <c r="AT31" s="255">
        <v>2970</v>
      </c>
      <c r="AU31" s="253">
        <v>2970</v>
      </c>
      <c r="AV31" s="253">
        <v>0</v>
      </c>
      <c r="AW31" s="256">
        <v>0</v>
      </c>
      <c r="AX31" s="255">
        <v>205947</v>
      </c>
      <c r="AY31" s="253">
        <v>206977</v>
      </c>
      <c r="AZ31" s="253">
        <v>-1030</v>
      </c>
      <c r="BA31" s="256">
        <v>0</v>
      </c>
      <c r="BB31" s="255">
        <v>2546</v>
      </c>
      <c r="BC31" s="255">
        <v>-1576</v>
      </c>
      <c r="BD31" s="257">
        <v>342546</v>
      </c>
    </row>
    <row r="32" spans="1:56" ht="115.5">
      <c r="A32" s="258" t="s">
        <v>577</v>
      </c>
      <c r="B32" s="251" t="s">
        <v>527</v>
      </c>
      <c r="C32" s="252">
        <v>94928</v>
      </c>
      <c r="D32" s="252">
        <v>17053</v>
      </c>
      <c r="E32" s="252">
        <v>12870</v>
      </c>
      <c r="F32" s="252">
        <v>8607</v>
      </c>
      <c r="G32" s="252">
        <v>220006</v>
      </c>
      <c r="H32" s="252">
        <v>21107</v>
      </c>
      <c r="I32" s="252">
        <v>10686</v>
      </c>
      <c r="J32" s="252">
        <v>10045</v>
      </c>
      <c r="K32" s="252">
        <v>51871</v>
      </c>
      <c r="L32" s="252">
        <v>42422</v>
      </c>
      <c r="M32" s="253">
        <v>28048</v>
      </c>
      <c r="N32" s="253">
        <v>6942</v>
      </c>
      <c r="O32" s="253">
        <v>17213</v>
      </c>
      <c r="P32" s="253">
        <v>25551</v>
      </c>
      <c r="Q32" s="253">
        <v>14207</v>
      </c>
      <c r="R32" s="253">
        <v>24907</v>
      </c>
      <c r="S32" s="253">
        <v>15463</v>
      </c>
      <c r="T32" s="253">
        <v>16039</v>
      </c>
      <c r="U32" s="253">
        <v>28520</v>
      </c>
      <c r="V32" s="253">
        <v>4812</v>
      </c>
      <c r="W32" s="253">
        <v>9604</v>
      </c>
      <c r="X32" s="253">
        <v>1035</v>
      </c>
      <c r="Y32" s="253">
        <v>1097</v>
      </c>
      <c r="Z32" s="253">
        <v>8194</v>
      </c>
      <c r="AA32" s="253">
        <v>113743</v>
      </c>
      <c r="AB32" s="253">
        <v>7213</v>
      </c>
      <c r="AC32" s="253">
        <v>58</v>
      </c>
      <c r="AD32" s="253">
        <v>240</v>
      </c>
      <c r="AE32" s="253">
        <v>331</v>
      </c>
      <c r="AF32" s="253">
        <v>5147</v>
      </c>
      <c r="AG32" s="253">
        <v>350</v>
      </c>
      <c r="AH32" s="253">
        <v>150</v>
      </c>
      <c r="AI32" s="253">
        <v>2591</v>
      </c>
      <c r="AJ32" s="253">
        <v>959</v>
      </c>
      <c r="AK32" s="253">
        <v>246</v>
      </c>
      <c r="AL32" s="253">
        <v>1135</v>
      </c>
      <c r="AM32" s="253">
        <v>1905</v>
      </c>
      <c r="AN32" s="253">
        <v>1074</v>
      </c>
      <c r="AO32" s="253">
        <v>608</v>
      </c>
      <c r="AP32" s="253">
        <v>2508</v>
      </c>
      <c r="AQ32" s="253">
        <v>836</v>
      </c>
      <c r="AR32" s="253">
        <v>789</v>
      </c>
      <c r="AS32" s="254">
        <v>831110</v>
      </c>
      <c r="AT32" s="255">
        <v>8118</v>
      </c>
      <c r="AU32" s="253">
        <v>8106</v>
      </c>
      <c r="AV32" s="253">
        <v>0</v>
      </c>
      <c r="AW32" s="256">
        <v>12</v>
      </c>
      <c r="AX32" s="255">
        <v>0</v>
      </c>
      <c r="AY32" s="253">
        <v>0</v>
      </c>
      <c r="AZ32" s="253">
        <v>0</v>
      </c>
      <c r="BA32" s="256">
        <v>0</v>
      </c>
      <c r="BB32" s="255">
        <v>1468</v>
      </c>
      <c r="BC32" s="255">
        <v>-3260</v>
      </c>
      <c r="BD32" s="257">
        <v>837436</v>
      </c>
    </row>
    <row r="33" spans="1:56" ht="64.5">
      <c r="A33" s="258" t="s">
        <v>488</v>
      </c>
      <c r="B33" s="251" t="s">
        <v>528</v>
      </c>
      <c r="C33" s="252">
        <v>33402</v>
      </c>
      <c r="D33" s="252">
        <v>7161</v>
      </c>
      <c r="E33" s="252">
        <v>6631</v>
      </c>
      <c r="F33" s="252">
        <v>16302</v>
      </c>
      <c r="G33" s="252">
        <v>35584</v>
      </c>
      <c r="H33" s="252">
        <v>6420</v>
      </c>
      <c r="I33" s="252">
        <v>4722</v>
      </c>
      <c r="J33" s="252">
        <v>3264</v>
      </c>
      <c r="K33" s="252">
        <v>10557</v>
      </c>
      <c r="L33" s="252">
        <v>7623</v>
      </c>
      <c r="M33" s="253">
        <v>2635</v>
      </c>
      <c r="N33" s="253">
        <v>2656</v>
      </c>
      <c r="O33" s="253">
        <v>3805</v>
      </c>
      <c r="P33" s="253">
        <v>19476</v>
      </c>
      <c r="Q33" s="253">
        <v>6053</v>
      </c>
      <c r="R33" s="253">
        <v>3579</v>
      </c>
      <c r="S33" s="253">
        <v>2932</v>
      </c>
      <c r="T33" s="253">
        <v>9163</v>
      </c>
      <c r="U33" s="253">
        <v>4639</v>
      </c>
      <c r="V33" s="253">
        <v>2163</v>
      </c>
      <c r="W33" s="253">
        <v>2658</v>
      </c>
      <c r="X33" s="253">
        <v>476</v>
      </c>
      <c r="Y33" s="253">
        <v>1054</v>
      </c>
      <c r="Z33" s="253">
        <v>1167</v>
      </c>
      <c r="AA33" s="253">
        <v>31379</v>
      </c>
      <c r="AB33" s="253">
        <v>23162</v>
      </c>
      <c r="AC33" s="253">
        <v>235</v>
      </c>
      <c r="AD33" s="253">
        <v>244</v>
      </c>
      <c r="AE33" s="253">
        <v>186</v>
      </c>
      <c r="AF33" s="253">
        <v>115</v>
      </c>
      <c r="AG33" s="253">
        <v>345</v>
      </c>
      <c r="AH33" s="253">
        <v>133</v>
      </c>
      <c r="AI33" s="253">
        <v>598</v>
      </c>
      <c r="AJ33" s="253">
        <v>2211</v>
      </c>
      <c r="AK33" s="253">
        <v>123</v>
      </c>
      <c r="AL33" s="253">
        <v>165</v>
      </c>
      <c r="AM33" s="253">
        <v>872</v>
      </c>
      <c r="AN33" s="253">
        <v>3695</v>
      </c>
      <c r="AO33" s="253">
        <v>601</v>
      </c>
      <c r="AP33" s="253">
        <v>403</v>
      </c>
      <c r="AQ33" s="253">
        <v>383</v>
      </c>
      <c r="AR33" s="253">
        <v>241</v>
      </c>
      <c r="AS33" s="254">
        <v>259213</v>
      </c>
      <c r="AT33" s="255">
        <v>101518</v>
      </c>
      <c r="AU33" s="253">
        <v>73077</v>
      </c>
      <c r="AV33" s="253">
        <v>0</v>
      </c>
      <c r="AW33" s="256">
        <v>28441</v>
      </c>
      <c r="AX33" s="255">
        <v>0</v>
      </c>
      <c r="AY33" s="253">
        <v>0</v>
      </c>
      <c r="AZ33" s="253">
        <v>0</v>
      </c>
      <c r="BA33" s="256">
        <v>0</v>
      </c>
      <c r="BB33" s="255">
        <v>163171</v>
      </c>
      <c r="BC33" s="255">
        <v>-97620</v>
      </c>
      <c r="BD33" s="257">
        <v>426282</v>
      </c>
    </row>
    <row r="34" spans="1:56" ht="51.75">
      <c r="A34" s="258" t="s">
        <v>489</v>
      </c>
      <c r="B34" s="251" t="s">
        <v>529</v>
      </c>
      <c r="C34" s="252">
        <v>61</v>
      </c>
      <c r="D34" s="252">
        <v>2</v>
      </c>
      <c r="E34" s="252">
        <v>3</v>
      </c>
      <c r="F34" s="252">
        <v>7</v>
      </c>
      <c r="G34" s="252">
        <v>64</v>
      </c>
      <c r="H34" s="252">
        <v>12</v>
      </c>
      <c r="I34" s="252">
        <v>29</v>
      </c>
      <c r="J34" s="252">
        <v>0</v>
      </c>
      <c r="K34" s="252">
        <v>1</v>
      </c>
      <c r="L34" s="252">
        <v>8</v>
      </c>
      <c r="M34" s="253">
        <v>10</v>
      </c>
      <c r="N34" s="253">
        <v>6</v>
      </c>
      <c r="O34" s="253">
        <v>11</v>
      </c>
      <c r="P34" s="253">
        <v>8</v>
      </c>
      <c r="Q34" s="253">
        <v>10</v>
      </c>
      <c r="R34" s="253">
        <v>6</v>
      </c>
      <c r="S34" s="253">
        <v>5</v>
      </c>
      <c r="T34" s="253">
        <v>11</v>
      </c>
      <c r="U34" s="253">
        <v>3</v>
      </c>
      <c r="V34" s="253">
        <v>2</v>
      </c>
      <c r="W34" s="253">
        <v>18</v>
      </c>
      <c r="X34" s="253">
        <v>41</v>
      </c>
      <c r="Y34" s="253">
        <v>25</v>
      </c>
      <c r="Z34" s="253">
        <v>31</v>
      </c>
      <c r="AA34" s="253">
        <v>584</v>
      </c>
      <c r="AB34" s="253">
        <v>61</v>
      </c>
      <c r="AC34" s="253">
        <v>257</v>
      </c>
      <c r="AD34" s="253">
        <v>6</v>
      </c>
      <c r="AE34" s="253">
        <v>40</v>
      </c>
      <c r="AF34" s="253">
        <v>21</v>
      </c>
      <c r="AG34" s="253">
        <v>86</v>
      </c>
      <c r="AH34" s="253">
        <v>84</v>
      </c>
      <c r="AI34" s="253">
        <v>24</v>
      </c>
      <c r="AJ34" s="253">
        <v>67</v>
      </c>
      <c r="AK34" s="253">
        <v>5</v>
      </c>
      <c r="AL34" s="253">
        <v>30</v>
      </c>
      <c r="AM34" s="253">
        <v>26</v>
      </c>
      <c r="AN34" s="253">
        <v>84</v>
      </c>
      <c r="AO34" s="253">
        <v>64</v>
      </c>
      <c r="AP34" s="253">
        <v>26</v>
      </c>
      <c r="AQ34" s="253">
        <v>2</v>
      </c>
      <c r="AR34" s="253">
        <v>18</v>
      </c>
      <c r="AS34" s="254">
        <v>1859</v>
      </c>
      <c r="AT34" s="255">
        <v>1452</v>
      </c>
      <c r="AU34" s="253">
        <v>1342</v>
      </c>
      <c r="AV34" s="253">
        <v>0</v>
      </c>
      <c r="AW34" s="256">
        <v>110</v>
      </c>
      <c r="AX34" s="255">
        <v>0</v>
      </c>
      <c r="AY34" s="253">
        <v>0</v>
      </c>
      <c r="AZ34" s="253">
        <v>0</v>
      </c>
      <c r="BA34" s="256">
        <v>0</v>
      </c>
      <c r="BB34" s="255">
        <v>2448</v>
      </c>
      <c r="BC34" s="255">
        <v>-267</v>
      </c>
      <c r="BD34" s="257">
        <v>5492</v>
      </c>
    </row>
    <row r="35" spans="1:56" ht="102.75">
      <c r="A35" s="258" t="s">
        <v>578</v>
      </c>
      <c r="B35" s="251" t="s">
        <v>530</v>
      </c>
      <c r="C35" s="252">
        <v>171</v>
      </c>
      <c r="D35" s="252">
        <v>13</v>
      </c>
      <c r="E35" s="252">
        <v>293</v>
      </c>
      <c r="F35" s="252">
        <v>56</v>
      </c>
      <c r="G35" s="252">
        <v>334</v>
      </c>
      <c r="H35" s="252">
        <v>21</v>
      </c>
      <c r="I35" s="252">
        <v>61</v>
      </c>
      <c r="J35" s="252">
        <v>4</v>
      </c>
      <c r="K35" s="252">
        <v>13</v>
      </c>
      <c r="L35" s="252">
        <v>30</v>
      </c>
      <c r="M35" s="253">
        <v>59</v>
      </c>
      <c r="N35" s="253">
        <v>21</v>
      </c>
      <c r="O35" s="253">
        <v>41</v>
      </c>
      <c r="P35" s="253">
        <v>107</v>
      </c>
      <c r="Q35" s="253">
        <v>24</v>
      </c>
      <c r="R35" s="253">
        <v>19</v>
      </c>
      <c r="S35" s="253">
        <v>35</v>
      </c>
      <c r="T35" s="253">
        <v>76</v>
      </c>
      <c r="U35" s="253">
        <v>116</v>
      </c>
      <c r="V35" s="253">
        <v>44</v>
      </c>
      <c r="W35" s="253">
        <v>174</v>
      </c>
      <c r="X35" s="253">
        <v>139</v>
      </c>
      <c r="Y35" s="253">
        <v>7</v>
      </c>
      <c r="Z35" s="253">
        <v>183</v>
      </c>
      <c r="AA35" s="253">
        <v>1879</v>
      </c>
      <c r="AB35" s="253">
        <v>422</v>
      </c>
      <c r="AC35" s="253">
        <v>2</v>
      </c>
      <c r="AD35" s="253">
        <v>1034</v>
      </c>
      <c r="AE35" s="253">
        <v>71</v>
      </c>
      <c r="AF35" s="253">
        <v>66</v>
      </c>
      <c r="AG35" s="253">
        <v>427</v>
      </c>
      <c r="AH35" s="253">
        <v>61</v>
      </c>
      <c r="AI35" s="253">
        <v>91</v>
      </c>
      <c r="AJ35" s="253">
        <v>932</v>
      </c>
      <c r="AK35" s="253">
        <v>73</v>
      </c>
      <c r="AL35" s="253">
        <v>136</v>
      </c>
      <c r="AM35" s="253">
        <v>479</v>
      </c>
      <c r="AN35" s="253">
        <v>1015</v>
      </c>
      <c r="AO35" s="253">
        <v>116</v>
      </c>
      <c r="AP35" s="253">
        <v>240</v>
      </c>
      <c r="AQ35" s="253">
        <v>453</v>
      </c>
      <c r="AR35" s="253">
        <v>74</v>
      </c>
      <c r="AS35" s="254">
        <v>9612</v>
      </c>
      <c r="AT35" s="255">
        <v>52691</v>
      </c>
      <c r="AU35" s="253">
        <v>52691</v>
      </c>
      <c r="AV35" s="253">
        <v>0</v>
      </c>
      <c r="AW35" s="256">
        <v>0</v>
      </c>
      <c r="AX35" s="255">
        <v>0</v>
      </c>
      <c r="AY35" s="253">
        <v>0</v>
      </c>
      <c r="AZ35" s="253">
        <v>0</v>
      </c>
      <c r="BA35" s="256">
        <v>0</v>
      </c>
      <c r="BB35" s="255">
        <v>5629</v>
      </c>
      <c r="BC35" s="255">
        <v>-28528</v>
      </c>
      <c r="BD35" s="257">
        <v>39404</v>
      </c>
    </row>
    <row r="36" spans="1:56" ht="268.5">
      <c r="A36" s="258" t="s">
        <v>579</v>
      </c>
      <c r="B36" s="251" t="s">
        <v>531</v>
      </c>
      <c r="C36" s="252">
        <v>114</v>
      </c>
      <c r="D36" s="252">
        <v>5</v>
      </c>
      <c r="E36" s="252">
        <v>15</v>
      </c>
      <c r="F36" s="252">
        <v>27</v>
      </c>
      <c r="G36" s="252">
        <v>2282</v>
      </c>
      <c r="H36" s="252">
        <v>20</v>
      </c>
      <c r="I36" s="252">
        <v>529</v>
      </c>
      <c r="J36" s="252">
        <v>2</v>
      </c>
      <c r="K36" s="252">
        <v>6</v>
      </c>
      <c r="L36" s="252">
        <v>35</v>
      </c>
      <c r="M36" s="253">
        <v>240</v>
      </c>
      <c r="N36" s="253">
        <v>17</v>
      </c>
      <c r="O36" s="253">
        <v>78</v>
      </c>
      <c r="P36" s="253">
        <v>165</v>
      </c>
      <c r="Q36" s="253">
        <v>28</v>
      </c>
      <c r="R36" s="253">
        <v>14</v>
      </c>
      <c r="S36" s="253">
        <v>9</v>
      </c>
      <c r="T36" s="253">
        <v>90</v>
      </c>
      <c r="U36" s="253">
        <v>26</v>
      </c>
      <c r="V36" s="253">
        <v>35</v>
      </c>
      <c r="W36" s="253">
        <v>61</v>
      </c>
      <c r="X36" s="253">
        <v>203</v>
      </c>
      <c r="Y36" s="253">
        <v>104</v>
      </c>
      <c r="Z36" s="253">
        <v>153</v>
      </c>
      <c r="AA36" s="253">
        <v>6016</v>
      </c>
      <c r="AB36" s="253">
        <v>293</v>
      </c>
      <c r="AC36" s="253">
        <v>23</v>
      </c>
      <c r="AD36" s="253">
        <v>133</v>
      </c>
      <c r="AE36" s="253">
        <v>10308</v>
      </c>
      <c r="AF36" s="253">
        <v>606</v>
      </c>
      <c r="AG36" s="253">
        <v>303</v>
      </c>
      <c r="AH36" s="253">
        <v>277</v>
      </c>
      <c r="AI36" s="253">
        <v>978</v>
      </c>
      <c r="AJ36" s="253">
        <v>636</v>
      </c>
      <c r="AK36" s="253">
        <v>16</v>
      </c>
      <c r="AL36" s="253">
        <v>5052</v>
      </c>
      <c r="AM36" s="253">
        <v>146</v>
      </c>
      <c r="AN36" s="253">
        <v>0</v>
      </c>
      <c r="AO36" s="253">
        <v>223</v>
      </c>
      <c r="AP36" s="253">
        <v>215</v>
      </c>
      <c r="AQ36" s="253">
        <v>484</v>
      </c>
      <c r="AR36" s="253">
        <v>407</v>
      </c>
      <c r="AS36" s="254">
        <v>30374</v>
      </c>
      <c r="AT36" s="255">
        <v>3954</v>
      </c>
      <c r="AU36" s="253">
        <v>2467</v>
      </c>
      <c r="AV36" s="253">
        <v>0</v>
      </c>
      <c r="AW36" s="256">
        <v>1487</v>
      </c>
      <c r="AX36" s="255">
        <v>0</v>
      </c>
      <c r="AY36" s="253">
        <v>0</v>
      </c>
      <c r="AZ36" s="253">
        <v>0</v>
      </c>
      <c r="BA36" s="256">
        <v>0</v>
      </c>
      <c r="BB36" s="255">
        <v>877</v>
      </c>
      <c r="BC36" s="255">
        <v>-4302</v>
      </c>
      <c r="BD36" s="257">
        <v>30903</v>
      </c>
    </row>
    <row r="37" spans="1:56" ht="51.75">
      <c r="A37" s="258" t="s">
        <v>580</v>
      </c>
      <c r="B37" s="251" t="s">
        <v>532</v>
      </c>
      <c r="C37" s="252">
        <v>563</v>
      </c>
      <c r="D37" s="252">
        <v>14</v>
      </c>
      <c r="E37" s="252">
        <v>94</v>
      </c>
      <c r="F37" s="252">
        <v>110</v>
      </c>
      <c r="G37" s="252">
        <v>604</v>
      </c>
      <c r="H37" s="252">
        <v>59</v>
      </c>
      <c r="I37" s="252">
        <v>201</v>
      </c>
      <c r="J37" s="252">
        <v>13</v>
      </c>
      <c r="K37" s="252">
        <v>8</v>
      </c>
      <c r="L37" s="252">
        <v>107</v>
      </c>
      <c r="M37" s="253">
        <v>62</v>
      </c>
      <c r="N37" s="253">
        <v>75</v>
      </c>
      <c r="O37" s="253">
        <v>143</v>
      </c>
      <c r="P37" s="253">
        <v>149</v>
      </c>
      <c r="Q37" s="253">
        <v>94</v>
      </c>
      <c r="R37" s="253">
        <v>32</v>
      </c>
      <c r="S37" s="253">
        <v>33</v>
      </c>
      <c r="T37" s="253">
        <v>106</v>
      </c>
      <c r="U37" s="253">
        <v>19</v>
      </c>
      <c r="V37" s="253">
        <v>85</v>
      </c>
      <c r="W37" s="253">
        <v>129</v>
      </c>
      <c r="X37" s="253">
        <v>371</v>
      </c>
      <c r="Y37" s="253">
        <v>252</v>
      </c>
      <c r="Z37" s="253">
        <v>571</v>
      </c>
      <c r="AA37" s="253">
        <v>3171</v>
      </c>
      <c r="AB37" s="253">
        <v>1559</v>
      </c>
      <c r="AC37" s="253">
        <v>37</v>
      </c>
      <c r="AD37" s="253">
        <v>315</v>
      </c>
      <c r="AE37" s="253">
        <v>724</v>
      </c>
      <c r="AF37" s="253">
        <v>10629</v>
      </c>
      <c r="AG37" s="253">
        <v>940</v>
      </c>
      <c r="AH37" s="253">
        <v>771</v>
      </c>
      <c r="AI37" s="253">
        <v>447</v>
      </c>
      <c r="AJ37" s="253">
        <v>1031</v>
      </c>
      <c r="AK37" s="253">
        <v>64</v>
      </c>
      <c r="AL37" s="253">
        <v>1480</v>
      </c>
      <c r="AM37" s="253">
        <v>736</v>
      </c>
      <c r="AN37" s="253">
        <v>3727</v>
      </c>
      <c r="AO37" s="253">
        <v>553</v>
      </c>
      <c r="AP37" s="253">
        <v>725</v>
      </c>
      <c r="AQ37" s="253">
        <v>284</v>
      </c>
      <c r="AR37" s="253">
        <v>110</v>
      </c>
      <c r="AS37" s="254">
        <v>31197</v>
      </c>
      <c r="AT37" s="255">
        <v>37746</v>
      </c>
      <c r="AU37" s="253">
        <v>37746</v>
      </c>
      <c r="AV37" s="253">
        <v>0</v>
      </c>
      <c r="AW37" s="256">
        <v>0</v>
      </c>
      <c r="AX37" s="255">
        <v>0</v>
      </c>
      <c r="AY37" s="253">
        <v>0</v>
      </c>
      <c r="AZ37" s="253">
        <v>0</v>
      </c>
      <c r="BA37" s="256">
        <v>0</v>
      </c>
      <c r="BB37" s="255">
        <v>8299</v>
      </c>
      <c r="BC37" s="255">
        <v>-11201</v>
      </c>
      <c r="BD37" s="257">
        <v>66041</v>
      </c>
    </row>
    <row r="38" spans="1:56" ht="128.25">
      <c r="A38" s="258" t="s">
        <v>581</v>
      </c>
      <c r="B38" s="251" t="s">
        <v>533</v>
      </c>
      <c r="C38" s="252">
        <v>225</v>
      </c>
      <c r="D38" s="252">
        <v>50</v>
      </c>
      <c r="E38" s="252">
        <v>36</v>
      </c>
      <c r="F38" s="252">
        <v>138</v>
      </c>
      <c r="G38" s="252">
        <v>102</v>
      </c>
      <c r="H38" s="252">
        <v>32</v>
      </c>
      <c r="I38" s="252">
        <v>203</v>
      </c>
      <c r="J38" s="252">
        <v>42</v>
      </c>
      <c r="K38" s="252">
        <v>11</v>
      </c>
      <c r="L38" s="252">
        <v>53</v>
      </c>
      <c r="M38" s="253">
        <v>66</v>
      </c>
      <c r="N38" s="253">
        <v>30</v>
      </c>
      <c r="O38" s="253">
        <v>165</v>
      </c>
      <c r="P38" s="253">
        <v>146</v>
      </c>
      <c r="Q38" s="253">
        <v>94</v>
      </c>
      <c r="R38" s="253">
        <v>91</v>
      </c>
      <c r="S38" s="253">
        <v>25</v>
      </c>
      <c r="T38" s="253">
        <v>80</v>
      </c>
      <c r="U38" s="253">
        <v>44</v>
      </c>
      <c r="V38" s="253">
        <v>45</v>
      </c>
      <c r="W38" s="253">
        <v>117</v>
      </c>
      <c r="X38" s="253">
        <v>291</v>
      </c>
      <c r="Y38" s="253">
        <v>147</v>
      </c>
      <c r="Z38" s="253">
        <v>166</v>
      </c>
      <c r="AA38" s="253">
        <v>5953</v>
      </c>
      <c r="AB38" s="253">
        <v>972</v>
      </c>
      <c r="AC38" s="253">
        <v>4</v>
      </c>
      <c r="AD38" s="253">
        <v>140</v>
      </c>
      <c r="AE38" s="253">
        <v>369</v>
      </c>
      <c r="AF38" s="253">
        <v>326</v>
      </c>
      <c r="AG38" s="253">
        <v>51090</v>
      </c>
      <c r="AH38" s="253">
        <v>832</v>
      </c>
      <c r="AI38" s="253">
        <v>220</v>
      </c>
      <c r="AJ38" s="253">
        <v>2154</v>
      </c>
      <c r="AK38" s="253">
        <v>66</v>
      </c>
      <c r="AL38" s="253">
        <v>2480</v>
      </c>
      <c r="AM38" s="253">
        <v>332</v>
      </c>
      <c r="AN38" s="253">
        <v>516</v>
      </c>
      <c r="AO38" s="253">
        <v>1337</v>
      </c>
      <c r="AP38" s="253">
        <v>615</v>
      </c>
      <c r="AQ38" s="253">
        <v>99</v>
      </c>
      <c r="AR38" s="253">
        <v>289</v>
      </c>
      <c r="AS38" s="254">
        <v>70193</v>
      </c>
      <c r="AT38" s="255">
        <v>3927</v>
      </c>
      <c r="AU38" s="253">
        <v>3927</v>
      </c>
      <c r="AV38" s="253">
        <v>0</v>
      </c>
      <c r="AW38" s="256">
        <v>0</v>
      </c>
      <c r="AX38" s="255">
        <v>8361</v>
      </c>
      <c r="AY38" s="253">
        <v>8361</v>
      </c>
      <c r="AZ38" s="253">
        <v>0</v>
      </c>
      <c r="BA38" s="256">
        <v>0</v>
      </c>
      <c r="BB38" s="255">
        <v>73289</v>
      </c>
      <c r="BC38" s="255">
        <v>-16869</v>
      </c>
      <c r="BD38" s="257">
        <v>138901</v>
      </c>
    </row>
    <row r="39" spans="1:56" ht="51.75">
      <c r="A39" s="258" t="s">
        <v>582</v>
      </c>
      <c r="B39" s="251" t="s">
        <v>534</v>
      </c>
      <c r="C39" s="252">
        <v>6785</v>
      </c>
      <c r="D39" s="252">
        <v>1650</v>
      </c>
      <c r="E39" s="252">
        <v>1883</v>
      </c>
      <c r="F39" s="252">
        <v>598</v>
      </c>
      <c r="G39" s="252">
        <v>6419</v>
      </c>
      <c r="H39" s="252">
        <v>254</v>
      </c>
      <c r="I39" s="252">
        <v>1086</v>
      </c>
      <c r="J39" s="252">
        <v>254</v>
      </c>
      <c r="K39" s="252">
        <v>129</v>
      </c>
      <c r="L39" s="252">
        <v>733</v>
      </c>
      <c r="M39" s="253">
        <v>739</v>
      </c>
      <c r="N39" s="253">
        <v>367</v>
      </c>
      <c r="O39" s="253">
        <v>858</v>
      </c>
      <c r="P39" s="253">
        <v>1612</v>
      </c>
      <c r="Q39" s="253">
        <v>426</v>
      </c>
      <c r="R39" s="253">
        <v>280</v>
      </c>
      <c r="S39" s="253">
        <v>438</v>
      </c>
      <c r="T39" s="253">
        <v>1174</v>
      </c>
      <c r="U39" s="253">
        <v>175</v>
      </c>
      <c r="V39" s="253">
        <v>1747</v>
      </c>
      <c r="W39" s="253">
        <v>745</v>
      </c>
      <c r="X39" s="253">
        <v>3184</v>
      </c>
      <c r="Y39" s="253">
        <v>1136</v>
      </c>
      <c r="Z39" s="253">
        <v>2206</v>
      </c>
      <c r="AA39" s="253">
        <v>31592</v>
      </c>
      <c r="AB39" s="253">
        <v>5508</v>
      </c>
      <c r="AC39" s="253">
        <v>174</v>
      </c>
      <c r="AD39" s="253">
        <v>718</v>
      </c>
      <c r="AE39" s="253">
        <v>267</v>
      </c>
      <c r="AF39" s="253">
        <v>376</v>
      </c>
      <c r="AG39" s="253">
        <v>3373</v>
      </c>
      <c r="AH39" s="253">
        <v>24155</v>
      </c>
      <c r="AI39" s="253">
        <v>5163</v>
      </c>
      <c r="AJ39" s="253">
        <v>3066</v>
      </c>
      <c r="AK39" s="253">
        <v>201</v>
      </c>
      <c r="AL39" s="253">
        <v>877</v>
      </c>
      <c r="AM39" s="253">
        <v>1812</v>
      </c>
      <c r="AN39" s="253">
        <v>1376</v>
      </c>
      <c r="AO39" s="253">
        <v>1575</v>
      </c>
      <c r="AP39" s="253">
        <v>1637</v>
      </c>
      <c r="AQ39" s="253">
        <v>129</v>
      </c>
      <c r="AR39" s="253">
        <v>517</v>
      </c>
      <c r="AS39" s="254">
        <v>117394</v>
      </c>
      <c r="AT39" s="255">
        <v>22170</v>
      </c>
      <c r="AU39" s="253">
        <v>22170</v>
      </c>
      <c r="AV39" s="253">
        <v>0</v>
      </c>
      <c r="AW39" s="256">
        <v>0</v>
      </c>
      <c r="AX39" s="255">
        <v>0</v>
      </c>
      <c r="AY39" s="253">
        <v>0</v>
      </c>
      <c r="AZ39" s="253">
        <v>0</v>
      </c>
      <c r="BA39" s="256">
        <v>0</v>
      </c>
      <c r="BB39" s="255">
        <v>2662</v>
      </c>
      <c r="BC39" s="255">
        <v>-16354</v>
      </c>
      <c r="BD39" s="257">
        <v>125872</v>
      </c>
    </row>
    <row r="40" spans="1:56" ht="39">
      <c r="A40" s="258" t="s">
        <v>400</v>
      </c>
      <c r="B40" s="251" t="s">
        <v>535</v>
      </c>
      <c r="C40" s="252">
        <v>1441</v>
      </c>
      <c r="D40" s="252">
        <v>261</v>
      </c>
      <c r="E40" s="252">
        <v>1770</v>
      </c>
      <c r="F40" s="252">
        <v>230</v>
      </c>
      <c r="G40" s="252">
        <v>9421</v>
      </c>
      <c r="H40" s="252">
        <v>233</v>
      </c>
      <c r="I40" s="252">
        <v>664</v>
      </c>
      <c r="J40" s="252">
        <v>17</v>
      </c>
      <c r="K40" s="252">
        <v>276</v>
      </c>
      <c r="L40" s="252">
        <v>516</v>
      </c>
      <c r="M40" s="253">
        <v>1125</v>
      </c>
      <c r="N40" s="253">
        <v>272</v>
      </c>
      <c r="O40" s="253">
        <v>582</v>
      </c>
      <c r="P40" s="253">
        <v>827</v>
      </c>
      <c r="Q40" s="253">
        <v>396</v>
      </c>
      <c r="R40" s="253">
        <v>113</v>
      </c>
      <c r="S40" s="253">
        <v>191</v>
      </c>
      <c r="T40" s="253">
        <v>454</v>
      </c>
      <c r="U40" s="253">
        <v>196</v>
      </c>
      <c r="V40" s="253">
        <v>179</v>
      </c>
      <c r="W40" s="253">
        <v>976</v>
      </c>
      <c r="X40" s="253">
        <v>0</v>
      </c>
      <c r="Y40" s="253">
        <v>507</v>
      </c>
      <c r="Z40" s="253">
        <v>0</v>
      </c>
      <c r="AA40" s="253">
        <v>44718</v>
      </c>
      <c r="AB40" s="253">
        <v>4034</v>
      </c>
      <c r="AC40" s="253">
        <v>45</v>
      </c>
      <c r="AD40" s="253">
        <v>1379</v>
      </c>
      <c r="AE40" s="253">
        <v>227</v>
      </c>
      <c r="AF40" s="253">
        <v>1147</v>
      </c>
      <c r="AG40" s="253">
        <v>3195</v>
      </c>
      <c r="AH40" s="253">
        <v>1685</v>
      </c>
      <c r="AI40" s="253">
        <v>13606</v>
      </c>
      <c r="AJ40" s="253">
        <v>16058</v>
      </c>
      <c r="AK40" s="253">
        <v>928</v>
      </c>
      <c r="AL40" s="253">
        <v>4946</v>
      </c>
      <c r="AM40" s="253">
        <v>373</v>
      </c>
      <c r="AN40" s="253">
        <v>136</v>
      </c>
      <c r="AO40" s="253">
        <v>517</v>
      </c>
      <c r="AP40" s="253">
        <v>695</v>
      </c>
      <c r="AQ40" s="253">
        <v>321</v>
      </c>
      <c r="AR40" s="253">
        <v>282</v>
      </c>
      <c r="AS40" s="254">
        <v>114939</v>
      </c>
      <c r="AT40" s="255">
        <v>152316</v>
      </c>
      <c r="AU40" s="253">
        <v>149548</v>
      </c>
      <c r="AV40" s="253">
        <v>1669</v>
      </c>
      <c r="AW40" s="256">
        <v>1099</v>
      </c>
      <c r="AX40" s="255">
        <v>4273</v>
      </c>
      <c r="AY40" s="253">
        <v>4273</v>
      </c>
      <c r="AZ40" s="253">
        <v>0</v>
      </c>
      <c r="BA40" s="256">
        <v>0</v>
      </c>
      <c r="BB40" s="255">
        <v>1501</v>
      </c>
      <c r="BC40" s="255">
        <v>-7607</v>
      </c>
      <c r="BD40" s="257">
        <v>265422</v>
      </c>
    </row>
    <row r="41" spans="1:56" ht="357.75">
      <c r="A41" s="258" t="s">
        <v>583</v>
      </c>
      <c r="B41" s="251" t="s">
        <v>536</v>
      </c>
      <c r="C41" s="252">
        <v>6534</v>
      </c>
      <c r="D41" s="252">
        <v>1039</v>
      </c>
      <c r="E41" s="252">
        <v>2946</v>
      </c>
      <c r="F41" s="252">
        <v>3677</v>
      </c>
      <c r="G41" s="252">
        <v>2472</v>
      </c>
      <c r="H41" s="252">
        <v>180</v>
      </c>
      <c r="I41" s="252">
        <v>1018</v>
      </c>
      <c r="J41" s="252">
        <v>71</v>
      </c>
      <c r="K41" s="252">
        <v>41</v>
      </c>
      <c r="L41" s="252">
        <v>287</v>
      </c>
      <c r="M41" s="253">
        <v>48</v>
      </c>
      <c r="N41" s="253">
        <v>202</v>
      </c>
      <c r="O41" s="253">
        <v>1342</v>
      </c>
      <c r="P41" s="253">
        <v>1320</v>
      </c>
      <c r="Q41" s="253">
        <v>327</v>
      </c>
      <c r="R41" s="253">
        <v>96</v>
      </c>
      <c r="S41" s="253">
        <v>216</v>
      </c>
      <c r="T41" s="253">
        <v>463</v>
      </c>
      <c r="U41" s="253">
        <v>578</v>
      </c>
      <c r="V41" s="253">
        <v>380</v>
      </c>
      <c r="W41" s="253">
        <v>1879</v>
      </c>
      <c r="X41" s="253">
        <v>2290</v>
      </c>
      <c r="Y41" s="253">
        <v>1238</v>
      </c>
      <c r="Z41" s="253">
        <v>9971</v>
      </c>
      <c r="AA41" s="253">
        <v>11379</v>
      </c>
      <c r="AB41" s="253">
        <v>6926</v>
      </c>
      <c r="AC41" s="253">
        <v>24</v>
      </c>
      <c r="AD41" s="253">
        <v>738</v>
      </c>
      <c r="AE41" s="253">
        <v>445</v>
      </c>
      <c r="AF41" s="253">
        <v>263</v>
      </c>
      <c r="AG41" s="253">
        <v>1974</v>
      </c>
      <c r="AH41" s="253">
        <v>4435</v>
      </c>
      <c r="AI41" s="253">
        <v>9543</v>
      </c>
      <c r="AJ41" s="253">
        <v>7063</v>
      </c>
      <c r="AK41" s="253">
        <v>211</v>
      </c>
      <c r="AL41" s="253">
        <v>187</v>
      </c>
      <c r="AM41" s="253">
        <v>3864</v>
      </c>
      <c r="AN41" s="253">
        <v>3589</v>
      </c>
      <c r="AO41" s="253">
        <v>4271</v>
      </c>
      <c r="AP41" s="253">
        <v>1253</v>
      </c>
      <c r="AQ41" s="253">
        <v>547</v>
      </c>
      <c r="AR41" s="253">
        <v>898</v>
      </c>
      <c r="AS41" s="254">
        <v>96225</v>
      </c>
      <c r="AT41" s="255">
        <v>415</v>
      </c>
      <c r="AU41" s="253">
        <v>194</v>
      </c>
      <c r="AV41" s="253">
        <v>0</v>
      </c>
      <c r="AW41" s="256">
        <v>221</v>
      </c>
      <c r="AX41" s="255">
        <v>693</v>
      </c>
      <c r="AY41" s="253">
        <v>693</v>
      </c>
      <c r="AZ41" s="253">
        <v>0</v>
      </c>
      <c r="BA41" s="256">
        <v>0</v>
      </c>
      <c r="BB41" s="255">
        <v>13960</v>
      </c>
      <c r="BC41" s="255">
        <v>-9238</v>
      </c>
      <c r="BD41" s="257">
        <v>102055</v>
      </c>
    </row>
    <row r="42" spans="1:56" ht="51.75">
      <c r="A42" s="258" t="s">
        <v>584</v>
      </c>
      <c r="B42" s="251" t="s">
        <v>537</v>
      </c>
      <c r="C42" s="252">
        <v>42</v>
      </c>
      <c r="D42" s="252">
        <v>29</v>
      </c>
      <c r="E42" s="252">
        <v>218</v>
      </c>
      <c r="F42" s="252">
        <v>27</v>
      </c>
      <c r="G42" s="252">
        <v>86</v>
      </c>
      <c r="H42" s="252">
        <v>2</v>
      </c>
      <c r="I42" s="252">
        <v>36</v>
      </c>
      <c r="J42" s="252">
        <v>21</v>
      </c>
      <c r="K42" s="252">
        <v>0</v>
      </c>
      <c r="L42" s="252">
        <v>54</v>
      </c>
      <c r="M42" s="253">
        <v>900</v>
      </c>
      <c r="N42" s="253">
        <v>5</v>
      </c>
      <c r="O42" s="253">
        <v>8</v>
      </c>
      <c r="P42" s="253">
        <v>31</v>
      </c>
      <c r="Q42" s="253">
        <v>48</v>
      </c>
      <c r="R42" s="253">
        <v>27</v>
      </c>
      <c r="S42" s="253">
        <v>9</v>
      </c>
      <c r="T42" s="253">
        <v>86</v>
      </c>
      <c r="U42" s="253">
        <v>5</v>
      </c>
      <c r="V42" s="253">
        <v>123</v>
      </c>
      <c r="W42" s="253">
        <v>14</v>
      </c>
      <c r="X42" s="253">
        <v>127</v>
      </c>
      <c r="Y42" s="253">
        <v>114</v>
      </c>
      <c r="Z42" s="253">
        <v>202</v>
      </c>
      <c r="AA42" s="253">
        <v>369</v>
      </c>
      <c r="AB42" s="253">
        <v>61</v>
      </c>
      <c r="AC42" s="253">
        <v>0</v>
      </c>
      <c r="AD42" s="253">
        <v>0</v>
      </c>
      <c r="AE42" s="253">
        <v>1</v>
      </c>
      <c r="AF42" s="253">
        <v>0</v>
      </c>
      <c r="AG42" s="253">
        <v>349</v>
      </c>
      <c r="AH42" s="253">
        <v>0</v>
      </c>
      <c r="AI42" s="253">
        <v>14</v>
      </c>
      <c r="AJ42" s="253">
        <v>598</v>
      </c>
      <c r="AK42" s="253">
        <v>698</v>
      </c>
      <c r="AL42" s="253">
        <v>67</v>
      </c>
      <c r="AM42" s="253">
        <v>5</v>
      </c>
      <c r="AN42" s="253">
        <v>998</v>
      </c>
      <c r="AO42" s="253">
        <v>92</v>
      </c>
      <c r="AP42" s="253">
        <v>35</v>
      </c>
      <c r="AQ42" s="253">
        <v>5</v>
      </c>
      <c r="AR42" s="253">
        <v>10</v>
      </c>
      <c r="AS42" s="254">
        <v>5516</v>
      </c>
      <c r="AT42" s="255">
        <v>8477</v>
      </c>
      <c r="AU42" s="253">
        <v>0</v>
      </c>
      <c r="AV42" s="253">
        <v>0</v>
      </c>
      <c r="AW42" s="256">
        <v>8477</v>
      </c>
      <c r="AX42" s="255">
        <v>5381</v>
      </c>
      <c r="AY42" s="253">
        <v>5805</v>
      </c>
      <c r="AZ42" s="253">
        <v>-424</v>
      </c>
      <c r="BA42" s="256">
        <v>0</v>
      </c>
      <c r="BB42" s="255">
        <v>7161</v>
      </c>
      <c r="BC42" s="255">
        <v>-2426</v>
      </c>
      <c r="BD42" s="257">
        <v>24109</v>
      </c>
    </row>
    <row r="43" spans="1:56" ht="204.75">
      <c r="A43" s="258" t="s">
        <v>585</v>
      </c>
      <c r="B43" s="251" t="s">
        <v>538</v>
      </c>
      <c r="C43" s="252">
        <v>1304</v>
      </c>
      <c r="D43" s="252">
        <v>514</v>
      </c>
      <c r="E43" s="252">
        <v>38</v>
      </c>
      <c r="F43" s="252">
        <v>175</v>
      </c>
      <c r="G43" s="252">
        <v>8309</v>
      </c>
      <c r="H43" s="252">
        <v>128</v>
      </c>
      <c r="I43" s="252">
        <v>534</v>
      </c>
      <c r="J43" s="252">
        <v>4</v>
      </c>
      <c r="K43" s="252">
        <v>82</v>
      </c>
      <c r="L43" s="252">
        <v>752</v>
      </c>
      <c r="M43" s="253">
        <v>304</v>
      </c>
      <c r="N43" s="253">
        <v>175</v>
      </c>
      <c r="O43" s="253">
        <v>388</v>
      </c>
      <c r="P43" s="253">
        <v>311</v>
      </c>
      <c r="Q43" s="253">
        <v>77</v>
      </c>
      <c r="R43" s="253">
        <v>14</v>
      </c>
      <c r="S43" s="253">
        <v>43</v>
      </c>
      <c r="T43" s="253">
        <v>115</v>
      </c>
      <c r="U43" s="253">
        <v>34</v>
      </c>
      <c r="V43" s="253">
        <v>27</v>
      </c>
      <c r="W43" s="253">
        <v>227</v>
      </c>
      <c r="X43" s="253">
        <v>120</v>
      </c>
      <c r="Y43" s="253">
        <v>138</v>
      </c>
      <c r="Z43" s="253">
        <v>623</v>
      </c>
      <c r="AA43" s="253">
        <v>18259</v>
      </c>
      <c r="AB43" s="253">
        <v>1167</v>
      </c>
      <c r="AC43" s="253">
        <v>2</v>
      </c>
      <c r="AD43" s="253">
        <v>450</v>
      </c>
      <c r="AE43" s="253">
        <v>864</v>
      </c>
      <c r="AF43" s="253">
        <v>433</v>
      </c>
      <c r="AG43" s="253">
        <v>615</v>
      </c>
      <c r="AH43" s="253">
        <v>1187</v>
      </c>
      <c r="AI43" s="253">
        <v>2484</v>
      </c>
      <c r="AJ43" s="253">
        <v>766</v>
      </c>
      <c r="AK43" s="253">
        <v>16</v>
      </c>
      <c r="AL43" s="253">
        <v>976</v>
      </c>
      <c r="AM43" s="253">
        <v>1531</v>
      </c>
      <c r="AN43" s="253">
        <v>0</v>
      </c>
      <c r="AO43" s="253">
        <v>718</v>
      </c>
      <c r="AP43" s="253">
        <v>773</v>
      </c>
      <c r="AQ43" s="253">
        <v>513</v>
      </c>
      <c r="AR43" s="253">
        <v>528</v>
      </c>
      <c r="AS43" s="254">
        <v>45718</v>
      </c>
      <c r="AT43" s="255">
        <v>4331</v>
      </c>
      <c r="AU43" s="253">
        <v>3687</v>
      </c>
      <c r="AV43" s="253">
        <v>0</v>
      </c>
      <c r="AW43" s="256">
        <v>644</v>
      </c>
      <c r="AX43" s="255">
        <v>0</v>
      </c>
      <c r="AY43" s="253">
        <v>0</v>
      </c>
      <c r="AZ43" s="253">
        <v>0</v>
      </c>
      <c r="BA43" s="256">
        <v>0</v>
      </c>
      <c r="BB43" s="255">
        <v>5681</v>
      </c>
      <c r="BC43" s="255">
        <v>-6209</v>
      </c>
      <c r="BD43" s="257">
        <v>49521</v>
      </c>
    </row>
    <row r="44" spans="1:56" ht="115.5">
      <c r="A44" s="258" t="s">
        <v>586</v>
      </c>
      <c r="B44" s="251" t="s">
        <v>539</v>
      </c>
      <c r="C44" s="252">
        <v>4275</v>
      </c>
      <c r="D44" s="252">
        <v>942</v>
      </c>
      <c r="E44" s="252">
        <v>600</v>
      </c>
      <c r="F44" s="252">
        <v>2086</v>
      </c>
      <c r="G44" s="252">
        <v>1135</v>
      </c>
      <c r="H44" s="252">
        <v>69</v>
      </c>
      <c r="I44" s="252">
        <v>480</v>
      </c>
      <c r="J44" s="252">
        <v>49</v>
      </c>
      <c r="K44" s="252">
        <v>3</v>
      </c>
      <c r="L44" s="252">
        <v>218</v>
      </c>
      <c r="M44" s="253">
        <v>197</v>
      </c>
      <c r="N44" s="253">
        <v>84</v>
      </c>
      <c r="O44" s="253">
        <v>947</v>
      </c>
      <c r="P44" s="253">
        <v>816</v>
      </c>
      <c r="Q44" s="253">
        <v>122</v>
      </c>
      <c r="R44" s="253">
        <v>26</v>
      </c>
      <c r="S44" s="253">
        <v>59</v>
      </c>
      <c r="T44" s="253">
        <v>125</v>
      </c>
      <c r="U44" s="253">
        <v>262</v>
      </c>
      <c r="V44" s="253">
        <v>21</v>
      </c>
      <c r="W44" s="253">
        <v>213</v>
      </c>
      <c r="X44" s="253">
        <v>528</v>
      </c>
      <c r="Y44" s="253">
        <v>1304</v>
      </c>
      <c r="Z44" s="253">
        <v>1928</v>
      </c>
      <c r="AA44" s="253">
        <v>3871</v>
      </c>
      <c r="AB44" s="253">
        <v>12916</v>
      </c>
      <c r="AC44" s="253">
        <v>57</v>
      </c>
      <c r="AD44" s="253">
        <v>958</v>
      </c>
      <c r="AE44" s="253">
        <v>189</v>
      </c>
      <c r="AF44" s="253">
        <v>328</v>
      </c>
      <c r="AG44" s="253">
        <v>1400</v>
      </c>
      <c r="AH44" s="253">
        <v>1508</v>
      </c>
      <c r="AI44" s="253">
        <v>8334</v>
      </c>
      <c r="AJ44" s="253">
        <v>288</v>
      </c>
      <c r="AK44" s="253">
        <v>7</v>
      </c>
      <c r="AL44" s="253">
        <v>12</v>
      </c>
      <c r="AM44" s="253">
        <v>8591</v>
      </c>
      <c r="AN44" s="253">
        <v>0</v>
      </c>
      <c r="AO44" s="253">
        <v>1637</v>
      </c>
      <c r="AP44" s="253">
        <v>1429</v>
      </c>
      <c r="AQ44" s="253">
        <v>1700</v>
      </c>
      <c r="AR44" s="253">
        <v>1535</v>
      </c>
      <c r="AS44" s="254">
        <v>61249</v>
      </c>
      <c r="AT44" s="255">
        <v>22090</v>
      </c>
      <c r="AU44" s="253">
        <v>21423</v>
      </c>
      <c r="AV44" s="253">
        <v>0</v>
      </c>
      <c r="AW44" s="256">
        <v>667</v>
      </c>
      <c r="AX44" s="255">
        <v>0</v>
      </c>
      <c r="AY44" s="253">
        <v>0</v>
      </c>
      <c r="AZ44" s="253">
        <v>0</v>
      </c>
      <c r="BA44" s="256">
        <v>0</v>
      </c>
      <c r="BB44" s="255">
        <v>7926</v>
      </c>
      <c r="BC44" s="255">
        <v>-17233</v>
      </c>
      <c r="BD44" s="257">
        <v>74032</v>
      </c>
    </row>
    <row r="45" spans="1:56" ht="115.5">
      <c r="A45" s="258" t="s">
        <v>587</v>
      </c>
      <c r="B45" s="251" t="s">
        <v>540</v>
      </c>
      <c r="C45" s="252">
        <v>741</v>
      </c>
      <c r="D45" s="252">
        <v>29</v>
      </c>
      <c r="E45" s="252">
        <v>88</v>
      </c>
      <c r="F45" s="252">
        <v>1637</v>
      </c>
      <c r="G45" s="252">
        <v>1474</v>
      </c>
      <c r="H45" s="252">
        <v>37</v>
      </c>
      <c r="I45" s="252">
        <v>107</v>
      </c>
      <c r="J45" s="252">
        <v>126</v>
      </c>
      <c r="K45" s="252">
        <v>141</v>
      </c>
      <c r="L45" s="252">
        <v>348</v>
      </c>
      <c r="M45" s="253">
        <v>170</v>
      </c>
      <c r="N45" s="253">
        <v>81</v>
      </c>
      <c r="O45" s="253">
        <v>96</v>
      </c>
      <c r="P45" s="253">
        <v>297</v>
      </c>
      <c r="Q45" s="253">
        <v>89</v>
      </c>
      <c r="R45" s="253">
        <v>34</v>
      </c>
      <c r="S45" s="253">
        <v>79</v>
      </c>
      <c r="T45" s="253">
        <v>134</v>
      </c>
      <c r="U45" s="253">
        <v>31</v>
      </c>
      <c r="V45" s="253">
        <v>90</v>
      </c>
      <c r="W45" s="253">
        <v>128</v>
      </c>
      <c r="X45" s="253">
        <v>1686</v>
      </c>
      <c r="Y45" s="253">
        <v>695</v>
      </c>
      <c r="Z45" s="253">
        <v>270</v>
      </c>
      <c r="AA45" s="253">
        <v>2582</v>
      </c>
      <c r="AB45" s="253">
        <v>1095</v>
      </c>
      <c r="AC45" s="253">
        <v>9</v>
      </c>
      <c r="AD45" s="253">
        <v>126</v>
      </c>
      <c r="AE45" s="253">
        <v>7</v>
      </c>
      <c r="AF45" s="253">
        <v>63</v>
      </c>
      <c r="AG45" s="253">
        <v>57</v>
      </c>
      <c r="AH45" s="253">
        <v>244</v>
      </c>
      <c r="AI45" s="253">
        <v>517</v>
      </c>
      <c r="AJ45" s="253">
        <v>435</v>
      </c>
      <c r="AK45" s="253">
        <v>66</v>
      </c>
      <c r="AL45" s="253">
        <v>56</v>
      </c>
      <c r="AM45" s="253">
        <v>155</v>
      </c>
      <c r="AN45" s="253">
        <v>685</v>
      </c>
      <c r="AO45" s="253">
        <v>2970</v>
      </c>
      <c r="AP45" s="253">
        <v>1097</v>
      </c>
      <c r="AQ45" s="253">
        <v>223</v>
      </c>
      <c r="AR45" s="253">
        <v>54</v>
      </c>
      <c r="AS45" s="254">
        <v>19049</v>
      </c>
      <c r="AT45" s="255">
        <v>229099</v>
      </c>
      <c r="AU45" s="253">
        <v>822</v>
      </c>
      <c r="AV45" s="253">
        <v>0</v>
      </c>
      <c r="AW45" s="256">
        <v>228277</v>
      </c>
      <c r="AX45" s="255">
        <v>0</v>
      </c>
      <c r="AY45" s="253">
        <v>0</v>
      </c>
      <c r="AZ45" s="253">
        <v>0</v>
      </c>
      <c r="BA45" s="256">
        <v>0</v>
      </c>
      <c r="BB45" s="255">
        <v>1124</v>
      </c>
      <c r="BC45" s="255">
        <v>-12302</v>
      </c>
      <c r="BD45" s="257">
        <v>236970</v>
      </c>
    </row>
    <row r="46" spans="1:56">
      <c r="A46" s="258" t="s">
        <v>374</v>
      </c>
      <c r="B46" s="251" t="s">
        <v>541</v>
      </c>
      <c r="C46" s="252">
        <v>51</v>
      </c>
      <c r="D46" s="252">
        <v>20</v>
      </c>
      <c r="E46" s="252">
        <v>5</v>
      </c>
      <c r="F46" s="252">
        <v>85</v>
      </c>
      <c r="G46" s="252">
        <v>110</v>
      </c>
      <c r="H46" s="252">
        <v>2</v>
      </c>
      <c r="I46" s="252">
        <v>19</v>
      </c>
      <c r="J46" s="252">
        <v>6</v>
      </c>
      <c r="K46" s="252">
        <v>2</v>
      </c>
      <c r="L46" s="252">
        <v>30</v>
      </c>
      <c r="M46" s="253">
        <v>29</v>
      </c>
      <c r="N46" s="253">
        <v>3</v>
      </c>
      <c r="O46" s="253">
        <v>20</v>
      </c>
      <c r="P46" s="253">
        <v>50</v>
      </c>
      <c r="Q46" s="253">
        <v>14</v>
      </c>
      <c r="R46" s="253">
        <v>3</v>
      </c>
      <c r="S46" s="253">
        <v>5</v>
      </c>
      <c r="T46" s="253">
        <v>35</v>
      </c>
      <c r="U46" s="253">
        <v>48</v>
      </c>
      <c r="V46" s="253">
        <v>12</v>
      </c>
      <c r="W46" s="253">
        <v>22</v>
      </c>
      <c r="X46" s="253">
        <v>119</v>
      </c>
      <c r="Y46" s="253">
        <v>52</v>
      </c>
      <c r="Z46" s="253">
        <v>49</v>
      </c>
      <c r="AA46" s="253">
        <v>375</v>
      </c>
      <c r="AB46" s="253">
        <v>300</v>
      </c>
      <c r="AC46" s="253">
        <v>4</v>
      </c>
      <c r="AD46" s="253">
        <v>17</v>
      </c>
      <c r="AE46" s="253">
        <v>3</v>
      </c>
      <c r="AF46" s="253">
        <v>68</v>
      </c>
      <c r="AG46" s="253">
        <v>82</v>
      </c>
      <c r="AH46" s="253">
        <v>33</v>
      </c>
      <c r="AI46" s="253">
        <v>52</v>
      </c>
      <c r="AJ46" s="253">
        <v>599</v>
      </c>
      <c r="AK46" s="253">
        <v>16</v>
      </c>
      <c r="AL46" s="253">
        <v>38</v>
      </c>
      <c r="AM46" s="253">
        <v>38</v>
      </c>
      <c r="AN46" s="253">
        <v>472</v>
      </c>
      <c r="AO46" s="253">
        <v>7704</v>
      </c>
      <c r="AP46" s="253">
        <v>137</v>
      </c>
      <c r="AQ46" s="253">
        <v>9</v>
      </c>
      <c r="AR46" s="253">
        <v>7</v>
      </c>
      <c r="AS46" s="254">
        <v>10745</v>
      </c>
      <c r="AT46" s="255">
        <v>172392</v>
      </c>
      <c r="AU46" s="253">
        <v>22440</v>
      </c>
      <c r="AV46" s="253">
        <v>661</v>
      </c>
      <c r="AW46" s="256">
        <v>149291</v>
      </c>
      <c r="AX46" s="255">
        <v>0</v>
      </c>
      <c r="AY46" s="253">
        <v>0</v>
      </c>
      <c r="AZ46" s="253">
        <v>0</v>
      </c>
      <c r="BA46" s="256">
        <v>0</v>
      </c>
      <c r="BB46" s="255">
        <v>146</v>
      </c>
      <c r="BC46" s="255">
        <v>-331</v>
      </c>
      <c r="BD46" s="257">
        <v>182952</v>
      </c>
    </row>
    <row r="47" spans="1:56" ht="90">
      <c r="A47" s="258" t="s">
        <v>588</v>
      </c>
      <c r="B47" s="251" t="s">
        <v>542</v>
      </c>
      <c r="C47" s="252">
        <v>134</v>
      </c>
      <c r="D47" s="252">
        <v>38</v>
      </c>
      <c r="E47" s="252">
        <v>16</v>
      </c>
      <c r="F47" s="252">
        <v>722</v>
      </c>
      <c r="G47" s="252">
        <v>286</v>
      </c>
      <c r="H47" s="252">
        <v>8</v>
      </c>
      <c r="I47" s="252">
        <v>13</v>
      </c>
      <c r="J47" s="252">
        <v>9</v>
      </c>
      <c r="K47" s="252">
        <v>63</v>
      </c>
      <c r="L47" s="252">
        <v>137</v>
      </c>
      <c r="M47" s="253">
        <v>23</v>
      </c>
      <c r="N47" s="253">
        <v>12</v>
      </c>
      <c r="O47" s="253">
        <v>52</v>
      </c>
      <c r="P47" s="253">
        <v>347</v>
      </c>
      <c r="Q47" s="253">
        <v>16</v>
      </c>
      <c r="R47" s="253">
        <v>6</v>
      </c>
      <c r="S47" s="253">
        <v>21</v>
      </c>
      <c r="T47" s="253">
        <v>47</v>
      </c>
      <c r="U47" s="253">
        <v>23</v>
      </c>
      <c r="V47" s="253">
        <v>26</v>
      </c>
      <c r="W47" s="253">
        <v>64</v>
      </c>
      <c r="X47" s="253">
        <v>217</v>
      </c>
      <c r="Y47" s="253">
        <v>171</v>
      </c>
      <c r="Z47" s="253">
        <v>215</v>
      </c>
      <c r="AA47" s="253">
        <v>286</v>
      </c>
      <c r="AB47" s="253">
        <v>989</v>
      </c>
      <c r="AC47" s="253">
        <v>0</v>
      </c>
      <c r="AD47" s="253">
        <v>109</v>
      </c>
      <c r="AE47" s="253">
        <v>5</v>
      </c>
      <c r="AF47" s="253">
        <v>22</v>
      </c>
      <c r="AG47" s="253">
        <v>146</v>
      </c>
      <c r="AH47" s="253">
        <v>37</v>
      </c>
      <c r="AI47" s="253">
        <v>20</v>
      </c>
      <c r="AJ47" s="253">
        <v>92</v>
      </c>
      <c r="AK47" s="253">
        <v>19</v>
      </c>
      <c r="AL47" s="253">
        <v>0</v>
      </c>
      <c r="AM47" s="253">
        <v>25</v>
      </c>
      <c r="AN47" s="253">
        <v>977</v>
      </c>
      <c r="AO47" s="253">
        <v>15</v>
      </c>
      <c r="AP47" s="253">
        <v>9302</v>
      </c>
      <c r="AQ47" s="253">
        <v>92</v>
      </c>
      <c r="AR47" s="253">
        <v>16</v>
      </c>
      <c r="AS47" s="254">
        <v>14818</v>
      </c>
      <c r="AT47" s="255">
        <v>121250</v>
      </c>
      <c r="AU47" s="253">
        <v>22761</v>
      </c>
      <c r="AV47" s="253">
        <v>4499</v>
      </c>
      <c r="AW47" s="256">
        <v>93990</v>
      </c>
      <c r="AX47" s="255">
        <v>0</v>
      </c>
      <c r="AY47" s="253">
        <v>0</v>
      </c>
      <c r="AZ47" s="253">
        <v>0</v>
      </c>
      <c r="BA47" s="256">
        <v>0</v>
      </c>
      <c r="BB47" s="255">
        <v>521</v>
      </c>
      <c r="BC47" s="255">
        <v>-2233</v>
      </c>
      <c r="BD47" s="257">
        <v>134356</v>
      </c>
    </row>
    <row r="48" spans="1:56" ht="77.25">
      <c r="A48" s="258" t="s">
        <v>589</v>
      </c>
      <c r="B48" s="251" t="s">
        <v>543</v>
      </c>
      <c r="C48" s="252">
        <v>33</v>
      </c>
      <c r="D48" s="252">
        <v>14</v>
      </c>
      <c r="E48" s="252">
        <v>1</v>
      </c>
      <c r="F48" s="252">
        <v>11</v>
      </c>
      <c r="G48" s="252">
        <v>42</v>
      </c>
      <c r="H48" s="252">
        <v>0</v>
      </c>
      <c r="I48" s="252">
        <v>89</v>
      </c>
      <c r="J48" s="252">
        <v>2</v>
      </c>
      <c r="K48" s="252">
        <v>0</v>
      </c>
      <c r="L48" s="252">
        <v>7</v>
      </c>
      <c r="M48" s="253">
        <v>2</v>
      </c>
      <c r="N48" s="253">
        <v>1</v>
      </c>
      <c r="O48" s="253">
        <v>4</v>
      </c>
      <c r="P48" s="253">
        <v>44</v>
      </c>
      <c r="Q48" s="253">
        <v>3</v>
      </c>
      <c r="R48" s="253">
        <v>1</v>
      </c>
      <c r="S48" s="253">
        <v>10</v>
      </c>
      <c r="T48" s="253">
        <v>29</v>
      </c>
      <c r="U48" s="253">
        <v>1</v>
      </c>
      <c r="V48" s="253">
        <v>163</v>
      </c>
      <c r="W48" s="253">
        <v>4</v>
      </c>
      <c r="X48" s="253">
        <v>35</v>
      </c>
      <c r="Y48" s="253">
        <v>22</v>
      </c>
      <c r="Z48" s="253">
        <v>10</v>
      </c>
      <c r="AA48" s="253">
        <v>275</v>
      </c>
      <c r="AB48" s="253">
        <v>199</v>
      </c>
      <c r="AC48" s="253">
        <v>0</v>
      </c>
      <c r="AD48" s="253">
        <v>131</v>
      </c>
      <c r="AE48" s="253">
        <v>1706</v>
      </c>
      <c r="AF48" s="253">
        <v>6</v>
      </c>
      <c r="AG48" s="253">
        <v>343</v>
      </c>
      <c r="AH48" s="253">
        <v>10</v>
      </c>
      <c r="AI48" s="253">
        <v>223</v>
      </c>
      <c r="AJ48" s="253">
        <v>511</v>
      </c>
      <c r="AK48" s="253">
        <v>2</v>
      </c>
      <c r="AL48" s="253">
        <v>132</v>
      </c>
      <c r="AM48" s="253">
        <v>18</v>
      </c>
      <c r="AN48" s="253">
        <v>1722</v>
      </c>
      <c r="AO48" s="253">
        <v>123</v>
      </c>
      <c r="AP48" s="253">
        <v>80</v>
      </c>
      <c r="AQ48" s="253">
        <v>1338</v>
      </c>
      <c r="AR48" s="253">
        <v>2804</v>
      </c>
      <c r="AS48" s="254">
        <v>10151</v>
      </c>
      <c r="AT48" s="255">
        <v>27753</v>
      </c>
      <c r="AU48" s="253">
        <v>12596</v>
      </c>
      <c r="AV48" s="253">
        <v>307</v>
      </c>
      <c r="AW48" s="256">
        <v>14850</v>
      </c>
      <c r="AX48" s="255">
        <v>33</v>
      </c>
      <c r="AY48" s="253">
        <v>0</v>
      </c>
      <c r="AZ48" s="253">
        <v>0</v>
      </c>
      <c r="BA48" s="256">
        <v>33</v>
      </c>
      <c r="BB48" s="255">
        <v>3141</v>
      </c>
      <c r="BC48" s="255">
        <v>-11909</v>
      </c>
      <c r="BD48" s="257">
        <v>29169</v>
      </c>
    </row>
    <row r="49" spans="1:56" ht="51.75">
      <c r="A49" s="258" t="s">
        <v>419</v>
      </c>
      <c r="B49" s="251" t="s">
        <v>544</v>
      </c>
      <c r="C49" s="252">
        <v>197</v>
      </c>
      <c r="D49" s="252">
        <v>226</v>
      </c>
      <c r="E49" s="252">
        <v>26</v>
      </c>
      <c r="F49" s="252">
        <v>136</v>
      </c>
      <c r="G49" s="252">
        <v>187</v>
      </c>
      <c r="H49" s="252">
        <v>40</v>
      </c>
      <c r="I49" s="252">
        <v>40</v>
      </c>
      <c r="J49" s="252">
        <v>3</v>
      </c>
      <c r="K49" s="252">
        <v>2</v>
      </c>
      <c r="L49" s="252">
        <v>34</v>
      </c>
      <c r="M49" s="253">
        <v>15</v>
      </c>
      <c r="N49" s="253">
        <v>7</v>
      </c>
      <c r="O49" s="253">
        <v>37</v>
      </c>
      <c r="P49" s="253">
        <v>48</v>
      </c>
      <c r="Q49" s="253">
        <v>11</v>
      </c>
      <c r="R49" s="253">
        <v>5</v>
      </c>
      <c r="S49" s="253">
        <v>18</v>
      </c>
      <c r="T49" s="253">
        <v>33</v>
      </c>
      <c r="U49" s="253">
        <v>9</v>
      </c>
      <c r="V49" s="253">
        <v>7</v>
      </c>
      <c r="W49" s="253">
        <v>45</v>
      </c>
      <c r="X49" s="253">
        <v>207</v>
      </c>
      <c r="Y49" s="253">
        <v>221</v>
      </c>
      <c r="Z49" s="253">
        <v>101</v>
      </c>
      <c r="AA49" s="253">
        <v>2495</v>
      </c>
      <c r="AB49" s="253">
        <v>385</v>
      </c>
      <c r="AC49" s="253">
        <v>8</v>
      </c>
      <c r="AD49" s="253">
        <v>186</v>
      </c>
      <c r="AE49" s="253">
        <v>29</v>
      </c>
      <c r="AF49" s="253">
        <v>61</v>
      </c>
      <c r="AG49" s="253">
        <v>351</v>
      </c>
      <c r="AH49" s="253">
        <v>419</v>
      </c>
      <c r="AI49" s="253">
        <v>270</v>
      </c>
      <c r="AJ49" s="253">
        <v>535</v>
      </c>
      <c r="AK49" s="253">
        <v>21</v>
      </c>
      <c r="AL49" s="253">
        <v>32</v>
      </c>
      <c r="AM49" s="253">
        <v>123</v>
      </c>
      <c r="AN49" s="253">
        <v>0</v>
      </c>
      <c r="AO49" s="253">
        <v>114</v>
      </c>
      <c r="AP49" s="253">
        <v>413</v>
      </c>
      <c r="AQ49" s="253">
        <v>118</v>
      </c>
      <c r="AR49" s="253">
        <v>196</v>
      </c>
      <c r="AS49" s="254">
        <v>7411</v>
      </c>
      <c r="AT49" s="255">
        <v>31519</v>
      </c>
      <c r="AU49" s="253">
        <v>18034</v>
      </c>
      <c r="AV49" s="253">
        <v>13460</v>
      </c>
      <c r="AW49" s="256">
        <v>25</v>
      </c>
      <c r="AX49" s="255">
        <v>254</v>
      </c>
      <c r="AY49" s="253">
        <v>254</v>
      </c>
      <c r="AZ49" s="253">
        <v>0</v>
      </c>
      <c r="BA49" s="256">
        <v>0</v>
      </c>
      <c r="BB49" s="255">
        <v>4414</v>
      </c>
      <c r="BC49" s="255">
        <v>-7118</v>
      </c>
      <c r="BD49" s="257">
        <v>36480</v>
      </c>
    </row>
    <row r="50" spans="1:56">
      <c r="A50" s="261" t="s">
        <v>590</v>
      </c>
      <c r="B50" s="262" t="s">
        <v>591</v>
      </c>
      <c r="C50" s="263">
        <v>522575</v>
      </c>
      <c r="D50" s="263">
        <v>62601</v>
      </c>
      <c r="E50" s="263">
        <v>50767</v>
      </c>
      <c r="F50" s="263">
        <v>108581</v>
      </c>
      <c r="G50" s="263">
        <v>661544</v>
      </c>
      <c r="H50" s="264">
        <v>43449</v>
      </c>
      <c r="I50" s="263">
        <v>97989</v>
      </c>
      <c r="J50" s="263">
        <v>57469</v>
      </c>
      <c r="K50" s="263">
        <v>107492</v>
      </c>
      <c r="L50" s="263">
        <v>115585</v>
      </c>
      <c r="M50" s="265">
        <v>55051</v>
      </c>
      <c r="N50" s="265">
        <v>58928</v>
      </c>
      <c r="O50" s="265">
        <v>96846</v>
      </c>
      <c r="P50" s="265">
        <v>373485</v>
      </c>
      <c r="Q50" s="265">
        <v>59183</v>
      </c>
      <c r="R50" s="265">
        <v>36675</v>
      </c>
      <c r="S50" s="265">
        <v>43605</v>
      </c>
      <c r="T50" s="265">
        <v>68910</v>
      </c>
      <c r="U50" s="265">
        <v>50412</v>
      </c>
      <c r="V50" s="265">
        <v>30351</v>
      </c>
      <c r="W50" s="265">
        <v>54757</v>
      </c>
      <c r="X50" s="265">
        <v>198015</v>
      </c>
      <c r="Y50" s="265">
        <v>27224</v>
      </c>
      <c r="Z50" s="265">
        <v>262065</v>
      </c>
      <c r="AA50" s="265">
        <v>422356</v>
      </c>
      <c r="AB50" s="265">
        <v>227480</v>
      </c>
      <c r="AC50" s="265">
        <v>1795</v>
      </c>
      <c r="AD50" s="265">
        <v>19010</v>
      </c>
      <c r="AE50" s="265">
        <v>19845</v>
      </c>
      <c r="AF50" s="265">
        <v>25830</v>
      </c>
      <c r="AG50" s="265">
        <v>69688</v>
      </c>
      <c r="AH50" s="265">
        <v>39773</v>
      </c>
      <c r="AI50" s="265">
        <v>66467</v>
      </c>
      <c r="AJ50" s="265">
        <v>57235</v>
      </c>
      <c r="AK50" s="265">
        <v>6822</v>
      </c>
      <c r="AL50" s="265">
        <v>21036</v>
      </c>
      <c r="AM50" s="265">
        <v>35349</v>
      </c>
      <c r="AN50" s="265">
        <v>73172</v>
      </c>
      <c r="AO50" s="265">
        <v>46798</v>
      </c>
      <c r="AP50" s="265">
        <v>55830</v>
      </c>
      <c r="AQ50" s="265">
        <v>10888</v>
      </c>
      <c r="AR50" s="265">
        <v>13538</v>
      </c>
      <c r="AS50" s="266">
        <v>4456471</v>
      </c>
      <c r="AT50" s="267">
        <v>2618126</v>
      </c>
      <c r="AU50" s="265">
        <v>1977640</v>
      </c>
      <c r="AV50" s="265">
        <v>23865</v>
      </c>
      <c r="AW50" s="266">
        <v>616621</v>
      </c>
      <c r="AX50" s="267">
        <v>595194</v>
      </c>
      <c r="AY50" s="265">
        <v>470327</v>
      </c>
      <c r="AZ50" s="265">
        <v>124730</v>
      </c>
      <c r="BA50" s="266">
        <v>137</v>
      </c>
      <c r="BB50" s="265">
        <v>1432690</v>
      </c>
      <c r="BC50" s="265">
        <v>-1662128</v>
      </c>
      <c r="BD50" s="267">
        <v>7440353</v>
      </c>
    </row>
    <row r="51" spans="1:56" ht="64.5">
      <c r="A51" s="268" t="s">
        <v>592</v>
      </c>
      <c r="B51" s="269" t="s">
        <v>593</v>
      </c>
      <c r="C51" s="253">
        <v>54657</v>
      </c>
      <c r="D51" s="253">
        <v>19913</v>
      </c>
      <c r="E51" s="253">
        <v>11451</v>
      </c>
      <c r="F51" s="253">
        <v>19575</v>
      </c>
      <c r="G51" s="253">
        <v>46236</v>
      </c>
      <c r="H51" s="253">
        <v>10407</v>
      </c>
      <c r="I51" s="253">
        <v>10370</v>
      </c>
      <c r="J51" s="253">
        <v>2721</v>
      </c>
      <c r="K51" s="253">
        <v>3451</v>
      </c>
      <c r="L51" s="253">
        <v>7830</v>
      </c>
      <c r="M51" s="253">
        <v>4813</v>
      </c>
      <c r="N51" s="253">
        <v>4275</v>
      </c>
      <c r="O51" s="253">
        <v>9199</v>
      </c>
      <c r="P51" s="253">
        <v>24623</v>
      </c>
      <c r="Q51" s="253">
        <v>9077</v>
      </c>
      <c r="R51" s="253">
        <v>4018</v>
      </c>
      <c r="S51" s="253">
        <v>5870</v>
      </c>
      <c r="T51" s="253">
        <v>13118</v>
      </c>
      <c r="U51" s="253">
        <v>6297</v>
      </c>
      <c r="V51" s="253">
        <v>9214</v>
      </c>
      <c r="W51" s="253">
        <v>14484</v>
      </c>
      <c r="X51" s="253">
        <v>43444</v>
      </c>
      <c r="Y51" s="253">
        <v>9779</v>
      </c>
      <c r="Z51" s="253">
        <v>31614</v>
      </c>
      <c r="AA51" s="253">
        <v>153059</v>
      </c>
      <c r="AB51" s="253">
        <v>110545</v>
      </c>
      <c r="AC51" s="253">
        <v>2928</v>
      </c>
      <c r="AD51" s="253">
        <v>7805</v>
      </c>
      <c r="AE51" s="253">
        <v>6062</v>
      </c>
      <c r="AF51" s="253">
        <v>10156</v>
      </c>
      <c r="AG51" s="253">
        <v>20856</v>
      </c>
      <c r="AH51" s="253">
        <v>37211</v>
      </c>
      <c r="AI51" s="253">
        <v>19189</v>
      </c>
      <c r="AJ51" s="253">
        <v>27413</v>
      </c>
      <c r="AK51" s="253">
        <v>10560</v>
      </c>
      <c r="AL51" s="253">
        <v>7969</v>
      </c>
      <c r="AM51" s="253">
        <v>22716</v>
      </c>
      <c r="AN51" s="253">
        <v>148689</v>
      </c>
      <c r="AO51" s="253">
        <v>120015</v>
      </c>
      <c r="AP51" s="253">
        <v>63889</v>
      </c>
      <c r="AQ51" s="253">
        <v>14626</v>
      </c>
      <c r="AR51" s="253">
        <v>10623</v>
      </c>
      <c r="AS51" s="255">
        <v>1170747</v>
      </c>
      <c r="AT51" s="255"/>
      <c r="AU51" s="270"/>
      <c r="AV51" s="270"/>
      <c r="AW51" s="270"/>
      <c r="AX51" s="270"/>
      <c r="AY51" s="270"/>
      <c r="AZ51" s="270"/>
      <c r="BA51" s="270"/>
      <c r="BB51" s="270"/>
      <c r="BC51" s="270"/>
      <c r="BD51" s="270"/>
    </row>
    <row r="52" spans="1:56" ht="64.5">
      <c r="A52" s="268" t="s">
        <v>594</v>
      </c>
      <c r="B52" s="269" t="s">
        <v>595</v>
      </c>
      <c r="C52" s="253">
        <v>13982</v>
      </c>
      <c r="D52" s="253">
        <v>3938</v>
      </c>
      <c r="E52" s="253">
        <v>10744</v>
      </c>
      <c r="F52" s="253">
        <v>970</v>
      </c>
      <c r="G52" s="253">
        <v>172258</v>
      </c>
      <c r="H52" s="253">
        <v>17492</v>
      </c>
      <c r="I52" s="253">
        <v>7368</v>
      </c>
      <c r="J52" s="253">
        <v>615</v>
      </c>
      <c r="K52" s="253">
        <v>32889</v>
      </c>
      <c r="L52" s="253">
        <v>14884</v>
      </c>
      <c r="M52" s="253">
        <v>14084</v>
      </c>
      <c r="N52" s="253">
        <v>2999</v>
      </c>
      <c r="O52" s="253">
        <v>7792</v>
      </c>
      <c r="P52" s="253">
        <v>2388</v>
      </c>
      <c r="Q52" s="253">
        <v>4263</v>
      </c>
      <c r="R52" s="253">
        <v>12235</v>
      </c>
      <c r="S52" s="253">
        <v>10686</v>
      </c>
      <c r="T52" s="253">
        <v>8774</v>
      </c>
      <c r="U52" s="253">
        <v>15999</v>
      </c>
      <c r="V52" s="253">
        <v>6387</v>
      </c>
      <c r="W52" s="253">
        <v>8057</v>
      </c>
      <c r="X52" s="253">
        <v>16901</v>
      </c>
      <c r="Y52" s="253">
        <v>1683</v>
      </c>
      <c r="Z52" s="253">
        <v>16798</v>
      </c>
      <c r="AA52" s="253">
        <v>8818</v>
      </c>
      <c r="AB52" s="253">
        <v>13197</v>
      </c>
      <c r="AC52" s="253">
        <v>307</v>
      </c>
      <c r="AD52" s="253">
        <v>2092</v>
      </c>
      <c r="AE52" s="253">
        <v>1045</v>
      </c>
      <c r="AF52" s="253">
        <v>7401</v>
      </c>
      <c r="AG52" s="253">
        <v>3553</v>
      </c>
      <c r="AH52" s="253">
        <v>7112</v>
      </c>
      <c r="AI52" s="253">
        <v>31033</v>
      </c>
      <c r="AJ52" s="253">
        <v>2779</v>
      </c>
      <c r="AK52" s="253">
        <v>803</v>
      </c>
      <c r="AL52" s="253">
        <v>1572</v>
      </c>
      <c r="AM52" s="253">
        <v>4114</v>
      </c>
      <c r="AN52" s="253">
        <v>65</v>
      </c>
      <c r="AO52" s="253">
        <v>3041</v>
      </c>
      <c r="AP52" s="253">
        <v>2561</v>
      </c>
      <c r="AQ52" s="253">
        <v>1002</v>
      </c>
      <c r="AR52" s="253">
        <v>895</v>
      </c>
      <c r="AS52" s="255">
        <v>495576</v>
      </c>
      <c r="AT52" s="255"/>
      <c r="AU52" s="270"/>
      <c r="AV52" s="270"/>
      <c r="AW52" s="270"/>
      <c r="AX52" s="270"/>
      <c r="AY52" s="270"/>
      <c r="AZ52" s="270"/>
      <c r="BA52" s="270"/>
      <c r="BB52" s="270"/>
      <c r="BC52" s="270"/>
      <c r="BD52" s="270"/>
    </row>
    <row r="53" spans="1:56" ht="64.5">
      <c r="A53" s="268" t="s">
        <v>596</v>
      </c>
      <c r="B53" s="269" t="s">
        <v>597</v>
      </c>
      <c r="C53" s="253">
        <v>-6047</v>
      </c>
      <c r="D53" s="253">
        <v>-2338</v>
      </c>
      <c r="E53" s="253">
        <v>-1570</v>
      </c>
      <c r="F53" s="253">
        <v>-48</v>
      </c>
      <c r="G53" s="253">
        <v>-416</v>
      </c>
      <c r="H53" s="253">
        <v>-21</v>
      </c>
      <c r="I53" s="253">
        <v>0</v>
      </c>
      <c r="J53" s="253">
        <v>0</v>
      </c>
      <c r="K53" s="253">
        <v>0</v>
      </c>
      <c r="L53" s="253">
        <v>0</v>
      </c>
      <c r="M53" s="253">
        <v>0</v>
      </c>
      <c r="N53" s="253">
        <v>0</v>
      </c>
      <c r="O53" s="253">
        <v>0</v>
      </c>
      <c r="P53" s="253">
        <v>0</v>
      </c>
      <c r="Q53" s="253">
        <v>0</v>
      </c>
      <c r="R53" s="253">
        <v>0</v>
      </c>
      <c r="S53" s="253">
        <v>0</v>
      </c>
      <c r="T53" s="253">
        <v>-542</v>
      </c>
      <c r="U53" s="253">
        <v>0</v>
      </c>
      <c r="V53" s="253">
        <v>0</v>
      </c>
      <c r="W53" s="253">
        <v>0</v>
      </c>
      <c r="X53" s="253">
        <v>-4506</v>
      </c>
      <c r="Y53" s="253">
        <v>-1085</v>
      </c>
      <c r="Z53" s="253">
        <v>-100</v>
      </c>
      <c r="AA53" s="253">
        <v>0</v>
      </c>
      <c r="AB53" s="253">
        <v>-3327</v>
      </c>
      <c r="AC53" s="253">
        <v>-2</v>
      </c>
      <c r="AD53" s="253">
        <v>0</v>
      </c>
      <c r="AE53" s="253">
        <v>-60</v>
      </c>
      <c r="AF53" s="253">
        <v>-183</v>
      </c>
      <c r="AG53" s="253">
        <v>0</v>
      </c>
      <c r="AH53" s="253">
        <v>0</v>
      </c>
      <c r="AI53" s="253">
        <v>-3127</v>
      </c>
      <c r="AJ53" s="253">
        <v>0</v>
      </c>
      <c r="AK53" s="253">
        <v>-20</v>
      </c>
      <c r="AL53" s="253">
        <v>0</v>
      </c>
      <c r="AM53" s="253">
        <v>-430</v>
      </c>
      <c r="AN53" s="253">
        <v>0</v>
      </c>
      <c r="AO53" s="253">
        <v>0</v>
      </c>
      <c r="AP53" s="253">
        <v>-289</v>
      </c>
      <c r="AQ53" s="253">
        <v>-4193</v>
      </c>
      <c r="AR53" s="253">
        <v>0</v>
      </c>
      <c r="AS53" s="255">
        <v>-28304</v>
      </c>
      <c r="AT53" s="255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</row>
    <row r="54" spans="1:56" ht="51.75">
      <c r="A54" s="268" t="s">
        <v>598</v>
      </c>
      <c r="B54" s="269" t="s">
        <v>599</v>
      </c>
      <c r="C54" s="253">
        <v>252566</v>
      </c>
      <c r="D54" s="253">
        <v>5509</v>
      </c>
      <c r="E54" s="253">
        <v>72750</v>
      </c>
      <c r="F54" s="253">
        <v>49704</v>
      </c>
      <c r="G54" s="253">
        <v>58370</v>
      </c>
      <c r="H54" s="253">
        <v>6120</v>
      </c>
      <c r="I54" s="253">
        <v>12962</v>
      </c>
      <c r="J54" s="253">
        <v>2655</v>
      </c>
      <c r="K54" s="253">
        <v>3609</v>
      </c>
      <c r="L54" s="253">
        <v>623</v>
      </c>
      <c r="M54" s="253">
        <v>5757</v>
      </c>
      <c r="N54" s="253">
        <v>4175</v>
      </c>
      <c r="O54" s="253">
        <v>5958</v>
      </c>
      <c r="P54" s="253">
        <v>32941</v>
      </c>
      <c r="Q54" s="253">
        <v>4222</v>
      </c>
      <c r="R54" s="253">
        <v>349</v>
      </c>
      <c r="S54" s="253">
        <v>4757</v>
      </c>
      <c r="T54" s="253">
        <v>7308</v>
      </c>
      <c r="U54" s="253">
        <v>-875</v>
      </c>
      <c r="V54" s="253">
        <v>10144</v>
      </c>
      <c r="W54" s="253">
        <v>11299</v>
      </c>
      <c r="X54" s="253">
        <v>43691</v>
      </c>
      <c r="Y54" s="253">
        <v>685</v>
      </c>
      <c r="Z54" s="253">
        <v>32169</v>
      </c>
      <c r="AA54" s="253">
        <v>253203</v>
      </c>
      <c r="AB54" s="253">
        <v>78387</v>
      </c>
      <c r="AC54" s="253">
        <v>464</v>
      </c>
      <c r="AD54" s="253">
        <v>10497</v>
      </c>
      <c r="AE54" s="253">
        <v>4011</v>
      </c>
      <c r="AF54" s="253">
        <v>22837</v>
      </c>
      <c r="AG54" s="253">
        <v>44804</v>
      </c>
      <c r="AH54" s="253">
        <v>41776</v>
      </c>
      <c r="AI54" s="253">
        <v>151860</v>
      </c>
      <c r="AJ54" s="253">
        <v>14628</v>
      </c>
      <c r="AK54" s="253">
        <v>5944</v>
      </c>
      <c r="AL54" s="253">
        <v>18944</v>
      </c>
      <c r="AM54" s="253">
        <v>12283</v>
      </c>
      <c r="AN54" s="253">
        <v>15044</v>
      </c>
      <c r="AO54" s="253">
        <v>13098</v>
      </c>
      <c r="AP54" s="253">
        <v>12365</v>
      </c>
      <c r="AQ54" s="253">
        <v>6846</v>
      </c>
      <c r="AR54" s="253">
        <v>11424</v>
      </c>
      <c r="AS54" s="255">
        <v>1345863</v>
      </c>
      <c r="AT54" s="255"/>
      <c r="AU54" s="270"/>
      <c r="AV54" s="270"/>
      <c r="AW54" s="270"/>
      <c r="AX54" s="270"/>
      <c r="AY54" s="270"/>
      <c r="AZ54" s="270"/>
      <c r="BA54" s="270"/>
      <c r="BB54" s="270"/>
      <c r="BC54" s="270"/>
      <c r="BD54" s="270"/>
    </row>
    <row r="55" spans="1:56" ht="77.25">
      <c r="A55" s="271" t="s">
        <v>600</v>
      </c>
      <c r="B55" s="262" t="s">
        <v>601</v>
      </c>
      <c r="C55" s="255">
        <v>315158</v>
      </c>
      <c r="D55" s="255">
        <v>27022</v>
      </c>
      <c r="E55" s="255">
        <v>93375</v>
      </c>
      <c r="F55" s="255">
        <v>70201</v>
      </c>
      <c r="G55" s="255">
        <v>276448</v>
      </c>
      <c r="H55" s="255">
        <v>33998</v>
      </c>
      <c r="I55" s="255">
        <v>30700</v>
      </c>
      <c r="J55" s="255">
        <v>5991</v>
      </c>
      <c r="K55" s="255">
        <v>39949</v>
      </c>
      <c r="L55" s="255">
        <v>23337</v>
      </c>
      <c r="M55" s="255">
        <v>24654</v>
      </c>
      <c r="N55" s="255">
        <v>11449</v>
      </c>
      <c r="O55" s="255">
        <v>22949</v>
      </c>
      <c r="P55" s="255">
        <v>59952</v>
      </c>
      <c r="Q55" s="255">
        <v>17562</v>
      </c>
      <c r="R55" s="255">
        <v>16602</v>
      </c>
      <c r="S55" s="255">
        <v>21313</v>
      </c>
      <c r="T55" s="255">
        <v>28658</v>
      </c>
      <c r="U55" s="255">
        <v>21421</v>
      </c>
      <c r="V55" s="255">
        <v>25745</v>
      </c>
      <c r="W55" s="255">
        <v>33840</v>
      </c>
      <c r="X55" s="255">
        <v>99530</v>
      </c>
      <c r="Y55" s="255">
        <v>11062</v>
      </c>
      <c r="Z55" s="255">
        <v>80481</v>
      </c>
      <c r="AA55" s="255">
        <v>415080</v>
      </c>
      <c r="AB55" s="255">
        <v>198802</v>
      </c>
      <c r="AC55" s="255">
        <v>3697</v>
      </c>
      <c r="AD55" s="255">
        <v>20394</v>
      </c>
      <c r="AE55" s="255">
        <v>11058</v>
      </c>
      <c r="AF55" s="255">
        <v>40211</v>
      </c>
      <c r="AG55" s="255">
        <v>69213</v>
      </c>
      <c r="AH55" s="255">
        <v>86099</v>
      </c>
      <c r="AI55" s="255">
        <v>198955</v>
      </c>
      <c r="AJ55" s="255">
        <v>44820</v>
      </c>
      <c r="AK55" s="255">
        <v>17287</v>
      </c>
      <c r="AL55" s="255">
        <v>28485</v>
      </c>
      <c r="AM55" s="255">
        <v>38683</v>
      </c>
      <c r="AN55" s="255">
        <v>163798</v>
      </c>
      <c r="AO55" s="255">
        <v>136154</v>
      </c>
      <c r="AP55" s="255">
        <v>78526</v>
      </c>
      <c r="AQ55" s="255">
        <v>18281</v>
      </c>
      <c r="AR55" s="255">
        <v>22942</v>
      </c>
      <c r="AS55" s="255">
        <v>2983882</v>
      </c>
      <c r="AT55" s="255"/>
      <c r="AU55" s="272"/>
      <c r="AV55" s="272"/>
      <c r="AW55" s="272"/>
      <c r="AX55" s="272"/>
      <c r="AY55" s="272"/>
      <c r="AZ55" s="272"/>
      <c r="BA55" s="272"/>
      <c r="BB55" s="272"/>
      <c r="BC55" s="272"/>
      <c r="BD55" s="272"/>
    </row>
    <row r="56" spans="1:56">
      <c r="A56" s="273" t="s">
        <v>602</v>
      </c>
      <c r="B56" s="274" t="s">
        <v>603</v>
      </c>
      <c r="C56" s="275">
        <v>837733</v>
      </c>
      <c r="D56" s="276">
        <v>89623</v>
      </c>
      <c r="E56" s="276">
        <v>144142</v>
      </c>
      <c r="F56" s="276">
        <v>178782</v>
      </c>
      <c r="G56" s="276">
        <v>937992</v>
      </c>
      <c r="H56" s="276">
        <v>77447</v>
      </c>
      <c r="I56" s="276">
        <v>128689</v>
      </c>
      <c r="J56" s="276">
        <v>63460</v>
      </c>
      <c r="K56" s="276">
        <v>147441</v>
      </c>
      <c r="L56" s="276">
        <v>138922</v>
      </c>
      <c r="M56" s="276">
        <v>79705</v>
      </c>
      <c r="N56" s="276">
        <v>70377</v>
      </c>
      <c r="O56" s="276">
        <v>119795</v>
      </c>
      <c r="P56" s="276">
        <v>433437</v>
      </c>
      <c r="Q56" s="276">
        <v>76745</v>
      </c>
      <c r="R56" s="276">
        <v>53277</v>
      </c>
      <c r="S56" s="276">
        <v>64918</v>
      </c>
      <c r="T56" s="276">
        <v>97568</v>
      </c>
      <c r="U56" s="276">
        <v>71833</v>
      </c>
      <c r="V56" s="276">
        <v>56096</v>
      </c>
      <c r="W56" s="276">
        <v>88597</v>
      </c>
      <c r="X56" s="276">
        <v>297545</v>
      </c>
      <c r="Y56" s="276">
        <v>38286</v>
      </c>
      <c r="Z56" s="276">
        <v>342546</v>
      </c>
      <c r="AA56" s="276">
        <v>837436</v>
      </c>
      <c r="AB56" s="276">
        <v>426282</v>
      </c>
      <c r="AC56" s="276">
        <v>5492</v>
      </c>
      <c r="AD56" s="276">
        <v>39404</v>
      </c>
      <c r="AE56" s="276">
        <v>30903</v>
      </c>
      <c r="AF56" s="276">
        <v>66041</v>
      </c>
      <c r="AG56" s="276">
        <v>138901</v>
      </c>
      <c r="AH56" s="276">
        <v>125872</v>
      </c>
      <c r="AI56" s="276">
        <v>265422</v>
      </c>
      <c r="AJ56" s="276">
        <v>102055</v>
      </c>
      <c r="AK56" s="276">
        <v>24109</v>
      </c>
      <c r="AL56" s="276">
        <v>49521</v>
      </c>
      <c r="AM56" s="276">
        <v>74032</v>
      </c>
      <c r="AN56" s="276">
        <v>236970</v>
      </c>
      <c r="AO56" s="276">
        <v>182952</v>
      </c>
      <c r="AP56" s="276">
        <v>134356</v>
      </c>
      <c r="AQ56" s="276">
        <v>29169</v>
      </c>
      <c r="AR56" s="276">
        <v>36480</v>
      </c>
      <c r="AS56" s="276">
        <v>7440353</v>
      </c>
      <c r="AT56" s="255"/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</row>
    <row r="57" spans="1:56" ht="39">
      <c r="A57" s="268" t="s">
        <v>604</v>
      </c>
      <c r="B57" s="268"/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70"/>
      <c r="AV57" s="270"/>
      <c r="AW57" s="270"/>
      <c r="AX57" s="270"/>
      <c r="AY57" s="270"/>
      <c r="AZ57" s="270"/>
      <c r="BA57" s="270"/>
      <c r="BB57" s="270"/>
      <c r="BC57" s="270"/>
      <c r="BD57" s="270"/>
    </row>
    <row r="58" spans="1:56" ht="39">
      <c r="A58" s="268" t="s">
        <v>605</v>
      </c>
      <c r="B58" s="277" t="s">
        <v>606</v>
      </c>
      <c r="C58" s="278">
        <v>303949</v>
      </c>
      <c r="D58" s="278">
        <v>23196</v>
      </c>
      <c r="E58" s="278">
        <v>84420</v>
      </c>
      <c r="F58" s="278">
        <v>69554</v>
      </c>
      <c r="G58" s="278">
        <v>105329</v>
      </c>
      <c r="H58" s="278">
        <v>16657</v>
      </c>
      <c r="I58" s="278">
        <v>23718</v>
      </c>
      <c r="J58" s="278">
        <v>5468</v>
      </c>
      <c r="K58" s="278">
        <v>7151</v>
      </c>
      <c r="L58" s="278">
        <v>8602</v>
      </c>
      <c r="M58" s="278">
        <v>10638</v>
      </c>
      <c r="N58" s="278">
        <v>8593</v>
      </c>
      <c r="O58" s="278">
        <v>15392</v>
      </c>
      <c r="P58" s="278">
        <v>58290</v>
      </c>
      <c r="Q58" s="278">
        <v>13485</v>
      </c>
      <c r="R58" s="278">
        <v>4403</v>
      </c>
      <c r="S58" s="278">
        <v>10702</v>
      </c>
      <c r="T58" s="278">
        <v>20445</v>
      </c>
      <c r="U58" s="278">
        <v>5468</v>
      </c>
      <c r="V58" s="278">
        <v>19444</v>
      </c>
      <c r="W58" s="278">
        <v>26082</v>
      </c>
      <c r="X58" s="278">
        <v>85970</v>
      </c>
      <c r="Y58" s="278">
        <v>9880</v>
      </c>
      <c r="Z58" s="278">
        <v>64431</v>
      </c>
      <c r="AA58" s="278">
        <v>409994</v>
      </c>
      <c r="AB58" s="278">
        <v>187802</v>
      </c>
      <c r="AC58" s="278">
        <v>3407</v>
      </c>
      <c r="AD58" s="278">
        <v>18727</v>
      </c>
      <c r="AE58" s="278">
        <v>10149</v>
      </c>
      <c r="AF58" s="278">
        <v>32948</v>
      </c>
      <c r="AG58" s="278">
        <v>67199</v>
      </c>
      <c r="AH58" s="278">
        <v>81369</v>
      </c>
      <c r="AI58" s="278">
        <v>171674</v>
      </c>
      <c r="AJ58" s="278">
        <v>42726</v>
      </c>
      <c r="AK58" s="278">
        <v>16546</v>
      </c>
      <c r="AL58" s="278">
        <v>27265</v>
      </c>
      <c r="AM58" s="278">
        <v>35471</v>
      </c>
      <c r="AN58" s="278">
        <v>163798</v>
      </c>
      <c r="AO58" s="278">
        <v>133213</v>
      </c>
      <c r="AP58" s="278">
        <v>76140</v>
      </c>
      <c r="AQ58" s="278">
        <v>17376</v>
      </c>
      <c r="AR58" s="278">
        <v>22490</v>
      </c>
      <c r="AS58" s="278">
        <v>2519561</v>
      </c>
      <c r="AT58" s="278"/>
      <c r="AU58" s="278"/>
      <c r="AV58" s="278"/>
      <c r="AW58" s="278"/>
      <c r="AX58" s="278"/>
      <c r="AY58" s="278"/>
      <c r="AZ58" s="278"/>
      <c r="BA58" s="278"/>
      <c r="BB58" s="278"/>
      <c r="BC58" s="278"/>
      <c r="BD58" s="278"/>
    </row>
    <row r="59" spans="1:56" ht="39">
      <c r="A59" s="268" t="s">
        <v>607</v>
      </c>
      <c r="B59" s="277" t="s">
        <v>603</v>
      </c>
      <c r="C59" s="278">
        <v>727352</v>
      </c>
      <c r="D59" s="278">
        <v>62588</v>
      </c>
      <c r="E59" s="278">
        <v>119029</v>
      </c>
      <c r="F59" s="278">
        <v>162540</v>
      </c>
      <c r="G59" s="278">
        <v>581717</v>
      </c>
      <c r="H59" s="278">
        <v>33303</v>
      </c>
      <c r="I59" s="278">
        <v>109054</v>
      </c>
      <c r="J59" s="278">
        <v>49812</v>
      </c>
      <c r="K59" s="278">
        <v>52477</v>
      </c>
      <c r="L59" s="278">
        <v>76198</v>
      </c>
      <c r="M59" s="278">
        <v>35262</v>
      </c>
      <c r="N59" s="278">
        <v>58698</v>
      </c>
      <c r="O59" s="278">
        <v>94456</v>
      </c>
      <c r="P59" s="278">
        <v>393378</v>
      </c>
      <c r="Q59" s="278">
        <v>60861</v>
      </c>
      <c r="R59" s="278">
        <v>14982</v>
      </c>
      <c r="S59" s="278">
        <v>36573</v>
      </c>
      <c r="T59" s="278">
        <v>65605</v>
      </c>
      <c r="U59" s="278">
        <v>23495</v>
      </c>
      <c r="V59" s="278">
        <v>47002</v>
      </c>
      <c r="W59" s="278">
        <v>72224</v>
      </c>
      <c r="X59" s="278">
        <v>283985</v>
      </c>
      <c r="Y59" s="278">
        <v>37104</v>
      </c>
      <c r="Z59" s="278">
        <v>326496</v>
      </c>
      <c r="AA59" s="278">
        <v>832350</v>
      </c>
      <c r="AB59" s="278">
        <v>415282</v>
      </c>
      <c r="AC59" s="278">
        <v>5202</v>
      </c>
      <c r="AD59" s="278">
        <v>37737</v>
      </c>
      <c r="AE59" s="278">
        <v>29994</v>
      </c>
      <c r="AF59" s="278">
        <v>58778</v>
      </c>
      <c r="AG59" s="278">
        <v>136887</v>
      </c>
      <c r="AH59" s="278">
        <v>121142</v>
      </c>
      <c r="AI59" s="278">
        <v>238141</v>
      </c>
      <c r="AJ59" s="278">
        <v>99961</v>
      </c>
      <c r="AK59" s="278">
        <v>23368</v>
      </c>
      <c r="AL59" s="278">
        <v>48301</v>
      </c>
      <c r="AM59" s="278">
        <v>70820</v>
      </c>
      <c r="AN59" s="278">
        <v>236970</v>
      </c>
      <c r="AO59" s="278">
        <v>180011</v>
      </c>
      <c r="AP59" s="278">
        <v>131970</v>
      </c>
      <c r="AQ59" s="278">
        <v>28264</v>
      </c>
      <c r="AR59" s="278">
        <v>36028</v>
      </c>
      <c r="AS59" s="278">
        <v>6255397</v>
      </c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  <c r="BD59" s="279"/>
    </row>
    <row r="60" spans="1:56" ht="51.75">
      <c r="A60" s="268" t="s">
        <v>608</v>
      </c>
      <c r="B60" s="268"/>
      <c r="C60" s="278">
        <v>99172</v>
      </c>
      <c r="D60" s="278">
        <v>23209</v>
      </c>
      <c r="E60" s="278">
        <v>16158</v>
      </c>
      <c r="F60" s="278">
        <v>15595</v>
      </c>
      <c r="G60" s="278">
        <v>185156</v>
      </c>
      <c r="H60" s="278">
        <v>26803</v>
      </c>
      <c r="I60" s="278">
        <v>12653</v>
      </c>
      <c r="J60" s="278">
        <v>13125</v>
      </c>
      <c r="K60" s="278">
        <v>62166</v>
      </c>
      <c r="L60" s="278">
        <v>47989</v>
      </c>
      <c r="M60" s="278">
        <v>30427</v>
      </c>
      <c r="N60" s="278">
        <v>8823</v>
      </c>
      <c r="O60" s="278">
        <v>17782</v>
      </c>
      <c r="P60" s="278">
        <v>38397</v>
      </c>
      <c r="Q60" s="278">
        <v>11807</v>
      </c>
      <c r="R60" s="278">
        <v>26096</v>
      </c>
      <c r="S60" s="278">
        <v>17734</v>
      </c>
      <c r="T60" s="278">
        <v>23750</v>
      </c>
      <c r="U60" s="278">
        <v>32385</v>
      </c>
      <c r="V60" s="278">
        <v>2793</v>
      </c>
      <c r="W60" s="278">
        <v>8615</v>
      </c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>
        <v>720635</v>
      </c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  <c r="BD60" s="279"/>
    </row>
  </sheetData>
  <mergeCells count="61">
    <mergeCell ref="H4:H6"/>
    <mergeCell ref="A1:BD1"/>
    <mergeCell ref="A2:BD2"/>
    <mergeCell ref="A3:A6"/>
    <mergeCell ref="C3:AS3"/>
    <mergeCell ref="AT3:AW3"/>
    <mergeCell ref="AX3:BA3"/>
    <mergeCell ref="BB3:BB6"/>
    <mergeCell ref="BC3:BC6"/>
    <mergeCell ref="BD3:BD6"/>
    <mergeCell ref="B4:B6"/>
    <mergeCell ref="C4:C6"/>
    <mergeCell ref="D4:D6"/>
    <mergeCell ref="E4:E6"/>
    <mergeCell ref="F4:F6"/>
    <mergeCell ref="G4:G6"/>
    <mergeCell ref="T4:T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AF4:AF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R4:AR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Y4:AY6"/>
    <mergeCell ref="AZ4:AZ6"/>
    <mergeCell ref="BA4:BA6"/>
    <mergeCell ref="AS4:AS6"/>
    <mergeCell ref="AT4:AT6"/>
    <mergeCell ref="AU4:AU6"/>
    <mergeCell ref="AV4:AV6"/>
    <mergeCell ref="AW4:AW6"/>
    <mergeCell ref="AX4:AX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opLeftCell="B4" zoomScaleNormal="100" workbookViewId="0">
      <selection activeCell="D31" sqref="D31"/>
    </sheetView>
  </sheetViews>
  <sheetFormatPr defaultColWidth="9.140625" defaultRowHeight="15"/>
  <cols>
    <col min="1" max="1" width="22.7109375" style="169" bestFit="1" customWidth="1"/>
    <col min="2" max="2" width="6.140625" style="169" bestFit="1" customWidth="1"/>
    <col min="3" max="14" width="7.140625" style="169" bestFit="1" customWidth="1"/>
    <col min="15" max="15" width="8.28515625" style="169" customWidth="1"/>
    <col min="16" max="16" width="9.28515625" style="169" customWidth="1"/>
    <col min="17" max="17" width="8.42578125" style="169" customWidth="1"/>
    <col min="18" max="18" width="8.28515625" style="169" customWidth="1"/>
    <col min="19" max="21" width="7.140625" style="169" bestFit="1" customWidth="1"/>
    <col min="22" max="16384" width="9.140625" style="169"/>
  </cols>
  <sheetData>
    <row r="1" spans="1:21">
      <c r="U1" s="169" t="s">
        <v>609</v>
      </c>
    </row>
    <row r="2" spans="1:21">
      <c r="A2" s="169" t="s">
        <v>65</v>
      </c>
    </row>
    <row r="3" spans="1:21" ht="120.75" customHeight="1">
      <c r="A3" s="280" t="s">
        <v>66</v>
      </c>
      <c r="B3" s="281" t="s">
        <v>67</v>
      </c>
      <c r="C3" s="281" t="s">
        <v>68</v>
      </c>
      <c r="D3" s="281" t="s">
        <v>69</v>
      </c>
      <c r="E3" s="281" t="s">
        <v>70</v>
      </c>
      <c r="F3" s="281" t="s">
        <v>71</v>
      </c>
      <c r="G3" s="281"/>
      <c r="H3" s="281"/>
      <c r="I3" s="281"/>
      <c r="J3" s="281"/>
      <c r="K3" s="281"/>
      <c r="L3" s="281"/>
      <c r="M3" s="281" t="s">
        <v>72</v>
      </c>
      <c r="N3" s="282"/>
      <c r="O3" s="282"/>
      <c r="P3" s="282" t="s">
        <v>73</v>
      </c>
      <c r="Q3" s="282"/>
      <c r="R3" s="282"/>
      <c r="S3" s="282"/>
      <c r="T3" s="282"/>
      <c r="U3" s="282" t="s">
        <v>74</v>
      </c>
    </row>
    <row r="4" spans="1:21">
      <c r="A4" s="283" t="s">
        <v>75</v>
      </c>
      <c r="B4" s="280">
        <v>0</v>
      </c>
      <c r="C4" s="280">
        <v>5</v>
      </c>
      <c r="D4" s="280">
        <v>10</v>
      </c>
      <c r="E4" s="280">
        <v>15</v>
      </c>
      <c r="F4" s="280">
        <v>18</v>
      </c>
      <c r="G4" s="280">
        <v>20</v>
      </c>
      <c r="H4" s="280">
        <v>25</v>
      </c>
      <c r="I4" s="280">
        <v>30</v>
      </c>
      <c r="J4" s="280">
        <v>35</v>
      </c>
      <c r="K4" s="280">
        <v>40</v>
      </c>
      <c r="L4" s="280">
        <v>45</v>
      </c>
      <c r="M4" s="280">
        <v>50</v>
      </c>
      <c r="N4" s="280">
        <v>55</v>
      </c>
      <c r="O4" s="280">
        <v>60</v>
      </c>
      <c r="P4" s="280">
        <v>65</v>
      </c>
      <c r="Q4" s="280">
        <v>70</v>
      </c>
      <c r="R4" s="280">
        <v>75</v>
      </c>
      <c r="S4" s="280">
        <v>80</v>
      </c>
      <c r="T4" s="280">
        <v>85</v>
      </c>
      <c r="U4" s="280" t="s">
        <v>76</v>
      </c>
    </row>
    <row r="5" spans="1:21" ht="9" customHeight="1"/>
    <row r="6" spans="1:21">
      <c r="A6" s="169" t="s">
        <v>77</v>
      </c>
      <c r="B6" s="284">
        <v>5</v>
      </c>
      <c r="C6" s="284">
        <v>5</v>
      </c>
      <c r="D6" s="284">
        <v>5</v>
      </c>
      <c r="E6" s="284">
        <v>5</v>
      </c>
      <c r="F6" s="284">
        <v>3</v>
      </c>
      <c r="G6" s="284">
        <v>2</v>
      </c>
      <c r="H6" s="284">
        <v>5</v>
      </c>
      <c r="I6" s="284">
        <v>5</v>
      </c>
      <c r="J6" s="284">
        <v>5</v>
      </c>
      <c r="K6" s="284">
        <v>5</v>
      </c>
      <c r="L6" s="284">
        <v>5</v>
      </c>
      <c r="M6" s="284">
        <v>5</v>
      </c>
      <c r="N6" s="284">
        <v>5</v>
      </c>
      <c r="O6" s="284">
        <v>5</v>
      </c>
      <c r="P6" s="284">
        <v>5</v>
      </c>
      <c r="Q6" s="284">
        <v>5</v>
      </c>
      <c r="R6" s="284">
        <v>5</v>
      </c>
      <c r="S6" s="284">
        <v>5</v>
      </c>
      <c r="T6" s="284">
        <v>5</v>
      </c>
      <c r="U6" s="284">
        <v>5</v>
      </c>
    </row>
    <row r="7" spans="1:21">
      <c r="A7" s="169" t="s">
        <v>78</v>
      </c>
      <c r="B7" s="284">
        <v>-100</v>
      </c>
      <c r="C7" s="284">
        <v>-150</v>
      </c>
      <c r="D7" s="284">
        <v>-200</v>
      </c>
      <c r="E7" s="284">
        <v>-300</v>
      </c>
      <c r="F7" s="284">
        <v>-400</v>
      </c>
      <c r="G7" s="284">
        <v>-400</v>
      </c>
      <c r="H7" s="284">
        <v>-500</v>
      </c>
      <c r="I7" s="284">
        <v>-500</v>
      </c>
      <c r="J7" s="284">
        <v>-500</v>
      </c>
      <c r="K7" s="284">
        <v>-500</v>
      </c>
      <c r="L7" s="284">
        <v>-500</v>
      </c>
      <c r="M7" s="284">
        <v>-500</v>
      </c>
      <c r="N7" s="284">
        <v>-500</v>
      </c>
      <c r="O7" s="284">
        <v>-500</v>
      </c>
      <c r="P7" s="284">
        <v>-500</v>
      </c>
      <c r="Q7" s="284">
        <v>-400</v>
      </c>
      <c r="R7" s="284">
        <v>-400</v>
      </c>
      <c r="S7" s="284">
        <v>-400</v>
      </c>
      <c r="T7" s="284">
        <v>-400</v>
      </c>
      <c r="U7" s="284">
        <v>-400</v>
      </c>
    </row>
    <row r="8" spans="1:21">
      <c r="A8" s="169" t="s">
        <v>79</v>
      </c>
      <c r="B8" s="284">
        <f>B7*12</f>
        <v>-1200</v>
      </c>
      <c r="C8" s="284">
        <f>C7*12</f>
        <v>-1800</v>
      </c>
      <c r="D8" s="284">
        <f>D7*12</f>
        <v>-2400</v>
      </c>
      <c r="E8" s="284">
        <f>E7*12</f>
        <v>-3600</v>
      </c>
      <c r="F8" s="284">
        <f>F7*12</f>
        <v>-4800</v>
      </c>
      <c r="G8" s="284">
        <f t="shared" ref="G8:U8" si="0">G7*12</f>
        <v>-4800</v>
      </c>
      <c r="H8" s="284">
        <f t="shared" si="0"/>
        <v>-6000</v>
      </c>
      <c r="I8" s="284">
        <f t="shared" si="0"/>
        <v>-6000</v>
      </c>
      <c r="J8" s="284">
        <f t="shared" si="0"/>
        <v>-6000</v>
      </c>
      <c r="K8" s="284">
        <f t="shared" si="0"/>
        <v>-6000</v>
      </c>
      <c r="L8" s="284">
        <f t="shared" si="0"/>
        <v>-6000</v>
      </c>
      <c r="M8" s="284">
        <f t="shared" si="0"/>
        <v>-6000</v>
      </c>
      <c r="N8" s="284">
        <f t="shared" si="0"/>
        <v>-6000</v>
      </c>
      <c r="O8" s="284">
        <f t="shared" si="0"/>
        <v>-6000</v>
      </c>
      <c r="P8" s="284">
        <f t="shared" si="0"/>
        <v>-6000</v>
      </c>
      <c r="Q8" s="284">
        <f t="shared" si="0"/>
        <v>-4800</v>
      </c>
      <c r="R8" s="284">
        <f t="shared" si="0"/>
        <v>-4800</v>
      </c>
      <c r="S8" s="284">
        <f t="shared" si="0"/>
        <v>-4800</v>
      </c>
      <c r="T8" s="284">
        <f t="shared" si="0"/>
        <v>-4800</v>
      </c>
      <c r="U8" s="284">
        <f t="shared" si="0"/>
        <v>-4800</v>
      </c>
    </row>
    <row r="9" spans="1:21">
      <c r="A9" s="169" t="s">
        <v>80</v>
      </c>
      <c r="B9" s="284">
        <f>B8*B6</f>
        <v>-6000</v>
      </c>
      <c r="C9" s="284">
        <f>C8*C6</f>
        <v>-9000</v>
      </c>
      <c r="D9" s="284">
        <f>D8*D6</f>
        <v>-12000</v>
      </c>
      <c r="E9" s="284">
        <f>E8*E6</f>
        <v>-18000</v>
      </c>
      <c r="F9" s="284">
        <f>F8*F6</f>
        <v>-14400</v>
      </c>
      <c r="G9" s="284">
        <f t="shared" ref="G9:U9" si="1">G8*G6</f>
        <v>-9600</v>
      </c>
      <c r="H9" s="284">
        <f t="shared" si="1"/>
        <v>-30000</v>
      </c>
      <c r="I9" s="284">
        <f t="shared" si="1"/>
        <v>-30000</v>
      </c>
      <c r="J9" s="284">
        <f t="shared" si="1"/>
        <v>-30000</v>
      </c>
      <c r="K9" s="284">
        <f t="shared" si="1"/>
        <v>-30000</v>
      </c>
      <c r="L9" s="284">
        <f t="shared" si="1"/>
        <v>-30000</v>
      </c>
      <c r="M9" s="284">
        <f t="shared" si="1"/>
        <v>-30000</v>
      </c>
      <c r="N9" s="284">
        <f t="shared" si="1"/>
        <v>-30000</v>
      </c>
      <c r="O9" s="284">
        <f t="shared" si="1"/>
        <v>-30000</v>
      </c>
      <c r="P9" s="284">
        <f t="shared" si="1"/>
        <v>-30000</v>
      </c>
      <c r="Q9" s="284">
        <f t="shared" si="1"/>
        <v>-24000</v>
      </c>
      <c r="R9" s="284">
        <f t="shared" si="1"/>
        <v>-24000</v>
      </c>
      <c r="S9" s="284">
        <f t="shared" si="1"/>
        <v>-24000</v>
      </c>
      <c r="T9" s="284">
        <f t="shared" si="1"/>
        <v>-24000</v>
      </c>
      <c r="U9" s="284">
        <f t="shared" si="1"/>
        <v>-24000</v>
      </c>
    </row>
    <row r="10" spans="1:21" ht="11.25" customHeight="1"/>
    <row r="11" spans="1:21">
      <c r="A11" s="169" t="s">
        <v>81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300</v>
      </c>
      <c r="H11" s="169">
        <v>550</v>
      </c>
      <c r="I11" s="169">
        <v>700</v>
      </c>
      <c r="J11" s="169">
        <v>800</v>
      </c>
      <c r="K11" s="169">
        <v>1000</v>
      </c>
      <c r="L11" s="169">
        <v>1000</v>
      </c>
      <c r="M11" s="169">
        <v>1000</v>
      </c>
      <c r="N11" s="169">
        <v>1000</v>
      </c>
      <c r="O11" s="169">
        <v>1000</v>
      </c>
      <c r="P11" s="169">
        <v>400</v>
      </c>
      <c r="Q11" s="169">
        <v>300</v>
      </c>
      <c r="R11" s="169">
        <v>300</v>
      </c>
      <c r="S11" s="169">
        <v>200</v>
      </c>
      <c r="T11" s="169">
        <v>200</v>
      </c>
      <c r="U11" s="169">
        <v>200</v>
      </c>
    </row>
    <row r="12" spans="1:21">
      <c r="A12" s="169" t="s">
        <v>82</v>
      </c>
      <c r="B12" s="284">
        <v>0</v>
      </c>
      <c r="C12" s="284">
        <v>0</v>
      </c>
      <c r="D12" s="284">
        <v>0</v>
      </c>
      <c r="E12" s="284">
        <v>0</v>
      </c>
      <c r="F12" s="284">
        <v>0</v>
      </c>
      <c r="G12" s="284">
        <f>G11*12</f>
        <v>3600</v>
      </c>
      <c r="H12" s="284">
        <f t="shared" ref="H12:U12" si="2">H11*12</f>
        <v>6600</v>
      </c>
      <c r="I12" s="284">
        <f t="shared" si="2"/>
        <v>8400</v>
      </c>
      <c r="J12" s="284">
        <f t="shared" si="2"/>
        <v>9600</v>
      </c>
      <c r="K12" s="284">
        <f t="shared" si="2"/>
        <v>12000</v>
      </c>
      <c r="L12" s="284">
        <f t="shared" si="2"/>
        <v>12000</v>
      </c>
      <c r="M12" s="284">
        <f t="shared" si="2"/>
        <v>12000</v>
      </c>
      <c r="N12" s="284">
        <f t="shared" si="2"/>
        <v>12000</v>
      </c>
      <c r="O12" s="284">
        <f t="shared" si="2"/>
        <v>12000</v>
      </c>
      <c r="P12" s="284">
        <f t="shared" si="2"/>
        <v>4800</v>
      </c>
      <c r="Q12" s="284">
        <f t="shared" si="2"/>
        <v>3600</v>
      </c>
      <c r="R12" s="284">
        <f t="shared" si="2"/>
        <v>3600</v>
      </c>
      <c r="S12" s="284">
        <f t="shared" si="2"/>
        <v>2400</v>
      </c>
      <c r="T12" s="284">
        <f t="shared" si="2"/>
        <v>2400</v>
      </c>
      <c r="U12" s="284">
        <f t="shared" si="2"/>
        <v>2400</v>
      </c>
    </row>
    <row r="13" spans="1:21">
      <c r="A13" s="169" t="s">
        <v>83</v>
      </c>
      <c r="B13" s="169">
        <f t="shared" ref="B13:U13" si="3">B12*B6</f>
        <v>0</v>
      </c>
      <c r="C13" s="169">
        <f t="shared" si="3"/>
        <v>0</v>
      </c>
      <c r="D13" s="169">
        <f t="shared" si="3"/>
        <v>0</v>
      </c>
      <c r="E13" s="169">
        <f t="shared" si="3"/>
        <v>0</v>
      </c>
      <c r="F13" s="169">
        <f t="shared" si="3"/>
        <v>0</v>
      </c>
      <c r="G13" s="169">
        <f t="shared" si="3"/>
        <v>7200</v>
      </c>
      <c r="H13" s="169">
        <f t="shared" si="3"/>
        <v>33000</v>
      </c>
      <c r="I13" s="169">
        <f t="shared" si="3"/>
        <v>42000</v>
      </c>
      <c r="J13" s="169">
        <f t="shared" si="3"/>
        <v>48000</v>
      </c>
      <c r="K13" s="169">
        <f t="shared" si="3"/>
        <v>60000</v>
      </c>
      <c r="L13" s="169">
        <f t="shared" si="3"/>
        <v>60000</v>
      </c>
      <c r="M13" s="169">
        <f t="shared" si="3"/>
        <v>60000</v>
      </c>
      <c r="N13" s="169">
        <f t="shared" si="3"/>
        <v>60000</v>
      </c>
      <c r="O13" s="169">
        <f t="shared" si="3"/>
        <v>60000</v>
      </c>
      <c r="P13" s="169">
        <f t="shared" si="3"/>
        <v>24000</v>
      </c>
      <c r="Q13" s="169">
        <f t="shared" si="3"/>
        <v>18000</v>
      </c>
      <c r="R13" s="169">
        <f t="shared" si="3"/>
        <v>18000</v>
      </c>
      <c r="S13" s="169">
        <f t="shared" si="3"/>
        <v>12000</v>
      </c>
      <c r="T13" s="169">
        <f t="shared" si="3"/>
        <v>12000</v>
      </c>
      <c r="U13" s="169">
        <f t="shared" si="3"/>
        <v>12000</v>
      </c>
    </row>
    <row r="15" spans="1:21">
      <c r="A15" s="169" t="s">
        <v>84</v>
      </c>
      <c r="B15" s="284">
        <f t="shared" ref="B15:U17" si="4">B7+B11</f>
        <v>-100</v>
      </c>
      <c r="C15" s="284">
        <f t="shared" si="4"/>
        <v>-150</v>
      </c>
      <c r="D15" s="284">
        <f t="shared" si="4"/>
        <v>-200</v>
      </c>
      <c r="E15" s="284">
        <f t="shared" si="4"/>
        <v>-300</v>
      </c>
      <c r="F15" s="284">
        <f t="shared" si="4"/>
        <v>-400</v>
      </c>
      <c r="G15" s="284">
        <f t="shared" si="4"/>
        <v>-100</v>
      </c>
      <c r="H15" s="284">
        <f t="shared" si="4"/>
        <v>50</v>
      </c>
      <c r="I15" s="284">
        <f t="shared" si="4"/>
        <v>200</v>
      </c>
      <c r="J15" s="284">
        <f t="shared" si="4"/>
        <v>300</v>
      </c>
      <c r="K15" s="284">
        <f t="shared" si="4"/>
        <v>500</v>
      </c>
      <c r="L15" s="284">
        <f t="shared" si="4"/>
        <v>500</v>
      </c>
      <c r="M15" s="284">
        <f t="shared" si="4"/>
        <v>500</v>
      </c>
      <c r="N15" s="284">
        <f t="shared" si="4"/>
        <v>500</v>
      </c>
      <c r="O15" s="284">
        <f t="shared" si="4"/>
        <v>500</v>
      </c>
      <c r="P15" s="284">
        <f t="shared" si="4"/>
        <v>-100</v>
      </c>
      <c r="Q15" s="284">
        <f t="shared" si="4"/>
        <v>-100</v>
      </c>
      <c r="R15" s="284">
        <f t="shared" si="4"/>
        <v>-100</v>
      </c>
      <c r="S15" s="284">
        <f t="shared" si="4"/>
        <v>-200</v>
      </c>
      <c r="T15" s="284">
        <f t="shared" si="4"/>
        <v>-200</v>
      </c>
      <c r="U15" s="284">
        <f t="shared" si="4"/>
        <v>-200</v>
      </c>
    </row>
    <row r="16" spans="1:21">
      <c r="A16" s="169" t="s">
        <v>85</v>
      </c>
      <c r="B16" s="284">
        <f t="shared" si="4"/>
        <v>-1200</v>
      </c>
      <c r="C16" s="284">
        <f t="shared" si="4"/>
        <v>-1800</v>
      </c>
      <c r="D16" s="284">
        <f t="shared" si="4"/>
        <v>-2400</v>
      </c>
      <c r="E16" s="284">
        <f t="shared" si="4"/>
        <v>-3600</v>
      </c>
      <c r="F16" s="284">
        <f t="shared" si="4"/>
        <v>-4800</v>
      </c>
      <c r="G16" s="284">
        <f t="shared" si="4"/>
        <v>-1200</v>
      </c>
      <c r="H16" s="284">
        <f t="shared" si="4"/>
        <v>600</v>
      </c>
      <c r="I16" s="284">
        <f t="shared" si="4"/>
        <v>2400</v>
      </c>
      <c r="J16" s="284">
        <f t="shared" si="4"/>
        <v>3600</v>
      </c>
      <c r="K16" s="284">
        <f t="shared" si="4"/>
        <v>6000</v>
      </c>
      <c r="L16" s="284">
        <f t="shared" si="4"/>
        <v>6000</v>
      </c>
      <c r="M16" s="284">
        <f t="shared" si="4"/>
        <v>6000</v>
      </c>
      <c r="N16" s="284">
        <f t="shared" si="4"/>
        <v>6000</v>
      </c>
      <c r="O16" s="284">
        <f t="shared" si="4"/>
        <v>6000</v>
      </c>
      <c r="P16" s="284">
        <f t="shared" si="4"/>
        <v>-1200</v>
      </c>
      <c r="Q16" s="284">
        <f t="shared" si="4"/>
        <v>-1200</v>
      </c>
      <c r="R16" s="284">
        <f t="shared" si="4"/>
        <v>-1200</v>
      </c>
      <c r="S16" s="284">
        <f t="shared" si="4"/>
        <v>-2400</v>
      </c>
      <c r="T16" s="284">
        <f t="shared" si="4"/>
        <v>-2400</v>
      </c>
      <c r="U16" s="284">
        <f t="shared" si="4"/>
        <v>-2400</v>
      </c>
    </row>
    <row r="17" spans="1:21">
      <c r="A17" s="169" t="s">
        <v>86</v>
      </c>
      <c r="B17" s="284">
        <f t="shared" si="4"/>
        <v>-6000</v>
      </c>
      <c r="C17" s="284">
        <f t="shared" si="4"/>
        <v>-9000</v>
      </c>
      <c r="D17" s="284">
        <f t="shared" si="4"/>
        <v>-12000</v>
      </c>
      <c r="E17" s="284">
        <f t="shared" si="4"/>
        <v>-18000</v>
      </c>
      <c r="F17" s="284">
        <f t="shared" si="4"/>
        <v>-14400</v>
      </c>
      <c r="G17" s="284">
        <f t="shared" si="4"/>
        <v>-2400</v>
      </c>
      <c r="H17" s="284">
        <f t="shared" si="4"/>
        <v>3000</v>
      </c>
      <c r="I17" s="284">
        <f t="shared" si="4"/>
        <v>12000</v>
      </c>
      <c r="J17" s="284">
        <f t="shared" si="4"/>
        <v>18000</v>
      </c>
      <c r="K17" s="284">
        <f t="shared" si="4"/>
        <v>30000</v>
      </c>
      <c r="L17" s="284">
        <f t="shared" si="4"/>
        <v>30000</v>
      </c>
      <c r="M17" s="284">
        <f t="shared" si="4"/>
        <v>30000</v>
      </c>
      <c r="N17" s="284">
        <f t="shared" si="4"/>
        <v>30000</v>
      </c>
      <c r="O17" s="284">
        <f t="shared" si="4"/>
        <v>30000</v>
      </c>
      <c r="P17" s="284">
        <f t="shared" si="4"/>
        <v>-6000</v>
      </c>
      <c r="Q17" s="284">
        <f t="shared" si="4"/>
        <v>-6000</v>
      </c>
      <c r="R17" s="284">
        <f t="shared" si="4"/>
        <v>-6000</v>
      </c>
      <c r="S17" s="284">
        <f t="shared" si="4"/>
        <v>-12000</v>
      </c>
      <c r="T17" s="284">
        <f t="shared" si="4"/>
        <v>-12000</v>
      </c>
      <c r="U17" s="284">
        <f t="shared" si="4"/>
        <v>-12000</v>
      </c>
    </row>
    <row r="18" spans="1:21">
      <c r="A18" s="169" t="s">
        <v>87</v>
      </c>
      <c r="B18" s="284">
        <f>B17</f>
        <v>-6000</v>
      </c>
      <c r="C18" s="284">
        <f t="shared" ref="C18:S18" si="5">B18+C17</f>
        <v>-15000</v>
      </c>
      <c r="D18" s="284">
        <f t="shared" si="5"/>
        <v>-27000</v>
      </c>
      <c r="E18" s="284">
        <f t="shared" si="5"/>
        <v>-45000</v>
      </c>
      <c r="F18" s="284">
        <f t="shared" si="5"/>
        <v>-59400</v>
      </c>
      <c r="G18" s="284">
        <f t="shared" si="5"/>
        <v>-61800</v>
      </c>
      <c r="H18" s="284">
        <f t="shared" si="5"/>
        <v>-58800</v>
      </c>
      <c r="I18" s="284">
        <f t="shared" si="5"/>
        <v>-46800</v>
      </c>
      <c r="J18" s="284">
        <f t="shared" si="5"/>
        <v>-28800</v>
      </c>
      <c r="K18" s="284">
        <f t="shared" si="5"/>
        <v>1200</v>
      </c>
      <c r="L18" s="284">
        <f t="shared" si="5"/>
        <v>31200</v>
      </c>
      <c r="M18" s="284">
        <f t="shared" si="5"/>
        <v>61200</v>
      </c>
      <c r="N18" s="284">
        <f t="shared" si="5"/>
        <v>91200</v>
      </c>
      <c r="O18" s="284">
        <f t="shared" si="5"/>
        <v>121200</v>
      </c>
      <c r="P18" s="284">
        <f t="shared" si="5"/>
        <v>115200</v>
      </c>
      <c r="Q18" s="284">
        <f t="shared" si="5"/>
        <v>109200</v>
      </c>
      <c r="R18" s="284">
        <f t="shared" si="5"/>
        <v>103200</v>
      </c>
      <c r="S18" s="284">
        <f t="shared" si="5"/>
        <v>91200</v>
      </c>
      <c r="T18" s="284">
        <f t="shared" ref="T18:U18" si="6">Q18+T17</f>
        <v>97200</v>
      </c>
      <c r="U18" s="284">
        <f t="shared" si="6"/>
        <v>91200</v>
      </c>
    </row>
    <row r="19" spans="1:21">
      <c r="B19" s="280">
        <v>0</v>
      </c>
      <c r="C19" s="280">
        <v>5</v>
      </c>
      <c r="D19" s="280">
        <v>10</v>
      </c>
      <c r="E19" s="280">
        <v>15</v>
      </c>
      <c r="F19" s="280">
        <v>18</v>
      </c>
      <c r="G19" s="280">
        <v>20</v>
      </c>
      <c r="H19" s="280">
        <v>25</v>
      </c>
      <c r="I19" s="280">
        <v>30</v>
      </c>
      <c r="J19" s="280">
        <v>35</v>
      </c>
      <c r="K19" s="280">
        <v>40</v>
      </c>
      <c r="L19" s="280">
        <v>45</v>
      </c>
      <c r="M19" s="280">
        <v>50</v>
      </c>
      <c r="N19" s="280">
        <v>55</v>
      </c>
      <c r="O19" s="280">
        <v>60</v>
      </c>
      <c r="P19" s="280">
        <v>65</v>
      </c>
      <c r="Q19" s="280">
        <v>70</v>
      </c>
      <c r="R19" s="280">
        <v>75</v>
      </c>
      <c r="S19" s="280">
        <v>80</v>
      </c>
      <c r="T19" s="280">
        <v>85</v>
      </c>
      <c r="U19" s="280" t="s">
        <v>76</v>
      </c>
    </row>
    <row r="21" spans="1:21">
      <c r="A21" s="169">
        <v>0</v>
      </c>
      <c r="B21" s="169">
        <v>5</v>
      </c>
      <c r="C21" s="169">
        <v>10</v>
      </c>
      <c r="D21" s="169">
        <v>15</v>
      </c>
      <c r="E21" s="169">
        <v>18</v>
      </c>
      <c r="F21" s="169">
        <v>20</v>
      </c>
      <c r="G21" s="169">
        <v>25</v>
      </c>
      <c r="H21" s="169">
        <v>30</v>
      </c>
      <c r="I21" s="169">
        <v>35</v>
      </c>
      <c r="J21" s="169">
        <v>40</v>
      </c>
      <c r="K21" s="169">
        <v>45</v>
      </c>
      <c r="L21" s="169">
        <v>50</v>
      </c>
      <c r="M21" s="169">
        <v>55</v>
      </c>
      <c r="N21" s="169">
        <v>60</v>
      </c>
      <c r="O21" s="169">
        <v>65</v>
      </c>
      <c r="P21" s="169">
        <v>70</v>
      </c>
      <c r="Q21" s="169">
        <v>75</v>
      </c>
      <c r="R21" s="169">
        <v>80</v>
      </c>
      <c r="S21" s="169">
        <v>85</v>
      </c>
      <c r="T21" s="169">
        <v>90</v>
      </c>
      <c r="U21" s="169">
        <v>95</v>
      </c>
    </row>
    <row r="22" spans="1:21">
      <c r="A22" s="169">
        <v>0</v>
      </c>
      <c r="B22" s="169">
        <v>-6000</v>
      </c>
      <c r="C22" s="169">
        <v>-15000</v>
      </c>
      <c r="D22" s="169">
        <v>-27000</v>
      </c>
      <c r="E22" s="169">
        <v>-45000</v>
      </c>
      <c r="F22" s="169">
        <v>-59400</v>
      </c>
      <c r="G22" s="169">
        <v>-61800</v>
      </c>
      <c r="H22" s="169">
        <v>-58800</v>
      </c>
      <c r="I22" s="169">
        <v>-46800</v>
      </c>
      <c r="J22" s="169">
        <v>-28800</v>
      </c>
      <c r="K22" s="169">
        <v>1200</v>
      </c>
      <c r="L22" s="169">
        <v>31200</v>
      </c>
      <c r="M22" s="169">
        <v>61200</v>
      </c>
      <c r="N22" s="169">
        <v>91200</v>
      </c>
      <c r="O22" s="169">
        <v>121200</v>
      </c>
      <c r="P22" s="169">
        <v>115200</v>
      </c>
      <c r="Q22" s="169">
        <v>109200</v>
      </c>
      <c r="R22" s="169">
        <v>103200</v>
      </c>
      <c r="S22" s="169">
        <v>91200</v>
      </c>
      <c r="T22" s="169">
        <v>97200</v>
      </c>
      <c r="U22" s="169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zoomScale="85" zoomScaleNormal="85" workbookViewId="0">
      <selection activeCell="U44" sqref="U44"/>
    </sheetView>
  </sheetViews>
  <sheetFormatPr defaultColWidth="9.140625" defaultRowHeight="15"/>
  <cols>
    <col min="1" max="1" width="32.28515625" style="169" customWidth="1"/>
    <col min="2" max="2" width="6.140625" style="169" bestFit="1" customWidth="1"/>
    <col min="3" max="4" width="7.140625" style="169" bestFit="1" customWidth="1"/>
    <col min="5" max="5" width="8.140625" style="169" bestFit="1" customWidth="1"/>
    <col min="6" max="6" width="8.140625" style="169" customWidth="1"/>
    <col min="7" max="12" width="8.140625" style="169" bestFit="1" customWidth="1"/>
    <col min="13" max="13" width="9" style="169" customWidth="1"/>
    <col min="14" max="21" width="8.140625" style="169" bestFit="1" customWidth="1"/>
    <col min="22" max="16384" width="9.140625" style="169"/>
  </cols>
  <sheetData>
    <row r="5" spans="1:22">
      <c r="A5" s="169" t="s">
        <v>610</v>
      </c>
    </row>
    <row r="6" spans="1:22" ht="69.75" customHeight="1">
      <c r="A6" s="280" t="s">
        <v>66</v>
      </c>
      <c r="B6" s="281" t="s">
        <v>67</v>
      </c>
      <c r="C6" s="281" t="s">
        <v>68</v>
      </c>
      <c r="D6" s="281" t="s">
        <v>69</v>
      </c>
      <c r="E6" s="281" t="s">
        <v>70</v>
      </c>
      <c r="F6" s="281" t="s">
        <v>71</v>
      </c>
      <c r="G6" s="281" t="s">
        <v>611</v>
      </c>
      <c r="H6" s="281" t="s">
        <v>612</v>
      </c>
      <c r="I6" s="281" t="s">
        <v>613</v>
      </c>
      <c r="J6" s="281" t="s">
        <v>614</v>
      </c>
      <c r="K6" s="281" t="s">
        <v>615</v>
      </c>
      <c r="L6" s="281" t="s">
        <v>616</v>
      </c>
      <c r="M6" s="281" t="s">
        <v>72</v>
      </c>
      <c r="N6" s="282"/>
      <c r="O6" s="282"/>
      <c r="P6" s="282" t="s">
        <v>73</v>
      </c>
      <c r="Q6" s="282"/>
      <c r="R6" s="282"/>
      <c r="S6" s="282"/>
      <c r="T6" s="282"/>
      <c r="U6" s="282" t="s">
        <v>74</v>
      </c>
    </row>
    <row r="7" spans="1:22">
      <c r="A7" s="283" t="s">
        <v>75</v>
      </c>
      <c r="B7" s="280">
        <v>0</v>
      </c>
      <c r="C7" s="280">
        <v>5</v>
      </c>
      <c r="D7" s="280">
        <v>10</v>
      </c>
      <c r="E7" s="280">
        <v>15</v>
      </c>
      <c r="F7" s="280">
        <v>18</v>
      </c>
      <c r="G7" s="280">
        <v>20</v>
      </c>
      <c r="H7" s="280">
        <v>25</v>
      </c>
      <c r="I7" s="280">
        <v>30</v>
      </c>
      <c r="J7" s="280">
        <v>35</v>
      </c>
      <c r="K7" s="280">
        <v>40</v>
      </c>
      <c r="L7" s="280">
        <v>45</v>
      </c>
      <c r="M7" s="280">
        <v>50</v>
      </c>
      <c r="N7" s="280">
        <v>55</v>
      </c>
      <c r="O7" s="280">
        <v>60</v>
      </c>
      <c r="P7" s="280">
        <v>65</v>
      </c>
      <c r="Q7" s="280">
        <v>70</v>
      </c>
      <c r="R7" s="280">
        <v>75</v>
      </c>
      <c r="S7" s="280">
        <v>80</v>
      </c>
      <c r="T7" s="280">
        <v>85</v>
      </c>
      <c r="U7" s="280" t="s">
        <v>76</v>
      </c>
      <c r="V7" s="285"/>
    </row>
    <row r="9" spans="1:22">
      <c r="A9" s="169" t="s">
        <v>77</v>
      </c>
      <c r="B9" s="284">
        <v>5</v>
      </c>
      <c r="C9" s="284">
        <v>5</v>
      </c>
      <c r="D9" s="284">
        <v>5</v>
      </c>
      <c r="E9" s="284">
        <v>5</v>
      </c>
      <c r="F9" s="284">
        <v>3</v>
      </c>
      <c r="G9" s="284">
        <v>2</v>
      </c>
      <c r="H9" s="284">
        <v>5</v>
      </c>
      <c r="I9" s="284">
        <v>5</v>
      </c>
      <c r="J9" s="284">
        <v>5</v>
      </c>
      <c r="K9" s="284">
        <v>5</v>
      </c>
      <c r="L9" s="284">
        <v>5</v>
      </c>
      <c r="M9" s="284">
        <v>5</v>
      </c>
      <c r="N9" s="284">
        <v>5</v>
      </c>
      <c r="O9" s="284">
        <v>5</v>
      </c>
      <c r="P9" s="284">
        <v>5</v>
      </c>
      <c r="Q9" s="284">
        <v>5</v>
      </c>
      <c r="R9" s="284">
        <v>5</v>
      </c>
      <c r="S9" s="284">
        <v>5</v>
      </c>
      <c r="T9" s="284">
        <v>5</v>
      </c>
      <c r="U9" s="284">
        <v>5</v>
      </c>
    </row>
    <row r="10" spans="1:22">
      <c r="A10" s="169" t="s">
        <v>617</v>
      </c>
      <c r="B10" s="284">
        <v>-100</v>
      </c>
      <c r="C10" s="284">
        <v>-150</v>
      </c>
      <c r="D10" s="284">
        <v>-200</v>
      </c>
      <c r="E10" s="284">
        <v>-300</v>
      </c>
      <c r="F10" s="284">
        <v>-400</v>
      </c>
      <c r="G10" s="284">
        <v>-400</v>
      </c>
      <c r="H10" s="284">
        <v>-500</v>
      </c>
      <c r="I10" s="284">
        <v>-500</v>
      </c>
      <c r="J10" s="284">
        <v>-500</v>
      </c>
      <c r="K10" s="284">
        <v>-500</v>
      </c>
      <c r="L10" s="284">
        <v>-500</v>
      </c>
      <c r="M10" s="284">
        <v>-500</v>
      </c>
      <c r="N10" s="284">
        <v>-500</v>
      </c>
      <c r="O10" s="284">
        <v>-500</v>
      </c>
      <c r="P10" s="284">
        <v>-500</v>
      </c>
      <c r="Q10" s="284">
        <v>-400</v>
      </c>
      <c r="R10" s="284">
        <v>-400</v>
      </c>
      <c r="S10" s="284">
        <v>-400</v>
      </c>
      <c r="T10" s="284">
        <v>-400</v>
      </c>
      <c r="U10" s="284">
        <v>-400</v>
      </c>
    </row>
    <row r="11" spans="1:22">
      <c r="A11" s="169" t="s">
        <v>618</v>
      </c>
      <c r="B11" s="284">
        <f>B10*12</f>
        <v>-1200</v>
      </c>
      <c r="C11" s="284">
        <f>C10*12</f>
        <v>-1800</v>
      </c>
      <c r="D11" s="284">
        <f>D10*12</f>
        <v>-2400</v>
      </c>
      <c r="E11" s="284">
        <f>E10*12</f>
        <v>-3600</v>
      </c>
      <c r="F11" s="284">
        <f>F10*12</f>
        <v>-4800</v>
      </c>
      <c r="G11" s="284">
        <f t="shared" ref="G11:U11" si="0">G10*12</f>
        <v>-4800</v>
      </c>
      <c r="H11" s="284">
        <f t="shared" si="0"/>
        <v>-6000</v>
      </c>
      <c r="I11" s="284">
        <f t="shared" si="0"/>
        <v>-6000</v>
      </c>
      <c r="J11" s="284">
        <f t="shared" si="0"/>
        <v>-6000</v>
      </c>
      <c r="K11" s="284">
        <f t="shared" si="0"/>
        <v>-6000</v>
      </c>
      <c r="L11" s="284">
        <f t="shared" si="0"/>
        <v>-6000</v>
      </c>
      <c r="M11" s="284">
        <f t="shared" si="0"/>
        <v>-6000</v>
      </c>
      <c r="N11" s="284">
        <f t="shared" si="0"/>
        <v>-6000</v>
      </c>
      <c r="O11" s="284">
        <f t="shared" si="0"/>
        <v>-6000</v>
      </c>
      <c r="P11" s="284">
        <f t="shared" si="0"/>
        <v>-6000</v>
      </c>
      <c r="Q11" s="284">
        <f t="shared" si="0"/>
        <v>-4800</v>
      </c>
      <c r="R11" s="284">
        <f t="shared" si="0"/>
        <v>-4800</v>
      </c>
      <c r="S11" s="284">
        <f t="shared" si="0"/>
        <v>-4800</v>
      </c>
      <c r="T11" s="284">
        <f t="shared" si="0"/>
        <v>-4800</v>
      </c>
      <c r="U11" s="284">
        <f t="shared" si="0"/>
        <v>-4800</v>
      </c>
    </row>
    <row r="12" spans="1:22">
      <c r="A12" s="286" t="s">
        <v>619</v>
      </c>
      <c r="B12" s="284"/>
      <c r="C12" s="284"/>
      <c r="D12" s="284"/>
      <c r="E12" s="284"/>
      <c r="F12" s="284"/>
      <c r="G12" s="284">
        <v>-100</v>
      </c>
      <c r="H12" s="284">
        <v>-150</v>
      </c>
      <c r="I12" s="284">
        <v>-200</v>
      </c>
      <c r="J12" s="284">
        <v>-300</v>
      </c>
      <c r="K12" s="284">
        <v>-300</v>
      </c>
      <c r="M12" s="284"/>
      <c r="N12" s="284"/>
      <c r="O12" s="284"/>
      <c r="P12" s="284"/>
      <c r="Q12" s="284"/>
      <c r="R12" s="284"/>
      <c r="S12" s="284"/>
      <c r="T12" s="284"/>
      <c r="U12" s="284"/>
    </row>
    <row r="13" spans="1:22">
      <c r="A13" s="286" t="s">
        <v>620</v>
      </c>
      <c r="B13" s="284"/>
      <c r="C13" s="284"/>
      <c r="D13" s="284"/>
      <c r="E13" s="284"/>
      <c r="F13" s="284"/>
      <c r="G13" s="284"/>
      <c r="H13" s="284">
        <v>-100</v>
      </c>
      <c r="I13" s="284">
        <v>-150</v>
      </c>
      <c r="J13" s="284">
        <v>-200</v>
      </c>
      <c r="K13" s="284">
        <v>-300</v>
      </c>
      <c r="L13" s="284">
        <v>-300</v>
      </c>
      <c r="N13" s="284"/>
      <c r="O13" s="284"/>
      <c r="P13" s="284"/>
      <c r="Q13" s="284"/>
      <c r="R13" s="284"/>
      <c r="S13" s="284"/>
      <c r="T13" s="284"/>
      <c r="U13" s="284"/>
    </row>
    <row r="14" spans="1:22">
      <c r="A14" s="286" t="s">
        <v>621</v>
      </c>
      <c r="B14" s="284"/>
      <c r="C14" s="284"/>
      <c r="D14" s="284"/>
      <c r="E14" s="284"/>
      <c r="F14" s="284"/>
      <c r="G14" s="284"/>
      <c r="H14" s="284"/>
      <c r="I14" s="284">
        <v>-100</v>
      </c>
      <c r="J14" s="284">
        <v>-150</v>
      </c>
      <c r="K14" s="284">
        <v>-200</v>
      </c>
      <c r="L14" s="284">
        <v>-300</v>
      </c>
      <c r="M14" s="284">
        <v>-300</v>
      </c>
      <c r="N14" s="284"/>
      <c r="O14" s="284"/>
      <c r="P14" s="284"/>
      <c r="Q14" s="284"/>
      <c r="R14" s="284"/>
      <c r="S14" s="284"/>
      <c r="T14" s="284"/>
      <c r="U14" s="284"/>
    </row>
    <row r="15" spans="1:22">
      <c r="A15" s="286" t="s">
        <v>622</v>
      </c>
      <c r="B15" s="284"/>
      <c r="C15" s="284"/>
      <c r="D15" s="284"/>
      <c r="E15" s="284"/>
      <c r="F15" s="284"/>
      <c r="G15" s="284"/>
      <c r="H15" s="284"/>
      <c r="I15" s="284"/>
      <c r="J15" s="284">
        <v>-100</v>
      </c>
      <c r="K15" s="284">
        <v>-150</v>
      </c>
      <c r="L15" s="284">
        <v>-200</v>
      </c>
      <c r="M15" s="284">
        <v>-300</v>
      </c>
      <c r="N15" s="284">
        <v>-300</v>
      </c>
      <c r="O15" s="284"/>
      <c r="P15" s="284"/>
      <c r="Q15" s="284"/>
      <c r="R15" s="284"/>
      <c r="S15" s="284"/>
      <c r="T15" s="284"/>
      <c r="U15" s="284"/>
    </row>
    <row r="16" spans="1:22">
      <c r="A16" s="286" t="s">
        <v>623</v>
      </c>
      <c r="B16" s="284"/>
      <c r="C16" s="284"/>
      <c r="D16" s="284"/>
      <c r="E16" s="284"/>
      <c r="F16" s="284"/>
      <c r="G16" s="284"/>
      <c r="H16" s="284"/>
      <c r="I16" s="284"/>
      <c r="J16" s="284"/>
      <c r="K16" s="284">
        <v>-100</v>
      </c>
      <c r="L16" s="284">
        <v>-150</v>
      </c>
      <c r="M16" s="284">
        <v>-200</v>
      </c>
      <c r="N16" s="284">
        <v>-300</v>
      </c>
      <c r="O16" s="284">
        <v>-300</v>
      </c>
      <c r="P16" s="284"/>
      <c r="Q16" s="284"/>
      <c r="R16" s="284"/>
      <c r="S16" s="284"/>
      <c r="T16" s="284"/>
      <c r="U16" s="284"/>
    </row>
    <row r="17" spans="1:21">
      <c r="A17" s="169" t="s">
        <v>80</v>
      </c>
      <c r="B17" s="284">
        <f>(B10+B12+B13+B14+B15+B16)*12*B9</f>
        <v>-6000</v>
      </c>
      <c r="C17" s="284">
        <f>(C10+C12+C13+C14+C15+C16)*12*C9</f>
        <v>-9000</v>
      </c>
      <c r="D17" s="284">
        <f t="shared" ref="D17:U17" si="1">(D10+D12+D13+D14+D15+D16)*12*D9</f>
        <v>-12000</v>
      </c>
      <c r="E17" s="284">
        <f>(E10+E12+E13+E14+E15+E16)*12*E9</f>
        <v>-18000</v>
      </c>
      <c r="F17" s="284">
        <f>(F10+F12+F13+F14+F15+F16)*12*F9</f>
        <v>-14400</v>
      </c>
      <c r="G17" s="284">
        <f t="shared" si="1"/>
        <v>-12000</v>
      </c>
      <c r="H17" s="284">
        <f t="shared" si="1"/>
        <v>-45000</v>
      </c>
      <c r="I17" s="284">
        <f t="shared" si="1"/>
        <v>-57000</v>
      </c>
      <c r="J17" s="284">
        <f t="shared" si="1"/>
        <v>-75000</v>
      </c>
      <c r="K17" s="284">
        <f t="shared" si="1"/>
        <v>-93000</v>
      </c>
      <c r="L17" s="284">
        <f t="shared" si="1"/>
        <v>-87000</v>
      </c>
      <c r="M17" s="284">
        <f t="shared" si="1"/>
        <v>-78000</v>
      </c>
      <c r="N17" s="284">
        <f t="shared" si="1"/>
        <v>-66000</v>
      </c>
      <c r="O17" s="284">
        <f t="shared" si="1"/>
        <v>-48000</v>
      </c>
      <c r="P17" s="284">
        <f t="shared" si="1"/>
        <v>-30000</v>
      </c>
      <c r="Q17" s="284">
        <f t="shared" si="1"/>
        <v>-24000</v>
      </c>
      <c r="R17" s="284">
        <f t="shared" si="1"/>
        <v>-24000</v>
      </c>
      <c r="S17" s="284">
        <f t="shared" si="1"/>
        <v>-24000</v>
      </c>
      <c r="T17" s="284">
        <f t="shared" si="1"/>
        <v>-24000</v>
      </c>
      <c r="U17" s="284">
        <f t="shared" si="1"/>
        <v>-24000</v>
      </c>
    </row>
    <row r="18" spans="1:21" ht="11.25" customHeight="1"/>
    <row r="19" spans="1:21">
      <c r="A19" s="169" t="s">
        <v>81</v>
      </c>
      <c r="B19" s="169">
        <v>0</v>
      </c>
      <c r="C19" s="169">
        <v>0</v>
      </c>
      <c r="D19" s="169">
        <v>0</v>
      </c>
      <c r="E19" s="169">
        <v>0</v>
      </c>
      <c r="F19" s="169">
        <v>0</v>
      </c>
      <c r="G19" s="169">
        <v>400</v>
      </c>
      <c r="H19" s="169">
        <v>500</v>
      </c>
      <c r="I19" s="169">
        <v>500</v>
      </c>
      <c r="J19" s="169">
        <v>500</v>
      </c>
      <c r="K19" s="169">
        <v>500</v>
      </c>
      <c r="L19" s="169">
        <v>600</v>
      </c>
      <c r="M19" s="169">
        <v>800</v>
      </c>
      <c r="N19" s="169">
        <v>800</v>
      </c>
      <c r="O19" s="169">
        <v>800</v>
      </c>
      <c r="P19" s="169">
        <v>400</v>
      </c>
      <c r="Q19" s="169">
        <v>300</v>
      </c>
      <c r="R19" s="169">
        <v>300</v>
      </c>
      <c r="S19" s="169">
        <v>200</v>
      </c>
      <c r="T19" s="169">
        <v>200</v>
      </c>
      <c r="U19" s="169">
        <v>200</v>
      </c>
    </row>
    <row r="20" spans="1:21">
      <c r="A20" s="169" t="s">
        <v>82</v>
      </c>
      <c r="B20" s="284">
        <v>0</v>
      </c>
      <c r="C20" s="284">
        <v>0</v>
      </c>
      <c r="D20" s="284">
        <v>0</v>
      </c>
      <c r="E20" s="284">
        <v>0</v>
      </c>
      <c r="F20" s="284">
        <v>0</v>
      </c>
      <c r="G20" s="284">
        <f>G19*12</f>
        <v>4800</v>
      </c>
      <c r="H20" s="284">
        <f t="shared" ref="H20:U20" si="2">H19*12</f>
        <v>6000</v>
      </c>
      <c r="I20" s="284">
        <f t="shared" si="2"/>
        <v>6000</v>
      </c>
      <c r="J20" s="284">
        <f t="shared" si="2"/>
        <v>6000</v>
      </c>
      <c r="K20" s="284">
        <f t="shared" si="2"/>
        <v>6000</v>
      </c>
      <c r="L20" s="284">
        <f t="shared" si="2"/>
        <v>7200</v>
      </c>
      <c r="M20" s="284">
        <f t="shared" si="2"/>
        <v>9600</v>
      </c>
      <c r="N20" s="284">
        <f t="shared" si="2"/>
        <v>9600</v>
      </c>
      <c r="O20" s="284">
        <f t="shared" si="2"/>
        <v>9600</v>
      </c>
      <c r="P20" s="284">
        <f t="shared" si="2"/>
        <v>4800</v>
      </c>
      <c r="Q20" s="284">
        <f t="shared" si="2"/>
        <v>3600</v>
      </c>
      <c r="R20" s="284">
        <f t="shared" si="2"/>
        <v>3600</v>
      </c>
      <c r="S20" s="284">
        <f t="shared" si="2"/>
        <v>2400</v>
      </c>
      <c r="T20" s="284">
        <f t="shared" si="2"/>
        <v>2400</v>
      </c>
      <c r="U20" s="284">
        <f t="shared" si="2"/>
        <v>2400</v>
      </c>
    </row>
    <row r="21" spans="1:21">
      <c r="A21" s="169" t="s">
        <v>83</v>
      </c>
      <c r="B21" s="169">
        <f t="shared" ref="B21:U21" si="3">B20*B9</f>
        <v>0</v>
      </c>
      <c r="C21" s="169">
        <f t="shared" si="3"/>
        <v>0</v>
      </c>
      <c r="D21" s="169">
        <f t="shared" si="3"/>
        <v>0</v>
      </c>
      <c r="E21" s="169">
        <f t="shared" si="3"/>
        <v>0</v>
      </c>
      <c r="F21" s="169">
        <f t="shared" si="3"/>
        <v>0</v>
      </c>
      <c r="G21" s="169">
        <f t="shared" si="3"/>
        <v>9600</v>
      </c>
      <c r="H21" s="169">
        <f t="shared" si="3"/>
        <v>30000</v>
      </c>
      <c r="I21" s="169">
        <f t="shared" si="3"/>
        <v>30000</v>
      </c>
      <c r="J21" s="169">
        <f t="shared" si="3"/>
        <v>30000</v>
      </c>
      <c r="K21" s="169">
        <f t="shared" si="3"/>
        <v>30000</v>
      </c>
      <c r="L21" s="169">
        <f t="shared" si="3"/>
        <v>36000</v>
      </c>
      <c r="M21" s="169">
        <f t="shared" si="3"/>
        <v>48000</v>
      </c>
      <c r="N21" s="169">
        <f t="shared" si="3"/>
        <v>48000</v>
      </c>
      <c r="O21" s="169">
        <f t="shared" si="3"/>
        <v>48000</v>
      </c>
      <c r="P21" s="169">
        <f t="shared" si="3"/>
        <v>24000</v>
      </c>
      <c r="Q21" s="169">
        <f t="shared" si="3"/>
        <v>18000</v>
      </c>
      <c r="R21" s="169">
        <f t="shared" si="3"/>
        <v>18000</v>
      </c>
      <c r="S21" s="169">
        <f t="shared" si="3"/>
        <v>12000</v>
      </c>
      <c r="T21" s="169">
        <f t="shared" si="3"/>
        <v>12000</v>
      </c>
      <c r="U21" s="169">
        <f t="shared" si="3"/>
        <v>12000</v>
      </c>
    </row>
    <row r="23" spans="1:21">
      <c r="A23" s="169" t="s">
        <v>84</v>
      </c>
      <c r="B23" s="284">
        <f t="shared" ref="B23:U24" si="4">B10+B19</f>
        <v>-100</v>
      </c>
      <c r="C23" s="284">
        <f t="shared" si="4"/>
        <v>-150</v>
      </c>
      <c r="D23" s="284">
        <f t="shared" si="4"/>
        <v>-200</v>
      </c>
      <c r="E23" s="284">
        <f t="shared" si="4"/>
        <v>-300</v>
      </c>
      <c r="F23" s="284">
        <f t="shared" si="4"/>
        <v>-400</v>
      </c>
      <c r="G23" s="284">
        <f t="shared" si="4"/>
        <v>0</v>
      </c>
      <c r="H23" s="284">
        <f t="shared" si="4"/>
        <v>0</v>
      </c>
      <c r="I23" s="284">
        <f t="shared" si="4"/>
        <v>0</v>
      </c>
      <c r="J23" s="284">
        <f t="shared" si="4"/>
        <v>0</v>
      </c>
      <c r="K23" s="284">
        <f t="shared" si="4"/>
        <v>0</v>
      </c>
      <c r="L23" s="284">
        <f t="shared" si="4"/>
        <v>100</v>
      </c>
      <c r="M23" s="284">
        <f t="shared" si="4"/>
        <v>300</v>
      </c>
      <c r="N23" s="284">
        <f t="shared" si="4"/>
        <v>300</v>
      </c>
      <c r="O23" s="284">
        <f t="shared" si="4"/>
        <v>300</v>
      </c>
      <c r="P23" s="284">
        <f t="shared" si="4"/>
        <v>-100</v>
      </c>
      <c r="Q23" s="284">
        <f t="shared" si="4"/>
        <v>-100</v>
      </c>
      <c r="R23" s="284">
        <f t="shared" si="4"/>
        <v>-100</v>
      </c>
      <c r="S23" s="284">
        <f t="shared" si="4"/>
        <v>-200</v>
      </c>
      <c r="T23" s="284">
        <f t="shared" si="4"/>
        <v>-200</v>
      </c>
      <c r="U23" s="284">
        <f t="shared" si="4"/>
        <v>-200</v>
      </c>
    </row>
    <row r="24" spans="1:21">
      <c r="A24" s="169" t="s">
        <v>85</v>
      </c>
      <c r="B24" s="284">
        <f t="shared" si="4"/>
        <v>-1200</v>
      </c>
      <c r="C24" s="284">
        <f t="shared" si="4"/>
        <v>-1800</v>
      </c>
      <c r="D24" s="284">
        <f t="shared" si="4"/>
        <v>-2400</v>
      </c>
      <c r="E24" s="284">
        <f t="shared" si="4"/>
        <v>-3600</v>
      </c>
      <c r="F24" s="284">
        <f t="shared" si="4"/>
        <v>-4800</v>
      </c>
      <c r="G24" s="284">
        <f t="shared" si="4"/>
        <v>0</v>
      </c>
      <c r="H24" s="284">
        <f t="shared" si="4"/>
        <v>0</v>
      </c>
      <c r="I24" s="284">
        <f t="shared" si="4"/>
        <v>0</v>
      </c>
      <c r="J24" s="284">
        <f t="shared" si="4"/>
        <v>0</v>
      </c>
      <c r="K24" s="284">
        <f t="shared" si="4"/>
        <v>0</v>
      </c>
      <c r="L24" s="284">
        <f t="shared" si="4"/>
        <v>1200</v>
      </c>
      <c r="M24" s="284">
        <f t="shared" si="4"/>
        <v>3600</v>
      </c>
      <c r="N24" s="284">
        <f t="shared" si="4"/>
        <v>3600</v>
      </c>
      <c r="O24" s="284">
        <f t="shared" si="4"/>
        <v>3600</v>
      </c>
      <c r="P24" s="284">
        <f t="shared" si="4"/>
        <v>-1200</v>
      </c>
      <c r="Q24" s="284">
        <f t="shared" si="4"/>
        <v>-1200</v>
      </c>
      <c r="R24" s="284">
        <f t="shared" si="4"/>
        <v>-1200</v>
      </c>
      <c r="S24" s="284">
        <f t="shared" si="4"/>
        <v>-2400</v>
      </c>
      <c r="T24" s="284">
        <f t="shared" si="4"/>
        <v>-2400</v>
      </c>
      <c r="U24" s="284">
        <f t="shared" si="4"/>
        <v>-2400</v>
      </c>
    </row>
    <row r="25" spans="1:21">
      <c r="A25" s="169" t="s">
        <v>86</v>
      </c>
      <c r="B25" s="284">
        <f t="shared" ref="B25:U25" si="5">B17+B21</f>
        <v>-6000</v>
      </c>
      <c r="C25" s="284">
        <f t="shared" si="5"/>
        <v>-9000</v>
      </c>
      <c r="D25" s="284">
        <f t="shared" si="5"/>
        <v>-12000</v>
      </c>
      <c r="E25" s="284">
        <f t="shared" si="5"/>
        <v>-18000</v>
      </c>
      <c r="F25" s="284">
        <f t="shared" si="5"/>
        <v>-14400</v>
      </c>
      <c r="G25" s="284">
        <f t="shared" si="5"/>
        <v>-2400</v>
      </c>
      <c r="H25" s="284">
        <f t="shared" si="5"/>
        <v>-15000</v>
      </c>
      <c r="I25" s="284">
        <f t="shared" si="5"/>
        <v>-27000</v>
      </c>
      <c r="J25" s="284">
        <f t="shared" si="5"/>
        <v>-45000</v>
      </c>
      <c r="K25" s="284">
        <f t="shared" si="5"/>
        <v>-63000</v>
      </c>
      <c r="L25" s="284">
        <f t="shared" si="5"/>
        <v>-51000</v>
      </c>
      <c r="M25" s="284">
        <f t="shared" si="5"/>
        <v>-30000</v>
      </c>
      <c r="N25" s="284">
        <f t="shared" si="5"/>
        <v>-18000</v>
      </c>
      <c r="O25" s="284">
        <f t="shared" si="5"/>
        <v>0</v>
      </c>
      <c r="P25" s="284">
        <f t="shared" si="5"/>
        <v>-6000</v>
      </c>
      <c r="Q25" s="284">
        <f t="shared" si="5"/>
        <v>-6000</v>
      </c>
      <c r="R25" s="284">
        <f t="shared" si="5"/>
        <v>-6000</v>
      </c>
      <c r="S25" s="284">
        <f t="shared" si="5"/>
        <v>-12000</v>
      </c>
      <c r="T25" s="284">
        <f t="shared" si="5"/>
        <v>-12000</v>
      </c>
      <c r="U25" s="284">
        <f t="shared" si="5"/>
        <v>-12000</v>
      </c>
    </row>
    <row r="26" spans="1:21">
      <c r="A26" s="169" t="s">
        <v>87</v>
      </c>
      <c r="B26" s="284">
        <f>B25</f>
        <v>-6000</v>
      </c>
      <c r="C26" s="284">
        <f t="shared" ref="C26:U26" si="6">B26+C25</f>
        <v>-15000</v>
      </c>
      <c r="D26" s="284">
        <f t="shared" si="6"/>
        <v>-27000</v>
      </c>
      <c r="E26" s="284">
        <f t="shared" si="6"/>
        <v>-45000</v>
      </c>
      <c r="F26" s="284">
        <f t="shared" si="6"/>
        <v>-59400</v>
      </c>
      <c r="G26" s="284">
        <f t="shared" si="6"/>
        <v>-61800</v>
      </c>
      <c r="H26" s="284">
        <f t="shared" si="6"/>
        <v>-76800</v>
      </c>
      <c r="I26" s="284">
        <f t="shared" si="6"/>
        <v>-103800</v>
      </c>
      <c r="J26" s="284">
        <f t="shared" si="6"/>
        <v>-148800</v>
      </c>
      <c r="K26" s="284">
        <f t="shared" si="6"/>
        <v>-211800</v>
      </c>
      <c r="L26" s="284">
        <f t="shared" si="6"/>
        <v>-262800</v>
      </c>
      <c r="M26" s="284">
        <f t="shared" si="6"/>
        <v>-292800</v>
      </c>
      <c r="N26" s="284">
        <f t="shared" si="6"/>
        <v>-310800</v>
      </c>
      <c r="O26" s="284">
        <f t="shared" si="6"/>
        <v>-310800</v>
      </c>
      <c r="P26" s="284">
        <f t="shared" si="6"/>
        <v>-316800</v>
      </c>
      <c r="Q26" s="284">
        <f t="shared" si="6"/>
        <v>-322800</v>
      </c>
      <c r="R26" s="284">
        <f t="shared" si="6"/>
        <v>-328800</v>
      </c>
      <c r="S26" s="284">
        <f t="shared" si="6"/>
        <v>-340800</v>
      </c>
      <c r="T26" s="284">
        <f t="shared" si="6"/>
        <v>-352800</v>
      </c>
      <c r="U26" s="284">
        <f t="shared" si="6"/>
        <v>-364800</v>
      </c>
    </row>
    <row r="28" spans="1:21">
      <c r="A28" s="286" t="s">
        <v>624</v>
      </c>
      <c r="B28" s="284"/>
      <c r="C28" s="284"/>
      <c r="D28" s="284"/>
      <c r="E28" s="284"/>
      <c r="F28" s="284"/>
      <c r="G28" s="284">
        <v>150</v>
      </c>
      <c r="H28" s="284">
        <v>200</v>
      </c>
      <c r="I28" s="284">
        <v>250</v>
      </c>
      <c r="J28" s="284">
        <v>350</v>
      </c>
      <c r="K28" s="284">
        <v>350</v>
      </c>
      <c r="L28" s="284"/>
      <c r="M28" s="284"/>
      <c r="N28" s="284"/>
      <c r="O28" s="284"/>
      <c r="P28" s="284"/>
      <c r="Q28" s="284"/>
      <c r="R28" s="284"/>
      <c r="S28" s="284"/>
      <c r="T28" s="284"/>
      <c r="U28" s="284"/>
    </row>
    <row r="29" spans="1:21">
      <c r="A29" s="286" t="s">
        <v>625</v>
      </c>
      <c r="B29" s="284"/>
      <c r="C29" s="284"/>
      <c r="D29" s="284"/>
      <c r="E29" s="284"/>
      <c r="F29" s="284"/>
      <c r="G29" s="284"/>
      <c r="H29" s="284">
        <v>150</v>
      </c>
      <c r="I29" s="284">
        <v>200</v>
      </c>
      <c r="J29" s="284">
        <v>250</v>
      </c>
      <c r="K29" s="284">
        <v>350</v>
      </c>
      <c r="L29" s="284">
        <v>350</v>
      </c>
      <c r="M29" s="284"/>
      <c r="N29" s="284"/>
      <c r="O29" s="284"/>
      <c r="P29" s="284"/>
      <c r="Q29" s="284"/>
      <c r="R29" s="284"/>
      <c r="S29" s="284"/>
      <c r="T29" s="284"/>
      <c r="U29" s="284"/>
    </row>
    <row r="30" spans="1:21">
      <c r="A30" s="286" t="s">
        <v>626</v>
      </c>
      <c r="B30" s="284"/>
      <c r="C30" s="284"/>
      <c r="D30" s="284"/>
      <c r="E30" s="284"/>
      <c r="F30" s="284"/>
      <c r="G30" s="284"/>
      <c r="H30" s="284"/>
      <c r="I30" s="284">
        <v>150</v>
      </c>
      <c r="J30" s="284">
        <v>200</v>
      </c>
      <c r="K30" s="284">
        <v>250</v>
      </c>
      <c r="L30" s="284">
        <v>350</v>
      </c>
      <c r="M30" s="284">
        <v>350</v>
      </c>
      <c r="N30" s="284"/>
      <c r="O30" s="284"/>
      <c r="P30" s="284"/>
      <c r="Q30" s="284"/>
      <c r="R30" s="284"/>
      <c r="S30" s="284"/>
      <c r="T30" s="284"/>
      <c r="U30" s="284"/>
    </row>
    <row r="31" spans="1:21">
      <c r="A31" s="286" t="s">
        <v>627</v>
      </c>
      <c r="B31" s="284"/>
      <c r="C31" s="284"/>
      <c r="D31" s="284"/>
      <c r="E31" s="284"/>
      <c r="F31" s="284"/>
      <c r="G31" s="284"/>
      <c r="H31" s="284"/>
      <c r="I31" s="284"/>
      <c r="J31" s="284">
        <v>150</v>
      </c>
      <c r="K31" s="284">
        <v>200</v>
      </c>
      <c r="L31" s="284">
        <v>250</v>
      </c>
      <c r="M31" s="284">
        <v>350</v>
      </c>
      <c r="N31" s="284">
        <v>350</v>
      </c>
      <c r="O31" s="284"/>
      <c r="P31" s="284"/>
      <c r="Q31" s="284"/>
      <c r="R31" s="284"/>
      <c r="S31" s="284"/>
      <c r="T31" s="284"/>
      <c r="U31" s="284"/>
    </row>
    <row r="32" spans="1:21">
      <c r="A32" s="286" t="s">
        <v>628</v>
      </c>
      <c r="B32" s="284"/>
      <c r="C32" s="284"/>
      <c r="D32" s="284"/>
      <c r="E32" s="284"/>
      <c r="F32" s="284"/>
      <c r="G32" s="284"/>
      <c r="H32" s="284"/>
      <c r="I32" s="284"/>
      <c r="J32" s="284"/>
      <c r="K32" s="284">
        <v>150</v>
      </c>
      <c r="L32" s="284">
        <v>200</v>
      </c>
      <c r="M32" s="284">
        <v>250</v>
      </c>
      <c r="N32" s="284">
        <v>350</v>
      </c>
      <c r="O32" s="284">
        <v>350</v>
      </c>
      <c r="P32" s="284"/>
      <c r="Q32" s="284"/>
      <c r="R32" s="284"/>
      <c r="S32" s="284"/>
      <c r="T32" s="284"/>
      <c r="U32" s="284"/>
    </row>
    <row r="33" spans="1:22">
      <c r="A33" s="286" t="s">
        <v>629</v>
      </c>
      <c r="B33" s="284">
        <f t="shared" ref="B33:F33" si="7">(B28+B29+B30+B31+B32)*12*B9</f>
        <v>0</v>
      </c>
      <c r="C33" s="284">
        <f t="shared" si="7"/>
        <v>0</v>
      </c>
      <c r="D33" s="284">
        <f t="shared" si="7"/>
        <v>0</v>
      </c>
      <c r="E33" s="284">
        <f t="shared" si="7"/>
        <v>0</v>
      </c>
      <c r="F33" s="284">
        <f t="shared" si="7"/>
        <v>0</v>
      </c>
      <c r="G33" s="284">
        <f>(G28+G29+G30+G31+G32)*12*G9</f>
        <v>3600</v>
      </c>
      <c r="H33" s="284">
        <f t="shared" ref="H33:U33" si="8">(H28+H29+H30+H31+H32)*12*H9</f>
        <v>21000</v>
      </c>
      <c r="I33" s="284">
        <f t="shared" si="8"/>
        <v>36000</v>
      </c>
      <c r="J33" s="284">
        <f t="shared" si="8"/>
        <v>57000</v>
      </c>
      <c r="K33" s="284">
        <f t="shared" si="8"/>
        <v>78000</v>
      </c>
      <c r="L33" s="284">
        <f t="shared" si="8"/>
        <v>69000</v>
      </c>
      <c r="M33" s="284">
        <f t="shared" si="8"/>
        <v>57000</v>
      </c>
      <c r="N33" s="284">
        <f t="shared" si="8"/>
        <v>42000</v>
      </c>
      <c r="O33" s="284">
        <f t="shared" si="8"/>
        <v>21000</v>
      </c>
      <c r="P33" s="284">
        <f t="shared" si="8"/>
        <v>0</v>
      </c>
      <c r="Q33" s="284">
        <f t="shared" si="8"/>
        <v>0</v>
      </c>
      <c r="R33" s="284">
        <f t="shared" si="8"/>
        <v>0</v>
      </c>
      <c r="S33" s="284">
        <f t="shared" si="8"/>
        <v>0</v>
      </c>
      <c r="T33" s="284">
        <f t="shared" si="8"/>
        <v>0</v>
      </c>
      <c r="U33" s="284">
        <f t="shared" si="8"/>
        <v>0</v>
      </c>
    </row>
    <row r="34" spans="1:22">
      <c r="A34" s="286" t="s">
        <v>630</v>
      </c>
      <c r="B34" s="284">
        <f t="shared" ref="B34:U34" si="9">B25+B33</f>
        <v>-6000</v>
      </c>
      <c r="C34" s="284">
        <f t="shared" si="9"/>
        <v>-9000</v>
      </c>
      <c r="D34" s="284">
        <f t="shared" si="9"/>
        <v>-12000</v>
      </c>
      <c r="E34" s="284">
        <f t="shared" si="9"/>
        <v>-18000</v>
      </c>
      <c r="F34" s="284">
        <f t="shared" si="9"/>
        <v>-14400</v>
      </c>
      <c r="G34" s="284">
        <f t="shared" si="9"/>
        <v>1200</v>
      </c>
      <c r="H34" s="284">
        <f t="shared" si="9"/>
        <v>6000</v>
      </c>
      <c r="I34" s="284">
        <f t="shared" si="9"/>
        <v>9000</v>
      </c>
      <c r="J34" s="284">
        <f t="shared" si="9"/>
        <v>12000</v>
      </c>
      <c r="K34" s="284">
        <f t="shared" si="9"/>
        <v>15000</v>
      </c>
      <c r="L34" s="284">
        <f t="shared" si="9"/>
        <v>18000</v>
      </c>
      <c r="M34" s="284">
        <f t="shared" si="9"/>
        <v>27000</v>
      </c>
      <c r="N34" s="284">
        <f t="shared" si="9"/>
        <v>24000</v>
      </c>
      <c r="O34" s="284">
        <f t="shared" si="9"/>
        <v>21000</v>
      </c>
      <c r="P34" s="284">
        <f t="shared" si="9"/>
        <v>-6000</v>
      </c>
      <c r="Q34" s="284">
        <f t="shared" si="9"/>
        <v>-6000</v>
      </c>
      <c r="R34" s="284">
        <f t="shared" si="9"/>
        <v>-6000</v>
      </c>
      <c r="S34" s="284">
        <f t="shared" si="9"/>
        <v>-12000</v>
      </c>
      <c r="T34" s="284">
        <f t="shared" si="9"/>
        <v>-12000</v>
      </c>
      <c r="U34" s="284">
        <f t="shared" si="9"/>
        <v>-12000</v>
      </c>
    </row>
    <row r="35" spans="1:22">
      <c r="A35" s="286" t="s">
        <v>631</v>
      </c>
      <c r="B35" s="284">
        <f>B34</f>
        <v>-6000</v>
      </c>
      <c r="C35" s="284">
        <f t="shared" ref="C35:U35" si="10">B35+C34</f>
        <v>-15000</v>
      </c>
      <c r="D35" s="284">
        <f t="shared" si="10"/>
        <v>-27000</v>
      </c>
      <c r="E35" s="284">
        <f t="shared" si="10"/>
        <v>-45000</v>
      </c>
      <c r="F35" s="284">
        <f t="shared" si="10"/>
        <v>-59400</v>
      </c>
      <c r="G35" s="284">
        <f t="shared" si="10"/>
        <v>-58200</v>
      </c>
      <c r="H35" s="284">
        <f t="shared" si="10"/>
        <v>-52200</v>
      </c>
      <c r="I35" s="284">
        <f t="shared" si="10"/>
        <v>-43200</v>
      </c>
      <c r="J35" s="284">
        <f t="shared" si="10"/>
        <v>-31200</v>
      </c>
      <c r="K35" s="284">
        <f t="shared" si="10"/>
        <v>-16200</v>
      </c>
      <c r="L35" s="284">
        <f t="shared" si="10"/>
        <v>1800</v>
      </c>
      <c r="M35" s="284">
        <f t="shared" si="10"/>
        <v>28800</v>
      </c>
      <c r="N35" s="284">
        <f t="shared" si="10"/>
        <v>52800</v>
      </c>
      <c r="O35" s="284">
        <f t="shared" si="10"/>
        <v>73800</v>
      </c>
      <c r="P35" s="284">
        <f t="shared" si="10"/>
        <v>67800</v>
      </c>
      <c r="Q35" s="284">
        <f t="shared" si="10"/>
        <v>61800</v>
      </c>
      <c r="R35" s="284">
        <f t="shared" si="10"/>
        <v>55800</v>
      </c>
      <c r="S35" s="284">
        <f t="shared" si="10"/>
        <v>43800</v>
      </c>
      <c r="T35" s="284">
        <f t="shared" si="10"/>
        <v>31800</v>
      </c>
      <c r="U35" s="284">
        <f t="shared" si="10"/>
        <v>19800</v>
      </c>
    </row>
    <row r="39" spans="1:22">
      <c r="B39" s="280">
        <v>0</v>
      </c>
      <c r="C39" s="280">
        <v>5</v>
      </c>
      <c r="D39" s="280">
        <v>10</v>
      </c>
      <c r="E39" s="280">
        <v>15</v>
      </c>
      <c r="F39" s="280">
        <v>18</v>
      </c>
      <c r="G39" s="280">
        <v>20</v>
      </c>
      <c r="H39" s="280">
        <v>25</v>
      </c>
      <c r="I39" s="280">
        <v>30</v>
      </c>
      <c r="J39" s="280">
        <v>35</v>
      </c>
      <c r="K39" s="280">
        <v>40</v>
      </c>
      <c r="L39" s="280">
        <v>45</v>
      </c>
      <c r="M39" s="280">
        <v>50</v>
      </c>
      <c r="N39" s="280">
        <v>55</v>
      </c>
      <c r="O39" s="280">
        <v>60</v>
      </c>
      <c r="P39" s="280">
        <v>65</v>
      </c>
      <c r="Q39" s="280">
        <v>70</v>
      </c>
      <c r="R39" s="280">
        <v>75</v>
      </c>
      <c r="S39" s="280">
        <v>80</v>
      </c>
      <c r="T39" s="280">
        <v>85</v>
      </c>
      <c r="U39" s="280">
        <v>90</v>
      </c>
      <c r="V39" s="287">
        <v>95</v>
      </c>
    </row>
    <row r="40" spans="1:22">
      <c r="A40" s="169" t="s">
        <v>632</v>
      </c>
      <c r="B40" s="169">
        <v>0</v>
      </c>
      <c r="C40" s="284">
        <v>-6000</v>
      </c>
      <c r="D40" s="284">
        <v>-15000</v>
      </c>
      <c r="E40" s="284">
        <v>-27000</v>
      </c>
      <c r="F40" s="284">
        <v>-45000</v>
      </c>
      <c r="G40" s="284">
        <v>-59400</v>
      </c>
      <c r="H40" s="284">
        <v>-61800</v>
      </c>
      <c r="I40" s="284">
        <v>-76800</v>
      </c>
      <c r="J40" s="284">
        <v>-103800</v>
      </c>
      <c r="K40" s="284">
        <v>-148800</v>
      </c>
      <c r="L40" s="284">
        <v>-211800</v>
      </c>
      <c r="M40" s="284">
        <v>-262800</v>
      </c>
      <c r="N40" s="284">
        <v>-292800</v>
      </c>
      <c r="O40" s="284">
        <v>-310800</v>
      </c>
      <c r="P40" s="284">
        <v>-310800</v>
      </c>
      <c r="Q40" s="284">
        <v>-316800</v>
      </c>
      <c r="R40" s="284">
        <v>-322800</v>
      </c>
      <c r="S40" s="284">
        <v>-328800</v>
      </c>
      <c r="T40" s="284">
        <v>-340800</v>
      </c>
      <c r="U40" s="284">
        <v>-352800</v>
      </c>
      <c r="V40" s="284">
        <v>-364800</v>
      </c>
    </row>
    <row r="41" spans="1:22">
      <c r="A41" s="169" t="s">
        <v>633</v>
      </c>
      <c r="B41" s="169">
        <v>0</v>
      </c>
      <c r="C41" s="169">
        <v>-6000</v>
      </c>
      <c r="D41" s="169">
        <v>-15000</v>
      </c>
      <c r="E41" s="169">
        <v>-27000</v>
      </c>
      <c r="F41" s="169">
        <v>-45000</v>
      </c>
      <c r="G41" s="169">
        <v>-59400</v>
      </c>
      <c r="H41" s="169">
        <v>-58200</v>
      </c>
      <c r="I41" s="169">
        <v>-52200</v>
      </c>
      <c r="J41" s="169">
        <v>-43200</v>
      </c>
      <c r="K41" s="169">
        <v>-31200</v>
      </c>
      <c r="L41" s="169">
        <v>-16200</v>
      </c>
      <c r="M41" s="169">
        <v>1800</v>
      </c>
      <c r="N41" s="169">
        <v>28800</v>
      </c>
      <c r="O41" s="169">
        <v>52800</v>
      </c>
      <c r="P41" s="169">
        <v>73800</v>
      </c>
      <c r="Q41" s="169">
        <v>67800</v>
      </c>
      <c r="R41" s="169">
        <v>61800</v>
      </c>
      <c r="S41" s="169">
        <v>55800</v>
      </c>
      <c r="T41" s="169">
        <v>43800</v>
      </c>
      <c r="U41" s="169">
        <v>31800</v>
      </c>
      <c r="V41" s="169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Slide5</vt:lpstr>
      <vt:lpstr>Slide7</vt:lpstr>
      <vt:lpstr>Slide9</vt:lpstr>
      <vt:lpstr>Slide14</vt:lpstr>
      <vt:lpstr>Slide21</vt:lpstr>
      <vt:lpstr>Slide23</vt:lpstr>
      <vt:lpstr>Sheet6</vt:lpstr>
      <vt:lpstr>Модель бездетной</vt:lpstr>
      <vt:lpstr>Модель многодетной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2019-05-17T08:16:13Z</cp:lastPrinted>
  <dcterms:created xsi:type="dcterms:W3CDTF">2019-05-16T07:36:03Z</dcterms:created>
  <dcterms:modified xsi:type="dcterms:W3CDTF">2019-05-17T15:00:45Z</dcterms:modified>
</cp:coreProperties>
</file>