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1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2" sheetId="11" r:id="rId6"/>
    <sheet name="Slide23" sheetId="6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Slide14!$C$97:$J$134</definedName>
    <definedName name="_xlnm.Print_Area" localSheetId="0">Slide5!$A$1:$L$35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1" l="1"/>
  <c r="D21" i="11"/>
  <c r="C21" i="11"/>
  <c r="F20" i="11"/>
  <c r="F21" i="11" s="1"/>
  <c r="P17" i="6" l="1"/>
  <c r="P11" i="6"/>
  <c r="P6" i="6"/>
  <c r="P7" i="6"/>
  <c r="O15" i="6"/>
  <c r="O18" i="6"/>
  <c r="O12" i="6"/>
  <c r="P12" i="6"/>
  <c r="P16" i="6"/>
  <c r="P14" i="6"/>
  <c r="P13" i="6"/>
  <c r="P10" i="6"/>
  <c r="G30" i="5"/>
  <c r="P18" i="6" l="1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<sst xmlns="http://schemas.openxmlformats.org/spreadsheetml/2006/main" count="955" uniqueCount="504">
  <si>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</si>
  <si>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</si>
  <si>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</si>
  <si>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</si>
  <si>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</si>
  <si>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</si>
  <si>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</si>
  <si>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</si>
  <si>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</si>
  <si>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</si>
  <si>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</si>
  <si>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</si>
  <si>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</si>
  <si>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</si>
  <si>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</si>
  <si>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</si>
  <si>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</si>
  <si>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</si>
  <si>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</si>
  <si>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</si>
  <si>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</si>
  <si>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</si>
  <si>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</si>
  <si>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</si>
  <si>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</si>
  <si>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</si>
  <si>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</si>
  <si>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</si>
  <si>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</si>
  <si>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</si>
  <si>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</si>
  <si>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</si>
  <si>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</si>
  <si>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</si>
  <si>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</si>
  <si>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</si>
  <si>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</si>
  <si>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</si>
  <si>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</si>
  <si>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</si>
  <si>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</si>
  <si>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</si>
  <si>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</si>
  <si>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</si>
  <si>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</si>
  <si>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</si>
  <si>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</si>
  <si>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</si>
  <si>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</si>
  <si>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</si>
  <si>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</si>
  <si>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</si>
  <si>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</si>
  <si>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</si>
  <si>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</si>
  <si>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</si>
  <si>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</si>
  <si>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</si>
  <si>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</si>
  <si>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</si>
  <si>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</si>
  <si>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</si>
  <si>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</si>
  <si>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</si>
  <si>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</si>
  <si>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</si>
  <si>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</si>
  <si>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</si>
  <si>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</si>
  <si>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</si>
  <si>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</si>
  <si>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</si>
  <si>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</si>
  <si>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</si>
  <si>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</si>
  <si>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</si>
  <si>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</si>
  <si>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</si>
  <si>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</si>
  <si>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</si>
  <si>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</si>
  <si>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</si>
  <si>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</si>
  <si>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</si>
  <si>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</si>
  <si>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</si>
  <si>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</si>
  <si>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</si>
  <si>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</si>
  <si>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</si>
  <si>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</si>
  <si>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</si>
  <si>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</si>
  <si>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</si>
  <si>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</si>
  <si>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</si>
  <si>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</si>
  <si>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</si>
  <si>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</si>
  <si>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</si>
  <si>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</si>
  <si>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</si>
  <si>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</si>
  <si>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</si>
  <si>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</si>
  <si>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</si>
  <si>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</si>
  <si>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</si>
  <si>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</si>
  <si>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</si>
  <si>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</si>
  <si>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</si>
  <si>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</si>
  <si>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</si>
  <si>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</si>
  <si>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</si>
  <si>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</si>
  <si>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</si>
  <si>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</si>
  <si>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</si>
  <si>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</si>
  <si>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</si>
  <si>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</si>
  <si>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</si>
  <si>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</si>
  <si>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</si>
  <si>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</si>
  <si>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</si>
  <si>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</si>
  <si>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</si>
  <si>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</si>
  <si>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</si>
  <si>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</si>
  <si>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</si>
  <si>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</si>
  <si>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</si>
  <si>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</si>
  <si>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</si>
  <si>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</si>
  <si>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</si>
  <si>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</si>
  <si>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</si>
  <si>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</si>
  <si>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</si>
  <si>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</si>
  <si>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</si>
  <si>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</si>
  <si>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</si>
  <si>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</si>
  <si>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</si>
  <si>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</si>
  <si>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</si>
  <si>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</si>
  <si>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</si>
  <si>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</si>
  <si>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</si>
  <si>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</si>
  <si>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</si>
  <si>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</si>
  <si>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</si>
  <si>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</si>
  <si>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</si>
  <si>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</si>
  <si>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</si>
  <si>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</si>
  <si>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</si>
  <si>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</si>
  <si>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</si>
  <si>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</si>
  <si>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</si>
  <si>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</si>
  <si>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</si>
  <si>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</si>
  <si>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</si>
  <si>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</si>
  <si>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</si>
  <si>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</si>
  <si>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</si>
  <si>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</si>
  <si>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</si>
  <si>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</si>
  <si>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</si>
  <si>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</si>
  <si>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</si>
  <si>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</si>
  <si>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</si>
  <si>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</si>
  <si>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</si>
  <si>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</si>
  <si>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</si>
  <si>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</si>
  <si>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</si>
  <si>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</si>
  <si>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</si>
  <si>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</si>
  <si>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</si>
  <si>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</si>
  <si>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</si>
  <si>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</si>
  <si>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</si>
  <si>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</si>
  <si>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</si>
  <si>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</si>
  <si>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</si>
  <si>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</si>
  <si>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</si>
  <si>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</si>
  <si>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</si>
  <si>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</si>
  <si>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</si>
  <si>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</si>
  <si>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</si>
  <si>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</si>
  <si>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</si>
  <si>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</si>
  <si>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</si>
  <si>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</si>
  <si>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</si>
  <si>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</si>
  <si>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</si>
  <si>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</si>
  <si>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</si>
  <si>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</si>
  <si>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</si>
  <si>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</si>
  <si>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</si>
  <si>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</si>
  <si>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</si>
  <si>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</si>
  <si>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</si>
  <si>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</si>
  <si>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</si>
  <si>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</si>
  <si>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</si>
  <si>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</si>
  <si>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</si>
  <si>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</si>
  <si>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</si>
  <si>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</si>
  <si>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</si>
  <si>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</si>
  <si>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</si>
  <si>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</si>
  <si>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</si>
  <si>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</si>
  <si>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</si>
  <si>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</si>
  <si>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</si>
  <si>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</si>
  <si>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</si>
  <si>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</si>
  <si>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</si>
  <si>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</si>
  <si>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</si>
  <si>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</si>
  <si>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</si>
  <si>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</si>
  <si>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</si>
  <si>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</si>
  <si>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</si>
  <si>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</si>
  <si>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</si>
  <si>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</si>
  <si>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</si>
  <si>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</si>
  <si>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</si>
  <si>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</si>
  <si>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</si>
  <si>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</si>
  <si>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</si>
  <si>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</si>
  <si>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</si>
  <si>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</si>
  <si>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</si>
  <si>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</si>
  <si>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</si>
  <si>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</si>
  <si>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</si>
  <si>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</si>
  <si>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</si>
  <si>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</si>
  <si>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</si>
  <si>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</si>
  <si>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</si>
  <si>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</si>
  <si>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</si>
  <si>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</si>
  <si>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</si>
  <si>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</si>
  <si>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</si>
  <si>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</si>
  <si>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</si>
  <si>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</si>
  <si>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</si>
  <si>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</si>
  <si>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</si>
  <si>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</si>
  <si>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</si>
  <si>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</si>
  <si>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</si>
  <si>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</si>
  <si>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</si>
  <si>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</si>
  <si>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</si>
  <si>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</si>
  <si>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</si>
  <si>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</si>
  <si>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</si>
  <si>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</si>
  <si>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</si>
  <si>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</si>
  <si>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</si>
  <si>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</si>
  <si>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</si>
  <si>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</si>
  <si>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</si>
  <si>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</si>
  <si>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</si>
  <si>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</si>
  <si>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</si>
  <si>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</si>
  <si>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</si>
  <si>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</si>
  <si>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</si>
  <si>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</si>
  <si>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</si>
  <si>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</si>
  <si>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</si>
  <si>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</si>
  <si>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</si>
  <si>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</si>
  <si>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</si>
  <si>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</si>
  <si>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</si>
  <si>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</si>
  <si>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</si>
  <si>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</si>
  <si>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</si>
  <si>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</si>
  <si>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</si>
  <si>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</si>
  <si>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</si>
  <si>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</si>
  <si>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</si>
  <si>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</si>
  <si>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</si>
  <si>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</si>
  <si>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</si>
  <si>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</si>
  <si>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</si>
  <si>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</si>
  <si>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</si>
  <si>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</si>
  <si>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</si>
  <si>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</si>
  <si>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</si>
  <si>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</si>
  <si>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</si>
  <si>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</si>
  <si>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</si>
  <si>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</si>
  <si>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</si>
  <si>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</si>
  <si>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</si>
  <si>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</si>
  <si>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</si>
  <si>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</si>
  <si>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</si>
  <si>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</si>
  <si>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</si>
  <si>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</si>
  <si>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</si>
  <si>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</si>
  <si>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</si>
  <si>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</si>
  <si>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</si>
  <si>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</si>
  <si>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</si>
  <si>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</si>
  <si>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</si>
  <si>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</si>
  <si>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</si>
  <si>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</si>
  <si>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</si>
  <si>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</si>
  <si>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</si>
  <si>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</si>
  <si>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</si>
  <si>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</si>
  <si>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</si>
  <si>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</si>
  <si>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</si>
  <si>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</si>
  <si>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</si>
  <si>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</si>
  <si>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</si>
  <si>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</si>
  <si>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</si>
  <si>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</si>
  <si>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</si>
  <si>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</si>
  <si>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</si>
  <si>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</si>
  <si>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</si>
  <si>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</si>
  <si>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</si>
  <si>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</si>
  <si>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</si>
  <si>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</si>
  <si>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</si>
  <si>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</si>
  <si>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</si>
  <si>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</si>
  <si>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</si>
  <si>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</si>
  <si>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</si>
  <si>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</si>
  <si>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</si>
  <si>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</si>
  <si>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</si>
  <si>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</si>
  <si>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</si>
  <si>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</si>
  <si>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</si>
  <si>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</si>
  <si>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</si>
  <si>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</si>
  <si>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</si>
  <si>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</si>
  <si>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</si>
  <si>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</si>
  <si>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</si>
  <si>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</si>
  <si>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</si>
  <si>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</si>
  <si>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</si>
  <si>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</si>
  <si>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</si>
  <si>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</si>
  <si>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</si>
  <si>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</si>
  <si>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</si>
  <si>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</si>
  <si>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</si>
  <si>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</si>
  <si>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</si>
  <si>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</si>
  <si>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</si>
  <si>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</si>
  <si>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</si>
  <si>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</si>
  <si>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</si>
  <si>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</si>
  <si>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</si>
  <si>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</si>
  <si>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</si>
  <si>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</si>
  <si>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</si>
  <si>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</si>
  <si>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</si>
  <si>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</si>
  <si>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</si>
  <si>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</si>
  <si>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</si>
  <si>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</si>
  <si>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</si>
  <si>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</si>
  <si>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</si>
  <si>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</si>
  <si>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</si>
  <si>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</si>
  <si>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</si>
  <si>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</si>
  <si>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Структура расходов украинских домохозяйств и домохозяйств 27 стран ЕС за 2017 г.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</si>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</sst>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378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60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vertical="center" wrapText="1"/>
    </xf>
    <xf numFmtId="3" fontId="23" fillId="0" borderId="1" xfId="5" applyNumberFormat="1" applyFont="1" applyBorder="1" applyAlignment="1">
      <alignment vertical="center" wrapText="1"/>
    </xf>
    <xf numFmtId="0" fontId="5" fillId="0" borderId="0" xfId="5" applyAlignment="1">
      <alignment horizontal="center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6" xfId="3" applyFont="1" applyBorder="1" applyAlignment="1">
      <alignment vertical="center" wrapText="1"/>
    </xf>
    <xf numFmtId="0" fontId="24" fillId="0" borderId="47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4" fillId="0" borderId="49" xfId="3" applyFont="1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5" fillId="0" borderId="0" xfId="5" applyAlignment="1"/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40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N17" sqref="N17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70" t="s">
        <v>0</v>
      </c>
      <c r="B1" s="270"/>
      <c r="C1" s="270"/>
      <c r="D1" s="270"/>
      <c r="E1" s="270"/>
      <c r="F1" s="270"/>
      <c r="G1" s="270"/>
      <c r="H1" s="270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29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471</v>
      </c>
      <c r="L22" s="50" t="s">
        <v>472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472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66" t="s">
        <v>31</v>
      </c>
      <c r="C38" s="267"/>
      <c r="D38" s="267"/>
      <c r="E38" s="267"/>
      <c r="F38" s="267"/>
      <c r="G38" s="267"/>
      <c r="H38" s="267"/>
      <c r="I38" s="267"/>
      <c r="J38" s="267"/>
      <c r="K38" s="268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63"/>
      <c r="C40" s="264"/>
      <c r="D40" s="264"/>
      <c r="E40" s="264"/>
      <c r="F40" s="264"/>
      <c r="G40" s="264"/>
      <c r="H40" s="264"/>
      <c r="I40" s="264"/>
      <c r="J40" s="264"/>
      <c r="K40" s="265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69" t="s">
        <v>37</v>
      </c>
      <c r="B45" s="269"/>
      <c r="C45" s="269"/>
      <c r="D45" s="269"/>
      <c r="E45" s="269"/>
      <c r="F45" s="269"/>
      <c r="G45" s="269"/>
      <c r="H45" s="269"/>
      <c r="I45" s="269"/>
      <c r="J45" s="269"/>
      <c r="K45" s="269"/>
    </row>
    <row r="46" spans="1:11" ht="15.75" thickBot="1">
      <c r="A46" s="43" t="s">
        <v>30</v>
      </c>
      <c r="B46" s="266" t="s">
        <v>31</v>
      </c>
      <c r="C46" s="267"/>
      <c r="D46" s="267"/>
      <c r="E46" s="267"/>
      <c r="F46" s="267"/>
      <c r="G46" s="267"/>
      <c r="H46" s="267"/>
      <c r="I46" s="267"/>
      <c r="J46" s="267"/>
      <c r="K46" s="268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63"/>
      <c r="C48" s="264"/>
      <c r="D48" s="264"/>
      <c r="E48" s="264"/>
      <c r="F48" s="264"/>
      <c r="G48" s="264"/>
      <c r="H48" s="264"/>
      <c r="I48" s="264"/>
      <c r="J48" s="264"/>
      <c r="K48" s="265"/>
    </row>
    <row r="49" spans="1:11" ht="15.75" thickBot="1">
      <c r="A49" s="44" t="s">
        <v>39</v>
      </c>
      <c r="B49" s="263"/>
      <c r="C49" s="264"/>
      <c r="D49" s="264"/>
      <c r="E49" s="264"/>
      <c r="F49" s="264"/>
      <c r="G49" s="264"/>
      <c r="H49" s="264"/>
      <c r="I49" s="264"/>
      <c r="J49" s="264"/>
      <c r="K49" s="265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63"/>
      <c r="C53" s="264"/>
      <c r="D53" s="264"/>
      <c r="E53" s="264"/>
      <c r="F53" s="264"/>
      <c r="G53" s="264"/>
      <c r="H53" s="264"/>
      <c r="I53" s="264"/>
      <c r="J53" s="264"/>
      <c r="K53" s="265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63"/>
      <c r="C57" s="264"/>
      <c r="D57" s="264"/>
      <c r="E57" s="264"/>
      <c r="F57" s="264"/>
      <c r="G57" s="264"/>
      <c r="H57" s="264"/>
      <c r="I57" s="264"/>
      <c r="J57" s="264"/>
      <c r="K57" s="265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63"/>
      <c r="C61" s="264"/>
      <c r="D61" s="264"/>
      <c r="E61" s="264"/>
      <c r="F61" s="264"/>
      <c r="G61" s="264"/>
      <c r="H61" s="264"/>
      <c r="I61" s="264"/>
      <c r="J61" s="264"/>
      <c r="K61" s="265"/>
    </row>
    <row r="62" spans="1:11" ht="15.75" thickBot="1">
      <c r="A62" s="44" t="s">
        <v>39</v>
      </c>
      <c r="B62" s="263"/>
      <c r="C62" s="264"/>
      <c r="D62" s="264"/>
      <c r="E62" s="264"/>
      <c r="F62" s="264"/>
      <c r="G62" s="264"/>
      <c r="H62" s="264"/>
      <c r="I62" s="264"/>
      <c r="J62" s="264"/>
      <c r="K62" s="265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63"/>
      <c r="C66" s="264"/>
      <c r="D66" s="264"/>
      <c r="E66" s="264"/>
      <c r="F66" s="264"/>
      <c r="G66" s="264"/>
      <c r="H66" s="264"/>
      <c r="I66" s="264"/>
      <c r="J66" s="264"/>
      <c r="K66" s="265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63"/>
      <c r="C70" s="264"/>
      <c r="D70" s="264"/>
      <c r="E70" s="264"/>
      <c r="F70" s="264"/>
      <c r="G70" s="264"/>
      <c r="H70" s="264"/>
      <c r="I70" s="264"/>
      <c r="J70" s="264"/>
      <c r="K70" s="265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63"/>
      <c r="C74" s="264"/>
      <c r="D74" s="264"/>
      <c r="E74" s="264"/>
      <c r="F74" s="264"/>
      <c r="G74" s="264"/>
      <c r="H74" s="264"/>
      <c r="I74" s="264"/>
      <c r="J74" s="264"/>
      <c r="K74" s="265"/>
    </row>
    <row r="75" spans="1:11" ht="15.75" thickBot="1">
      <c r="A75" s="44" t="s">
        <v>39</v>
      </c>
      <c r="B75" s="263"/>
      <c r="C75" s="264"/>
      <c r="D75" s="264"/>
      <c r="E75" s="264"/>
      <c r="F75" s="264"/>
      <c r="G75" s="264"/>
      <c r="H75" s="264"/>
      <c r="I75" s="264"/>
      <c r="J75" s="264"/>
      <c r="K75" s="265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63"/>
      <c r="C79" s="264"/>
      <c r="D79" s="264"/>
      <c r="E79" s="264"/>
      <c r="F79" s="264"/>
      <c r="G79" s="264"/>
      <c r="H79" s="264"/>
      <c r="I79" s="264"/>
      <c r="J79" s="264"/>
      <c r="K79" s="265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63"/>
      <c r="C83" s="264"/>
      <c r="D83" s="264"/>
      <c r="E83" s="264"/>
      <c r="F83" s="264"/>
      <c r="G83" s="264"/>
      <c r="H83" s="264"/>
      <c r="I83" s="264"/>
      <c r="J83" s="264"/>
      <c r="K83" s="265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69" t="s">
        <v>47</v>
      </c>
      <c r="B89" s="269"/>
      <c r="C89" s="269"/>
      <c r="D89" s="269"/>
      <c r="E89" s="269"/>
      <c r="F89" s="269"/>
      <c r="G89" s="269"/>
      <c r="H89" s="269"/>
      <c r="I89" s="269"/>
      <c r="J89" s="269"/>
      <c r="K89" s="269"/>
    </row>
    <row r="90" spans="1:11" ht="15.75" thickBot="1">
      <c r="A90" s="43" t="s">
        <v>30</v>
      </c>
      <c r="B90" s="266" t="s">
        <v>31</v>
      </c>
      <c r="C90" s="267"/>
      <c r="D90" s="267"/>
      <c r="E90" s="267"/>
      <c r="F90" s="267"/>
      <c r="G90" s="267"/>
      <c r="H90" s="267"/>
      <c r="I90" s="267"/>
      <c r="J90" s="267"/>
      <c r="K90" s="268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63"/>
      <c r="C92" s="264"/>
      <c r="D92" s="264"/>
      <c r="E92" s="264"/>
      <c r="F92" s="264"/>
      <c r="G92" s="264"/>
      <c r="H92" s="264"/>
      <c r="I92" s="264"/>
      <c r="J92" s="264"/>
      <c r="K92" s="265"/>
    </row>
    <row r="93" spans="1:11" ht="15.75" thickBot="1">
      <c r="A93" s="44" t="s">
        <v>49</v>
      </c>
      <c r="B93" s="263"/>
      <c r="C93" s="264"/>
      <c r="D93" s="264"/>
      <c r="E93" s="264"/>
      <c r="F93" s="264"/>
      <c r="G93" s="264"/>
      <c r="H93" s="264"/>
      <c r="I93" s="264"/>
      <c r="J93" s="264"/>
      <c r="K93" s="265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63"/>
      <c r="C97" s="264"/>
      <c r="D97" s="264"/>
      <c r="E97" s="264"/>
      <c r="F97" s="264"/>
      <c r="G97" s="264"/>
      <c r="H97" s="264"/>
      <c r="I97" s="264"/>
      <c r="J97" s="264"/>
      <c r="K97" s="265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69" t="s">
        <v>54</v>
      </c>
      <c r="B102" s="269"/>
      <c r="C102" s="269"/>
      <c r="D102" s="269"/>
      <c r="E102" s="269"/>
      <c r="F102" s="269"/>
      <c r="G102" s="269"/>
      <c r="H102" s="269"/>
      <c r="I102" s="269"/>
      <c r="J102" s="269"/>
      <c r="K102" s="269"/>
    </row>
    <row r="103" spans="1:11" ht="15.75" thickBot="1">
      <c r="A103" s="43" t="s">
        <v>30</v>
      </c>
      <c r="B103" s="266" t="s">
        <v>31</v>
      </c>
      <c r="C103" s="267"/>
      <c r="D103" s="267"/>
      <c r="E103" s="267"/>
      <c r="F103" s="267"/>
      <c r="G103" s="267"/>
      <c r="H103" s="267"/>
      <c r="I103" s="267"/>
      <c r="J103" s="267"/>
      <c r="K103" s="268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63"/>
      <c r="C105" s="264"/>
      <c r="D105" s="264"/>
      <c r="E105" s="264"/>
      <c r="F105" s="264"/>
      <c r="G105" s="264"/>
      <c r="H105" s="264"/>
      <c r="I105" s="264"/>
      <c r="J105" s="264"/>
      <c r="K105" s="265"/>
    </row>
    <row r="106" spans="1:11" ht="15.75" thickBot="1">
      <c r="A106" s="44" t="s">
        <v>49</v>
      </c>
      <c r="B106" s="263"/>
      <c r="C106" s="264"/>
      <c r="D106" s="264"/>
      <c r="E106" s="264"/>
      <c r="F106" s="264"/>
      <c r="G106" s="264"/>
      <c r="H106" s="264"/>
      <c r="I106" s="264"/>
      <c r="J106" s="264"/>
      <c r="K106" s="265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63"/>
      <c r="C110" s="264"/>
      <c r="D110" s="264"/>
      <c r="E110" s="264"/>
      <c r="F110" s="264"/>
      <c r="G110" s="264"/>
      <c r="H110" s="264"/>
      <c r="I110" s="264"/>
      <c r="J110" s="264"/>
      <c r="K110" s="265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48:K48"/>
    <mergeCell ref="A1:H1"/>
    <mergeCell ref="B38:K38"/>
    <mergeCell ref="B40:K40"/>
    <mergeCell ref="A45:K45"/>
    <mergeCell ref="B46:K46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tabSelected="1" workbookViewId="0">
      <selection activeCell="C33" sqref="C33"/>
    </sheetView>
  </sheetViews>
  <sheetFormatPr defaultRowHeight="15"/>
  <cols>
    <col min="1" max="1" width="44" customWidth="1"/>
  </cols>
  <sheetData>
    <row r="3" spans="1:11">
      <c r="A3" s="270" t="s">
        <v>57</v>
      </c>
      <c r="B3" s="270"/>
      <c r="C3" s="270"/>
      <c r="D3" s="270"/>
      <c r="E3" s="270"/>
      <c r="F3" s="270"/>
      <c r="G3" s="270"/>
      <c r="H3" s="270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F149" sqref="F14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273" t="s">
        <v>473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</row>
    <row r="2" spans="1:13" ht="15.75" thickBot="1"/>
    <row r="3" spans="1:13">
      <c r="A3" s="274" t="s">
        <v>84</v>
      </c>
      <c r="B3" s="67" t="s">
        <v>85</v>
      </c>
      <c r="C3" s="277" t="s">
        <v>86</v>
      </c>
      <c r="D3" s="278"/>
      <c r="E3" s="278"/>
      <c r="F3" s="279"/>
      <c r="G3" s="280" t="s">
        <v>87</v>
      </c>
      <c r="H3" s="281"/>
      <c r="I3" s="281"/>
      <c r="J3" s="282"/>
      <c r="K3" s="283" t="s">
        <v>88</v>
      </c>
      <c r="L3" s="284"/>
      <c r="M3" s="285"/>
    </row>
    <row r="4" spans="1:13">
      <c r="A4" s="275"/>
      <c r="B4" s="68" t="s">
        <v>89</v>
      </c>
      <c r="C4" s="292">
        <v>42.5</v>
      </c>
      <c r="D4" s="293"/>
      <c r="E4" s="293"/>
      <c r="F4" s="294"/>
      <c r="G4" s="295">
        <v>511.8</v>
      </c>
      <c r="H4" s="296"/>
      <c r="I4" s="296"/>
      <c r="J4" s="297"/>
      <c r="K4" s="286"/>
      <c r="L4" s="287"/>
      <c r="M4" s="288"/>
    </row>
    <row r="5" spans="1:13">
      <c r="A5" s="275"/>
      <c r="B5" s="68" t="s">
        <v>474</v>
      </c>
      <c r="C5" s="298">
        <f>33.4954</f>
        <v>33.495399999999997</v>
      </c>
      <c r="D5" s="299"/>
      <c r="E5" s="299"/>
      <c r="F5" s="300"/>
      <c r="G5" s="301">
        <v>1</v>
      </c>
      <c r="H5" s="302"/>
      <c r="I5" s="302"/>
      <c r="J5" s="303"/>
      <c r="K5" s="289"/>
      <c r="L5" s="290"/>
      <c r="M5" s="291"/>
    </row>
    <row r="6" spans="1:13" ht="52.5" thickBot="1">
      <c r="A6" s="276"/>
      <c r="B6" s="69" t="s">
        <v>90</v>
      </c>
      <c r="C6" s="238" t="s">
        <v>91</v>
      </c>
      <c r="D6" s="239" t="s">
        <v>92</v>
      </c>
      <c r="E6" s="240" t="s">
        <v>93</v>
      </c>
      <c r="F6" s="241" t="s">
        <v>94</v>
      </c>
      <c r="G6" s="70" t="s">
        <v>91</v>
      </c>
      <c r="H6" s="71" t="s">
        <v>92</v>
      </c>
      <c r="I6" s="72" t="s">
        <v>93</v>
      </c>
      <c r="J6" s="73" t="s">
        <v>94</v>
      </c>
      <c r="K6" s="74" t="s">
        <v>93</v>
      </c>
      <c r="L6" s="75" t="s">
        <v>94</v>
      </c>
      <c r="M6" s="76" t="s">
        <v>92</v>
      </c>
    </row>
    <row r="7" spans="1:13">
      <c r="A7" s="77"/>
      <c r="B7" s="68" t="s">
        <v>95</v>
      </c>
      <c r="C7" s="227">
        <f>2983/C5</f>
        <v>89.057004842455981</v>
      </c>
      <c r="D7" s="227" t="s">
        <v>96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97</v>
      </c>
      <c r="C8" s="227">
        <f>2652.082/C5</f>
        <v>79.177498999862678</v>
      </c>
      <c r="D8" s="227" t="s">
        <v>96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98</v>
      </c>
      <c r="B9" s="85" t="s">
        <v>99</v>
      </c>
      <c r="C9" s="243">
        <f>1209.097/C5</f>
        <v>36.097404419711367</v>
      </c>
      <c r="D9" s="243" t="s">
        <v>96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100</v>
      </c>
      <c r="B10" s="92" t="s">
        <v>101</v>
      </c>
      <c r="C10" s="243">
        <f>(477.854+78.673)/C5</f>
        <v>16.615027735151696</v>
      </c>
      <c r="D10" s="243" t="s">
        <v>96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102</v>
      </c>
      <c r="B11" s="85" t="s">
        <v>103</v>
      </c>
      <c r="C11" s="243">
        <f>886.458/C5</f>
        <v>26.465066844999615</v>
      </c>
      <c r="D11" s="243" t="s">
        <v>96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104</v>
      </c>
      <c r="B12" s="68" t="s">
        <v>105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106</v>
      </c>
      <c r="B13" s="92" t="s">
        <v>107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108</v>
      </c>
      <c r="B14" s="92" t="s">
        <v>109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110</v>
      </c>
      <c r="B15" s="92" t="s">
        <v>111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112</v>
      </c>
      <c r="B16" s="92" t="s">
        <v>113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114</v>
      </c>
      <c r="B17" s="92" t="s">
        <v>115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116</v>
      </c>
      <c r="B18" s="92" t="s">
        <v>117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118</v>
      </c>
      <c r="B19" s="92" t="s">
        <v>119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120</v>
      </c>
      <c r="B20" s="92" t="s">
        <v>121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122</v>
      </c>
      <c r="B21" s="92" t="s">
        <v>123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124</v>
      </c>
      <c r="B22" s="92" t="s">
        <v>125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126</v>
      </c>
      <c r="B23" s="92" t="s">
        <v>127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128</v>
      </c>
      <c r="B24" s="105" t="s">
        <v>129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350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130</v>
      </c>
    </row>
    <row r="27" spans="1:22">
      <c r="A27" t="s">
        <v>131</v>
      </c>
    </row>
    <row r="30" spans="1:22">
      <c r="B30" s="52" t="s">
        <v>132</v>
      </c>
      <c r="C30" s="52" t="s">
        <v>133</v>
      </c>
      <c r="D30" s="52" t="s">
        <v>134</v>
      </c>
      <c r="E30" s="52" t="s">
        <v>135</v>
      </c>
      <c r="F30" s="52" t="s">
        <v>136</v>
      </c>
      <c r="I30" s="304" t="s">
        <v>251</v>
      </c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111"/>
      <c r="V30" s="111"/>
    </row>
    <row r="31" spans="1:22">
      <c r="A31" s="52">
        <v>42090</v>
      </c>
      <c r="B31">
        <v>2017</v>
      </c>
      <c r="C31" t="s">
        <v>137</v>
      </c>
      <c r="D31" t="s">
        <v>138</v>
      </c>
      <c r="E31" t="s">
        <v>139</v>
      </c>
      <c r="F31" t="s">
        <v>140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271" t="s">
        <v>252</v>
      </c>
      <c r="V31" s="272"/>
    </row>
    <row r="32" spans="1:22">
      <c r="A32" s="52">
        <v>42091</v>
      </c>
      <c r="B32">
        <v>2017</v>
      </c>
      <c r="C32" t="s">
        <v>137</v>
      </c>
      <c r="D32" t="s">
        <v>138</v>
      </c>
      <c r="E32" t="s">
        <v>141</v>
      </c>
      <c r="F32" t="s">
        <v>142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253</v>
      </c>
      <c r="R32" s="114" t="s">
        <v>254</v>
      </c>
      <c r="S32" s="114" t="s">
        <v>255</v>
      </c>
      <c r="T32" s="114" t="s">
        <v>256</v>
      </c>
      <c r="U32" s="125" t="s">
        <v>257</v>
      </c>
      <c r="V32" s="135" t="s">
        <v>258</v>
      </c>
    </row>
    <row r="33" spans="1:22" ht="19.5">
      <c r="A33" s="52">
        <v>42092</v>
      </c>
      <c r="B33">
        <v>2017</v>
      </c>
      <c r="C33" t="s">
        <v>137</v>
      </c>
      <c r="D33" t="s">
        <v>138</v>
      </c>
      <c r="E33" t="s">
        <v>143</v>
      </c>
      <c r="F33" t="s">
        <v>144</v>
      </c>
      <c r="I33" s="115" t="s">
        <v>259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137</v>
      </c>
      <c r="D34" t="s">
        <v>138</v>
      </c>
      <c r="E34" t="s">
        <v>145</v>
      </c>
      <c r="F34" t="s">
        <v>146</v>
      </c>
      <c r="I34" s="118" t="s">
        <v>260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137</v>
      </c>
      <c r="D35" t="s">
        <v>138</v>
      </c>
      <c r="E35" t="s">
        <v>147</v>
      </c>
      <c r="F35" t="s">
        <v>148</v>
      </c>
      <c r="I35" s="121" t="s">
        <v>261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137</v>
      </c>
      <c r="D36" t="s">
        <v>138</v>
      </c>
      <c r="E36" t="s">
        <v>149</v>
      </c>
      <c r="F36" t="s">
        <v>150</v>
      </c>
      <c r="I36" s="121" t="s">
        <v>262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137</v>
      </c>
      <c r="D37" t="s">
        <v>138</v>
      </c>
      <c r="E37" t="s">
        <v>151</v>
      </c>
      <c r="F37" t="s">
        <v>152</v>
      </c>
      <c r="I37" s="121" t="s">
        <v>263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137</v>
      </c>
      <c r="D38" t="s">
        <v>138</v>
      </c>
      <c r="E38" t="s">
        <v>153</v>
      </c>
      <c r="F38" t="s">
        <v>154</v>
      </c>
      <c r="I38" s="121" t="s">
        <v>264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137</v>
      </c>
      <c r="D39" t="s">
        <v>138</v>
      </c>
      <c r="E39" t="s">
        <v>155</v>
      </c>
      <c r="F39" t="s">
        <v>156</v>
      </c>
      <c r="I39" s="118" t="s">
        <v>260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137</v>
      </c>
      <c r="D40" t="s">
        <v>138</v>
      </c>
      <c r="E40" t="s">
        <v>157</v>
      </c>
      <c r="F40" t="s">
        <v>158</v>
      </c>
      <c r="I40" s="122" t="s">
        <v>265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137</v>
      </c>
      <c r="D41" t="s">
        <v>138</v>
      </c>
      <c r="E41" t="s">
        <v>159</v>
      </c>
      <c r="F41" t="s">
        <v>160</v>
      </c>
      <c r="I41" s="122" t="s">
        <v>266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137</v>
      </c>
      <c r="D42" t="s">
        <v>138</v>
      </c>
      <c r="E42" t="s">
        <v>161</v>
      </c>
      <c r="F42" t="s">
        <v>162</v>
      </c>
      <c r="I42" s="122" t="s">
        <v>267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137</v>
      </c>
      <c r="D43" t="s">
        <v>138</v>
      </c>
      <c r="E43" t="s">
        <v>163</v>
      </c>
      <c r="F43" t="s">
        <v>164</v>
      </c>
      <c r="I43" s="115" t="s">
        <v>268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137</v>
      </c>
      <c r="D44" t="s">
        <v>138</v>
      </c>
      <c r="E44" t="s">
        <v>165</v>
      </c>
      <c r="F44" t="s">
        <v>166</v>
      </c>
      <c r="I44" s="118" t="s">
        <v>260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137</v>
      </c>
      <c r="D45" t="s">
        <v>138</v>
      </c>
      <c r="E45" t="s">
        <v>167</v>
      </c>
      <c r="F45" t="s">
        <v>168</v>
      </c>
      <c r="I45" s="121" t="s">
        <v>269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137</v>
      </c>
      <c r="D46" t="s">
        <v>138</v>
      </c>
      <c r="E46" t="s">
        <v>169</v>
      </c>
      <c r="F46" t="s">
        <v>170</v>
      </c>
      <c r="I46" s="121" t="s">
        <v>270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137</v>
      </c>
      <c r="D47" t="s">
        <v>138</v>
      </c>
      <c r="E47" t="s">
        <v>171</v>
      </c>
      <c r="F47" t="s">
        <v>172</v>
      </c>
      <c r="I47" s="121" t="s">
        <v>271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137</v>
      </c>
      <c r="D48" t="s">
        <v>138</v>
      </c>
      <c r="E48" t="s">
        <v>173</v>
      </c>
      <c r="F48" t="s">
        <v>174</v>
      </c>
      <c r="I48" s="118" t="s">
        <v>260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137</v>
      </c>
      <c r="D49" t="s">
        <v>138</v>
      </c>
      <c r="E49" t="s">
        <v>175</v>
      </c>
      <c r="F49" t="s">
        <v>176</v>
      </c>
      <c r="I49" s="122" t="s">
        <v>272</v>
      </c>
      <c r="J49" s="119" t="s">
        <v>273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137</v>
      </c>
      <c r="D50" t="s">
        <v>138</v>
      </c>
      <c r="E50" t="s">
        <v>177</v>
      </c>
      <c r="F50" t="s">
        <v>178</v>
      </c>
      <c r="I50" s="122" t="s">
        <v>274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137</v>
      </c>
      <c r="D51" t="s">
        <v>138</v>
      </c>
      <c r="E51" t="s">
        <v>179</v>
      </c>
      <c r="F51" t="s">
        <v>180</v>
      </c>
      <c r="I51" s="122" t="s">
        <v>266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137</v>
      </c>
      <c r="D52" t="s">
        <v>138</v>
      </c>
      <c r="E52" t="s">
        <v>181</v>
      </c>
      <c r="F52" t="s">
        <v>182</v>
      </c>
      <c r="I52" s="121" t="s">
        <v>275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137</v>
      </c>
      <c r="D53" t="s">
        <v>138</v>
      </c>
      <c r="E53" t="s">
        <v>183</v>
      </c>
      <c r="F53" t="s">
        <v>184</v>
      </c>
      <c r="I53" s="121" t="s">
        <v>276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137</v>
      </c>
      <c r="D54" t="s">
        <v>138</v>
      </c>
      <c r="E54" t="s">
        <v>185</v>
      </c>
      <c r="F54" t="s">
        <v>186</v>
      </c>
      <c r="I54" s="118" t="s">
        <v>260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137</v>
      </c>
      <c r="D55" t="s">
        <v>138</v>
      </c>
      <c r="E55" t="s">
        <v>187</v>
      </c>
      <c r="F55" t="s">
        <v>188</v>
      </c>
      <c r="I55" s="122" t="s">
        <v>277</v>
      </c>
      <c r="J55" s="119" t="s">
        <v>278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137</v>
      </c>
      <c r="D56" t="s">
        <v>138</v>
      </c>
      <c r="E56" t="s">
        <v>189</v>
      </c>
      <c r="F56" t="s">
        <v>190</v>
      </c>
      <c r="I56" s="122" t="s">
        <v>279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137</v>
      </c>
      <c r="D57" t="s">
        <v>138</v>
      </c>
      <c r="E57" t="s">
        <v>191</v>
      </c>
      <c r="F57" t="s">
        <v>192</v>
      </c>
      <c r="I57" s="122" t="s">
        <v>280</v>
      </c>
      <c r="J57" s="119" t="s">
        <v>281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137</v>
      </c>
      <c r="D58" t="s">
        <v>138</v>
      </c>
      <c r="E58" t="s">
        <v>193</v>
      </c>
      <c r="F58" t="s">
        <v>194</v>
      </c>
      <c r="I58" s="124" t="s">
        <v>282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137</v>
      </c>
      <c r="D59" t="s">
        <v>138</v>
      </c>
      <c r="E59" t="s">
        <v>195</v>
      </c>
      <c r="F59" t="s">
        <v>196</v>
      </c>
      <c r="I59" s="313" t="s">
        <v>283</v>
      </c>
      <c r="J59" s="319">
        <v>6332.1</v>
      </c>
      <c r="K59" s="319">
        <v>7771</v>
      </c>
      <c r="L59" s="319">
        <v>10126</v>
      </c>
      <c r="M59" s="319">
        <v>13716.3</v>
      </c>
      <c r="N59" s="319">
        <v>14372.8</v>
      </c>
      <c r="O59" s="319">
        <v>18485.599999999999</v>
      </c>
      <c r="P59" s="319">
        <v>21637.9</v>
      </c>
      <c r="Q59" s="319">
        <v>25206.400000000001</v>
      </c>
      <c r="R59" s="325">
        <v>26719.4</v>
      </c>
      <c r="S59" s="319">
        <v>26782.1</v>
      </c>
      <c r="T59" s="327">
        <v>31803.1</v>
      </c>
      <c r="U59" s="311">
        <v>37079.9</v>
      </c>
      <c r="V59" s="321">
        <v>47269.7</v>
      </c>
    </row>
    <row r="60" spans="1:22">
      <c r="A60" s="52">
        <v>42119</v>
      </c>
      <c r="B60">
        <v>2017</v>
      </c>
      <c r="C60" t="s">
        <v>137</v>
      </c>
      <c r="D60" t="s">
        <v>138</v>
      </c>
      <c r="E60" t="s">
        <v>197</v>
      </c>
      <c r="F60" t="s">
        <v>198</v>
      </c>
      <c r="I60" s="315"/>
      <c r="J60" s="320"/>
      <c r="K60" s="320"/>
      <c r="L60" s="320"/>
      <c r="M60" s="320"/>
      <c r="N60" s="320"/>
      <c r="O60" s="320"/>
      <c r="P60" s="320"/>
      <c r="Q60" s="320"/>
      <c r="R60" s="326"/>
      <c r="S60" s="320"/>
      <c r="T60" s="328"/>
      <c r="U60" s="312"/>
      <c r="V60" s="322"/>
    </row>
    <row r="61" spans="1:22">
      <c r="A61" s="52">
        <v>42120</v>
      </c>
      <c r="B61">
        <v>2017</v>
      </c>
      <c r="C61" t="s">
        <v>137</v>
      </c>
      <c r="D61" t="s">
        <v>138</v>
      </c>
      <c r="E61" t="s">
        <v>199</v>
      </c>
      <c r="F61" t="s">
        <v>200</v>
      </c>
      <c r="I61" s="313" t="s">
        <v>284</v>
      </c>
      <c r="J61" s="316">
        <v>123.9</v>
      </c>
      <c r="K61" s="316">
        <v>111.8</v>
      </c>
      <c r="L61" s="316">
        <v>114.8</v>
      </c>
      <c r="M61" s="316">
        <v>107.6</v>
      </c>
      <c r="N61" s="316">
        <v>90</v>
      </c>
      <c r="O61" s="316">
        <v>117.1</v>
      </c>
      <c r="P61" s="316">
        <v>108</v>
      </c>
      <c r="Q61" s="316">
        <v>113.9</v>
      </c>
      <c r="R61" s="330">
        <v>106.1</v>
      </c>
      <c r="S61" s="316">
        <v>88.5</v>
      </c>
      <c r="T61" s="327">
        <v>79.599999999999994</v>
      </c>
      <c r="U61" s="308">
        <v>102</v>
      </c>
      <c r="V61" s="323">
        <v>110.9</v>
      </c>
    </row>
    <row r="62" spans="1:22">
      <c r="A62" s="52">
        <v>42121</v>
      </c>
      <c r="B62">
        <v>2017</v>
      </c>
      <c r="C62" t="s">
        <v>137</v>
      </c>
      <c r="D62" t="s">
        <v>138</v>
      </c>
      <c r="E62" t="s">
        <v>201</v>
      </c>
      <c r="F62" t="s">
        <v>202</v>
      </c>
      <c r="I62" s="314"/>
      <c r="J62" s="317"/>
      <c r="K62" s="317"/>
      <c r="L62" s="317"/>
      <c r="M62" s="317"/>
      <c r="N62" s="317"/>
      <c r="O62" s="317"/>
      <c r="P62" s="317"/>
      <c r="Q62" s="317"/>
      <c r="R62" s="331"/>
      <c r="S62" s="317"/>
      <c r="T62" s="329"/>
      <c r="U62" s="309"/>
      <c r="V62" s="324"/>
    </row>
    <row r="63" spans="1:22">
      <c r="A63" s="52">
        <v>42122</v>
      </c>
      <c r="B63">
        <v>2017</v>
      </c>
      <c r="C63" t="s">
        <v>137</v>
      </c>
      <c r="D63" t="s">
        <v>138</v>
      </c>
      <c r="E63" t="s">
        <v>203</v>
      </c>
      <c r="F63" t="s">
        <v>204</v>
      </c>
      <c r="I63" s="315"/>
      <c r="J63" s="318"/>
      <c r="K63" s="318"/>
      <c r="L63" s="318"/>
      <c r="M63" s="318"/>
      <c r="N63" s="318"/>
      <c r="O63" s="318"/>
      <c r="P63" s="318"/>
      <c r="Q63" s="318"/>
      <c r="R63" s="332"/>
      <c r="S63" s="318"/>
      <c r="T63" s="328"/>
      <c r="U63" s="310"/>
      <c r="V63" s="324"/>
    </row>
    <row r="64" spans="1:22" ht="16.5">
      <c r="A64" s="52">
        <v>42123</v>
      </c>
      <c r="B64">
        <v>2017</v>
      </c>
      <c r="C64" t="s">
        <v>137</v>
      </c>
      <c r="D64" t="s">
        <v>138</v>
      </c>
      <c r="E64" t="s">
        <v>205</v>
      </c>
      <c r="F64" t="s">
        <v>154</v>
      </c>
      <c r="I64" s="305" t="s">
        <v>285</v>
      </c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6"/>
    </row>
    <row r="65" spans="1:22">
      <c r="A65" s="52">
        <v>42124</v>
      </c>
      <c r="B65">
        <v>2017</v>
      </c>
      <c r="C65" t="s">
        <v>137</v>
      </c>
      <c r="D65" t="s">
        <v>138</v>
      </c>
      <c r="E65" t="s">
        <v>206</v>
      </c>
      <c r="F65" t="s">
        <v>154</v>
      </c>
      <c r="I65" s="307" t="s">
        <v>286</v>
      </c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6"/>
    </row>
    <row r="66" spans="1:22">
      <c r="A66" s="52">
        <v>42125</v>
      </c>
      <c r="B66">
        <v>2017</v>
      </c>
      <c r="C66" t="s">
        <v>137</v>
      </c>
      <c r="D66" t="s">
        <v>138</v>
      </c>
      <c r="E66" t="s">
        <v>207</v>
      </c>
      <c r="F66" t="s">
        <v>154</v>
      </c>
    </row>
    <row r="67" spans="1:22">
      <c r="A67" s="52">
        <v>42126</v>
      </c>
      <c r="B67">
        <v>2017</v>
      </c>
      <c r="C67" t="s">
        <v>137</v>
      </c>
      <c r="D67" t="s">
        <v>138</v>
      </c>
      <c r="E67" t="s">
        <v>208</v>
      </c>
      <c r="F67" t="s">
        <v>209</v>
      </c>
    </row>
    <row r="68" spans="1:22">
      <c r="A68" s="52">
        <v>42127</v>
      </c>
      <c r="B68">
        <v>2017</v>
      </c>
      <c r="C68" t="s">
        <v>137</v>
      </c>
      <c r="D68" t="s">
        <v>138</v>
      </c>
      <c r="E68" t="s">
        <v>210</v>
      </c>
      <c r="F68" t="s">
        <v>211</v>
      </c>
    </row>
    <row r="69" spans="1:22">
      <c r="A69" s="52">
        <v>42128</v>
      </c>
      <c r="B69">
        <v>2017</v>
      </c>
      <c r="C69" t="s">
        <v>137</v>
      </c>
      <c r="D69" t="s">
        <v>138</v>
      </c>
      <c r="E69" t="s">
        <v>212</v>
      </c>
      <c r="F69" t="s">
        <v>213</v>
      </c>
      <c r="I69" s="136"/>
      <c r="J69" s="333" t="s">
        <v>287</v>
      </c>
      <c r="K69" s="333"/>
      <c r="L69" s="333"/>
      <c r="M69" s="333"/>
      <c r="N69" s="333"/>
      <c r="O69" s="333"/>
      <c r="P69" s="333"/>
      <c r="Q69" s="333"/>
      <c r="R69" s="136"/>
    </row>
    <row r="70" spans="1:22">
      <c r="A70" s="52">
        <v>42129</v>
      </c>
      <c r="B70">
        <v>2017</v>
      </c>
      <c r="C70" t="s">
        <v>137</v>
      </c>
      <c r="D70" t="s">
        <v>138</v>
      </c>
      <c r="E70" t="s">
        <v>214</v>
      </c>
      <c r="F70" t="s">
        <v>215</v>
      </c>
      <c r="I70" s="337" t="s">
        <v>288</v>
      </c>
      <c r="J70" s="337"/>
      <c r="K70" s="337"/>
      <c r="L70" s="337"/>
      <c r="M70" s="337"/>
      <c r="N70" s="337"/>
      <c r="O70" s="337"/>
      <c r="P70" s="337"/>
      <c r="Q70" s="337"/>
      <c r="R70" s="337"/>
    </row>
    <row r="71" spans="1:22">
      <c r="A71" s="52">
        <v>42130</v>
      </c>
      <c r="B71">
        <v>2017</v>
      </c>
      <c r="C71" t="s">
        <v>137</v>
      </c>
      <c r="D71" t="s">
        <v>138</v>
      </c>
      <c r="E71" t="s">
        <v>216</v>
      </c>
      <c r="F71" t="s">
        <v>217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289</v>
      </c>
      <c r="P71" s="148" t="s">
        <v>290</v>
      </c>
      <c r="Q71" s="148" t="s">
        <v>291</v>
      </c>
      <c r="R71" s="144" t="s">
        <v>292</v>
      </c>
    </row>
    <row r="72" spans="1:22" ht="216.75">
      <c r="A72" s="52">
        <v>42131</v>
      </c>
      <c r="B72">
        <v>2017</v>
      </c>
      <c r="C72" t="s">
        <v>137</v>
      </c>
      <c r="D72" t="s">
        <v>138</v>
      </c>
      <c r="E72" t="s">
        <v>218</v>
      </c>
      <c r="F72" t="s">
        <v>219</v>
      </c>
      <c r="I72" s="136"/>
      <c r="J72" s="145" t="s">
        <v>293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137</v>
      </c>
      <c r="D73" t="s">
        <v>138</v>
      </c>
      <c r="E73" t="s">
        <v>220</v>
      </c>
      <c r="F73" t="s">
        <v>221</v>
      </c>
      <c r="I73" s="136"/>
      <c r="J73" s="138" t="s">
        <v>294</v>
      </c>
      <c r="K73" s="334" t="s">
        <v>295</v>
      </c>
      <c r="L73" s="335"/>
      <c r="M73" s="335"/>
      <c r="N73" s="335"/>
      <c r="O73" s="335"/>
      <c r="P73" s="335"/>
      <c r="Q73" s="335"/>
      <c r="R73" s="336"/>
    </row>
    <row r="74" spans="1:22" ht="25.5">
      <c r="A74" s="52">
        <v>42133</v>
      </c>
      <c r="B74">
        <v>2017</v>
      </c>
      <c r="C74" t="s">
        <v>137</v>
      </c>
      <c r="D74" t="s">
        <v>138</v>
      </c>
      <c r="E74" t="s">
        <v>222</v>
      </c>
      <c r="F74" t="s">
        <v>223</v>
      </c>
      <c r="I74" s="136"/>
      <c r="J74" s="139" t="s">
        <v>296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137</v>
      </c>
      <c r="D75" t="s">
        <v>138</v>
      </c>
      <c r="E75" t="s">
        <v>224</v>
      </c>
      <c r="F75" t="s">
        <v>154</v>
      </c>
      <c r="I75" s="136"/>
      <c r="J75" s="139" t="s">
        <v>297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137</v>
      </c>
      <c r="D76" t="s">
        <v>138</v>
      </c>
      <c r="E76" t="s">
        <v>225</v>
      </c>
      <c r="F76" t="s">
        <v>154</v>
      </c>
      <c r="I76" s="136"/>
      <c r="J76" s="139" t="s">
        <v>298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137</v>
      </c>
      <c r="D77" t="s">
        <v>138</v>
      </c>
      <c r="E77" t="s">
        <v>226</v>
      </c>
      <c r="F77" t="s">
        <v>154</v>
      </c>
      <c r="I77" s="136"/>
      <c r="J77" s="139" t="s">
        <v>299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137</v>
      </c>
      <c r="D78" t="s">
        <v>138</v>
      </c>
      <c r="E78" t="s">
        <v>227</v>
      </c>
      <c r="F78" t="s">
        <v>154</v>
      </c>
      <c r="I78" s="136"/>
      <c r="J78" s="139" t="s">
        <v>300</v>
      </c>
      <c r="K78" s="141" t="s">
        <v>301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137</v>
      </c>
      <c r="D79" t="s">
        <v>138</v>
      </c>
      <c r="E79" t="s">
        <v>228</v>
      </c>
      <c r="F79" t="s">
        <v>154</v>
      </c>
      <c r="I79" s="136"/>
      <c r="J79" s="139" t="s">
        <v>302</v>
      </c>
      <c r="K79" s="141" t="s">
        <v>303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137</v>
      </c>
      <c r="D80" t="s">
        <v>138</v>
      </c>
      <c r="E80" t="s">
        <v>229</v>
      </c>
      <c r="F80" t="s">
        <v>230</v>
      </c>
      <c r="I80" s="136"/>
      <c r="J80" s="139" t="s">
        <v>304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137</v>
      </c>
      <c r="D81" t="s">
        <v>138</v>
      </c>
      <c r="E81" t="s">
        <v>231</v>
      </c>
      <c r="F81" t="s">
        <v>232</v>
      </c>
      <c r="I81" s="136"/>
      <c r="J81" s="139" t="s">
        <v>305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137</v>
      </c>
      <c r="D82" t="s">
        <v>138</v>
      </c>
      <c r="E82" t="s">
        <v>233</v>
      </c>
      <c r="F82" t="s">
        <v>234</v>
      </c>
      <c r="I82" s="136"/>
      <c r="J82" s="139" t="s">
        <v>306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137</v>
      </c>
      <c r="D83" t="s">
        <v>138</v>
      </c>
      <c r="E83" t="s">
        <v>235</v>
      </c>
      <c r="F83" t="s">
        <v>236</v>
      </c>
      <c r="I83" s="136"/>
      <c r="J83" s="139" t="s">
        <v>307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137</v>
      </c>
      <c r="D84" t="s">
        <v>138</v>
      </c>
      <c r="E84" t="s">
        <v>237</v>
      </c>
      <c r="F84" t="s">
        <v>238</v>
      </c>
      <c r="J84" s="140" t="s">
        <v>308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137</v>
      </c>
      <c r="D85" t="s">
        <v>138</v>
      </c>
      <c r="E85" t="s">
        <v>239</v>
      </c>
      <c r="F85" t="s">
        <v>240</v>
      </c>
      <c r="J85" s="151" t="s">
        <v>309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137</v>
      </c>
      <c r="D86" t="s">
        <v>138</v>
      </c>
      <c r="E86" t="s">
        <v>241</v>
      </c>
      <c r="F86" t="s">
        <v>154</v>
      </c>
    </row>
    <row r="87" spans="1:18">
      <c r="A87" s="52">
        <v>42146</v>
      </c>
      <c r="B87">
        <v>2017</v>
      </c>
      <c r="C87" t="s">
        <v>137</v>
      </c>
      <c r="D87" t="s">
        <v>138</v>
      </c>
      <c r="E87" t="s">
        <v>242</v>
      </c>
      <c r="F87" t="s">
        <v>243</v>
      </c>
    </row>
    <row r="88" spans="1:18">
      <c r="A88" s="52">
        <v>42147</v>
      </c>
      <c r="B88">
        <v>2017</v>
      </c>
      <c r="C88" t="s">
        <v>137</v>
      </c>
      <c r="D88" t="s">
        <v>138</v>
      </c>
      <c r="E88" t="s">
        <v>244</v>
      </c>
      <c r="F88" t="s">
        <v>245</v>
      </c>
    </row>
    <row r="89" spans="1:18">
      <c r="A89" s="52">
        <v>42148</v>
      </c>
      <c r="B89">
        <v>2017</v>
      </c>
      <c r="C89" t="s">
        <v>137</v>
      </c>
      <c r="D89" t="s">
        <v>138</v>
      </c>
      <c r="E89" t="s">
        <v>246</v>
      </c>
      <c r="F89" t="s">
        <v>247</v>
      </c>
    </row>
    <row r="90" spans="1:18">
      <c r="A90" s="52">
        <v>42149</v>
      </c>
      <c r="B90">
        <v>2017</v>
      </c>
      <c r="C90" t="s">
        <v>137</v>
      </c>
      <c r="D90" t="s">
        <v>138</v>
      </c>
      <c r="E90" t="s">
        <v>248</v>
      </c>
      <c r="F90" t="s">
        <v>249</v>
      </c>
    </row>
    <row r="91" spans="1:18">
      <c r="A91" s="52">
        <v>42150</v>
      </c>
      <c r="B91">
        <v>2017</v>
      </c>
      <c r="C91" t="s">
        <v>137</v>
      </c>
      <c r="D91" t="s">
        <v>138</v>
      </c>
      <c r="E91" t="s">
        <v>250</v>
      </c>
      <c r="F91" t="s">
        <v>154</v>
      </c>
    </row>
    <row r="96" spans="1:18" ht="15.75">
      <c r="C96" s="348" t="s">
        <v>310</v>
      </c>
      <c r="D96" s="348"/>
      <c r="E96" s="348"/>
      <c r="F96" s="348"/>
      <c r="G96" s="348"/>
      <c r="H96" s="348"/>
      <c r="I96" s="348"/>
      <c r="J96" s="349"/>
    </row>
    <row r="97" spans="3:10">
      <c r="C97" s="340"/>
      <c r="D97" s="343">
        <v>2017</v>
      </c>
      <c r="E97" s="344"/>
      <c r="F97" s="344"/>
      <c r="G97" s="344"/>
      <c r="H97" s="344"/>
      <c r="I97" s="344"/>
      <c r="J97" s="345"/>
    </row>
    <row r="98" spans="3:10">
      <c r="C98" s="341"/>
      <c r="D98" s="350" t="s">
        <v>311</v>
      </c>
      <c r="E98" s="343" t="s">
        <v>312</v>
      </c>
      <c r="F98" s="352"/>
      <c r="G98" s="350" t="s">
        <v>313</v>
      </c>
      <c r="H98" s="354" t="s">
        <v>314</v>
      </c>
      <c r="I98" s="354" t="s">
        <v>315</v>
      </c>
      <c r="J98" s="343" t="s">
        <v>316</v>
      </c>
    </row>
    <row r="99" spans="3:10">
      <c r="C99" s="342"/>
      <c r="D99" s="351"/>
      <c r="E99" s="163" t="s">
        <v>317</v>
      </c>
      <c r="F99" s="162" t="s">
        <v>318</v>
      </c>
      <c r="G99" s="353"/>
      <c r="H99" s="355"/>
      <c r="I99" s="355"/>
      <c r="J99" s="356"/>
    </row>
    <row r="100" spans="3:10" ht="51">
      <c r="C100" s="165" t="s">
        <v>319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38" t="s">
        <v>295</v>
      </c>
      <c r="D101" s="339"/>
      <c r="E101" s="339"/>
      <c r="F101" s="339"/>
      <c r="G101" s="339"/>
      <c r="H101" s="339"/>
      <c r="I101" s="339"/>
      <c r="J101" s="339"/>
    </row>
    <row r="102" spans="3:10" ht="38.25">
      <c r="C102" s="166" t="s">
        <v>320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321</v>
      </c>
      <c r="D103" s="338"/>
      <c r="E103" s="338"/>
      <c r="F103" s="338"/>
      <c r="G103" s="338"/>
      <c r="H103" s="338"/>
      <c r="I103" s="338"/>
      <c r="J103" s="178"/>
    </row>
    <row r="104" spans="3:10" ht="89.25">
      <c r="C104" s="168" t="s">
        <v>322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323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324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325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326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327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328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329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330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331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332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333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334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335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336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337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338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339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340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341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342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343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344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345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346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347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348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349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350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351</v>
      </c>
      <c r="D133" s="153"/>
      <c r="E133" s="153"/>
      <c r="F133" s="153"/>
      <c r="G133" s="153"/>
      <c r="H133" s="153"/>
      <c r="I133" s="153"/>
      <c r="J133" s="153"/>
    </row>
    <row r="134" spans="3:10">
      <c r="C134" s="346" t="s">
        <v>352</v>
      </c>
      <c r="D134" s="347"/>
      <c r="E134" s="347"/>
      <c r="F134" s="347"/>
      <c r="G134" s="347"/>
      <c r="H134" s="347"/>
      <c r="I134" s="347"/>
      <c r="J134" s="339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opLeftCell="N7" workbookViewId="0">
      <selection activeCell="AK9" sqref="AK9"/>
    </sheetView>
  </sheetViews>
  <sheetFormatPr defaultRowHeight="15"/>
  <cols>
    <col min="27" max="28" width="10" bestFit="1" customWidth="1"/>
    <col min="30" max="34" width="10" bestFit="1" customWidth="1"/>
  </cols>
  <sheetData>
    <row r="1" spans="1:34" ht="19.5">
      <c r="A1" s="192" t="s">
        <v>378</v>
      </c>
    </row>
    <row r="2" spans="1:34" ht="31.5">
      <c r="A2" s="193"/>
      <c r="B2" s="194" t="s">
        <v>379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380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61" t="s">
        <v>381</v>
      </c>
      <c r="D4" s="362"/>
      <c r="E4" s="362"/>
      <c r="F4" s="362"/>
      <c r="G4" s="363"/>
      <c r="Z4" t="s">
        <v>475</v>
      </c>
    </row>
    <row r="5" spans="1:34" ht="42">
      <c r="A5" s="200" t="s">
        <v>363</v>
      </c>
      <c r="B5" s="201" t="s">
        <v>382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64" t="s">
        <v>425</v>
      </c>
      <c r="N5" s="364"/>
      <c r="O5" s="364"/>
      <c r="P5" s="364"/>
      <c r="Q5" s="364"/>
      <c r="R5" s="364"/>
      <c r="S5" s="364"/>
      <c r="T5" s="364"/>
      <c r="U5" s="364"/>
      <c r="V5" s="364"/>
      <c r="Z5" t="s">
        <v>476</v>
      </c>
    </row>
    <row r="6" spans="1:34" ht="115.5">
      <c r="A6" s="200" t="s">
        <v>383</v>
      </c>
      <c r="B6" s="201" t="s">
        <v>384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380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94.5">
      <c r="A7" s="200" t="s">
        <v>385</v>
      </c>
      <c r="B7" s="201" t="s">
        <v>386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379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379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387</v>
      </c>
      <c r="B8" s="201" t="s">
        <v>388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57" t="s">
        <v>426</v>
      </c>
      <c r="P8" s="358"/>
      <c r="Q8" s="358"/>
      <c r="R8" s="358"/>
      <c r="S8" s="358"/>
      <c r="T8" s="358"/>
      <c r="U8" s="358"/>
      <c r="V8" s="359"/>
      <c r="Y8" s="208"/>
      <c r="Z8" s="208"/>
      <c r="AA8" s="357" t="s">
        <v>477</v>
      </c>
      <c r="AB8" s="358"/>
      <c r="AC8" s="358"/>
      <c r="AD8" s="358"/>
      <c r="AE8" s="358"/>
      <c r="AF8" s="358"/>
      <c r="AG8" s="358"/>
      <c r="AH8" s="359"/>
    </row>
    <row r="9" spans="1:34" ht="52.5">
      <c r="A9" s="200" t="s">
        <v>366</v>
      </c>
      <c r="B9" s="201" t="s">
        <v>389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427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427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390</v>
      </c>
      <c r="B10" s="201" t="s">
        <v>391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385</v>
      </c>
      <c r="N10" s="211" t="s">
        <v>386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385</v>
      </c>
      <c r="Z10" s="211" t="s">
        <v>386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94.5">
      <c r="A11" s="200" t="s">
        <v>392</v>
      </c>
      <c r="B11" s="201" t="s">
        <v>393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390</v>
      </c>
      <c r="N11" s="211" t="s">
        <v>391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390</v>
      </c>
      <c r="Z11" s="211" t="s">
        <v>391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42">
      <c r="A12" s="200" t="s">
        <v>394</v>
      </c>
      <c r="B12" s="201" t="s">
        <v>395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428</v>
      </c>
      <c r="N12" s="211" t="s">
        <v>429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428</v>
      </c>
      <c r="Z12" s="211" t="s">
        <v>429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78.75">
      <c r="A13" s="200" t="s">
        <v>368</v>
      </c>
      <c r="B13" s="201" t="s">
        <v>396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392</v>
      </c>
      <c r="N13" s="211" t="s">
        <v>393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392</v>
      </c>
      <c r="Z13" s="211" t="s">
        <v>393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56.25">
      <c r="A14" s="200" t="s">
        <v>397</v>
      </c>
      <c r="B14" s="201" t="s">
        <v>398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411</v>
      </c>
      <c r="N14" s="211" t="s">
        <v>430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411</v>
      </c>
      <c r="Z14" s="211" t="s">
        <v>430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42">
      <c r="A15" s="200" t="s">
        <v>399</v>
      </c>
      <c r="B15" s="201" t="s">
        <v>400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366</v>
      </c>
      <c r="N15" s="211" t="s">
        <v>431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366</v>
      </c>
      <c r="Z15" s="211" t="s">
        <v>431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115.5">
      <c r="A16" s="200" t="s">
        <v>401</v>
      </c>
      <c r="B16" s="201" t="s">
        <v>402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383</v>
      </c>
      <c r="N16" s="211" t="s">
        <v>432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383</v>
      </c>
      <c r="Z16" s="211" t="s">
        <v>432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403</v>
      </c>
      <c r="B17" s="201" t="s">
        <v>404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387</v>
      </c>
      <c r="N17" s="211" t="s">
        <v>433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387</v>
      </c>
      <c r="Z17" s="211" t="s">
        <v>433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73.5">
      <c r="A18" s="200" t="s">
        <v>405</v>
      </c>
      <c r="B18" s="201" t="s">
        <v>406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409</v>
      </c>
      <c r="N18" s="211" t="s">
        <v>434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409</v>
      </c>
      <c r="Z18" s="211" t="s">
        <v>434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94.5">
      <c r="A19" s="200" t="s">
        <v>407</v>
      </c>
      <c r="B19" s="201" t="s">
        <v>408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399</v>
      </c>
      <c r="N19" s="211" t="s">
        <v>400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399</v>
      </c>
      <c r="Z19" s="211" t="s">
        <v>400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84">
      <c r="A20" s="200" t="s">
        <v>409</v>
      </c>
      <c r="B20" s="201" t="s">
        <v>410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397</v>
      </c>
      <c r="N20" s="211" t="s">
        <v>398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397</v>
      </c>
      <c r="Z20" s="211" t="s">
        <v>398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84">
      <c r="A21" s="200" t="s">
        <v>411</v>
      </c>
      <c r="B21" s="201" t="s">
        <v>412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394</v>
      </c>
      <c r="N21" s="211" t="s">
        <v>435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394</v>
      </c>
      <c r="Z21" s="211" t="s">
        <v>435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45">
      <c r="A22" s="200" t="s">
        <v>413</v>
      </c>
      <c r="B22" s="201" t="s">
        <v>414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403</v>
      </c>
      <c r="N22" s="211" t="s">
        <v>436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403</v>
      </c>
      <c r="Z22" s="211" t="s">
        <v>436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415</v>
      </c>
      <c r="B23" s="201" t="s">
        <v>416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407</v>
      </c>
      <c r="N23" s="211" t="s">
        <v>437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407</v>
      </c>
      <c r="Z23" s="211" t="s">
        <v>437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417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401</v>
      </c>
      <c r="N24" s="211" t="s">
        <v>438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401</v>
      </c>
      <c r="Z24" s="211" t="s">
        <v>438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 ht="31.5">
      <c r="A25" s="200" t="s">
        <v>375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368</v>
      </c>
      <c r="N25" s="211" t="s">
        <v>439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368</v>
      </c>
      <c r="Z25" s="211" t="s">
        <v>439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376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405</v>
      </c>
      <c r="N26" s="211" t="s">
        <v>440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405</v>
      </c>
      <c r="Z26" s="211" t="s">
        <v>440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63">
      <c r="A27" s="203" t="s">
        <v>418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415</v>
      </c>
      <c r="N27" s="211" t="s">
        <v>441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415</v>
      </c>
      <c r="Z27" s="211" t="s">
        <v>441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33.75">
      <c r="M28" s="212" t="s">
        <v>413</v>
      </c>
      <c r="N28" s="211" t="s">
        <v>442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413</v>
      </c>
      <c r="Z28" s="211" t="s">
        <v>442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419</v>
      </c>
      <c r="G29" s="204">
        <v>176263.81834104841</v>
      </c>
      <c r="M29" s="208" t="s">
        <v>443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443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420</v>
      </c>
      <c r="G30" s="205">
        <f>G29/G27</f>
        <v>0.42086272759643351</v>
      </c>
      <c r="M30" s="212" t="s">
        <v>375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375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22.5">
      <c r="A31" s="229" t="s">
        <v>421</v>
      </c>
      <c r="B31" s="229"/>
      <c r="C31" s="229"/>
      <c r="D31" s="229"/>
      <c r="E31" s="229"/>
      <c r="F31" s="229"/>
      <c r="G31" s="252">
        <v>81242.017190041282</v>
      </c>
      <c r="H31" t="s">
        <v>478</v>
      </c>
      <c r="M31" s="212" t="s">
        <v>444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444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422</v>
      </c>
      <c r="G32" s="205">
        <f>G31/G27</f>
        <v>0.19398046219491502</v>
      </c>
      <c r="M32" s="360" t="s">
        <v>445</v>
      </c>
      <c r="N32" s="360"/>
      <c r="O32" s="360"/>
      <c r="P32" s="360"/>
      <c r="Q32" s="360"/>
      <c r="R32" s="360"/>
      <c r="S32" s="360"/>
      <c r="T32" s="360"/>
      <c r="U32" s="360"/>
      <c r="V32" s="360"/>
      <c r="Y32" s="360" t="s">
        <v>445</v>
      </c>
      <c r="Z32" s="360"/>
      <c r="AA32" s="360"/>
      <c r="AB32" s="360"/>
      <c r="AC32" s="360"/>
      <c r="AD32" s="360"/>
      <c r="AE32" s="360"/>
      <c r="AF32" s="360"/>
      <c r="AG32" s="360"/>
      <c r="AH32" s="360"/>
    </row>
    <row r="33" spans="1:34">
      <c r="A33" s="229" t="s">
        <v>423</v>
      </c>
      <c r="B33" s="229"/>
      <c r="C33" s="229"/>
      <c r="D33" s="229"/>
      <c r="E33" s="229"/>
      <c r="F33" s="229"/>
      <c r="G33" s="252">
        <v>4855.1510196421859</v>
      </c>
      <c r="H33" t="s">
        <v>478</v>
      </c>
    </row>
    <row r="34" spans="1:34" ht="52.5">
      <c r="A34" t="s">
        <v>422</v>
      </c>
      <c r="G34" s="205">
        <f>G33/G27</f>
        <v>1.1592578217417174E-2</v>
      </c>
      <c r="Y34" s="208" t="s">
        <v>479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424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478</v>
      </c>
    </row>
    <row r="36" spans="1:34">
      <c r="A36" t="s">
        <v>422</v>
      </c>
      <c r="G36" s="205">
        <f>G35/G27</f>
        <v>0.20557304041233224</v>
      </c>
    </row>
    <row r="56" ht="15" customHeight="1"/>
    <row r="104" ht="15" customHeight="1"/>
    <row r="152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33" sqref="G33"/>
    </sheetView>
  </sheetViews>
  <sheetFormatPr defaultRowHeight="15"/>
  <cols>
    <col min="1" max="1" width="45.7109375" style="153" customWidth="1"/>
    <col min="2" max="2" width="10.42578125" style="262" customWidth="1"/>
    <col min="3" max="3" width="13.28515625" style="153" customWidth="1"/>
    <col min="4" max="4" width="13.5703125" style="153" customWidth="1"/>
    <col min="5" max="5" width="13.28515625" style="153" customWidth="1"/>
    <col min="6" max="6" width="15.7109375" style="153" customWidth="1"/>
    <col min="7" max="16384" width="9.140625" style="153"/>
  </cols>
  <sheetData>
    <row r="1" spans="1:6" ht="26.45" customHeight="1">
      <c r="B1" s="258" t="s">
        <v>499</v>
      </c>
      <c r="C1" s="259" t="s">
        <v>500</v>
      </c>
      <c r="D1" s="259" t="s">
        <v>501</v>
      </c>
      <c r="E1" s="259" t="s">
        <v>502</v>
      </c>
      <c r="F1" s="259" t="s">
        <v>503</v>
      </c>
    </row>
    <row r="2" spans="1:6" ht="19.5">
      <c r="A2" s="260" t="s">
        <v>385</v>
      </c>
      <c r="B2" s="259" t="s">
        <v>386</v>
      </c>
      <c r="C2" s="261">
        <v>27347.555702608606</v>
      </c>
      <c r="D2" s="261">
        <v>-10324.464884899999</v>
      </c>
      <c r="E2" s="261">
        <v>2099.5766678800001</v>
      </c>
      <c r="F2" s="261">
        <v>19122.667485588609</v>
      </c>
    </row>
    <row r="3" spans="1:6">
      <c r="A3" s="260" t="s">
        <v>390</v>
      </c>
      <c r="B3" s="259" t="s">
        <v>391</v>
      </c>
      <c r="C3" s="261">
        <v>12939.887053232369</v>
      </c>
      <c r="D3" s="261">
        <v>-3947.7218735599999</v>
      </c>
      <c r="E3" s="261">
        <v>12504.73243502</v>
      </c>
      <c r="F3" s="261">
        <v>29392.34136181237</v>
      </c>
    </row>
    <row r="4" spans="1:6">
      <c r="A4" s="260" t="s">
        <v>363</v>
      </c>
      <c r="B4" s="259" t="s">
        <v>382</v>
      </c>
      <c r="C4" s="261">
        <v>67869.464518021108</v>
      </c>
      <c r="D4" s="261">
        <v>-30501.237616150007</v>
      </c>
      <c r="E4" s="261">
        <v>34836.373559850006</v>
      </c>
      <c r="F4" s="261">
        <v>72204.6004617211</v>
      </c>
    </row>
    <row r="5" spans="1:6" ht="19.5">
      <c r="A5" s="260" t="s">
        <v>392</v>
      </c>
      <c r="B5" s="259" t="s">
        <v>393</v>
      </c>
      <c r="C5" s="261">
        <v>10677.492611837604</v>
      </c>
      <c r="D5" s="261"/>
      <c r="E5" s="261"/>
      <c r="F5" s="261"/>
    </row>
    <row r="6" spans="1:6" ht="19.5">
      <c r="A6" s="260" t="s">
        <v>411</v>
      </c>
      <c r="B6" s="259" t="s">
        <v>412</v>
      </c>
      <c r="C6" s="261">
        <v>1395.0655346924043</v>
      </c>
      <c r="D6" s="261"/>
      <c r="E6" s="261"/>
      <c r="F6" s="261"/>
    </row>
    <row r="7" spans="1:6">
      <c r="A7" s="260" t="s">
        <v>366</v>
      </c>
      <c r="B7" s="259" t="s">
        <v>389</v>
      </c>
      <c r="C7" s="261">
        <v>12275.854808509359</v>
      </c>
      <c r="D7" s="261">
        <v>-102.25636999999999</v>
      </c>
      <c r="E7" s="261">
        <v>106.65017999999999</v>
      </c>
      <c r="F7" s="261">
        <v>12280.24861850936</v>
      </c>
    </row>
    <row r="8" spans="1:6" ht="19.5">
      <c r="A8" s="260" t="s">
        <v>383</v>
      </c>
      <c r="B8" s="259" t="s">
        <v>384</v>
      </c>
      <c r="C8" s="261">
        <v>31295.353541430108</v>
      </c>
      <c r="D8" s="261"/>
      <c r="E8" s="261"/>
      <c r="F8" s="261"/>
    </row>
    <row r="9" spans="1:6" ht="19.5">
      <c r="A9" s="260" t="s">
        <v>387</v>
      </c>
      <c r="B9" s="259" t="s">
        <v>388</v>
      </c>
      <c r="C9" s="261">
        <v>15809.689960370875</v>
      </c>
      <c r="D9" s="261">
        <v>-5861.4056300000002</v>
      </c>
      <c r="E9" s="261">
        <v>1213.0736299999999</v>
      </c>
      <c r="F9" s="261">
        <v>11161.357960370875</v>
      </c>
    </row>
    <row r="10" spans="1:6">
      <c r="A10" s="260" t="s">
        <v>409</v>
      </c>
      <c r="B10" s="259" t="s">
        <v>410</v>
      </c>
      <c r="C10" s="261">
        <v>1418.865569283292</v>
      </c>
      <c r="D10" s="261"/>
      <c r="E10" s="261"/>
      <c r="F10" s="261"/>
    </row>
    <row r="11" spans="1:6">
      <c r="A11" s="260" t="s">
        <v>399</v>
      </c>
      <c r="B11" s="259" t="s">
        <v>400</v>
      </c>
      <c r="C11" s="261">
        <v>8484.505538301888</v>
      </c>
      <c r="D11" s="261">
        <v>-1760.79458</v>
      </c>
      <c r="E11" s="261">
        <v>423.96979999999996</v>
      </c>
      <c r="F11" s="261">
        <v>7147.6807583018881</v>
      </c>
    </row>
    <row r="12" spans="1:6">
      <c r="A12" s="260" t="s">
        <v>397</v>
      </c>
      <c r="B12" s="259" t="s">
        <v>398</v>
      </c>
      <c r="C12" s="261">
        <v>4554.7927178661939</v>
      </c>
      <c r="D12" s="261">
        <v>-114.01109</v>
      </c>
      <c r="E12" s="261">
        <v>552.91029000000003</v>
      </c>
      <c r="F12" s="261">
        <v>4993.6919178661938</v>
      </c>
    </row>
    <row r="13" spans="1:6">
      <c r="A13" s="260" t="s">
        <v>394</v>
      </c>
      <c r="B13" s="259" t="s">
        <v>395</v>
      </c>
      <c r="C13" s="261">
        <v>8953.8136453531661</v>
      </c>
      <c r="D13" s="261"/>
      <c r="E13" s="261"/>
      <c r="F13" s="261"/>
    </row>
    <row r="14" spans="1:6">
      <c r="A14" s="260" t="s">
        <v>403</v>
      </c>
      <c r="B14" s="259" t="s">
        <v>404</v>
      </c>
      <c r="C14" s="261">
        <v>6453.0804689321194</v>
      </c>
      <c r="D14" s="261"/>
      <c r="E14" s="261"/>
      <c r="F14" s="261"/>
    </row>
    <row r="15" spans="1:6" ht="19.5">
      <c r="A15" s="260" t="s">
        <v>407</v>
      </c>
      <c r="B15" s="259" t="s">
        <v>408</v>
      </c>
      <c r="C15" s="261">
        <v>2662.7463660768672</v>
      </c>
      <c r="D15" s="261">
        <v>-950.91711000000009</v>
      </c>
      <c r="E15" s="261">
        <v>1234.4308000000001</v>
      </c>
      <c r="F15" s="261">
        <v>2946.2600560768669</v>
      </c>
    </row>
    <row r="16" spans="1:6" ht="19.5">
      <c r="A16" s="260" t="s">
        <v>401</v>
      </c>
      <c r="B16" s="259" t="s">
        <v>402</v>
      </c>
      <c r="C16" s="261">
        <v>8909.7854612995652</v>
      </c>
      <c r="D16" s="261">
        <v>-3.8128699999999998</v>
      </c>
      <c r="E16" s="261">
        <v>1055.27134</v>
      </c>
      <c r="F16" s="261">
        <v>9961.2439312995648</v>
      </c>
    </row>
    <row r="17" spans="1:6">
      <c r="A17" s="260" t="s">
        <v>368</v>
      </c>
      <c r="B17" s="259" t="s">
        <v>396</v>
      </c>
      <c r="C17" s="261">
        <v>6768.1959348187365</v>
      </c>
      <c r="D17" s="261"/>
      <c r="E17" s="261"/>
      <c r="F17" s="261"/>
    </row>
    <row r="18" spans="1:6">
      <c r="A18" s="260" t="s">
        <v>405</v>
      </c>
      <c r="B18" s="259" t="s">
        <v>406</v>
      </c>
      <c r="C18" s="261">
        <v>4961.9124248964154</v>
      </c>
      <c r="D18" s="261"/>
      <c r="E18" s="261"/>
      <c r="F18" s="261"/>
    </row>
    <row r="19" spans="1:6">
      <c r="A19" s="260" t="s">
        <v>415</v>
      </c>
      <c r="B19" s="259" t="s">
        <v>416</v>
      </c>
      <c r="C19" s="261">
        <v>1062.6922238180821</v>
      </c>
      <c r="D19" s="261">
        <v>-242.74900000000002</v>
      </c>
      <c r="E19" s="261">
        <v>795.17393000000004</v>
      </c>
      <c r="F19" s="261">
        <v>1615.117153818082</v>
      </c>
    </row>
    <row r="20" spans="1:6">
      <c r="A20" s="260" t="s">
        <v>413</v>
      </c>
      <c r="B20" s="259" t="s">
        <v>414</v>
      </c>
      <c r="C20" s="261">
        <v>1354.6092357669777</v>
      </c>
      <c r="D20" s="261">
        <v>-14.73752</v>
      </c>
      <c r="E20" s="261">
        <v>20.57396</v>
      </c>
      <c r="F20" s="261">
        <f>SUM(C20:E20)</f>
        <v>1360.4456757669777</v>
      </c>
    </row>
    <row r="21" spans="1:6">
      <c r="A21" s="260"/>
      <c r="B21" s="259"/>
      <c r="C21" s="261">
        <f>SUM(C2:C20)</f>
        <v>235195.3633171157</v>
      </c>
      <c r="D21" s="261">
        <f t="shared" ref="D21:F21" si="0">SUM(D2:D20)</f>
        <v>-53824.108544610019</v>
      </c>
      <c r="E21" s="261">
        <f t="shared" si="0"/>
        <v>54842.73659275</v>
      </c>
      <c r="F21" s="261">
        <f t="shared" si="0"/>
        <v>172185.65538113189</v>
      </c>
    </row>
    <row r="24" spans="1:6">
      <c r="A24" t="s">
        <v>498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1" workbookViewId="0">
      <selection activeCell="N16" sqref="N16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496</v>
      </c>
    </row>
    <row r="2" spans="1:17">
      <c r="B2" s="369" t="s">
        <v>353</v>
      </c>
      <c r="C2" s="369"/>
      <c r="D2" s="369"/>
      <c r="E2" s="369"/>
      <c r="F2" s="369"/>
      <c r="G2" s="369"/>
      <c r="K2" s="369" t="s">
        <v>480</v>
      </c>
      <c r="L2" s="369"/>
      <c r="M2" s="369"/>
      <c r="N2" s="369"/>
      <c r="O2" s="369"/>
      <c r="P2" s="369"/>
      <c r="Q2" s="50" t="s">
        <v>497</v>
      </c>
    </row>
    <row r="3" spans="1:17">
      <c r="B3" s="370" t="s">
        <v>354</v>
      </c>
      <c r="C3" s="370"/>
      <c r="D3" s="370"/>
      <c r="E3" s="370"/>
      <c r="K3" s="370" t="s">
        <v>354</v>
      </c>
      <c r="L3" s="370"/>
      <c r="M3" s="370"/>
      <c r="N3" s="370"/>
    </row>
    <row r="4" spans="1:17">
      <c r="A4" s="371" t="s">
        <v>84</v>
      </c>
      <c r="B4" s="371" t="s">
        <v>355</v>
      </c>
      <c r="C4" s="373" t="s">
        <v>356</v>
      </c>
      <c r="D4" s="373" t="s">
        <v>357</v>
      </c>
      <c r="E4" s="373" t="s">
        <v>358</v>
      </c>
      <c r="F4" s="373" t="s">
        <v>359</v>
      </c>
      <c r="G4" s="373" t="s">
        <v>360</v>
      </c>
      <c r="J4" s="371" t="s">
        <v>84</v>
      </c>
      <c r="K4" s="371" t="s">
        <v>355</v>
      </c>
      <c r="L4" s="373" t="s">
        <v>356</v>
      </c>
      <c r="M4" s="373" t="s">
        <v>357</v>
      </c>
      <c r="N4" s="373" t="s">
        <v>358</v>
      </c>
      <c r="O4" s="373" t="s">
        <v>359</v>
      </c>
      <c r="P4" s="373" t="s">
        <v>360</v>
      </c>
    </row>
    <row r="5" spans="1:17" ht="24.75" customHeight="1">
      <c r="A5" s="372"/>
      <c r="B5" s="372"/>
      <c r="C5" s="374"/>
      <c r="D5" s="374"/>
      <c r="E5" s="374"/>
      <c r="F5" s="375"/>
      <c r="G5" s="375"/>
      <c r="J5" s="372"/>
      <c r="K5" s="372"/>
      <c r="L5" s="374"/>
      <c r="M5" s="374"/>
      <c r="N5" s="374"/>
      <c r="O5" s="375"/>
      <c r="P5" s="375"/>
    </row>
    <row r="6" spans="1:17" ht="114.75">
      <c r="A6" s="182">
        <v>1</v>
      </c>
      <c r="B6" s="182" t="s">
        <v>361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361</v>
      </c>
      <c r="L6" s="253" t="s">
        <v>481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362</v>
      </c>
      <c r="C7" s="183">
        <v>147856</v>
      </c>
      <c r="D7" s="183">
        <v>64653</v>
      </c>
      <c r="E7" s="183">
        <v>83203</v>
      </c>
      <c r="F7" s="365">
        <v>3303</v>
      </c>
      <c r="G7" s="367">
        <f>(E7+E8)/F7*1000</f>
        <v>81180.744777475033</v>
      </c>
      <c r="J7" s="184">
        <v>2</v>
      </c>
      <c r="K7" s="184" t="s">
        <v>362</v>
      </c>
      <c r="L7" s="253" t="s">
        <v>482</v>
      </c>
      <c r="M7" s="253">
        <v>166987</v>
      </c>
      <c r="N7" s="253">
        <v>177170</v>
      </c>
      <c r="O7" s="376">
        <v>2440.6</v>
      </c>
      <c r="P7" s="376">
        <f>(N7+N8)/O7*1000</f>
        <v>220043.02220765388</v>
      </c>
    </row>
    <row r="8" spans="1:17" ht="51">
      <c r="A8" s="184">
        <v>3</v>
      </c>
      <c r="B8" s="184" t="s">
        <v>363</v>
      </c>
      <c r="C8" s="183">
        <v>982102</v>
      </c>
      <c r="D8" s="183">
        <v>797165</v>
      </c>
      <c r="E8" s="183">
        <v>184937</v>
      </c>
      <c r="F8" s="366"/>
      <c r="G8" s="368"/>
      <c r="J8" s="184">
        <v>3</v>
      </c>
      <c r="K8" s="184" t="s">
        <v>363</v>
      </c>
      <c r="L8" s="253" t="s">
        <v>483</v>
      </c>
      <c r="M8" s="253">
        <v>1445230</v>
      </c>
      <c r="N8" s="253">
        <v>359867</v>
      </c>
      <c r="O8" s="377"/>
      <c r="P8" s="377"/>
    </row>
    <row r="9" spans="1:17" ht="102">
      <c r="A9" s="184">
        <v>4</v>
      </c>
      <c r="B9" s="184" t="s">
        <v>364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364</v>
      </c>
      <c r="L9" s="253" t="s">
        <v>484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365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365</v>
      </c>
      <c r="L10" s="253" t="s">
        <v>485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366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366</v>
      </c>
      <c r="L11" s="253" t="s">
        <v>486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367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367</v>
      </c>
      <c r="L12" s="253" t="s">
        <v>487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368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368</v>
      </c>
      <c r="L13" s="253" t="s">
        <v>488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369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369</v>
      </c>
      <c r="L14" s="253" t="s">
        <v>489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370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370</v>
      </c>
      <c r="L15" s="253" t="s">
        <v>490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371</v>
      </c>
      <c r="C16" s="187" t="s">
        <v>372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371</v>
      </c>
      <c r="L16" s="253" t="s">
        <v>372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373</v>
      </c>
      <c r="C17" s="187" t="s">
        <v>372</v>
      </c>
      <c r="D17" s="187" t="s">
        <v>372</v>
      </c>
      <c r="E17" s="187" t="s">
        <v>372</v>
      </c>
      <c r="F17" s="183">
        <v>1079.4000000000001</v>
      </c>
      <c r="G17" s="183">
        <v>0</v>
      </c>
      <c r="J17" s="184"/>
      <c r="K17" s="184" t="s">
        <v>373</v>
      </c>
      <c r="L17" s="253" t="s">
        <v>491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374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374</v>
      </c>
      <c r="L18" s="186" t="s">
        <v>495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375</v>
      </c>
      <c r="C19" s="183">
        <v>200912</v>
      </c>
      <c r="D19" s="187" t="s">
        <v>372</v>
      </c>
      <c r="E19" s="183">
        <v>200912</v>
      </c>
      <c r="F19" s="183"/>
      <c r="G19" s="183"/>
      <c r="J19" s="184">
        <v>13</v>
      </c>
      <c r="K19" s="184" t="s">
        <v>375</v>
      </c>
      <c r="L19" s="183" t="s">
        <v>493</v>
      </c>
      <c r="M19" s="187" t="s">
        <v>372</v>
      </c>
      <c r="N19" s="183">
        <v>473084</v>
      </c>
      <c r="O19" s="183"/>
      <c r="P19" s="183"/>
    </row>
    <row r="20" spans="1:16" ht="51">
      <c r="A20" s="184">
        <v>14</v>
      </c>
      <c r="B20" s="184" t="s">
        <v>376</v>
      </c>
      <c r="C20" s="183">
        <v>-3973</v>
      </c>
      <c r="D20" s="187" t="s">
        <v>372</v>
      </c>
      <c r="E20" s="183">
        <v>-3973</v>
      </c>
      <c r="F20" s="183"/>
      <c r="G20" s="183"/>
      <c r="J20" s="184">
        <v>14</v>
      </c>
      <c r="K20" s="184" t="s">
        <v>376</v>
      </c>
      <c r="L20" s="183" t="s">
        <v>494</v>
      </c>
      <c r="M20" s="187" t="s">
        <v>372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377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377</v>
      </c>
      <c r="L21" s="186" t="s">
        <v>492</v>
      </c>
      <c r="M21" s="186">
        <v>3735836</v>
      </c>
      <c r="N21" s="186">
        <v>2983882</v>
      </c>
      <c r="O21" s="186"/>
      <c r="P21" s="186"/>
    </row>
  </sheetData>
  <mergeCells count="22"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446</v>
      </c>
    </row>
    <row r="2" spans="1:21">
      <c r="A2" s="153" t="s">
        <v>61</v>
      </c>
    </row>
    <row r="3" spans="1:21" ht="120.75" customHeight="1">
      <c r="A3" s="219" t="s">
        <v>62</v>
      </c>
      <c r="B3" s="220" t="s">
        <v>63</v>
      </c>
      <c r="C3" s="220" t="s">
        <v>64</v>
      </c>
      <c r="D3" s="220" t="s">
        <v>65</v>
      </c>
      <c r="E3" s="220" t="s">
        <v>66</v>
      </c>
      <c r="F3" s="220" t="s">
        <v>67</v>
      </c>
      <c r="G3" s="220"/>
      <c r="H3" s="220"/>
      <c r="I3" s="220"/>
      <c r="J3" s="220"/>
      <c r="K3" s="220"/>
      <c r="L3" s="220"/>
      <c r="M3" s="220" t="s">
        <v>68</v>
      </c>
      <c r="N3" s="221"/>
      <c r="O3" s="221"/>
      <c r="P3" s="221" t="s">
        <v>69</v>
      </c>
      <c r="Q3" s="221"/>
      <c r="R3" s="221"/>
      <c r="S3" s="221"/>
      <c r="T3" s="221"/>
      <c r="U3" s="221" t="s">
        <v>70</v>
      </c>
    </row>
    <row r="4" spans="1:21">
      <c r="A4" s="222" t="s">
        <v>71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72</v>
      </c>
    </row>
    <row r="5" spans="1:21" ht="9" customHeight="1"/>
    <row r="6" spans="1:21">
      <c r="A6" s="153" t="s">
        <v>73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74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75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76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77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78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79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80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81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82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83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72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0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447</v>
      </c>
    </row>
    <row r="6" spans="1:22" ht="69.75" customHeight="1">
      <c r="A6" s="219" t="s">
        <v>62</v>
      </c>
      <c r="B6" s="220" t="s">
        <v>63</v>
      </c>
      <c r="C6" s="220" t="s">
        <v>64</v>
      </c>
      <c r="D6" s="220" t="s">
        <v>65</v>
      </c>
      <c r="E6" s="220" t="s">
        <v>66</v>
      </c>
      <c r="F6" s="220" t="s">
        <v>67</v>
      </c>
      <c r="G6" s="220" t="s">
        <v>448</v>
      </c>
      <c r="H6" s="220" t="s">
        <v>449</v>
      </c>
      <c r="I6" s="220" t="s">
        <v>450</v>
      </c>
      <c r="J6" s="220" t="s">
        <v>451</v>
      </c>
      <c r="K6" s="220" t="s">
        <v>452</v>
      </c>
      <c r="L6" s="220" t="s">
        <v>453</v>
      </c>
      <c r="M6" s="220" t="s">
        <v>68</v>
      </c>
      <c r="N6" s="221"/>
      <c r="O6" s="221"/>
      <c r="P6" s="221" t="s">
        <v>69</v>
      </c>
      <c r="Q6" s="221"/>
      <c r="R6" s="221"/>
      <c r="S6" s="221"/>
      <c r="T6" s="221"/>
      <c r="U6" s="221" t="s">
        <v>70</v>
      </c>
    </row>
    <row r="7" spans="1:22">
      <c r="A7" s="222" t="s">
        <v>71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72</v>
      </c>
      <c r="V7" s="224"/>
    </row>
    <row r="9" spans="1:22">
      <c r="A9" s="153" t="s">
        <v>73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454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455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456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457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458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459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460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76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77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78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79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80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81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82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83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461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462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463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464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465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466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467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468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469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470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Slide5</vt:lpstr>
      <vt:lpstr>Slide7</vt:lpstr>
      <vt:lpstr>Slide9</vt:lpstr>
      <vt:lpstr>Slide14</vt:lpstr>
      <vt:lpstr>Slide21</vt:lpstr>
      <vt:lpstr>Slide22</vt:lpstr>
      <vt:lpstr>Slide23</vt:lpstr>
      <vt:lpstr>Модель бездетной</vt:lpstr>
      <vt:lpstr>Модель многодетной</vt:lpstr>
      <vt:lpstr>Slide14!Print_Area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2019-05-24T11:36:40Z</cp:lastPrinted>
  <dcterms:created xsi:type="dcterms:W3CDTF">2019-05-16T07:36:03Z</dcterms:created>
  <dcterms:modified xsi:type="dcterms:W3CDTF">2019-05-28T09:36:00Z</dcterms:modified>
</cp:coreProperties>
</file>