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80" windowWidth="16610" windowHeight="5510"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48" i="7" l="1"/>
  <c r="B247" i="7"/>
  <c r="B246" i="7"/>
  <c r="B245" i="7"/>
  <c r="B244" i="7"/>
  <c r="Z243" i="7"/>
  <c r="W243" i="7"/>
  <c r="X243" i="7"/>
  <c r="U243" i="7"/>
  <c r="K244" i="7"/>
  <c r="K243" i="7"/>
  <c r="L243" i="7" s="1"/>
  <c r="M243" i="7"/>
  <c r="F243" i="7"/>
  <c r="E243" i="7"/>
  <c r="N2236" i="1"/>
  <c r="O2236" i="1" s="1"/>
  <c r="R2236" i="1"/>
  <c r="U2236" i="1"/>
  <c r="V2236" i="1"/>
  <c r="N2237" i="1"/>
  <c r="O2237" i="1" s="1"/>
  <c r="R2237" i="1"/>
  <c r="U2237" i="1"/>
  <c r="V2237" i="1"/>
  <c r="N2238" i="1"/>
  <c r="O2238" i="1" s="1"/>
  <c r="P2238" i="1"/>
  <c r="R2238" i="1"/>
  <c r="U2238" i="1"/>
  <c r="V2238" i="1"/>
  <c r="N2239" i="1"/>
  <c r="O2239" i="1" s="1"/>
  <c r="R2239" i="1"/>
  <c r="U2239" i="1"/>
  <c r="V2239" i="1"/>
  <c r="G2236" i="1"/>
  <c r="G2237" i="1"/>
  <c r="G2238" i="1"/>
  <c r="G2239" i="1"/>
  <c r="P2236" i="1" l="1"/>
  <c r="Q2236" i="1"/>
  <c r="X2239" i="1"/>
  <c r="X2238" i="1"/>
  <c r="P2237" i="1"/>
  <c r="Q2239" i="1"/>
  <c r="Q2238" i="1"/>
  <c r="S2238" i="1" s="1"/>
  <c r="T2238" i="1" s="1"/>
  <c r="W2238" i="1" s="1"/>
  <c r="Y2238" i="1" s="1"/>
  <c r="Q2237" i="1"/>
  <c r="P2239"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S2239" i="1"/>
  <c r="T2239" i="1" s="1"/>
  <c r="W2239" i="1" s="1"/>
  <c r="Y2239"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3" i="7" l="1"/>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<sst xmlns="http://schemas.openxmlformats.org/spreadsheetml/2006/main" count="22437" uniqueCount="5025">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</sst>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42864384"/>
        <c:axId val="210209024"/>
      </c:lineChart>
      <c:dateAx>
        <c:axId val="142864384"/>
        <c:scaling>
          <c:orientation val="minMax"/>
        </c:scaling>
        <c:delete val="0"/>
        <c:axPos val="b"/>
        <c:numFmt formatCode="m/d/yyyy" sourceLinked="1"/>
        <c:majorTickMark val="out"/>
        <c:minorTickMark val="none"/>
        <c:tickLblPos val="nextTo"/>
        <c:crossAx val="210209024"/>
        <c:crosses val="autoZero"/>
        <c:auto val="1"/>
        <c:lblOffset val="100"/>
        <c:baseTimeUnit val="days"/>
      </c:dateAx>
      <c:valAx>
        <c:axId val="210209024"/>
        <c:scaling>
          <c:orientation val="minMax"/>
        </c:scaling>
        <c:delete val="0"/>
        <c:axPos val="l"/>
        <c:majorGridlines/>
        <c:numFmt formatCode="General" sourceLinked="1"/>
        <c:majorTickMark val="out"/>
        <c:minorTickMark val="none"/>
        <c:tickLblPos val="nextTo"/>
        <c:crossAx val="1428643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488950</xdr:colOff>
          <xdr:row>0</xdr:row>
          <xdr:rowOff>107950</xdr:rowOff>
        </xdr:from>
        <xdr:to>
          <xdr:col>8</xdr:col>
          <xdr:colOff>304800</xdr:colOff>
          <xdr:row>0</xdr:row>
          <xdr:rowOff>412750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Get Trades</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641350</xdr:colOff>
          <xdr:row>0</xdr:row>
          <xdr:rowOff>88900</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Output Trades</a:t>
              </a:r>
              <a:endParaRPr lang="zh-CN" alt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31750</xdr:rowOff>
        </xdr:from>
        <xdr:to>
          <xdr:col>5</xdr:col>
          <xdr:colOff>393700</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prices</a:t>
              </a:r>
              <a:endParaRPr lang="zh-CN" alt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zoomScaleNormal="100" workbookViewId="0">
      <pane xSplit="1" ySplit="3" topLeftCell="B233" activePane="bottomRight" state="frozen"/>
      <selection pane="topRight" activeCell="B1" sqref="B1"/>
      <selection pane="bottomLeft" activeCell="A4" sqref="A4"/>
      <selection pane="bottomRight" activeCell="J239" sqref="J239"/>
    </sheetView>
  </sheetViews>
  <sheetFormatPr defaultRowHeight="14" x14ac:dyDescent="0.25"/>
  <cols>
    <col min="1" max="1" width="11.6328125" bestFit="1" customWidth="1"/>
    <col min="2" max="2" width="8.453125" bestFit="1" customWidth="1"/>
    <col min="3" max="3" width="8.08984375" style="30" customWidth="1"/>
    <col min="4" max="4" width="13.90625" style="30" bestFit="1" customWidth="1"/>
    <col min="5" max="5" width="16.08984375" bestFit="1" customWidth="1"/>
    <col min="6" max="6" width="12.36328125" style="29" customWidth="1"/>
    <col min="7" max="7" width="21.6328125" bestFit="1" customWidth="1"/>
    <col min="8" max="8" width="13.36328125" customWidth="1"/>
    <col min="9" max="9" width="14.453125" customWidth="1"/>
    <col min="11" max="11" width="10.453125" style="30" bestFit="1" customWidth="1"/>
    <col min="12" max="12" width="14.90625" customWidth="1"/>
    <col min="13" max="13" width="14.08984375" customWidth="1"/>
    <col min="14" max="14" width="80.08984375" style="17" customWidth="1"/>
    <col min="15" max="15" width="13.90625" bestFit="1" customWidth="1"/>
    <col min="16" max="16" width="11.6328125" bestFit="1" customWidth="1"/>
    <col min="17" max="18" width="10.453125" bestFit="1" customWidth="1"/>
    <col min="19" max="19" width="10.453125" style="30" customWidth="1"/>
    <col min="20" max="20" width="13.90625" bestFit="1" customWidth="1"/>
    <col min="21" max="21" width="11.6328125" bestFit="1" customWidth="1"/>
    <col min="22" max="22" width="18.36328125" style="30" bestFit="1" customWidth="1"/>
    <col min="23" max="23" width="13.90625" bestFit="1" customWidth="1"/>
    <col min="24" max="24" width="13.90625" style="30" customWidth="1"/>
    <col min="25" max="25" width="80.08984375" customWidth="1"/>
  </cols>
  <sheetData>
    <row r="1" spans="1:26" ht="13.5" x14ac:dyDescent="0.15">
      <c r="T1" t="s">
        <v>1380</v>
      </c>
      <c r="U1">
        <v>1.1100000000000001</v>
      </c>
    </row>
    <row r="2" spans="1:26" ht="13.5" x14ac:dyDescent="0.15">
      <c r="O2" t="s">
        <v>1387</v>
      </c>
      <c r="P2" t="s">
        <v>1388</v>
      </c>
    </row>
    <row r="3" spans="1:26" ht="13.5"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ht="13.5"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ht="13.5"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ht="13.5"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ht="13.5"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ht="13.5"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ht="13.5"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ht="13.5"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ht="13.5"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ht="13.5"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ht="13.5"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ht="13.5"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ht="13.5"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ht="13.5"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ht="13.5"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ht="13.5"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ht="13.5"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ht="13.5"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ht="13.5"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ht="13.5"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ht="13.5"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8" x14ac:dyDescent="0.2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56" x14ac:dyDescent="0.2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2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ht="13.5"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2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2" x14ac:dyDescent="0.2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8" x14ac:dyDescent="0.2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2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2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ht="13.5"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2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ht="13.5"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ht="13.5"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ht="13.5"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ht="13.5"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ht="13.5"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ht="13.5"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8" x14ac:dyDescent="0.2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ht="13.5"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2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ht="13.5"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2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ht="13.5"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ht="13.5"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ht="13.5"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ht="13.5"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ht="13.5"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2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ht="13.5"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2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2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ht="13.5"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ht="13.5"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ht="13.5"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ht="13.5"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ht="13.5"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ht="13.5"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ht="13.5"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ht="13.5"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ht="13.5"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ht="13.5"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ht="13.5"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ht="13.5"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ht="13.5"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ht="13.5"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ht="13.5"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ht="13.5"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2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ht="13.5"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ht="13.5"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ht="13.5"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ht="13.5"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ht="13.5"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ht="13.5"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ht="13.5"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ht="13.5"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ht="13.5"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ht="13.5"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2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ht="13.5"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ht="13.5"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ht="13.5"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ht="13.5"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6" x14ac:dyDescent="0.2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ht="13.5"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ht="13.5"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ht="13.5"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ht="13.5"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ht="13.5"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ht="13.5"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ht="13.5"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ht="13.5"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70" x14ac:dyDescent="0.2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ht="13.5"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ht="13.5"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8" x14ac:dyDescent="0.2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ht="13.5"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2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ht="13.5"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8" x14ac:dyDescent="0.2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ht="13.5"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ht="13.5"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ht="13.5"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ht="13.5"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ht="13.5"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ht="13.5"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2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2" x14ac:dyDescent="0.2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ht="13.5"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ht="13.5"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ht="13.5"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ht="13.5"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ht="13.5"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ht="13.5"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ht="13.5"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ht="13.5"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ht="13.5"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ht="13.5"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ht="13.5"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2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ht="13.5"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6" x14ac:dyDescent="0.2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6" x14ac:dyDescent="0.2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8" x14ac:dyDescent="0.2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2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ht="13.5"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8" x14ac:dyDescent="0.2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2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2" x14ac:dyDescent="0.2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2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6" x14ac:dyDescent="0.2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2" x14ac:dyDescent="0.2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4" x14ac:dyDescent="0.2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6" x14ac:dyDescent="0.2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2" x14ac:dyDescent="0.2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8" x14ac:dyDescent="0.2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4" x14ac:dyDescent="0.2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2" x14ac:dyDescent="0.2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2" x14ac:dyDescent="0.2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6" x14ac:dyDescent="0.2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12" x14ac:dyDescent="0.2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ht="13.5"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ht="13.5"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ht="13.5"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8" x14ac:dyDescent="0.2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8" x14ac:dyDescent="0.2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ht="13.5"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ht="13.5"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2" x14ac:dyDescent="0.2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ht="13.5"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ht="13.5"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ht="13.5"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3" si="175">Z206*(1+W207)</f>
        <v>1.135728350347349</v>
      </c>
    </row>
    <row r="208" spans="1:26" ht="13.5"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ht="13.5"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ht="13.5"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ht="13.5"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ht="13.5"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ht="13.5"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ht="13.5"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ht="13.5"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6" x14ac:dyDescent="0.2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ht="13.5"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8" x14ac:dyDescent="0.2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ht="13.5"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2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ht="13.5"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ht="13.5"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ht="13.5"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ht="13.5"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70" x14ac:dyDescent="0.2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2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ht="13.5"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ht="13.5"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ht="13.5"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ht="13.5"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x14ac:dyDescent="0.2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3"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8" x14ac:dyDescent="0.2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2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25">
      <c r="A242" s="1">
        <v>43034</v>
      </c>
      <c r="B242">
        <f t="shared" si="132"/>
        <v>4</v>
      </c>
      <c r="C242" s="30">
        <v>0</v>
      </c>
      <c r="D242" s="20">
        <v>2208665.4900000002</v>
      </c>
      <c r="E242" s="20">
        <f t="shared" ref="E242:E243" si="294">-C242+D242</f>
        <v>2208665.4900000002</v>
      </c>
      <c r="F242" s="4">
        <f t="shared" ref="F242:F243"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8" x14ac:dyDescent="0.2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x14ac:dyDescent="0.25">
      <c r="A244" s="1">
        <v>43038</v>
      </c>
      <c r="B244">
        <f t="shared" si="132"/>
        <v>1</v>
      </c>
      <c r="K244" s="30">
        <f>4.18*500/36.5+4.7*500/36.5+5.057+56/36.5</f>
        <v>128.23508219178083</v>
      </c>
    </row>
    <row r="245" spans="1:26" x14ac:dyDescent="0.25">
      <c r="A245" s="1">
        <v>43039</v>
      </c>
      <c r="B245">
        <f t="shared" si="132"/>
        <v>2</v>
      </c>
    </row>
    <row r="246" spans="1:26" x14ac:dyDescent="0.25">
      <c r="A246" s="1">
        <v>43040</v>
      </c>
      <c r="B246">
        <f t="shared" si="132"/>
        <v>3</v>
      </c>
    </row>
    <row r="247" spans="1:26" x14ac:dyDescent="0.25">
      <c r="A247" s="1">
        <v>43041</v>
      </c>
      <c r="B247">
        <f t="shared" si="132"/>
        <v>4</v>
      </c>
    </row>
    <row r="248" spans="1:26" x14ac:dyDescent="0.2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9"/>
  <sheetViews>
    <sheetView showGridLines="0" tabSelected="1" zoomScaleNormal="100" workbookViewId="0">
      <pane xSplit="1" ySplit="2" topLeftCell="B3" activePane="bottomRight" state="frozen"/>
      <selection pane="topRight" activeCell="B1" sqref="B1"/>
      <selection pane="bottomLeft" activeCell="A3" sqref="A3"/>
      <selection pane="bottomRight" activeCell="J2" sqref="J2"/>
    </sheetView>
  </sheetViews>
  <sheetFormatPr defaultColWidth="9" defaultRowHeight="14" x14ac:dyDescent="0.25"/>
  <cols>
    <col min="1" max="1" width="16.08984375" bestFit="1" customWidth="1"/>
    <col min="2" max="2" width="9.453125" bestFit="1" customWidth="1"/>
    <col min="3" max="3" width="10.453125" style="30" bestFit="1" customWidth="1"/>
    <col min="4" max="5" width="9" hidden="1" customWidth="1"/>
    <col min="6" max="6" width="10.453125" bestFit="1" customWidth="1"/>
    <col min="7" max="7" width="8.90625"/>
    <col min="8" max="8" width="9.453125" bestFit="1" customWidth="1"/>
    <col min="9" max="9" width="9.453125" customWidth="1"/>
    <col min="10" max="10" width="9.453125" style="29" customWidth="1"/>
    <col min="11" max="11" width="9.6328125" bestFit="1" customWidth="1"/>
    <col min="12" max="12" width="9.453125" bestFit="1" customWidth="1"/>
    <col min="13" max="13" width="11.90625" bestFit="1" customWidth="1"/>
    <col min="14" max="14" width="10.453125" bestFit="1" customWidth="1"/>
    <col min="15" max="15" width="10" style="30" customWidth="1"/>
    <col min="16" max="16" width="12.90625" style="30" bestFit="1" customWidth="1"/>
    <col min="17" max="17" width="17.08984375" style="30" bestFit="1" customWidth="1"/>
    <col min="18" max="18" width="9" style="30"/>
    <col min="19" max="19" width="13.90625" bestFit="1" customWidth="1"/>
    <col min="20" max="20" width="8.90625"/>
    <col min="21" max="21" width="8" style="29" customWidth="1"/>
    <col min="22" max="22" width="12.90625" customWidth="1"/>
    <col min="23" max="23" width="15" bestFit="1" customWidth="1"/>
    <col min="24" max="24" width="12.90625" style="29" bestFit="1" customWidth="1"/>
    <col min="25" max="25" width="10.90625" style="40" customWidth="1"/>
    <col min="26" max="26" width="27.08984375" style="17" customWidth="1"/>
    <col min="27" max="27" width="14.08984375" style="23" customWidth="1"/>
    <col min="28" max="16384" width="9" style="25"/>
  </cols>
  <sheetData>
    <row r="1" spans="1:27" ht="33.75" customHeight="1" x14ac:dyDescent="0.15">
      <c r="A1" s="15">
        <f ca="1">NOW()</f>
        <v>43036.33431539352</v>
      </c>
      <c r="B1" s="15"/>
    </row>
    <row r="2" spans="1:27" ht="15.75" customHeight="1" x14ac:dyDescent="0.2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2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2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36.18</v>
      </c>
      <c r="V4" s="31">
        <f>IF(ISNA(VLOOKUP(LOWER(F4)&amp;H4,Prices!A:C,2,0)),0,VLOOKUP(LOWER(F4)&amp;H4,Prices!A:C,2,0))</f>
        <v>36</v>
      </c>
      <c r="W4" s="31">
        <f>IF(I4="B",(V4+T4)*K4,(V4+T4)*K4)</f>
        <v>2251</v>
      </c>
      <c r="X4" s="31">
        <f>K4*(V4-U4)</f>
        <v>-35.999999999999943</v>
      </c>
      <c r="Y4" s="42">
        <f>W4/O4</f>
        <v>0.45529935275080907</v>
      </c>
      <c r="Z4" s="48" t="s">
        <v>1329</v>
      </c>
      <c r="AA4" s="36">
        <f>W4+W11+W14</f>
        <v>-51.534899999987829</v>
      </c>
    </row>
    <row r="5" spans="1:27" x14ac:dyDescent="0.2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65.06</v>
      </c>
      <c r="V5" s="31">
        <f>IF(ISNA(VLOOKUP(LOWER(F5)&amp;H5,Prices!A:C,2,0)),0,VLOOKUP(LOWER(F5)&amp;H5,Prices!A:C,2,0))</f>
        <v>67.989999999999995</v>
      </c>
      <c r="W5" s="31">
        <f>IF(I5="B",(V5+T5)*K5,(V5+T5)*K5)</f>
        <v>3340.9999999999995</v>
      </c>
      <c r="X5" s="31">
        <f t="shared" ref="X5:X68" si="7">K5*(V5-U5)</f>
        <v>292.99999999999926</v>
      </c>
      <c r="Y5" s="42">
        <f t="shared" ref="Y5:Y68" si="8">W5/O5</f>
        <v>0.96756443672169112</v>
      </c>
      <c r="Z5" s="48" t="s">
        <v>1329</v>
      </c>
      <c r="AA5" s="35">
        <f>W5+W6</f>
        <v>32.5</v>
      </c>
    </row>
    <row r="6" spans="1:27" x14ac:dyDescent="0.2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65.06</v>
      </c>
      <c r="V6" s="31">
        <f>IF(ISNA(VLOOKUP(LOWER(F6)&amp;H6,Prices!A:C,2,0)),0,VLOOKUP(LOWER(F6)&amp;H6,Prices!A:C,2,0))</f>
        <v>67.989999999999995</v>
      </c>
      <c r="W6" s="31">
        <f t="shared" ref="W6:W13" si="9">IF(I6="B",(V6+T6)*K6,(V6+T6)*K6)</f>
        <v>-3308.4999999999995</v>
      </c>
      <c r="X6" s="31">
        <f t="shared" si="7"/>
        <v>-292.99999999999926</v>
      </c>
      <c r="Y6" s="42">
        <f t="shared" si="8"/>
        <v>-0.94555587310660172</v>
      </c>
      <c r="Z6" s="48" t="s">
        <v>1329</v>
      </c>
      <c r="AA6" s="35" t="s">
        <v>1121</v>
      </c>
    </row>
    <row r="7" spans="1:27" x14ac:dyDescent="0.2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20.52</v>
      </c>
      <c r="V7" s="31">
        <f>IF(ISNA(VLOOKUP(LOWER(F7)&amp;H7,Prices!A:C,2,0)),0,VLOOKUP(LOWER(F7)&amp;H7,Prices!A:C,2,0))</f>
        <v>20.07</v>
      </c>
      <c r="W7" s="31">
        <f t="shared" si="9"/>
        <v>-873.5299999999952</v>
      </c>
      <c r="X7" s="31">
        <f t="shared" si="7"/>
        <v>-899.99999999999864</v>
      </c>
      <c r="Y7" s="42">
        <f>W7/O7</f>
        <v>-2.1305609756097445E-2</v>
      </c>
      <c r="Z7" s="48" t="s">
        <v>1329</v>
      </c>
      <c r="AA7" s="35">
        <f>W7+W8</f>
        <v>571.08880000000545</v>
      </c>
    </row>
    <row r="8" spans="1:27" x14ac:dyDescent="0.2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20.52</v>
      </c>
      <c r="V8" s="31">
        <f>IF(ISNA(VLOOKUP(LOWER(F8)&amp;H8,Prices!A:C,2,0)),0,VLOOKUP(LOWER(F8)&amp;H8,Prices!A:C,2,0))</f>
        <v>20.07</v>
      </c>
      <c r="W8" s="34">
        <f t="shared" si="9"/>
        <v>1444.6188000000006</v>
      </c>
      <c r="X8" s="34">
        <f t="shared" si="7"/>
        <v>899.99999999999864</v>
      </c>
      <c r="Y8" s="42">
        <f t="shared" si="8"/>
        <v>3.4693054755043244E-2</v>
      </c>
      <c r="Z8" s="48" t="s">
        <v>1329</v>
      </c>
      <c r="AA8" s="35" t="s">
        <v>1121</v>
      </c>
    </row>
    <row r="9" spans="1:27" x14ac:dyDescent="0.2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605.09</v>
      </c>
      <c r="V9" s="31">
        <f>IF(ISNA(VLOOKUP(LOWER(F9)&amp;H9,Prices!A:C,2,0)),0,VLOOKUP(LOWER(F9)&amp;H9,Prices!A:C,2,0))</f>
        <v>649.63</v>
      </c>
      <c r="W9" s="34">
        <f t="shared" si="9"/>
        <v>33471.611270000001</v>
      </c>
      <c r="X9" s="34">
        <f t="shared" si="7"/>
        <v>4453.9999999999964</v>
      </c>
      <c r="Y9" s="42">
        <f t="shared" si="8"/>
        <v>1.0632321485975669</v>
      </c>
      <c r="Z9" s="48" t="s">
        <v>1329</v>
      </c>
      <c r="AA9" s="35">
        <f>W9+W13</f>
        <v>60.071469999995315</v>
      </c>
    </row>
    <row r="10" spans="1:27" x14ac:dyDescent="0.2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32.29</v>
      </c>
      <c r="V10" s="31">
        <f>IF(ISNA(VLOOKUP(LOWER(F10)&amp;H10,Prices!A:C,2,0)),0,VLOOKUP(LOWER(F10)&amp;H10,Prices!A:C,2,0))</f>
        <v>32.43</v>
      </c>
      <c r="W10" s="34">
        <f t="shared" si="9"/>
        <v>15456.91187</v>
      </c>
      <c r="X10" s="34">
        <f t="shared" si="7"/>
        <v>238.00000000000097</v>
      </c>
      <c r="Y10" s="42">
        <f t="shared" si="8"/>
        <v>0.38972572224603513</v>
      </c>
      <c r="Z10" s="48" t="s">
        <v>1329</v>
      </c>
      <c r="AA10" s="35">
        <f>W10+W12</f>
        <v>244.14912999999979</v>
      </c>
    </row>
    <row r="11" spans="1:27" x14ac:dyDescent="0.2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36.18</v>
      </c>
      <c r="V11" s="31">
        <f>IF(ISNA(VLOOKUP(LOWER(F11)&amp;H11,Prices!A:C,2,0)),0,VLOOKUP(LOWER(F11)&amp;H11,Prices!A:C,2,0))</f>
        <v>36</v>
      </c>
      <c r="W11" s="34">
        <f t="shared" si="9"/>
        <v>17178.588900000006</v>
      </c>
      <c r="X11" s="34">
        <f t="shared" si="7"/>
        <v>-269.99999999999955</v>
      </c>
      <c r="Y11" s="42">
        <f t="shared" si="8"/>
        <v>0.46668266503667499</v>
      </c>
      <c r="Z11" s="48" t="s">
        <v>1329</v>
      </c>
      <c r="AA11" s="35" t="s">
        <v>1121</v>
      </c>
    </row>
    <row r="12" spans="1:27" x14ac:dyDescent="0.2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32.29</v>
      </c>
      <c r="V12" s="13">
        <f>IF(ISNA(VLOOKUP(LOWER(F12)&amp;H12,Prices!A:C,2,0)),0,VLOOKUP(LOWER(F12)&amp;H12,Prices!A:C,2,0))</f>
        <v>32.43</v>
      </c>
      <c r="W12" s="19">
        <f t="shared" si="9"/>
        <v>-15212.76274</v>
      </c>
      <c r="X12" s="19">
        <f t="shared" si="7"/>
        <v>-238.00000000000097</v>
      </c>
      <c r="Y12" s="43">
        <f t="shared" si="8"/>
        <v>-0.38063309079990992</v>
      </c>
      <c r="Z12" s="49" t="s">
        <v>1094</v>
      </c>
      <c r="AA12" s="27" t="s">
        <v>1121</v>
      </c>
    </row>
    <row r="13" spans="1:27" x14ac:dyDescent="0.2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605.09</v>
      </c>
      <c r="V13" s="13">
        <f>IF(ISNA(VLOOKUP(LOWER(F13)&amp;H13,Prices!A:C,2,0)),0,VLOOKUP(LOWER(F13)&amp;H13,Prices!A:C,2,0))</f>
        <v>649.63</v>
      </c>
      <c r="W13" s="19">
        <f t="shared" si="9"/>
        <v>-33411.539800000006</v>
      </c>
      <c r="X13" s="19">
        <f t="shared" si="7"/>
        <v>-4453.9999999999964</v>
      </c>
      <c r="Y13" s="43">
        <f t="shared" si="8"/>
        <v>-1.057661911997468</v>
      </c>
      <c r="Z13" s="49"/>
      <c r="AA13" s="27" t="s">
        <v>1121</v>
      </c>
    </row>
    <row r="14" spans="1:27" x14ac:dyDescent="0.2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36.18</v>
      </c>
      <c r="V14" s="13">
        <f>IF(ISNA(VLOOKUP(LOWER(F14)&amp;H14,Prices!A:C,2,0)),0,VLOOKUP(LOWER(F14)&amp;H14,Prices!A:C,2,0))</f>
        <v>36</v>
      </c>
      <c r="W14" s="19">
        <f t="shared" ref="W14:W21" si="12">IF(I14="B",(V14+T14)*K14,(V14+T14)*K14)</f>
        <v>-19481.123799999994</v>
      </c>
      <c r="X14" s="19">
        <f t="shared" si="7"/>
        <v>305.99999999999955</v>
      </c>
      <c r="Y14" s="43">
        <f t="shared" si="8"/>
        <v>-0.46640148914266549</v>
      </c>
      <c r="Z14" s="49"/>
      <c r="AA14" s="27" t="s">
        <v>1121</v>
      </c>
    </row>
    <row r="15" spans="1:27" x14ac:dyDescent="0.2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33.090000000000003</v>
      </c>
      <c r="V15" s="13">
        <f>IF(ISNA(VLOOKUP(LOWER(F15)&amp;H15,Prices!A:C,2,0)),0,VLOOKUP(LOWER(F15)&amp;H15,Prices!A:C,2,0))</f>
        <v>33.549999999999997</v>
      </c>
      <c r="W15" s="19">
        <f t="shared" si="12"/>
        <v>-2380.0000000000005</v>
      </c>
      <c r="X15" s="19">
        <f t="shared" si="7"/>
        <v>45.999999999999375</v>
      </c>
      <c r="Y15" s="43">
        <f t="shared" si="8"/>
        <v>-0.41535776614310654</v>
      </c>
      <c r="Z15" s="50"/>
      <c r="AA15" s="27">
        <f>W15+W16</f>
        <v>134.11999999999989</v>
      </c>
    </row>
    <row r="16" spans="1:27" x14ac:dyDescent="0.2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33.090000000000003</v>
      </c>
      <c r="V16" s="13">
        <f>IF(ISNA(VLOOKUP(LOWER(F16)&amp;H16,Prices!A:C,2,0)),0,VLOOKUP(LOWER(F16)&amp;H16,Prices!A:C,2,0))</f>
        <v>33.549999999999997</v>
      </c>
      <c r="W16" s="19">
        <f t="shared" si="12"/>
        <v>2514.1200000000003</v>
      </c>
      <c r="X16" s="19">
        <f t="shared" si="7"/>
        <v>-45.999999999999375</v>
      </c>
      <c r="Y16" s="43">
        <f t="shared" si="8"/>
        <v>0.42757142857142866</v>
      </c>
      <c r="Z16" s="50"/>
      <c r="AA16" s="27" t="s">
        <v>1121</v>
      </c>
    </row>
    <row r="17" spans="1:27" x14ac:dyDescent="0.2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29.62</v>
      </c>
      <c r="V17" s="13">
        <f>IF(ISNA(VLOOKUP(LOWER(F17)&amp;H17,Prices!A:C,2,0)),0,VLOOKUP(LOWER(F17)&amp;H17,Prices!A:C,2,0))</f>
        <v>31.79</v>
      </c>
      <c r="W17" s="19">
        <f t="shared" si="12"/>
        <v>2284.0999999999985</v>
      </c>
      <c r="X17" s="19">
        <f t="shared" si="7"/>
        <v>2169.9999999999982</v>
      </c>
      <c r="Y17" s="43">
        <f t="shared" si="8"/>
        <v>7.7427118644067747E-2</v>
      </c>
      <c r="Z17" s="50"/>
      <c r="AA17" s="27">
        <f>+W17+W21</f>
        <v>-60.276200000000699</v>
      </c>
    </row>
    <row r="18" spans="1:27" x14ac:dyDescent="0.2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31.93</v>
      </c>
      <c r="V18" s="13">
        <f>IF(ISNA(VLOOKUP(LOWER(F18)&amp;H18,Prices!A:C,2,0)),0,VLOOKUP(LOWER(F18)&amp;H18,Prices!A:C,2,0))</f>
        <v>31.99</v>
      </c>
      <c r="W18" s="19">
        <f t="shared" si="12"/>
        <v>54320.839199999995</v>
      </c>
      <c r="X18" s="19">
        <f t="shared" si="7"/>
        <v>179.99999999999616</v>
      </c>
      <c r="Y18" s="43">
        <f t="shared" si="8"/>
        <v>1.3045350432276657</v>
      </c>
      <c r="Z18" s="50"/>
      <c r="AA18" s="27">
        <f>W18+W19+W20</f>
        <v>73.223699999995006</v>
      </c>
    </row>
    <row r="19" spans="1:27" x14ac:dyDescent="0.2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31.93</v>
      </c>
      <c r="V19" s="13">
        <f>IF(ISNA(VLOOKUP(LOWER(F19)&amp;H19,Prices!A:C,2,0)),0,VLOOKUP(LOWER(F19)&amp;H19,Prices!A:C,2,0))</f>
        <v>31.99</v>
      </c>
      <c r="W19" s="19">
        <f t="shared" si="12"/>
        <v>-27116.317900000002</v>
      </c>
      <c r="X19" s="19">
        <f t="shared" si="7"/>
        <v>-89.999999999998082</v>
      </c>
      <c r="Y19" s="43">
        <f t="shared" si="8"/>
        <v>-1.2977419430485764</v>
      </c>
      <c r="Z19" s="50"/>
      <c r="AA19" s="27" t="s">
        <v>1121</v>
      </c>
    </row>
    <row r="20" spans="1:27" x14ac:dyDescent="0.2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31.93</v>
      </c>
      <c r="V20" s="13">
        <f>IF(ISNA(VLOOKUP(LOWER(F20)&amp;H20,Prices!A:C,2,0)),0,VLOOKUP(LOWER(F20)&amp;H20,Prices!A:C,2,0))</f>
        <v>31.99</v>
      </c>
      <c r="W20" s="19">
        <f t="shared" si="12"/>
        <v>-27131.297599999998</v>
      </c>
      <c r="X20" s="19">
        <f t="shared" si="7"/>
        <v>-89.999999999998082</v>
      </c>
      <c r="Y20" s="43">
        <f t="shared" si="8"/>
        <v>-1.2993916475095784</v>
      </c>
      <c r="Z20" s="50"/>
      <c r="AA20" s="27" t="s">
        <v>1121</v>
      </c>
    </row>
    <row r="21" spans="1:27" x14ac:dyDescent="0.2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29.62</v>
      </c>
      <c r="V21" s="13">
        <f>IF(ISNA(VLOOKUP(LOWER(F21)&amp;H21,Prices!A:C,2,0)),0,VLOOKUP(LOWER(F21)&amp;H21,Prices!A:C,2,0))</f>
        <v>31.79</v>
      </c>
      <c r="W21" s="19">
        <f t="shared" si="12"/>
        <v>-2344.3761999999992</v>
      </c>
      <c r="X21" s="19">
        <f t="shared" si="7"/>
        <v>-2169.9999999999982</v>
      </c>
      <c r="Y21" s="43">
        <f t="shared" si="8"/>
        <v>-7.9521596960754365E-2</v>
      </c>
      <c r="Z21" s="50"/>
      <c r="AA21" s="27" t="s">
        <v>1121</v>
      </c>
    </row>
    <row r="22" spans="1:27" x14ac:dyDescent="0.2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30.38</v>
      </c>
      <c r="V22" s="13">
        <f>IF(ISNA(VLOOKUP(LOWER(F22)&amp;H22,Prices!A:C,2,0)),0,VLOOKUP(LOWER(F22)&amp;H22,Prices!A:C,2,0))</f>
        <v>29.78</v>
      </c>
      <c r="W22" s="19">
        <f>IF(I22="B",(V22+T22)*K22,(V22+T22)*K22)</f>
        <v>-13309.477599999995</v>
      </c>
      <c r="X22" s="19">
        <f t="shared" si="7"/>
        <v>-599.99999999999784</v>
      </c>
      <c r="Y22" s="43">
        <f t="shared" si="8"/>
        <v>-0.30894794800371389</v>
      </c>
      <c r="Z22" s="50"/>
      <c r="AA22" s="27" t="s">
        <v>1131</v>
      </c>
    </row>
    <row r="23" spans="1:27" ht="56" x14ac:dyDescent="0.2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605.09</v>
      </c>
      <c r="V23" s="13">
        <f>IF(ISNA(VLOOKUP(LOWER(F23)&amp;H23,Prices!A:C,2,0)),0,VLOOKUP(LOWER(F23)&amp;H23,Prices!A:C,2,0))</f>
        <v>649.63</v>
      </c>
      <c r="W23" s="19">
        <f>IF(I23="B",(V23+T23)*K23,(V23+T23)*K23)</f>
        <v>33501.079900000004</v>
      </c>
      <c r="X23" s="19">
        <f t="shared" si="7"/>
        <v>4453.9999999999964</v>
      </c>
      <c r="Y23" s="43">
        <f t="shared" si="8"/>
        <v>1.0650478429502466</v>
      </c>
      <c r="Z23" s="50" t="s">
        <v>1238</v>
      </c>
      <c r="AA23" s="27" t="s">
        <v>1131</v>
      </c>
    </row>
    <row r="24" spans="1:27" x14ac:dyDescent="0.2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23.31</v>
      </c>
      <c r="V24" s="13">
        <f>IF(ISNA(VLOOKUP(LOWER(F24)&amp;H24,Prices!A:C,2,0)),0,VLOOKUP(LOWER(F24)&amp;H24,Prices!A:C,2,0))</f>
        <v>23.2</v>
      </c>
      <c r="W24" s="19">
        <f t="shared" ref="W24:W32" si="18">IF(I24="B",(V24+T24)*K24,(V24+T24)*K24)</f>
        <v>-15637.766000000003</v>
      </c>
      <c r="X24" s="19">
        <f t="shared" si="7"/>
        <v>-109.99999999999943</v>
      </c>
      <c r="Y24" s="43">
        <f t="shared" si="8"/>
        <v>-0.40272382178727795</v>
      </c>
      <c r="Z24" s="50"/>
      <c r="AA24" s="27">
        <f>+W24+W33+W52+W55</f>
        <v>560.83600000000297</v>
      </c>
    </row>
    <row r="25" spans="1:27" x14ac:dyDescent="0.2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33.49</v>
      </c>
      <c r="V25" s="13">
        <f>IF(ISNA(VLOOKUP(LOWER(F25)&amp;H25,Prices!A:C,2,0)),0,VLOOKUP(LOWER(F25)&amp;H25,Prices!A:C,2,0))</f>
        <v>32.58</v>
      </c>
      <c r="W25" s="19">
        <f>IF(I25="B",(V25+T25)*K25,(V25+T25)*K25)</f>
        <v>-18105.715199999999</v>
      </c>
      <c r="X25" s="19">
        <f t="shared" si="7"/>
        <v>-728.00000000000296</v>
      </c>
      <c r="Y25" s="43">
        <f t="shared" si="8"/>
        <v>-0.41000260869565214</v>
      </c>
      <c r="Z25" s="50"/>
      <c r="AA25" s="27" t="s">
        <v>1131</v>
      </c>
    </row>
    <row r="26" spans="1:27" x14ac:dyDescent="0.2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15.33</v>
      </c>
      <c r="V26" s="13">
        <f>IF(ISNA(VLOOKUP(LOWER(F26)&amp;H26,Prices!A:C,2,0)),0,VLOOKUP(LOWER(F26)&amp;H26,Prices!A:C,2,0))</f>
        <v>15.2</v>
      </c>
      <c r="W26" s="19">
        <f t="shared" si="18"/>
        <v>-18039.314019999998</v>
      </c>
      <c r="X26" s="19">
        <f t="shared" si="7"/>
        <v>-169.00000000000102</v>
      </c>
      <c r="Y26" s="43">
        <f t="shared" si="8"/>
        <v>-0.47734418300653592</v>
      </c>
      <c r="Z26" s="50"/>
      <c r="AA26" s="27">
        <f>+W26+W39</f>
        <v>2113.9343399999998</v>
      </c>
    </row>
    <row r="27" spans="1:27" x14ac:dyDescent="0.2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33.090000000000003</v>
      </c>
      <c r="V27" s="13">
        <f>IF(ISNA(VLOOKUP(LOWER(F27)&amp;H27,Prices!A:C,2,0)),0,VLOOKUP(LOWER(F27)&amp;H27,Prices!A:C,2,0))</f>
        <v>33.549999999999997</v>
      </c>
      <c r="W27" s="19">
        <f>IF(I27="B",(V27+T27)*K27,(V27+T27)*K27)</f>
        <v>-22335.162200000002</v>
      </c>
      <c r="X27" s="19">
        <f t="shared" si="7"/>
        <v>321.99999999999562</v>
      </c>
      <c r="Y27" s="43">
        <f t="shared" si="8"/>
        <v>-0.48755019973368846</v>
      </c>
      <c r="Z27" s="50"/>
      <c r="AA27" s="27" t="s">
        <v>1131</v>
      </c>
    </row>
    <row r="28" spans="1:27" ht="42" x14ac:dyDescent="0.2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50.6</v>
      </c>
      <c r="V28" s="13">
        <f>IF(ISNA(VLOOKUP(LOWER(F28)&amp;H28,Prices!A:C,2,0)),0,VLOOKUP(LOWER(F28)&amp;H28,Prices!A:C,2,0))</f>
        <v>50.27</v>
      </c>
      <c r="W28" s="19">
        <f t="shared" si="18"/>
        <v>-10929.038039999999</v>
      </c>
      <c r="X28" s="19">
        <f t="shared" si="7"/>
        <v>-197.99999999999898</v>
      </c>
      <c r="Y28" s="43">
        <f t="shared" si="8"/>
        <v>-0.26602984372717975</v>
      </c>
      <c r="Z28" s="50" t="s">
        <v>1234</v>
      </c>
      <c r="AA28" s="27" t="s">
        <v>1131</v>
      </c>
    </row>
    <row r="29" spans="1:27" x14ac:dyDescent="0.2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58.85</v>
      </c>
      <c r="V29" s="13">
        <f>IF(ISNA(VLOOKUP(LOWER(F29)&amp;H29,Prices!A:C,2,0)),0,VLOOKUP(LOWER(F29)&amp;H29,Prices!A:C,2,0))</f>
        <v>59.8</v>
      </c>
      <c r="W29" s="19">
        <f t="shared" si="18"/>
        <v>18089.999999999993</v>
      </c>
      <c r="X29" s="19">
        <f t="shared" si="7"/>
        <v>664.99999999999704</v>
      </c>
      <c r="Y29" s="43">
        <f t="shared" si="8"/>
        <v>0.7612034504523455</v>
      </c>
      <c r="Z29" s="50"/>
      <c r="AA29" s="27">
        <f>+W29+W46</f>
        <v>148.04999999999563</v>
      </c>
    </row>
    <row r="30" spans="1:27" x14ac:dyDescent="0.2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45.67</v>
      </c>
      <c r="V30" s="13">
        <f>IF(ISNA(VLOOKUP(LOWER(F30)&amp;H30,Prices!A:C,2,0)),0,VLOOKUP(LOWER(F30)&amp;H30,Prices!A:C,2,0))</f>
        <v>46.88</v>
      </c>
      <c r="W30" s="19">
        <f>IF(I30="B",(V30+T30)*K30,(V30+T30)*K30)</f>
        <v>-1050.4489799999994</v>
      </c>
      <c r="X30" s="19">
        <f t="shared" si="7"/>
        <v>847.00000000000057</v>
      </c>
      <c r="Y30" s="43">
        <f t="shared" si="8"/>
        <v>-3.1024217490179848E-2</v>
      </c>
      <c r="Z30" s="50"/>
      <c r="AA30" s="27">
        <f>+W30+W47</f>
        <v>77.0843200000038</v>
      </c>
    </row>
    <row r="31" spans="1:27" x14ac:dyDescent="0.2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34.4</v>
      </c>
      <c r="V31" s="13">
        <f>IF(ISNA(VLOOKUP(LOWER(F31)&amp;H31,Prices!A:C,2,0)),0,VLOOKUP(LOWER(F31)&amp;H31,Prices!A:C,2,0))</f>
        <v>34.479999999999997</v>
      </c>
      <c r="W31" s="19">
        <f t="shared" si="18"/>
        <v>24.110200000002635</v>
      </c>
      <c r="X31" s="19">
        <f t="shared" si="7"/>
        <v>79.999999999998295</v>
      </c>
      <c r="Y31" s="43">
        <f t="shared" si="8"/>
        <v>6.9988098348290617E-4</v>
      </c>
      <c r="Z31" s="50"/>
      <c r="AA31" s="27">
        <f>+W31+W48</f>
        <v>681.894200000002</v>
      </c>
    </row>
    <row r="32" spans="1:27" x14ac:dyDescent="0.2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41.89</v>
      </c>
      <c r="V32" s="13">
        <f>IF(ISNA(VLOOKUP(LOWER(F32)&amp;H32,Prices!A:C,2,0)),0,VLOOKUP(LOWER(F32)&amp;H32,Prices!A:C,2,0))</f>
        <v>42</v>
      </c>
      <c r="W32" s="19">
        <f t="shared" si="18"/>
        <v>7013.0040000000026</v>
      </c>
      <c r="X32" s="19">
        <f t="shared" si="7"/>
        <v>109.99999999999943</v>
      </c>
      <c r="Y32" s="43">
        <f t="shared" si="8"/>
        <v>0.20048610634648378</v>
      </c>
      <c r="Z32" s="50"/>
      <c r="AA32" s="27">
        <f>+W32+W43</f>
        <v>550.30800000000181</v>
      </c>
    </row>
    <row r="33" spans="1:27" x14ac:dyDescent="0.2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23.31</v>
      </c>
      <c r="V33" s="13">
        <f>IF(ISNA(VLOOKUP(LOWER(F33)&amp;H33,Prices!A:C,2,0)),0,VLOOKUP(LOWER(F33)&amp;H33,Prices!A:C,2,0))</f>
        <v>23.2</v>
      </c>
      <c r="W33" s="19">
        <f>IF(I33="B",(V33+T33)*K33,(V33+T33)*K33)</f>
        <v>-15377.714000000002</v>
      </c>
      <c r="X33" s="19">
        <f t="shared" si="7"/>
        <v>-109.99999999999943</v>
      </c>
      <c r="Y33" s="43">
        <f t="shared" si="8"/>
        <v>-0.39869624060150383</v>
      </c>
      <c r="Z33" s="50"/>
      <c r="AA33" s="27"/>
    </row>
    <row r="34" spans="1:27" x14ac:dyDescent="0.2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15.31</v>
      </c>
      <c r="V34" s="13">
        <f>IF(ISNA(VLOOKUP(LOWER(F34)&amp;H34,Prices!A:C,2,0)),0,VLOOKUP(LOWER(F34)&amp;H34,Prices!A:C,2,0))</f>
        <v>15.32</v>
      </c>
      <c r="W34" s="19">
        <f t="shared" ref="W34:W46" si="19">IF(I34="B",(V34+T34)*K34,(V34+T34)*K34)</f>
        <v>-11155.294000000002</v>
      </c>
      <c r="X34" s="19">
        <f t="shared" si="7"/>
        <v>9.9999999999997868</v>
      </c>
      <c r="Y34" s="43">
        <f t="shared" si="8"/>
        <v>-0.42143158292406502</v>
      </c>
      <c r="Z34" s="49"/>
      <c r="AA34" s="27">
        <f>+W34+W49</f>
        <v>422.38999999999942</v>
      </c>
    </row>
    <row r="35" spans="1:27" x14ac:dyDescent="0.2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46.69</v>
      </c>
      <c r="V35" s="13">
        <f>IF(ISNA(VLOOKUP(LOWER(F35)&amp;H35,Prices!A:C,2,0)),0,VLOOKUP(LOWER(F35)&amp;H35,Prices!A:C,2,0))</f>
        <v>47.07</v>
      </c>
      <c r="W35" s="19">
        <f t="shared" si="19"/>
        <v>7001.8116000000018</v>
      </c>
      <c r="X35" s="19">
        <f t="shared" si="7"/>
        <v>266.00000000000182</v>
      </c>
      <c r="Y35" s="43">
        <f t="shared" si="8"/>
        <v>0.26990253642741507</v>
      </c>
      <c r="Z35" s="49"/>
      <c r="AA35" s="27">
        <f>+W35+W57</f>
        <v>201.39560000000165</v>
      </c>
    </row>
    <row r="36" spans="1:27" x14ac:dyDescent="0.2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49.96</v>
      </c>
      <c r="V36" s="13">
        <f>IF(ISNA(VLOOKUP(LOWER(F36)&amp;H36,Prices!A:C,2,0)),0,VLOOKUP(LOWER(F36)&amp;H36,Prices!A:C,2,0))</f>
        <v>50.72</v>
      </c>
      <c r="W36" s="19">
        <f t="shared" si="19"/>
        <v>23794.616000000002</v>
      </c>
      <c r="X36" s="19">
        <f t="shared" si="7"/>
        <v>759.99999999999795</v>
      </c>
      <c r="Y36" s="43">
        <f t="shared" si="8"/>
        <v>0.88390104011887083</v>
      </c>
      <c r="Z36" s="49"/>
      <c r="AA36" s="27"/>
    </row>
    <row r="37" spans="1:27" x14ac:dyDescent="0.2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105.17</v>
      </c>
      <c r="V37" s="13">
        <f>IF(ISNA(VLOOKUP(LOWER(F37)&amp;H37,Prices!A:C,2,0)),0,VLOOKUP(LOWER(F37)&amp;H37,Prices!A:C,2,0))</f>
        <v>107.07</v>
      </c>
      <c r="W37" s="19">
        <f t="shared" si="19"/>
        <v>-7586.3786800000016</v>
      </c>
      <c r="X37" s="19">
        <f t="shared" si="7"/>
        <v>379.99999999999829</v>
      </c>
      <c r="Y37" s="43">
        <f t="shared" si="8"/>
        <v>-0.261653400013796</v>
      </c>
      <c r="Z37" s="49"/>
      <c r="AA37" s="27">
        <f>W37+W67+W53</f>
        <v>39.95971999999847</v>
      </c>
    </row>
    <row r="38" spans="1:27" x14ac:dyDescent="0.2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2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15.33</v>
      </c>
      <c r="V39" s="13">
        <f>IF(ISNA(VLOOKUP(LOWER(F39)&amp;H39,Prices!A:C,2,0)),0,VLOOKUP(LOWER(F39)&amp;H39,Prices!A:C,2,0))</f>
        <v>15.2</v>
      </c>
      <c r="W39" s="19">
        <f t="shared" si="19"/>
        <v>20153.248359999998</v>
      </c>
      <c r="X39" s="19">
        <f t="shared" si="7"/>
        <v>169.00000000000102</v>
      </c>
      <c r="Y39" s="43">
        <f t="shared" si="8"/>
        <v>0.50431030378859909</v>
      </c>
      <c r="Z39" s="49"/>
      <c r="AA39" s="27" t="s">
        <v>1162</v>
      </c>
    </row>
    <row r="40" spans="1:27" x14ac:dyDescent="0.2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15.23</v>
      </c>
      <c r="V40" s="13">
        <f>IF(ISNA(VLOOKUP(LOWER(F40)&amp;H40,Prices!A:C,2,0)),0,VLOOKUP(LOWER(F40)&amp;H40,Prices!A:C,2,0))</f>
        <v>15.18</v>
      </c>
      <c r="W40" s="19">
        <f t="shared" si="19"/>
        <v>-3845.8541999999961</v>
      </c>
      <c r="X40" s="19">
        <f t="shared" si="7"/>
        <v>-75.000000000001066</v>
      </c>
      <c r="Y40" s="43">
        <f t="shared" si="8"/>
        <v>-0.14452665163472367</v>
      </c>
      <c r="Z40" s="49"/>
      <c r="AA40" s="27">
        <f>W40+W66</f>
        <v>111.4986000000099</v>
      </c>
    </row>
    <row r="41" spans="1:27" x14ac:dyDescent="0.2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10.41</v>
      </c>
      <c r="V41" s="13">
        <f>IF(ISNA(VLOOKUP(LOWER(F41)&amp;H41,Prices!A:C,2,0)),0,VLOOKUP(LOWER(F41)&amp;H41,Prices!A:C,2,0))</f>
        <v>10.41</v>
      </c>
      <c r="W41" s="19">
        <f t="shared" si="19"/>
        <v>-1327.1610000000003</v>
      </c>
      <c r="X41" s="19">
        <f t="shared" si="7"/>
        <v>0</v>
      </c>
      <c r="Y41" s="43">
        <f t="shared" si="8"/>
        <v>-4.0772995391705077E-2</v>
      </c>
      <c r="Z41" s="49"/>
      <c r="AA41" s="27">
        <f>+W41+W65</f>
        <v>492.46919999999864</v>
      </c>
    </row>
    <row r="42" spans="1:27" x14ac:dyDescent="0.2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25.54</v>
      </c>
      <c r="V42" s="13">
        <f>IF(ISNA(VLOOKUP(LOWER(F42)&amp;H42,Prices!A:C,2,0)),0,VLOOKUP(LOWER(F42)&amp;H42,Prices!A:C,2,0))</f>
        <v>25.44</v>
      </c>
      <c r="W42" s="19">
        <f t="shared" si="19"/>
        <v>18552.889599999999</v>
      </c>
      <c r="X42" s="19">
        <f t="shared" si="7"/>
        <v>-199.99999999999574</v>
      </c>
      <c r="Y42" s="43">
        <f t="shared" si="8"/>
        <v>0.57403742574257421</v>
      </c>
      <c r="Z42" s="49"/>
      <c r="AA42" s="27">
        <f>+W42+W68</f>
        <v>13.386000000002241</v>
      </c>
    </row>
    <row r="43" spans="1:27" x14ac:dyDescent="0.2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41.89</v>
      </c>
      <c r="V43" s="13">
        <f>IF(ISNA(VLOOKUP(LOWER(F43)&amp;H43,Prices!A:C,2,0)),0,VLOOKUP(LOWER(F43)&amp;H43,Prices!A:C,2,0))</f>
        <v>42</v>
      </c>
      <c r="W43" s="19">
        <f t="shared" si="19"/>
        <v>-6462.6960000000008</v>
      </c>
      <c r="X43" s="19">
        <f t="shared" si="7"/>
        <v>-109.99999999999943</v>
      </c>
      <c r="Y43" s="43">
        <f t="shared" si="8"/>
        <v>-0.18163844856661049</v>
      </c>
      <c r="Z43" s="49" t="s">
        <v>1161</v>
      </c>
      <c r="AA43" s="27" t="s">
        <v>1162</v>
      </c>
    </row>
    <row r="44" spans="1:27" x14ac:dyDescent="0.2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31.95</v>
      </c>
      <c r="V44" s="13">
        <f>IF(ISNA(VLOOKUP(LOWER(F44)&amp;H44,Prices!A:C,2,0)),0,VLOOKUP(LOWER(F44)&amp;H44,Prices!A:C,2,0))</f>
        <v>31.47</v>
      </c>
      <c r="W44" s="19">
        <f t="shared" si="19"/>
        <v>-4946.4708000000001</v>
      </c>
      <c r="X44" s="19">
        <f t="shared" si="7"/>
        <v>-720.00000000000068</v>
      </c>
      <c r="Y44" s="43">
        <f t="shared" si="8"/>
        <v>-9.4869021864211742E-2</v>
      </c>
      <c r="Z44" s="49"/>
      <c r="AA44" s="27"/>
    </row>
    <row r="45" spans="1:27" x14ac:dyDescent="0.2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19.77</v>
      </c>
      <c r="V45" s="13">
        <f>IF(ISNA(VLOOKUP(LOWER(F45)&amp;H45,Prices!A:C,2,0)),0,VLOOKUP(LOWER(F45)&amp;H45,Prices!A:C,2,0))</f>
        <v>19.91</v>
      </c>
      <c r="W45" s="19">
        <f t="shared" si="19"/>
        <v>852.49450000000309</v>
      </c>
      <c r="X45" s="19">
        <f t="shared" si="7"/>
        <v>182.00000000000074</v>
      </c>
      <c r="Y45" s="43">
        <f t="shared" si="8"/>
        <v>3.4065714285714407E-2</v>
      </c>
      <c r="Z45" s="49" t="s">
        <v>1247</v>
      </c>
      <c r="AA45" s="27"/>
    </row>
    <row r="46" spans="1:27" x14ac:dyDescent="0.2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58.85</v>
      </c>
      <c r="V46" s="13">
        <f>IF(ISNA(VLOOKUP(LOWER(F46)&amp;H46,Prices!A:C,2,0)),0,VLOOKUP(LOWER(F46)&amp;H46,Prices!A:C,2,0))</f>
        <v>59.8</v>
      </c>
      <c r="W46" s="19">
        <f t="shared" si="19"/>
        <v>-17941.949999999997</v>
      </c>
      <c r="X46" s="19">
        <f t="shared" si="7"/>
        <v>-664.99999999999704</v>
      </c>
      <c r="Y46" s="43">
        <f t="shared" si="8"/>
        <v>-0.7492358124190921</v>
      </c>
      <c r="Z46" s="49" t="s">
        <v>1161</v>
      </c>
      <c r="AA46" s="27" t="s">
        <v>1162</v>
      </c>
    </row>
    <row r="47" spans="1:27" x14ac:dyDescent="0.2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45.67</v>
      </c>
      <c r="V47" s="13">
        <f>IF(ISNA(VLOOKUP(LOWER(F47)&amp;H47,Prices!A:C,2,0)),0,VLOOKUP(LOWER(F47)&amp;H47,Prices!A:C,2,0))</f>
        <v>46.88</v>
      </c>
      <c r="W47" s="19">
        <f>IF(I47="B",(V47+T47)*K47,(V47+T47)*K47)</f>
        <v>1127.5333000000032</v>
      </c>
      <c r="X47" s="19">
        <f t="shared" si="7"/>
        <v>-847.00000000000057</v>
      </c>
      <c r="Y47" s="43">
        <f t="shared" si="8"/>
        <v>3.3177381197587265E-2</v>
      </c>
      <c r="Z47" s="49" t="s">
        <v>1161</v>
      </c>
      <c r="AA47" s="27" t="s">
        <v>1162</v>
      </c>
    </row>
    <row r="48" spans="1:27" x14ac:dyDescent="0.2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34.4</v>
      </c>
      <c r="V48" s="13">
        <f>IF(ISNA(VLOOKUP(LOWER(F48)&amp;H48,Prices!A:C,2,0)),0,VLOOKUP(LOWER(F48)&amp;H48,Prices!A:C,2,0))</f>
        <v>34.479999999999997</v>
      </c>
      <c r="W48" s="19">
        <f t="shared" ref="W48:W58" si="20">IF(I48="B",(V48+T48)*K48,(V48+T48)*K48)</f>
        <v>657.78399999999942</v>
      </c>
      <c r="X48" s="19">
        <f t="shared" si="7"/>
        <v>-79.999999999998295</v>
      </c>
      <c r="Y48" s="43">
        <f t="shared" si="8"/>
        <v>1.869766913018759E-2</v>
      </c>
      <c r="Z48" s="49"/>
      <c r="AA48" s="27"/>
    </row>
    <row r="49" spans="1:27" x14ac:dyDescent="0.2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15.31</v>
      </c>
      <c r="V49" s="13">
        <f>IF(ISNA(VLOOKUP(LOWER(F49)&amp;H49,Prices!A:C,2,0)),0,VLOOKUP(LOWER(F49)&amp;H49,Prices!A:C,2,0))</f>
        <v>15.32</v>
      </c>
      <c r="W49" s="19">
        <f t="shared" si="20"/>
        <v>11577.684000000001</v>
      </c>
      <c r="X49" s="19">
        <f t="shared" si="7"/>
        <v>-9.9999999999997868</v>
      </c>
      <c r="Y49" s="43">
        <f t="shared" si="8"/>
        <v>0.42991771258819167</v>
      </c>
      <c r="Z49" s="49"/>
      <c r="AA49" s="27"/>
    </row>
    <row r="50" spans="1:27" x14ac:dyDescent="0.2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2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2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23.31</v>
      </c>
      <c r="V52" s="13">
        <f>IF(ISNA(VLOOKUP(LOWER(F52)&amp;H52,Prices!A:C,2,0)),0,VLOOKUP(LOWER(F52)&amp;H52,Prices!A:C,2,0))</f>
        <v>23.2</v>
      </c>
      <c r="W52" s="19">
        <f t="shared" si="20"/>
        <v>15833.104000000003</v>
      </c>
      <c r="X52" s="19">
        <f t="shared" si="7"/>
        <v>109.99999999999943</v>
      </c>
      <c r="Y52" s="43">
        <f t="shared" si="8"/>
        <v>0.40514595701125905</v>
      </c>
      <c r="Z52" s="49"/>
      <c r="AA52" s="27" t="s">
        <v>1176</v>
      </c>
    </row>
    <row r="53" spans="1:27" x14ac:dyDescent="0.2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105.17</v>
      </c>
      <c r="V53" s="13">
        <f>IF(ISNA(VLOOKUP(LOWER(F53)&amp;H53,Prices!A:C,2,0)),0,VLOOKUP(LOWER(F53)&amp;H53,Prices!A:C,2,0))</f>
        <v>107.07</v>
      </c>
      <c r="W53" s="19">
        <f t="shared" si="20"/>
        <v>3883.0978000000014</v>
      </c>
      <c r="X53" s="19">
        <f t="shared" si="7"/>
        <v>-189.99999999999915</v>
      </c>
      <c r="Y53" s="43">
        <f t="shared" si="8"/>
        <v>0.26578355920602337</v>
      </c>
      <c r="Z53" s="49"/>
      <c r="AA53" s="27"/>
    </row>
    <row r="54" spans="1:27" ht="28" x14ac:dyDescent="0.2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31.6</v>
      </c>
      <c r="V54" s="13">
        <f>IF(ISNA(VLOOKUP(LOWER(F54)&amp;H54,Prices!A:C,2,0)),0,VLOOKUP(LOWER(F54)&amp;H54,Prices!A:C,2,0))</f>
        <v>30.89</v>
      </c>
      <c r="W54" s="19">
        <f t="shared" si="20"/>
        <v>-6848.3222000000014</v>
      </c>
      <c r="X54" s="19">
        <f t="shared" si="7"/>
        <v>-213.00000000000026</v>
      </c>
      <c r="Y54" s="43">
        <f t="shared" si="8"/>
        <v>-0.42509759155803856</v>
      </c>
      <c r="Z54" s="49" t="s">
        <v>1237</v>
      </c>
      <c r="AA54" s="27"/>
    </row>
    <row r="55" spans="1:27" x14ac:dyDescent="0.2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23.31</v>
      </c>
      <c r="V55" s="13">
        <f>IF(ISNA(VLOOKUP(LOWER(F55)&amp;H55,Prices!A:C,2,0)),0,VLOOKUP(LOWER(F55)&amp;H55,Prices!A:C,2,0))</f>
        <v>23.2</v>
      </c>
      <c r="W55" s="19">
        <f t="shared" si="20"/>
        <v>15743.212000000003</v>
      </c>
      <c r="X55" s="19">
        <f t="shared" si="7"/>
        <v>109.99999999999943</v>
      </c>
      <c r="Y55" s="43">
        <f t="shared" si="8"/>
        <v>0.40377563477814832</v>
      </c>
      <c r="Z55" s="49"/>
      <c r="AA55" s="27" t="s">
        <v>1176</v>
      </c>
    </row>
    <row r="56" spans="1:27" x14ac:dyDescent="0.2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2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46.69</v>
      </c>
      <c r="V57" s="13">
        <f>IF(ISNA(VLOOKUP(LOWER(F57)&amp;H57,Prices!A:C,2,0)),0,VLOOKUP(LOWER(F57)&amp;H57,Prices!A:C,2,0))</f>
        <v>47.07</v>
      </c>
      <c r="W57" s="19">
        <f t="shared" si="20"/>
        <v>-6800.4160000000002</v>
      </c>
      <c r="X57" s="19">
        <f t="shared" si="7"/>
        <v>-266.00000000000182</v>
      </c>
      <c r="Y57" s="43">
        <f t="shared" si="8"/>
        <v>-0.25975614973262035</v>
      </c>
      <c r="Z57" s="49"/>
      <c r="AA57" s="27"/>
    </row>
    <row r="58" spans="1:27" x14ac:dyDescent="0.2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14.6</v>
      </c>
      <c r="V58" s="13">
        <f>IF(ISNA(VLOOKUP(LOWER(F58)&amp;H58,Prices!A:C,2,0)),0,VLOOKUP(LOWER(F58)&amp;H58,Prices!A:C,2,0))</f>
        <v>14.15</v>
      </c>
      <c r="W58" s="19">
        <f t="shared" si="20"/>
        <v>-1355.0000000000005</v>
      </c>
      <c r="X58" s="19">
        <f t="shared" si="7"/>
        <v>-449.99999999999932</v>
      </c>
      <c r="Y58" s="43">
        <f t="shared" si="8"/>
        <v>-8.7419354838709704E-2</v>
      </c>
      <c r="Z58" s="49"/>
      <c r="AA58" s="27"/>
    </row>
    <row r="59" spans="1:27" x14ac:dyDescent="0.2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8.3800000000000008</v>
      </c>
      <c r="V59" s="13">
        <f>IF(ISNA(VLOOKUP(LOWER(F59)&amp;H59,Prices!A:C,2,0)),0,VLOOKUP(LOWER(F59)&amp;H59,Prices!A:C,2,0))</f>
        <v>8.5500000000000007</v>
      </c>
      <c r="W59" s="19">
        <f t="shared" ref="W59:W68" si="24">IF(I59="B",(V59+T59)*K59,(V59+T59)*K59)</f>
        <v>2414.7064</v>
      </c>
      <c r="X59" s="19">
        <f t="shared" si="7"/>
        <v>339.99999999999989</v>
      </c>
      <c r="Y59" s="43">
        <f t="shared" si="8"/>
        <v>0.16448953678474115</v>
      </c>
      <c r="Z59" s="49"/>
      <c r="AA59" s="27"/>
    </row>
    <row r="60" spans="1:27" x14ac:dyDescent="0.2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12.4</v>
      </c>
      <c r="V60" s="13">
        <f>IF(ISNA(VLOOKUP(LOWER(F60)&amp;H60,Prices!A:C,2,0)),0,VLOOKUP(LOWER(F60)&amp;H60,Prices!A:C,2,0))</f>
        <v>12.3</v>
      </c>
      <c r="W60" s="19">
        <f t="shared" si="24"/>
        <v>-3625.3183999999992</v>
      </c>
      <c r="X60" s="19">
        <f t="shared" si="7"/>
        <v>-99.999999999999645</v>
      </c>
      <c r="Y60" s="43">
        <f t="shared" si="8"/>
        <v>-0.22772100502512557</v>
      </c>
      <c r="Z60" s="49"/>
      <c r="AA60" s="27"/>
    </row>
    <row r="61" spans="1:27" x14ac:dyDescent="0.2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v>
      </c>
      <c r="V61" s="13">
        <f>IF(ISNA(VLOOKUP(LOWER(F61)&amp;H61,Prices!A:C,2,0)),0,VLOOKUP(LOWER(F61)&amp;H61,Prices!A:C,2,0))</f>
        <v>8.99</v>
      </c>
      <c r="W61" s="19">
        <f t="shared" si="24"/>
        <v>-5215.2839999999987</v>
      </c>
      <c r="X61" s="19">
        <f t="shared" si="7"/>
        <v>50.000000000000711</v>
      </c>
      <c r="Y61" s="43">
        <f t="shared" si="8"/>
        <v>-0.36727352112676048</v>
      </c>
      <c r="Z61" s="49"/>
      <c r="AA61" s="24"/>
    </row>
    <row r="62" spans="1:27" x14ac:dyDescent="0.2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7.98</v>
      </c>
      <c r="V62" s="13">
        <f>IF(ISNA(VLOOKUP(LOWER(F62)&amp;H62,Prices!A:C,2,0)),0,VLOOKUP(LOWER(F62)&amp;H62,Prices!A:C,2,0))</f>
        <v>7.94</v>
      </c>
      <c r="W62" s="19">
        <f t="shared" si="24"/>
        <v>-6456.0539999999974</v>
      </c>
      <c r="X62" s="19">
        <f t="shared" si="7"/>
        <v>-120.00000000000011</v>
      </c>
      <c r="Y62" s="43">
        <f t="shared" si="8"/>
        <v>-0.21328225966303263</v>
      </c>
      <c r="Z62" s="49"/>
      <c r="AA62" s="24"/>
    </row>
    <row r="63" spans="1:27" x14ac:dyDescent="0.2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2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20.52</v>
      </c>
      <c r="V64" s="13">
        <f>IF(ISNA(VLOOKUP(LOWER(F64)&amp;H64,Prices!A:C,2,0)),0,VLOOKUP(LOWER(F64)&amp;H64,Prices!A:C,2,0))</f>
        <v>20.07</v>
      </c>
      <c r="W64" s="19">
        <f t="shared" si="24"/>
        <v>-401.24875999999927</v>
      </c>
      <c r="X64" s="19">
        <f t="shared" si="7"/>
        <v>-269.99999999999955</v>
      </c>
      <c r="Y64" s="43">
        <f t="shared" si="8"/>
        <v>-3.2259909953368651E-2</v>
      </c>
      <c r="Z64" s="49"/>
      <c r="AA64" s="24"/>
    </row>
    <row r="65" spans="1:27" x14ac:dyDescent="0.2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10.41</v>
      </c>
      <c r="V65" s="13">
        <f>IF(ISNA(VLOOKUP(LOWER(F65)&amp;H65,Prices!A:C,2,0)),0,VLOOKUP(LOWER(F65)&amp;H65,Prices!A:C,2,0))</f>
        <v>10.41</v>
      </c>
      <c r="W65" s="19">
        <f t="shared" si="24"/>
        <v>1819.6301999999989</v>
      </c>
      <c r="X65" s="19">
        <f t="shared" si="7"/>
        <v>0</v>
      </c>
      <c r="Y65" s="43">
        <f t="shared" si="8"/>
        <v>5.4990335448776032E-2</v>
      </c>
      <c r="Z65" s="49"/>
      <c r="AA65" s="24"/>
    </row>
    <row r="66" spans="1:27" x14ac:dyDescent="0.2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15.23</v>
      </c>
      <c r="V66" s="13">
        <f>IF(ISNA(VLOOKUP(LOWER(F66)&amp;H66,Prices!A:C,2,0)),0,VLOOKUP(LOWER(F66)&amp;H66,Prices!A:C,2,0))</f>
        <v>15.18</v>
      </c>
      <c r="W66" s="19">
        <f t="shared" si="24"/>
        <v>3957.352800000006</v>
      </c>
      <c r="X66" s="19">
        <f t="shared" si="7"/>
        <v>75.000000000001066</v>
      </c>
      <c r="Y66" s="43">
        <f t="shared" si="8"/>
        <v>0.14788313901345315</v>
      </c>
      <c r="Z66" s="49"/>
      <c r="AA66" s="24" t="s">
        <v>1186</v>
      </c>
    </row>
    <row r="67" spans="1:27" x14ac:dyDescent="0.2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105.17</v>
      </c>
      <c r="V67" s="13">
        <f>IF(ISNA(VLOOKUP(LOWER(F67)&amp;H67,Prices!A:C,2,0)),0,VLOOKUP(LOWER(F67)&amp;H67,Prices!A:C,2,0))</f>
        <v>107.07</v>
      </c>
      <c r="W67" s="19">
        <f>IF(I67="B",(V67+T67)*K67,(V67+T67)*K67)</f>
        <v>3743.2405999999987</v>
      </c>
      <c r="X67" s="19">
        <f t="shared" si="7"/>
        <v>-189.99999999999915</v>
      </c>
      <c r="Y67" s="43">
        <f t="shared" si="8"/>
        <v>0.25868974429854869</v>
      </c>
      <c r="Z67" s="49"/>
      <c r="AA67" s="24"/>
    </row>
    <row r="68" spans="1:27" x14ac:dyDescent="0.2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25.54</v>
      </c>
      <c r="V68" s="13">
        <f>IF(ISNA(VLOOKUP(LOWER(F68)&amp;H68,Prices!A:C,2,0)),0,VLOOKUP(LOWER(F68)&amp;H68,Prices!A:C,2,0))</f>
        <v>25.44</v>
      </c>
      <c r="W68" s="19">
        <f t="shared" si="24"/>
        <v>-18539.503599999996</v>
      </c>
      <c r="X68" s="19">
        <f t="shared" si="7"/>
        <v>199.99999999999574</v>
      </c>
      <c r="Y68" s="43">
        <f t="shared" si="8"/>
        <v>-0.57256033353922153</v>
      </c>
      <c r="Z68" s="49"/>
      <c r="AA68" s="24" t="s">
        <v>1186</v>
      </c>
    </row>
    <row r="69" spans="1:27" x14ac:dyDescent="0.2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8.3800000000000008</v>
      </c>
      <c r="V69" s="13">
        <f>IF(ISNA(VLOOKUP(LOWER(F69)&amp;H69,Prices!A:C,2,0)),0,VLOOKUP(LOWER(F69)&amp;H69,Prices!A:C,2,0))</f>
        <v>8.5500000000000007</v>
      </c>
      <c r="W69" s="13">
        <f t="shared" ref="W69:W95" si="32">IF(I69="B",(V69+T69)*K69,(V69+T69)*K69)</f>
        <v>-1002.7112000000011</v>
      </c>
      <c r="X69" s="13">
        <f t="shared" ref="X69:X95" si="33">K69*(V69-U69)</f>
        <v>-169.99999999999994</v>
      </c>
      <c r="Y69" s="43">
        <f t="shared" ref="Y69:Y132" si="34">W69/O69</f>
        <v>-0.13263375661375676</v>
      </c>
      <c r="Z69" s="49" t="s">
        <v>1208</v>
      </c>
      <c r="AA69" s="24"/>
    </row>
    <row r="70" spans="1:27" x14ac:dyDescent="0.2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2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41.89</v>
      </c>
      <c r="V71" s="13">
        <f>IF(ISNA(VLOOKUP(LOWER(F71)&amp;H71,Prices!A:C,2,0)),0,VLOOKUP(LOWER(F71)&amp;H71,Prices!A:C,2,0))</f>
        <v>42</v>
      </c>
      <c r="W71" s="19">
        <f t="shared" si="32"/>
        <v>3834.9999999999995</v>
      </c>
      <c r="X71" s="13">
        <f t="shared" si="33"/>
        <v>65.999999999999659</v>
      </c>
      <c r="Y71" s="43">
        <f t="shared" si="34"/>
        <v>0.17954119850187264</v>
      </c>
      <c r="Z71" s="49"/>
      <c r="AA71" s="24"/>
    </row>
    <row r="72" spans="1:27" x14ac:dyDescent="0.2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14.6</v>
      </c>
      <c r="V72" s="13">
        <f>IF(ISNA(VLOOKUP(LOWER(F72)&amp;H72,Prices!A:C,2,0)),0,VLOOKUP(LOWER(F72)&amp;H72,Prices!A:C,2,0))</f>
        <v>14.15</v>
      </c>
      <c r="W72" s="13">
        <f t="shared" si="32"/>
        <v>1449.3799999999997</v>
      </c>
      <c r="X72" s="13">
        <f t="shared" si="33"/>
        <v>449.99999999999932</v>
      </c>
      <c r="Y72" s="43">
        <f t="shared" si="34"/>
        <v>9.2790012804097294E-2</v>
      </c>
      <c r="Z72" s="49"/>
      <c r="AA72" s="24"/>
    </row>
    <row r="73" spans="1:27" x14ac:dyDescent="0.2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41.89</v>
      </c>
      <c r="V73" s="13">
        <f>IF(ISNA(VLOOKUP(LOWER(F73)&amp;H73,Prices!A:C,2,0)),0,VLOOKUP(LOWER(F73)&amp;H73,Prices!A:C,2,0))</f>
        <v>42</v>
      </c>
      <c r="W73" s="19">
        <f t="shared" si="32"/>
        <v>3335.0000000000009</v>
      </c>
      <c r="X73" s="13">
        <f t="shared" si="33"/>
        <v>54.999999999999716</v>
      </c>
      <c r="Y73" s="43">
        <f t="shared" si="34"/>
        <v>0.18884484711211783</v>
      </c>
      <c r="Z73" s="49"/>
      <c r="AA73" s="24"/>
    </row>
    <row r="74" spans="1:27" x14ac:dyDescent="0.2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15.41</v>
      </c>
      <c r="V74" s="13">
        <f>IF(ISNA(VLOOKUP(LOWER(F74)&amp;H74,Prices!A:C,2,0)),0,VLOOKUP(LOWER(F74)&amp;H74,Prices!A:C,2,0))</f>
        <v>15.29</v>
      </c>
      <c r="W74" s="19">
        <f t="shared" si="32"/>
        <v>-395.31359999999972</v>
      </c>
      <c r="X74" s="13">
        <f t="shared" si="33"/>
        <v>-120.00000000000099</v>
      </c>
      <c r="Y74" s="43">
        <f t="shared" si="34"/>
        <v>-2.5211326530612227E-2</v>
      </c>
      <c r="Z74" s="49"/>
      <c r="AA74" s="24"/>
    </row>
    <row r="75" spans="1:27" x14ac:dyDescent="0.2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21.01</v>
      </c>
      <c r="V75" s="13">
        <f>IF(ISNA(VLOOKUP(LOWER(F75)&amp;H75,Prices!A:C,2,0)),0,VLOOKUP(LOWER(F75)&amp;H75,Prices!A:C,2,0))</f>
        <v>21.26</v>
      </c>
      <c r="W75" s="19">
        <f t="shared" si="32"/>
        <v>-17678</v>
      </c>
      <c r="X75" s="13">
        <f t="shared" si="33"/>
        <v>75</v>
      </c>
      <c r="Y75" s="43">
        <f t="shared" si="34"/>
        <v>-0.73502141283106737</v>
      </c>
      <c r="Z75" s="49" t="s">
        <v>1251</v>
      </c>
      <c r="AA75" s="24"/>
    </row>
    <row r="76" spans="1:27" x14ac:dyDescent="0.2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31.12</v>
      </c>
      <c r="V76" s="13">
        <f>IF(ISNA(VLOOKUP(LOWER(F76)&amp;H76,Prices!A:C,2,0)),0,VLOOKUP(LOWER(F76)&amp;H76,Prices!A:C,2,0))</f>
        <v>30.86</v>
      </c>
      <c r="W76" s="19">
        <f t="shared" si="32"/>
        <v>2647.6210199999978</v>
      </c>
      <c r="X76" s="13">
        <f t="shared" si="33"/>
        <v>-182.00000000000108</v>
      </c>
      <c r="Y76" s="43">
        <f t="shared" si="34"/>
        <v>0.13972352208559807</v>
      </c>
      <c r="Z76" s="49" t="s">
        <v>1243</v>
      </c>
      <c r="AA76" s="24"/>
    </row>
    <row r="77" spans="1:27" x14ac:dyDescent="0.2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23.31</v>
      </c>
      <c r="V77" s="13">
        <f>IF(ISNA(VLOOKUP(LOWER(F77)&amp;H77,Prices!A:C,2,0)),0,VLOOKUP(LOWER(F77)&amp;H77,Prices!A:C,2,0))</f>
        <v>23.2</v>
      </c>
      <c r="W77" s="19">
        <f t="shared" si="32"/>
        <v>-9089.0000000000018</v>
      </c>
      <c r="X77" s="13">
        <f t="shared" si="33"/>
        <v>-65.999999999999659</v>
      </c>
      <c r="Y77" s="43">
        <f t="shared" si="34"/>
        <v>-0.39510519909580943</v>
      </c>
      <c r="Z77" s="49"/>
      <c r="AA77" s="24"/>
    </row>
    <row r="78" spans="1:27" x14ac:dyDescent="0.2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39.979999999999997</v>
      </c>
      <c r="V78" s="13">
        <f>IF(ISNA(VLOOKUP(LOWER(F78)&amp;H78,Prices!A:C,2,0)),0,VLOOKUP(LOWER(F78)&amp;H78,Prices!A:C,2,0))</f>
        <v>39.700000000000003</v>
      </c>
      <c r="W78" s="19">
        <f t="shared" si="32"/>
        <v>4554.6148000000012</v>
      </c>
      <c r="X78" s="13">
        <f t="shared" si="33"/>
        <v>-167.99999999999642</v>
      </c>
      <c r="Y78" s="43">
        <f t="shared" si="34"/>
        <v>0.23648051921079966</v>
      </c>
      <c r="Z78" s="49" t="s">
        <v>1212</v>
      </c>
      <c r="AA78" s="24"/>
    </row>
    <row r="79" spans="1:27" x14ac:dyDescent="0.2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29.59</v>
      </c>
      <c r="V79" s="13">
        <f>IF(ISNA(VLOOKUP(LOWER(F79)&amp;H79,Prices!A:C,2,0)),0,VLOOKUP(LOWER(F79)&amp;H79,Prices!A:C,2,0))</f>
        <v>29.93</v>
      </c>
      <c r="W79" s="19">
        <f t="shared" si="32"/>
        <v>-579.43049999999948</v>
      </c>
      <c r="X79" s="13">
        <f t="shared" si="33"/>
        <v>237.99999999999989</v>
      </c>
      <c r="Y79" s="43">
        <f t="shared" si="34"/>
        <v>-2.691895470383273E-2</v>
      </c>
      <c r="Z79" s="49"/>
      <c r="AA79" s="24"/>
    </row>
    <row r="80" spans="1:27" x14ac:dyDescent="0.2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70" x14ac:dyDescent="0.2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2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8.98</v>
      </c>
      <c r="V82" s="13">
        <f>IF(ISNA(VLOOKUP(LOWER(F82)&amp;H82,Prices!A:C,2,0)),0,VLOOKUP(LOWER(F82)&amp;H82,Prices!A:C,2,0))</f>
        <v>8.83</v>
      </c>
      <c r="W82" s="19">
        <f t="shared" si="32"/>
        <v>-5988.9999999999982</v>
      </c>
      <c r="X82" s="13">
        <f t="shared" si="33"/>
        <v>-240.00000000000057</v>
      </c>
      <c r="Y82" s="43">
        <f t="shared" si="34"/>
        <v>-0.29778241845664272</v>
      </c>
      <c r="Z82" s="49"/>
      <c r="AA82" s="24"/>
    </row>
    <row r="83" spans="1:27" ht="70" x14ac:dyDescent="0.2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30.2</v>
      </c>
      <c r="V83" s="13">
        <f>IF(ISNA(VLOOKUP(LOWER(F83)&amp;H83,Prices!A:C,2,0)),0,VLOOKUP(LOWER(F83)&amp;H83,Prices!A:C,2,0))</f>
        <v>30.19</v>
      </c>
      <c r="W83" s="19">
        <f t="shared" si="32"/>
        <v>-2369.0000000000005</v>
      </c>
      <c r="X83" s="13">
        <f t="shared" si="33"/>
        <v>-5.9999999999988063</v>
      </c>
      <c r="Y83" s="43">
        <f t="shared" si="34"/>
        <v>-0.11568512550053718</v>
      </c>
      <c r="Z83" s="49" t="s">
        <v>1239</v>
      </c>
      <c r="AA83" s="24"/>
    </row>
    <row r="84" spans="1:27" x14ac:dyDescent="0.2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50.54</v>
      </c>
      <c r="V84" s="13">
        <f>IF(ISNA(VLOOKUP(LOWER(F84)&amp;H84,Prices!A:C,2,0)),0,VLOOKUP(LOWER(F84)&amp;H84,Prices!A:C,2,0))</f>
        <v>49.7</v>
      </c>
      <c r="W84" s="19">
        <f t="shared" si="32"/>
        <v>11773.000000000002</v>
      </c>
      <c r="X84" s="13">
        <f t="shared" si="33"/>
        <v>-503.99999999999778</v>
      </c>
      <c r="Y84" s="43">
        <f t="shared" si="34"/>
        <v>0.65253297860547621</v>
      </c>
      <c r="Z84" s="49"/>
      <c r="AA84" s="24"/>
    </row>
    <row r="85" spans="1:27" x14ac:dyDescent="0.2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12.22</v>
      </c>
      <c r="V85" s="13">
        <f>IF(ISNA(VLOOKUP(LOWER(F85)&amp;H85,Prices!A:C,2,0)),0,VLOOKUP(LOWER(F85)&amp;H85,Prices!A:C,2,0))</f>
        <v>12.04</v>
      </c>
      <c r="W85" s="19">
        <f t="shared" si="32"/>
        <v>1062.7323999999987</v>
      </c>
      <c r="X85" s="13">
        <f t="shared" si="33"/>
        <v>-216.00000000000179</v>
      </c>
      <c r="Y85" s="43">
        <f t="shared" si="34"/>
        <v>7.9426935724962539E-2</v>
      </c>
      <c r="Z85" s="49" t="s">
        <v>1244</v>
      </c>
      <c r="AA85" s="24"/>
    </row>
    <row r="86" spans="1:27" x14ac:dyDescent="0.2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7.98</v>
      </c>
      <c r="V86" s="13">
        <f>IF(ISNA(VLOOKUP(LOWER(F86)&amp;H86,Prices!A:C,2,0)),0,VLOOKUP(LOWER(F86)&amp;H86,Prices!A:C,2,0))</f>
        <v>7.94</v>
      </c>
      <c r="W86" s="13">
        <f t="shared" si="32"/>
        <v>2184.8599999999997</v>
      </c>
      <c r="X86" s="13">
        <f t="shared" si="33"/>
        <v>40.000000000000036</v>
      </c>
      <c r="Y86" s="43">
        <f t="shared" si="34"/>
        <v>0.21546942800788951</v>
      </c>
      <c r="Z86" s="49"/>
      <c r="AA86" s="24"/>
    </row>
    <row r="87" spans="1:27" x14ac:dyDescent="0.2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31.95</v>
      </c>
      <c r="V87" s="13">
        <f>IF(ISNA(VLOOKUP(LOWER(F87)&amp;H87,Prices!A:C,2,0)),0,VLOOKUP(LOWER(F87)&amp;H87,Prices!A:C,2,0))</f>
        <v>31.47</v>
      </c>
      <c r="W87" s="19">
        <f t="shared" si="32"/>
        <v>-899.20670000000132</v>
      </c>
      <c r="X87" s="13">
        <f t="shared" si="33"/>
        <v>-144.00000000000011</v>
      </c>
      <c r="Y87" s="43">
        <f t="shared" si="34"/>
        <v>-8.7005970004838062E-2</v>
      </c>
      <c r="Z87" s="49"/>
      <c r="AA87" s="24"/>
    </row>
    <row r="88" spans="1:27" x14ac:dyDescent="0.2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7.98</v>
      </c>
      <c r="V88" s="13">
        <f>IF(ISNA(VLOOKUP(LOWER(F88)&amp;H88,Prices!A:C,2,0)),0,VLOOKUP(LOWER(F88)&amp;H88,Prices!A:C,2,0))</f>
        <v>7.94</v>
      </c>
      <c r="W88" s="13">
        <f t="shared" si="32"/>
        <v>2184.8599999999997</v>
      </c>
      <c r="X88" s="13">
        <f t="shared" si="33"/>
        <v>40.000000000000036</v>
      </c>
      <c r="Y88" s="43">
        <f t="shared" si="34"/>
        <v>0.21546942800788951</v>
      </c>
      <c r="Z88" s="49"/>
      <c r="AA88" s="24"/>
    </row>
    <row r="89" spans="1:27" x14ac:dyDescent="0.2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7.98</v>
      </c>
      <c r="V89" s="13">
        <f>IF(ISNA(VLOOKUP(LOWER(F89)&amp;H89,Prices!A:C,2,0)),0,VLOOKUP(LOWER(F89)&amp;H89,Prices!A:C,2,0))</f>
        <v>7.94</v>
      </c>
      <c r="W89" s="13">
        <f t="shared" si="32"/>
        <v>2184.8599999999997</v>
      </c>
      <c r="X89" s="13">
        <f t="shared" si="33"/>
        <v>40.000000000000036</v>
      </c>
      <c r="Y89" s="43">
        <f t="shared" si="34"/>
        <v>0.21546942800788951</v>
      </c>
      <c r="Z89" s="49"/>
      <c r="AA89" s="24"/>
    </row>
    <row r="90" spans="1:27" x14ac:dyDescent="0.2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49.96</v>
      </c>
      <c r="V90" s="13">
        <f>IF(ISNA(VLOOKUP(LOWER(F90)&amp;H90,Prices!A:C,2,0)),0,VLOOKUP(LOWER(F90)&amp;H90,Prices!A:C,2,0))</f>
        <v>50.72</v>
      </c>
      <c r="W90" s="13">
        <f t="shared" si="32"/>
        <v>-23772.375999999997</v>
      </c>
      <c r="X90" s="13">
        <f t="shared" si="33"/>
        <v>-759.99999999999795</v>
      </c>
      <c r="Y90" s="43">
        <f t="shared" si="34"/>
        <v>-0.88111104521868033</v>
      </c>
      <c r="Z90" s="49"/>
      <c r="AA90" s="24"/>
    </row>
    <row r="91" spans="1:27" x14ac:dyDescent="0.2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20.52</v>
      </c>
      <c r="V91" s="13">
        <f>IF(ISNA(VLOOKUP(LOWER(F91)&amp;H91,Prices!A:C,2,0)),0,VLOOKUP(LOWER(F91)&amp;H91,Prices!A:C,2,0))</f>
        <v>20.07</v>
      </c>
      <c r="W91" s="13">
        <f t="shared" si="32"/>
        <v>444.24992000000077</v>
      </c>
      <c r="X91" s="13">
        <f t="shared" si="33"/>
        <v>269.99999999999955</v>
      </c>
      <c r="Y91" s="43">
        <f t="shared" si="34"/>
        <v>3.5528624440179207E-2</v>
      </c>
      <c r="Z91" s="49"/>
      <c r="AA91" s="24"/>
    </row>
    <row r="92" spans="1:27" x14ac:dyDescent="0.2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8.3800000000000008</v>
      </c>
      <c r="V92" s="13">
        <f>IF(ISNA(VLOOKUP(LOWER(F92)&amp;H92,Prices!A:C,2,0)),0,VLOOKUP(LOWER(F92)&amp;H92,Prices!A:C,2,0))</f>
        <v>8.5500000000000007</v>
      </c>
      <c r="W92" s="13">
        <f t="shared" si="32"/>
        <v>-1092.6194000000012</v>
      </c>
      <c r="X92" s="13">
        <f t="shared" si="33"/>
        <v>-169.99999999999994</v>
      </c>
      <c r="Y92" s="43">
        <f t="shared" si="34"/>
        <v>-0.14626765729585023</v>
      </c>
      <c r="Z92" s="49" t="s">
        <v>1208</v>
      </c>
      <c r="AA92" s="24"/>
    </row>
    <row r="93" spans="1:27" x14ac:dyDescent="0.2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2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13.61</v>
      </c>
      <c r="V94" s="13">
        <f>IF(ISNA(VLOOKUP(LOWER(F94)&amp;H94,Prices!A:C,2,0)),0,VLOOKUP(LOWER(F94)&amp;H94,Prices!A:C,2,0))</f>
        <v>13.85</v>
      </c>
      <c r="W94" s="19">
        <f t="shared" si="32"/>
        <v>5374.5535999999984</v>
      </c>
      <c r="X94" s="13">
        <f t="shared" si="33"/>
        <v>480.00000000000045</v>
      </c>
      <c r="Y94" s="43">
        <f t="shared" si="34"/>
        <v>0.24079541218637984</v>
      </c>
      <c r="Z94" s="49"/>
      <c r="AA94" s="24"/>
    </row>
    <row r="95" spans="1:27" x14ac:dyDescent="0.2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69.83</v>
      </c>
      <c r="V95" s="13">
        <f>IF(ISNA(VLOOKUP(LOWER(F95)&amp;H95,Prices!A:C,2,0)),0,VLOOKUP(LOWER(F95)&amp;H95,Prices!A:C,2,0))</f>
        <v>70.56</v>
      </c>
      <c r="W95" s="19">
        <f t="shared" si="32"/>
        <v>9727.0000000000018</v>
      </c>
      <c r="X95" s="13">
        <f t="shared" si="33"/>
        <v>219.00000000000119</v>
      </c>
      <c r="Y95" s="43">
        <f t="shared" si="34"/>
        <v>0.85055963623644648</v>
      </c>
      <c r="Z95" s="49"/>
      <c r="AA95" s="24"/>
    </row>
    <row r="96" spans="1:27" x14ac:dyDescent="0.2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15.41</v>
      </c>
      <c r="V96" s="13">
        <f>IF(ISNA(VLOOKUP(LOWER(F96)&amp;H96,Prices!A:C,2,0)),0,VLOOKUP(LOWER(F96)&amp;H96,Prices!A:C,2,0))</f>
        <v>15.29</v>
      </c>
      <c r="W96" s="19">
        <f t="shared" ref="W96:W119" si="39">IF(I96="B",(V96+T96)*K96,(V96+T96)*K96)</f>
        <v>688.68000000000154</v>
      </c>
      <c r="X96" s="13">
        <f t="shared" ref="X96:X119" si="40">K96*(V96-U96)</f>
        <v>120.00000000000099</v>
      </c>
      <c r="Y96" s="43">
        <f t="shared" si="34"/>
        <v>4.3042500000000095E-2</v>
      </c>
      <c r="Z96" s="49"/>
      <c r="AA96" s="24"/>
    </row>
    <row r="97" spans="1:27" x14ac:dyDescent="0.2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39.979999999999997</v>
      </c>
      <c r="V97" s="13">
        <f>IF(ISNA(VLOOKUP(LOWER(F97)&amp;H97,Prices!A:C,2,0)),0,VLOOKUP(LOWER(F97)&amp;H97,Prices!A:C,2,0))</f>
        <v>39.700000000000003</v>
      </c>
      <c r="W97" s="19">
        <f t="shared" si="39"/>
        <v>3190.7463200000011</v>
      </c>
      <c r="X97" s="13">
        <f t="shared" si="40"/>
        <v>-111.99999999999761</v>
      </c>
      <c r="Y97" s="43">
        <f t="shared" si="34"/>
        <v>0.25155678965625994</v>
      </c>
      <c r="Z97" s="49"/>
      <c r="AA97" s="24"/>
    </row>
    <row r="98" spans="1:27" x14ac:dyDescent="0.2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12.4</v>
      </c>
      <c r="V98" s="13">
        <f>IF(ISNA(VLOOKUP(LOWER(F98)&amp;H98,Prices!A:C,2,0)),0,VLOOKUP(LOWER(F98)&amp;H98,Prices!A:C,2,0))</f>
        <v>12.3</v>
      </c>
      <c r="W98" s="19">
        <f t="shared" si="39"/>
        <v>-2381.2443199999989</v>
      </c>
      <c r="X98" s="13">
        <f t="shared" si="40"/>
        <v>-79.999999999999716</v>
      </c>
      <c r="Y98" s="43">
        <f t="shared" si="34"/>
        <v>-0.19492831696136206</v>
      </c>
      <c r="Z98" s="49"/>
      <c r="AA98" s="24"/>
    </row>
    <row r="99" spans="1:27" x14ac:dyDescent="0.2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31.6</v>
      </c>
      <c r="V99" s="13">
        <f>IF(ISNA(VLOOKUP(LOWER(F99)&amp;H99,Prices!A:C,2,0)),0,VLOOKUP(LOWER(F99)&amp;H99,Prices!A:C,2,0))</f>
        <v>30.89</v>
      </c>
      <c r="W99" s="19">
        <f t="shared" si="39"/>
        <v>7145.241320000001</v>
      </c>
      <c r="X99" s="13">
        <f t="shared" si="40"/>
        <v>213.00000000000026</v>
      </c>
      <c r="Y99" s="43">
        <f t="shared" si="34"/>
        <v>0.43478406474382386</v>
      </c>
      <c r="Z99" s="49" t="s">
        <v>1236</v>
      </c>
      <c r="AA99" s="24"/>
    </row>
    <row r="100" spans="1:27" x14ac:dyDescent="0.2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8.98</v>
      </c>
      <c r="V100" s="13">
        <f>IF(ISNA(VLOOKUP(LOWER(F100)&amp;H100,Prices!A:C,2,0)),0,VLOOKUP(LOWER(F100)&amp;H100,Prices!A:C,2,0))</f>
        <v>8.83</v>
      </c>
      <c r="W100" s="19">
        <f t="shared" si="39"/>
        <v>6134.7099999999982</v>
      </c>
      <c r="X100" s="13">
        <f t="shared" si="40"/>
        <v>240.00000000000057</v>
      </c>
      <c r="Y100" s="43">
        <f t="shared" si="34"/>
        <v>0.30238121056782324</v>
      </c>
      <c r="Z100" s="49" t="s">
        <v>1251</v>
      </c>
      <c r="AA100" s="24"/>
    </row>
    <row r="101" spans="1:27" x14ac:dyDescent="0.2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2" x14ac:dyDescent="0.2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30.2</v>
      </c>
      <c r="V102" s="13">
        <f>IF(ISNA(VLOOKUP(LOWER(F102)&amp;H102,Prices!A:C,2,0)),0,VLOOKUP(LOWER(F102)&amp;H102,Prices!A:C,2,0))</f>
        <v>30.19</v>
      </c>
      <c r="W102" s="19">
        <f t="shared" si="39"/>
        <v>-22045.568988000021</v>
      </c>
      <c r="X102" s="13">
        <f t="shared" si="40"/>
        <v>-59.999999999988063</v>
      </c>
      <c r="Y102" s="43">
        <f t="shared" si="34"/>
        <v>-0.10852137881455487</v>
      </c>
      <c r="Z102" s="49" t="s">
        <v>1240</v>
      </c>
      <c r="AA102" s="24"/>
    </row>
    <row r="103" spans="1:27" x14ac:dyDescent="0.2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29.59</v>
      </c>
      <c r="V103" s="13">
        <f>IF(ISNA(VLOOKUP(LOWER(F103)&amp;H103,Prices!A:C,2,0)),0,VLOOKUP(LOWER(F103)&amp;H103,Prices!A:C,2,0))</f>
        <v>29.93</v>
      </c>
      <c r="W103" s="19">
        <f t="shared" si="39"/>
        <v>700.886419999998</v>
      </c>
      <c r="X103" s="13">
        <f t="shared" si="40"/>
        <v>-237.99999999999989</v>
      </c>
      <c r="Y103" s="43">
        <f t="shared" si="34"/>
        <v>3.2330200655011673E-2</v>
      </c>
      <c r="Z103" s="49"/>
      <c r="AA103" s="24"/>
    </row>
    <row r="104" spans="1:27" x14ac:dyDescent="0.2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2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21.01</v>
      </c>
      <c r="V105" s="13">
        <f>IF(ISNA(VLOOKUP(LOWER(F105)&amp;H105,Prices!A:C,2,0)),0,VLOOKUP(LOWER(F105)&amp;H105,Prices!A:C,2,0))</f>
        <v>21.26</v>
      </c>
      <c r="W105" s="19">
        <f t="shared" si="39"/>
        <v>17859.73</v>
      </c>
      <c r="X105" s="13">
        <f t="shared" si="40"/>
        <v>-75</v>
      </c>
      <c r="Y105" s="43">
        <f t="shared" si="34"/>
        <v>0.73596777516792355</v>
      </c>
      <c r="Z105" s="49"/>
      <c r="AA105" s="24"/>
    </row>
    <row r="106" spans="1:27" x14ac:dyDescent="0.2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v>
      </c>
      <c r="V106" s="13">
        <f>IF(ISNA(VLOOKUP(LOWER(F106)&amp;H106,Prices!A:C,2,0)),0,VLOOKUP(LOWER(F106)&amp;H106,Prices!A:C,2,0))</f>
        <v>8.99</v>
      </c>
      <c r="W106" s="19">
        <f t="shared" si="39"/>
        <v>4451.2707999999993</v>
      </c>
      <c r="X106" s="13">
        <f t="shared" si="40"/>
        <v>-50.000000000000711</v>
      </c>
      <c r="Y106" s="43">
        <f t="shared" si="34"/>
        <v>0.3307036255572065</v>
      </c>
      <c r="Z106" s="49"/>
      <c r="AA106" s="24"/>
    </row>
    <row r="107" spans="1:27" x14ac:dyDescent="0.2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19.77</v>
      </c>
      <c r="V107" s="13">
        <f>IF(ISNA(VLOOKUP(LOWER(F107)&amp;H107,Prices!A:C,2,0)),0,VLOOKUP(LOWER(F107)&amp;H107,Prices!A:C,2,0))</f>
        <v>19.91</v>
      </c>
      <c r="W107" s="19">
        <f t="shared" si="39"/>
        <v>-1537.8674999999987</v>
      </c>
      <c r="X107" s="13">
        <f t="shared" si="40"/>
        <v>-182.00000000000074</v>
      </c>
      <c r="Y107" s="43">
        <f t="shared" si="34"/>
        <v>-6.309199999999994E-2</v>
      </c>
      <c r="Z107" s="49"/>
      <c r="AA107" s="24"/>
    </row>
    <row r="108" spans="1:27" x14ac:dyDescent="0.2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31.12</v>
      </c>
      <c r="V108" s="13">
        <f>IF(ISNA(VLOOKUP(LOWER(F108)&amp;H108,Prices!A:C,2,0)),0,VLOOKUP(LOWER(F108)&amp;H108,Prices!A:C,2,0))</f>
        <v>30.86</v>
      </c>
      <c r="W108" s="19">
        <f t="shared" si="39"/>
        <v>-2957.0433799999996</v>
      </c>
      <c r="X108" s="13">
        <f t="shared" si="40"/>
        <v>182.00000000000108</v>
      </c>
      <c r="Y108" s="43">
        <f t="shared" si="34"/>
        <v>-0.15839323905940328</v>
      </c>
      <c r="Z108" s="49" t="s">
        <v>1242</v>
      </c>
      <c r="AA108" s="24"/>
    </row>
    <row r="109" spans="1:27" x14ac:dyDescent="0.2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12.4</v>
      </c>
      <c r="V109" s="13">
        <f>IF(ISNA(VLOOKUP(LOWER(F109)&amp;H109,Prices!A:C,2,0)),0,VLOOKUP(LOWER(F109)&amp;H109,Prices!A:C,2,0))</f>
        <v>12.3</v>
      </c>
      <c r="W109" s="19">
        <f t="shared" si="39"/>
        <v>2809.567399999999</v>
      </c>
      <c r="X109" s="13">
        <f t="shared" si="40"/>
        <v>99.999999999999645</v>
      </c>
      <c r="Y109" s="43">
        <f t="shared" si="34"/>
        <v>0.18569513549239913</v>
      </c>
      <c r="Z109" s="49"/>
      <c r="AA109" s="24"/>
    </row>
    <row r="110" spans="1:27" x14ac:dyDescent="0.2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50.6</v>
      </c>
      <c r="V110" s="13">
        <f>IF(ISNA(VLOOKUP(LOWER(F110)&amp;H110,Prices!A:C,2,0)),0,VLOOKUP(LOWER(F110)&amp;H110,Prices!A:C,2,0))</f>
        <v>50.27</v>
      </c>
      <c r="W110" s="19">
        <f t="shared" si="39"/>
        <v>7356.1779195600011</v>
      </c>
      <c r="X110" s="13">
        <f t="shared" si="40"/>
        <v>197.99999999999898</v>
      </c>
      <c r="Y110" s="43">
        <f t="shared" si="34"/>
        <v>0.1958305166622023</v>
      </c>
      <c r="Z110" s="49"/>
      <c r="AA110" s="24"/>
    </row>
    <row r="111" spans="1:27" x14ac:dyDescent="0.2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33.090000000000003</v>
      </c>
      <c r="V111" s="13">
        <f>IF(ISNA(VLOOKUP(LOWER(F111)&amp;H111,Prices!A:C,2,0)),0,VLOOKUP(LOWER(F111)&amp;H111,Prices!A:C,2,0))</f>
        <v>33.549999999999997</v>
      </c>
      <c r="W111" s="19">
        <f t="shared" si="39"/>
        <v>19366.519399999997</v>
      </c>
      <c r="X111" s="13">
        <f t="shared" si="40"/>
        <v>-321.99999999999562</v>
      </c>
      <c r="Y111" s="43">
        <f t="shared" si="34"/>
        <v>0.45140245204298063</v>
      </c>
      <c r="Z111" s="49"/>
      <c r="AA111" s="24"/>
    </row>
    <row r="112" spans="1:27" x14ac:dyDescent="0.2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50.54</v>
      </c>
      <c r="V112" s="13">
        <f>IF(ISNA(VLOOKUP(LOWER(F112)&amp;H112,Prices!A:C,2,0)),0,VLOOKUP(LOWER(F112)&amp;H112,Prices!A:C,2,0))</f>
        <v>49.7</v>
      </c>
      <c r="W112" s="19">
        <f t="shared" si="39"/>
        <v>-11783.060000000003</v>
      </c>
      <c r="X112" s="13">
        <f t="shared" si="40"/>
        <v>503.99999999999778</v>
      </c>
      <c r="Y112" s="43">
        <f t="shared" si="34"/>
        <v>-0.65243964562569234</v>
      </c>
      <c r="Z112" s="49"/>
      <c r="AA112" s="24"/>
    </row>
    <row r="113" spans="1:27" x14ac:dyDescent="0.2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13.61</v>
      </c>
      <c r="V113" s="13">
        <f>IF(ISNA(VLOOKUP(LOWER(F113)&amp;H113,Prices!A:C,2,0)),0,VLOOKUP(LOWER(F113)&amp;H113,Prices!A:C,2,0))</f>
        <v>13.85</v>
      </c>
      <c r="W113" s="19">
        <f t="shared" si="39"/>
        <v>-5527.6439999999984</v>
      </c>
      <c r="X113" s="13">
        <f t="shared" si="40"/>
        <v>-480.00000000000045</v>
      </c>
      <c r="Y113" s="43">
        <f t="shared" si="34"/>
        <v>-0.2489929729729729</v>
      </c>
      <c r="Z113" s="49"/>
      <c r="AA113" s="24"/>
    </row>
    <row r="114" spans="1:27" x14ac:dyDescent="0.2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31.95</v>
      </c>
      <c r="V114" s="13">
        <f>IF(ISNA(VLOOKUP(LOWER(F114)&amp;H114,Prices!A:C,2,0)),0,VLOOKUP(LOWER(F114)&amp;H114,Prices!A:C,2,0))</f>
        <v>31.47</v>
      </c>
      <c r="W114" s="19">
        <f t="shared" si="39"/>
        <v>5575.9944400000022</v>
      </c>
      <c r="X114" s="13">
        <f t="shared" si="40"/>
        <v>864.0000000000008</v>
      </c>
      <c r="Y114" s="43">
        <f t="shared" si="34"/>
        <v>8.9505191819962152E-2</v>
      </c>
      <c r="Z114" s="49"/>
      <c r="AA114" s="24"/>
    </row>
    <row r="115" spans="1:27" ht="42" x14ac:dyDescent="0.2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12.22</v>
      </c>
      <c r="V115" s="13">
        <f>IF(ISNA(VLOOKUP(LOWER(F115)&amp;H115,Prices!A:C,2,0)),0,VLOOKUP(LOWER(F115)&amp;H115,Prices!A:C,2,0))</f>
        <v>12.04</v>
      </c>
      <c r="W115" s="19">
        <f t="shared" si="39"/>
        <v>-1230.5047199999983</v>
      </c>
      <c r="X115" s="13">
        <f t="shared" si="40"/>
        <v>216.00000000000179</v>
      </c>
      <c r="Y115" s="43">
        <f t="shared" si="34"/>
        <v>-9.296650951949216E-2</v>
      </c>
      <c r="Z115" s="49" t="s">
        <v>1245</v>
      </c>
      <c r="AA115" s="24"/>
    </row>
    <row r="116" spans="1:27" x14ac:dyDescent="0.2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2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39.979999999999997</v>
      </c>
      <c r="V117" s="13">
        <f>IF(ISNA(VLOOKUP(LOWER(F117)&amp;H117,Prices!A:C,2,0)),0,VLOOKUP(LOWER(F117)&amp;H117,Prices!A:C,2,0))</f>
        <v>39.700000000000003</v>
      </c>
      <c r="W117" s="19">
        <f t="shared" si="39"/>
        <v>-4878.3493200000039</v>
      </c>
      <c r="X117" s="13">
        <f t="shared" si="40"/>
        <v>167.99999999999642</v>
      </c>
      <c r="Y117" s="43">
        <f t="shared" si="34"/>
        <v>-0.257215507750712</v>
      </c>
      <c r="Z117" s="49"/>
      <c r="AA117" s="24"/>
    </row>
    <row r="118" spans="1:27" x14ac:dyDescent="0.2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23.31</v>
      </c>
      <c r="V118" s="13">
        <f>IF(ISNA(VLOOKUP(LOWER(F118)&amp;H118,Prices!A:C,2,0)),0,VLOOKUP(LOWER(F118)&amp;H118,Prices!A:C,2,0))</f>
        <v>23.2</v>
      </c>
      <c r="W118" s="19">
        <f t="shared" si="39"/>
        <v>8966.090000000002</v>
      </c>
      <c r="X118" s="13">
        <f t="shared" si="40"/>
        <v>65.999999999999659</v>
      </c>
      <c r="Y118" s="43">
        <f t="shared" si="34"/>
        <v>0.39129309592388939</v>
      </c>
      <c r="Z118" s="49"/>
      <c r="AA118" s="24"/>
    </row>
    <row r="119" spans="1:27" x14ac:dyDescent="0.2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69.83</v>
      </c>
      <c r="V119" s="13">
        <f>IF(ISNA(VLOOKUP(LOWER(F119)&amp;H119,Prices!A:C,2,0)),0,VLOOKUP(LOWER(F119)&amp;H119,Prices!A:C,2,0))</f>
        <v>70.56</v>
      </c>
      <c r="W119" s="19">
        <f t="shared" si="39"/>
        <v>-9811.3700000000044</v>
      </c>
      <c r="X119" s="13">
        <f t="shared" si="40"/>
        <v>-219.00000000000119</v>
      </c>
      <c r="Y119" s="43">
        <f t="shared" si="34"/>
        <v>-0.86268970368416475</v>
      </c>
      <c r="Z119" s="49"/>
      <c r="AA119" s="24"/>
    </row>
    <row r="120" spans="1:27" x14ac:dyDescent="0.2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30.2</v>
      </c>
      <c r="V120" s="13">
        <f>IF(ISNA(VLOOKUP(LOWER(F120)&amp;H120,Prices!A:C,2,0)),0,VLOOKUP(LOWER(F120)&amp;H120,Prices!A:C,2,0))</f>
        <v>30.19</v>
      </c>
      <c r="W120" s="19">
        <f t="shared" ref="W120:W136" si="45">IF(I120="B",(V120+T120)*K120,(V120+T120)*K120)</f>
        <v>5982.779599999998</v>
      </c>
      <c r="X120" s="13">
        <f t="shared" ref="X120:X136" si="46">K120*(V120-U120)</f>
        <v>15.999999999996817</v>
      </c>
      <c r="Y120" s="43">
        <f t="shared" si="34"/>
        <v>0.11007469090373856</v>
      </c>
      <c r="Z120" s="49"/>
      <c r="AA120" s="24"/>
    </row>
    <row r="121" spans="1:27" x14ac:dyDescent="0.2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30.2</v>
      </c>
      <c r="V121" s="13">
        <f>IF(ISNA(VLOOKUP(LOWER(F121)&amp;H121,Prices!A:C,2,0)),0,VLOOKUP(LOWER(F121)&amp;H121,Prices!A:C,2,0))</f>
        <v>30.19</v>
      </c>
      <c r="W121" s="19">
        <f t="shared" si="45"/>
        <v>5759.0443999999989</v>
      </c>
      <c r="X121" s="13">
        <f t="shared" si="46"/>
        <v>15.999999999996817</v>
      </c>
      <c r="Y121" s="43">
        <f t="shared" si="34"/>
        <v>0.10639677061779483</v>
      </c>
      <c r="Z121" s="49"/>
      <c r="AA121" s="24"/>
    </row>
    <row r="122" spans="1:27" x14ac:dyDescent="0.2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33.49</v>
      </c>
      <c r="V122" s="13">
        <f>IF(ISNA(VLOOKUP(LOWER(F122)&amp;H122,Prices!A:C,2,0)),0,VLOOKUP(LOWER(F122)&amp;H122,Prices!A:C,2,0))</f>
        <v>32.58</v>
      </c>
      <c r="W122" s="19">
        <f t="shared" si="45"/>
        <v>15932.699439999999</v>
      </c>
      <c r="X122" s="13">
        <f t="shared" si="46"/>
        <v>728.00000000000296</v>
      </c>
      <c r="Y122" s="43">
        <f t="shared" si="34"/>
        <v>0.37891693873668186</v>
      </c>
      <c r="Z122" s="49"/>
      <c r="AA122" s="24"/>
    </row>
    <row r="123" spans="1:27" x14ac:dyDescent="0.2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30.2</v>
      </c>
      <c r="V123" s="13">
        <f>IF(ISNA(VLOOKUP(LOWER(F123)&amp;H123,Prices!A:C,2,0)),0,VLOOKUP(LOWER(F123)&amp;H123,Prices!A:C,2,0))</f>
        <v>30.19</v>
      </c>
      <c r="W123" s="19">
        <f t="shared" si="45"/>
        <v>4091.1810000000037</v>
      </c>
      <c r="X123" s="13">
        <f t="shared" si="46"/>
        <v>10.999999999997812</v>
      </c>
      <c r="Y123" s="43">
        <f t="shared" si="34"/>
        <v>0.10955097067880583</v>
      </c>
      <c r="Z123" s="49"/>
      <c r="AA123" s="24"/>
    </row>
    <row r="124" spans="1:27" x14ac:dyDescent="0.2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30.2</v>
      </c>
      <c r="V124" s="13">
        <f>IF(ISNA(VLOOKUP(LOWER(F124)&amp;H124,Prices!A:C,2,0)),0,VLOOKUP(LOWER(F124)&amp;H124,Prices!A:C,2,0))</f>
        <v>30.19</v>
      </c>
      <c r="W124" s="19">
        <f t="shared" si="45"/>
        <v>4102.1688000000013</v>
      </c>
      <c r="X124" s="13">
        <f t="shared" si="46"/>
        <v>10.999999999997812</v>
      </c>
      <c r="Y124" s="43">
        <f t="shared" si="34"/>
        <v>0.10981284934147129</v>
      </c>
      <c r="Z124" s="49"/>
      <c r="AA124" s="24"/>
    </row>
    <row r="125" spans="1:27" x14ac:dyDescent="0.2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30.2</v>
      </c>
      <c r="V125" s="13">
        <f>IF(ISNA(VLOOKUP(LOWER(F125)&amp;H125,Prices!A:C,2,0)),0,VLOOKUP(LOWER(F125)&amp;H125,Prices!A:C,2,0))</f>
        <v>30.19</v>
      </c>
      <c r="W125" s="19">
        <f t="shared" si="45"/>
        <v>4570.9803999999976</v>
      </c>
      <c r="X125" s="13">
        <f t="shared" si="46"/>
        <v>11.999999999997613</v>
      </c>
      <c r="Y125" s="43">
        <f t="shared" si="34"/>
        <v>0.11190218370544451</v>
      </c>
      <c r="Z125" s="49"/>
      <c r="AA125" s="24"/>
    </row>
    <row r="126" spans="1:27" x14ac:dyDescent="0.2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12.4</v>
      </c>
      <c r="V126" s="13">
        <f>IF(ISNA(VLOOKUP(LOWER(F126)&amp;H126,Prices!A:C,2,0)),0,VLOOKUP(LOWER(F126)&amp;H126,Prices!A:C,2,0))</f>
        <v>12.3</v>
      </c>
      <c r="W126" s="19">
        <f t="shared" si="45"/>
        <v>2702.188799999999</v>
      </c>
      <c r="X126" s="13">
        <f t="shared" si="46"/>
        <v>79.999999999999716</v>
      </c>
      <c r="Y126" s="43">
        <f t="shared" si="34"/>
        <v>0.21514242038216552</v>
      </c>
      <c r="Z126" s="49"/>
      <c r="AA126" s="24"/>
    </row>
    <row r="127" spans="1:27" x14ac:dyDescent="0.2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39.979999999999997</v>
      </c>
      <c r="V127" s="13">
        <f>IF(ISNA(VLOOKUP(LOWER(F127)&amp;H127,Prices!A:C,2,0)),0,VLOOKUP(LOWER(F127)&amp;H127,Prices!A:C,2,0))</f>
        <v>39.700000000000003</v>
      </c>
      <c r="W127" s="19">
        <f t="shared" si="45"/>
        <v>-3221.9335200000019</v>
      </c>
      <c r="X127" s="13">
        <f t="shared" si="46"/>
        <v>111.99999999999761</v>
      </c>
      <c r="Y127" s="43">
        <f t="shared" si="34"/>
        <v>-0.25417588513726741</v>
      </c>
      <c r="Z127" s="49"/>
      <c r="AA127" s="24"/>
    </row>
    <row r="128" spans="1:27" x14ac:dyDescent="0.2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41.89</v>
      </c>
      <c r="V128" s="13">
        <f>IF(ISNA(VLOOKUP(LOWER(F128)&amp;H128,Prices!A:C,2,0)),0,VLOOKUP(LOWER(F128)&amp;H128,Prices!A:C,2,0))</f>
        <v>42</v>
      </c>
      <c r="W128" s="19">
        <f t="shared" si="45"/>
        <v>-7240.8112000000001</v>
      </c>
      <c r="X128" s="13">
        <f t="shared" si="46"/>
        <v>-120.99999999999937</v>
      </c>
      <c r="Y128" s="43">
        <f t="shared" si="34"/>
        <v>-0.18563326667692151</v>
      </c>
      <c r="Z128" s="49"/>
      <c r="AA128" s="24"/>
    </row>
    <row r="129" spans="1:27" x14ac:dyDescent="0.2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27.53</v>
      </c>
      <c r="V129" s="13">
        <f>IF(ISNA(VLOOKUP(LOWER(F129)&amp;H129,Prices!A:C,2,0)),0,VLOOKUP(LOWER(F129)&amp;H129,Prices!A:C,2,0))</f>
        <v>27.5</v>
      </c>
      <c r="W129" s="19">
        <f t="shared" si="45"/>
        <v>1014.7040000000018</v>
      </c>
      <c r="X129" s="13">
        <f t="shared" si="46"/>
        <v>-30.000000000001137</v>
      </c>
      <c r="Y129" s="43">
        <f t="shared" si="34"/>
        <v>3.8319637462235719E-2</v>
      </c>
      <c r="Z129" s="49"/>
      <c r="AA129" s="24"/>
    </row>
    <row r="130" spans="1:27" x14ac:dyDescent="0.2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20.52</v>
      </c>
      <c r="V130" s="13">
        <f>IF(ISNA(VLOOKUP(LOWER(F130)&amp;H130,Prices!A:C,2,0)),0,VLOOKUP(LOWER(F130)&amp;H130,Prices!A:C,2,0))</f>
        <v>20.07</v>
      </c>
      <c r="W130" s="19">
        <f t="shared" si="45"/>
        <v>-96.642899999999088</v>
      </c>
      <c r="X130" s="13">
        <f t="shared" si="46"/>
        <v>-674.99999999999898</v>
      </c>
      <c r="Y130" s="43">
        <f t="shared" si="34"/>
        <v>-3.2006259314455734E-3</v>
      </c>
      <c r="Z130" s="49"/>
      <c r="AA130" s="24"/>
    </row>
    <row r="131" spans="1:27" x14ac:dyDescent="0.2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14.33</v>
      </c>
      <c r="V131" s="13">
        <f>IF(ISNA(VLOOKUP(LOWER(F131)&amp;H131,Prices!A:C,2,0)),0,VLOOKUP(LOWER(F131)&amp;H131,Prices!A:C,2,0))</f>
        <v>14.21</v>
      </c>
      <c r="W131" s="19">
        <f t="shared" si="45"/>
        <v>-16849.957200000004</v>
      </c>
      <c r="X131" s="13">
        <f t="shared" si="46"/>
        <v>-239.99999999999844</v>
      </c>
      <c r="Y131" s="43">
        <f t="shared" si="34"/>
        <v>-0.37229247017233769</v>
      </c>
      <c r="Z131" s="49"/>
      <c r="AA131" s="24"/>
    </row>
    <row r="132" spans="1:27" x14ac:dyDescent="0.2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42.88</v>
      </c>
      <c r="V132" s="13">
        <f>IF(ISNA(VLOOKUP(LOWER(F132)&amp;H132,Prices!A:C,2,0)),0,VLOOKUP(LOWER(F132)&amp;H132,Prices!A:C,2,0))</f>
        <v>43.77</v>
      </c>
      <c r="W132" s="19">
        <f t="shared" si="45"/>
        <v>21255.000000000004</v>
      </c>
      <c r="X132" s="13">
        <f t="shared" si="46"/>
        <v>890.00000000000057</v>
      </c>
      <c r="Y132" s="43">
        <f t="shared" si="34"/>
        <v>0.9442470013327412</v>
      </c>
      <c r="Z132" s="49"/>
      <c r="AA132" s="24"/>
    </row>
    <row r="133" spans="1:27" x14ac:dyDescent="0.2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15.31</v>
      </c>
      <c r="V133" s="13">
        <f>IF(ISNA(VLOOKUP(LOWER(F133)&amp;H133,Prices!A:C,2,0)),0,VLOOKUP(LOWER(F133)&amp;H133,Prices!A:C,2,0))</f>
        <v>15.32</v>
      </c>
      <c r="W133" s="19">
        <f t="shared" si="45"/>
        <v>-9415</v>
      </c>
      <c r="X133" s="13">
        <f t="shared" si="46"/>
        <v>9.9999999999997868</v>
      </c>
      <c r="Y133" s="43">
        <f t="shared" ref="Y133:Y196" si="50">W133/O133</f>
        <v>-0.38071168621107965</v>
      </c>
      <c r="Z133" s="49"/>
      <c r="AA133" s="24"/>
    </row>
    <row r="134" spans="1:27" x14ac:dyDescent="0.2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30.2</v>
      </c>
      <c r="V134" s="13">
        <f>IF(ISNA(VLOOKUP(LOWER(F134)&amp;H134,Prices!A:C,2,0)),0,VLOOKUP(LOWER(F134)&amp;H134,Prices!A:C,2,0))</f>
        <v>30.19</v>
      </c>
      <c r="W134" s="19">
        <f t="shared" si="45"/>
        <v>-3176.672</v>
      </c>
      <c r="X134" s="13">
        <f t="shared" si="46"/>
        <v>-9.9999999999980105</v>
      </c>
      <c r="Y134" s="43">
        <f t="shared" si="50"/>
        <v>-9.522398081534772E-2</v>
      </c>
      <c r="Z134" s="49"/>
      <c r="AA134" s="24"/>
    </row>
    <row r="135" spans="1:27" x14ac:dyDescent="0.2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21.26</v>
      </c>
      <c r="V135" s="13">
        <f>IF(ISNA(VLOOKUP(LOWER(F135)&amp;H135,Prices!A:C,2,0)),0,VLOOKUP(LOWER(F135)&amp;H135,Prices!A:C,2,0))</f>
        <v>21.81</v>
      </c>
      <c r="W135" s="19">
        <f t="shared" si="45"/>
        <v>6174.692999999992</v>
      </c>
      <c r="X135" s="13">
        <f t="shared" si="46"/>
        <v>824.99999999999568</v>
      </c>
      <c r="Y135" s="43">
        <f t="shared" si="50"/>
        <v>0.23269994347088718</v>
      </c>
      <c r="Z135" s="49"/>
      <c r="AA135" s="24"/>
    </row>
    <row r="136" spans="1:27" x14ac:dyDescent="0.2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v>
      </c>
      <c r="V136" s="13">
        <f>IF(ISNA(VLOOKUP(LOWER(F136)&amp;H136,Prices!A:C,2,0)),0,VLOOKUP(LOWER(F136)&amp;H136,Prices!A:C,2,0))</f>
        <v>10.38</v>
      </c>
      <c r="W136" s="19">
        <f t="shared" si="45"/>
        <v>-19447.001999999997</v>
      </c>
      <c r="X136" s="13">
        <f t="shared" si="46"/>
        <v>-479.99999999999778</v>
      </c>
      <c r="Y136" s="43">
        <f t="shared" si="50"/>
        <v>-0.55546992287917729</v>
      </c>
      <c r="Z136" s="49"/>
      <c r="AA136" s="24"/>
    </row>
    <row r="137" spans="1:27" x14ac:dyDescent="0.2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27.53</v>
      </c>
      <c r="V137" s="13">
        <f>IF(ISNA(VLOOKUP(LOWER(F137)&amp;H137,Prices!A:C,2,0)),0,VLOOKUP(LOWER(F137)&amp;H137,Prices!A:C,2,0))</f>
        <v>27.5</v>
      </c>
      <c r="W137" s="19">
        <f t="shared" ref="W137:W147" si="55">IF(I137="B",(V137+T137)*K137,(V137+T137)*K137)</f>
        <v>-292.68800000000181</v>
      </c>
      <c r="X137" s="13">
        <f t="shared" ref="X137:X147" si="56">K137*(V137-U137)</f>
        <v>30.000000000001137</v>
      </c>
      <c r="Y137" s="43">
        <f t="shared" si="50"/>
        <v>-1.0744787077826792E-2</v>
      </c>
      <c r="Z137" s="49"/>
      <c r="AA137" s="24"/>
    </row>
    <row r="138" spans="1:27" x14ac:dyDescent="0.2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42.88</v>
      </c>
      <c r="V138" s="13">
        <f>IF(ISNA(VLOOKUP(LOWER(F138)&amp;H138,Prices!A:C,2,0)),0,VLOOKUP(LOWER(F138)&amp;H138,Prices!A:C,2,0))</f>
        <v>43.77</v>
      </c>
      <c r="W138" s="19">
        <f t="shared" si="55"/>
        <v>-20947.850000000002</v>
      </c>
      <c r="X138" s="13">
        <f t="shared" si="56"/>
        <v>-890.00000000000057</v>
      </c>
      <c r="Y138" s="43">
        <f t="shared" si="50"/>
        <v>-0.91675492341356679</v>
      </c>
      <c r="Z138" s="49"/>
      <c r="AA138" s="24"/>
    </row>
    <row r="139" spans="1:27" x14ac:dyDescent="0.2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20.52</v>
      </c>
      <c r="V139" s="13">
        <f>IF(ISNA(VLOOKUP(LOWER(F139)&amp;H139,Prices!A:C,2,0)),0,VLOOKUP(LOWER(F139)&amp;H139,Prices!A:C,2,0))</f>
        <v>20.07</v>
      </c>
      <c r="W139" s="19">
        <f t="shared" si="55"/>
        <v>262.90089999999822</v>
      </c>
      <c r="X139" s="13">
        <f t="shared" si="56"/>
        <v>674.99999999999898</v>
      </c>
      <c r="Y139" s="43">
        <f t="shared" si="50"/>
        <v>8.6466337773391955E-3</v>
      </c>
      <c r="Z139" s="49"/>
      <c r="AA139" s="24"/>
    </row>
    <row r="140" spans="1:27" x14ac:dyDescent="0.2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30.2</v>
      </c>
      <c r="V140" s="13">
        <f>IF(ISNA(VLOOKUP(LOWER(F140)&amp;H140,Prices!A:C,2,0)),0,VLOOKUP(LOWER(F140)&amp;H140,Prices!A:C,2,0))</f>
        <v>30.19</v>
      </c>
      <c r="W140" s="19">
        <f t="shared" si="55"/>
        <v>3359.6919999999991</v>
      </c>
      <c r="X140" s="13">
        <f t="shared" si="56"/>
        <v>9.9999999999980105</v>
      </c>
      <c r="Y140" s="43">
        <f t="shared" si="50"/>
        <v>0.10002060136945516</v>
      </c>
      <c r="Z140" s="49"/>
      <c r="AA140" s="24"/>
    </row>
    <row r="141" spans="1:27" x14ac:dyDescent="0.2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v>
      </c>
      <c r="V141" s="13">
        <f>IF(ISNA(VLOOKUP(LOWER(F141)&amp;H141,Prices!A:C,2,0)),0,VLOOKUP(LOWER(F141)&amp;H141,Prices!A:C,2,0))</f>
        <v>10.38</v>
      </c>
      <c r="W141" s="19">
        <f t="shared" si="55"/>
        <v>19832.461000000003</v>
      </c>
      <c r="X141" s="13">
        <f t="shared" si="56"/>
        <v>479.99999999999778</v>
      </c>
      <c r="Y141" s="43">
        <f t="shared" si="50"/>
        <v>0.55952774721399356</v>
      </c>
      <c r="Z141" s="49"/>
      <c r="AA141" s="24"/>
    </row>
    <row r="142" spans="1:27" x14ac:dyDescent="0.2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30.38</v>
      </c>
      <c r="V142" s="13">
        <f>IF(ISNA(VLOOKUP(LOWER(F142)&amp;H142,Prices!A:C,2,0)),0,VLOOKUP(LOWER(F142)&amp;H142,Prices!A:C,2,0))</f>
        <v>29.78</v>
      </c>
      <c r="W142" s="19">
        <f t="shared" si="55"/>
        <v>9731.7368000000079</v>
      </c>
      <c r="X142" s="13">
        <f t="shared" si="56"/>
        <v>599.99999999999784</v>
      </c>
      <c r="Y142" s="43">
        <f t="shared" si="50"/>
        <v>0.24599941354903962</v>
      </c>
      <c r="Z142" s="49"/>
      <c r="AA142" s="24"/>
    </row>
    <row r="143" spans="1:27" x14ac:dyDescent="0.2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14.33</v>
      </c>
      <c r="V143" s="13">
        <f>IF(ISNA(VLOOKUP(LOWER(F143)&amp;H143,Prices!A:C,2,0)),0,VLOOKUP(LOWER(F143)&amp;H143,Prices!A:C,2,0))</f>
        <v>14.21</v>
      </c>
      <c r="W143" s="19">
        <f t="shared" si="55"/>
        <v>16924.61199999999</v>
      </c>
      <c r="X143" s="13">
        <f t="shared" si="56"/>
        <v>239.99999999999844</v>
      </c>
      <c r="Y143" s="43">
        <f t="shared" si="50"/>
        <v>0.37278881057268698</v>
      </c>
      <c r="Z143" s="49"/>
      <c r="AA143" s="24"/>
    </row>
    <row r="144" spans="1:27" x14ac:dyDescent="0.2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605.09</v>
      </c>
      <c r="V144" s="13">
        <f>IF(ISNA(VLOOKUP(LOWER(F144)&amp;H144,Prices!A:C,2,0)),0,VLOOKUP(LOWER(F144)&amp;H144,Prices!A:C,2,0))</f>
        <v>649.63</v>
      </c>
      <c r="W144" s="19">
        <f t="shared" si="55"/>
        <v>-34073.733939999998</v>
      </c>
      <c r="X144" s="13">
        <f t="shared" si="56"/>
        <v>-4453.9999999999964</v>
      </c>
      <c r="Y144" s="43">
        <f t="shared" si="50"/>
        <v>-1.1017471445662366</v>
      </c>
      <c r="Z144" s="49"/>
      <c r="AA144" s="24"/>
    </row>
    <row r="145" spans="1:27" x14ac:dyDescent="0.2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21.26</v>
      </c>
      <c r="V145" s="13">
        <f>IF(ISNA(VLOOKUP(LOWER(F145)&amp;H145,Prices!A:C,2,0)),0,VLOOKUP(LOWER(F145)&amp;H145,Prices!A:C,2,0))</f>
        <v>21.81</v>
      </c>
      <c r="W145" s="19">
        <f t="shared" si="55"/>
        <v>-6106.9679999999935</v>
      </c>
      <c r="X145" s="13">
        <f t="shared" si="56"/>
        <v>-824.99999999999568</v>
      </c>
      <c r="Y145" s="43">
        <f t="shared" si="50"/>
        <v>-0.22924054054054027</v>
      </c>
      <c r="Z145" s="49"/>
      <c r="AA145" s="24"/>
    </row>
    <row r="146" spans="1:27" x14ac:dyDescent="0.2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35.82</v>
      </c>
      <c r="V146" s="13">
        <f>IF(ISNA(VLOOKUP(LOWER(F146)&amp;H146,Prices!A:C,2,0)),0,VLOOKUP(LOWER(F146)&amp;H146,Prices!A:C,2,0))</f>
        <v>35.29</v>
      </c>
      <c r="W146" s="19">
        <f t="shared" si="55"/>
        <v>25133.8851</v>
      </c>
      <c r="X146" s="13">
        <f t="shared" si="56"/>
        <v>-795.00000000000171</v>
      </c>
      <c r="Y146" s="43">
        <f t="shared" si="50"/>
        <v>0.90425922288181326</v>
      </c>
      <c r="Z146" s="49"/>
      <c r="AA146" s="24"/>
    </row>
    <row r="147" spans="1:27" x14ac:dyDescent="0.2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v>
      </c>
      <c r="V147" s="13">
        <f>IF(ISNA(VLOOKUP(LOWER(F147)&amp;H147,Prices!A:C,2,0)),0,VLOOKUP(LOWER(F147)&amp;H147,Prices!A:C,2,0))</f>
        <v>24.61</v>
      </c>
      <c r="W147" s="19">
        <f t="shared" si="55"/>
        <v>6083.8349999999973</v>
      </c>
      <c r="X147" s="13">
        <f t="shared" si="56"/>
        <v>615.00000000000023</v>
      </c>
      <c r="Y147" s="43">
        <f t="shared" si="50"/>
        <v>0.19736690997566902</v>
      </c>
      <c r="Z147" s="49"/>
      <c r="AA147" s="24"/>
    </row>
    <row r="148" spans="1:27" x14ac:dyDescent="0.2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35.92</v>
      </c>
      <c r="V148" s="13">
        <f>IF(ISNA(VLOOKUP(LOWER(F148)&amp;H148,Prices!A:C,2,0)),0,VLOOKUP(LOWER(F148)&amp;H148,Prices!A:C,2,0))</f>
        <v>35.92</v>
      </c>
      <c r="W148" s="19">
        <f t="shared" ref="W148:W164" si="62">IF(I148="B",(V148+T148)*K148,(V148+T148)*K148)</f>
        <v>-9064.8404000000028</v>
      </c>
      <c r="X148" s="13">
        <f t="shared" ref="X148:X164" si="63">K148*(V148-U148)</f>
        <v>0</v>
      </c>
      <c r="Y148" s="43">
        <f t="shared" si="50"/>
        <v>-0.26503831354891533</v>
      </c>
      <c r="Z148" s="49"/>
      <c r="AA148" s="24"/>
    </row>
    <row r="149" spans="1:27" x14ac:dyDescent="0.2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25.01</v>
      </c>
      <c r="V149" s="13">
        <f>IF(ISNA(VLOOKUP(LOWER(F149)&amp;H149,Prices!A:C,2,0)),0,VLOOKUP(LOWER(F149)&amp;H149,Prices!A:C,2,0))</f>
        <v>24.25</v>
      </c>
      <c r="W149" s="19">
        <f t="shared" si="62"/>
        <v>13613.023999999996</v>
      </c>
      <c r="X149" s="13">
        <f t="shared" si="63"/>
        <v>-1520.0000000000032</v>
      </c>
      <c r="Y149" s="43">
        <f t="shared" si="50"/>
        <v>0.39028165137614668</v>
      </c>
      <c r="Z149" s="49"/>
      <c r="AA149" s="24"/>
    </row>
    <row r="150" spans="1:27" x14ac:dyDescent="0.2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35.92</v>
      </c>
      <c r="V150" s="13">
        <f>IF(ISNA(VLOOKUP(LOWER(F150)&amp;H150,Prices!A:C,2,0)),0,VLOOKUP(LOWER(F150)&amp;H150,Prices!A:C,2,0))</f>
        <v>35.92</v>
      </c>
      <c r="W150" s="19">
        <f t="shared" si="62"/>
        <v>-8686.7647999999954</v>
      </c>
      <c r="X150" s="13">
        <f t="shared" si="63"/>
        <v>0</v>
      </c>
      <c r="Y150" s="43">
        <f t="shared" si="50"/>
        <v>-0.25682251655629124</v>
      </c>
      <c r="Z150" s="49"/>
      <c r="AA150" s="24"/>
    </row>
    <row r="151" spans="1:27" x14ac:dyDescent="0.2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35.92</v>
      </c>
      <c r="V151" s="13">
        <f>IF(ISNA(VLOOKUP(LOWER(F151)&amp;H151,Prices!A:C,2,0)),0,VLOOKUP(LOWER(F151)&amp;H151,Prices!A:C,2,0))</f>
        <v>35.92</v>
      </c>
      <c r="W151" s="19">
        <f t="shared" si="62"/>
        <v>-8672.7619999999988</v>
      </c>
      <c r="X151" s="13">
        <f t="shared" si="63"/>
        <v>0</v>
      </c>
      <c r="Y151" s="43">
        <f t="shared" si="50"/>
        <v>-0.25651469979296065</v>
      </c>
      <c r="Z151" s="49"/>
      <c r="AA151" s="24"/>
    </row>
    <row r="152" spans="1:27" x14ac:dyDescent="0.2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21.28</v>
      </c>
      <c r="V152" s="13">
        <f>IF(ISNA(VLOOKUP(LOWER(F152)&amp;H152,Prices!A:C,2,0)),0,VLOOKUP(LOWER(F152)&amp;H152,Prices!A:C,2,0))</f>
        <v>20.95</v>
      </c>
      <c r="W152" s="19">
        <f t="shared" si="62"/>
        <v>-2235.4635999999991</v>
      </c>
      <c r="X152" s="13">
        <f t="shared" si="63"/>
        <v>-330.00000000000182</v>
      </c>
      <c r="Y152" s="43">
        <f t="shared" si="50"/>
        <v>-9.6439327006039646E-2</v>
      </c>
      <c r="Z152" s="49"/>
      <c r="AA152" s="24"/>
    </row>
    <row r="153" spans="1:27" x14ac:dyDescent="0.2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37.549999999999997</v>
      </c>
      <c r="V153" s="13">
        <f>IF(ISNA(VLOOKUP(LOWER(F153)&amp;H153,Prices!A:C,2,0)),0,VLOOKUP(LOWER(F153)&amp;H153,Prices!A:C,2,0))</f>
        <v>37.4</v>
      </c>
      <c r="W153" s="19">
        <f t="shared" si="62"/>
        <v>2340.0000000000041</v>
      </c>
      <c r="X153" s="13">
        <f t="shared" si="63"/>
        <v>-104.99999999999901</v>
      </c>
      <c r="Y153" s="43">
        <f t="shared" si="50"/>
        <v>9.8174952800503645E-2</v>
      </c>
      <c r="Z153" s="49"/>
      <c r="AA153" s="24"/>
    </row>
    <row r="154" spans="1:27" x14ac:dyDescent="0.2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21.28</v>
      </c>
      <c r="V154" s="13">
        <f>IF(ISNA(VLOOKUP(LOWER(F154)&amp;H154,Prices!A:C,2,0)),0,VLOOKUP(LOWER(F154)&amp;H154,Prices!A:C,2,0))</f>
        <v>20.95</v>
      </c>
      <c r="W154" s="19">
        <f t="shared" si="62"/>
        <v>-2165.462200000004</v>
      </c>
      <c r="X154" s="13">
        <f t="shared" si="63"/>
        <v>-330.00000000000182</v>
      </c>
      <c r="Y154" s="43">
        <f t="shared" si="50"/>
        <v>-9.3702388576374043E-2</v>
      </c>
      <c r="Z154" s="49"/>
      <c r="AA154" s="24"/>
    </row>
    <row r="155" spans="1:27" x14ac:dyDescent="0.2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21.28</v>
      </c>
      <c r="V155" s="13">
        <f>IF(ISNA(VLOOKUP(LOWER(F155)&amp;H155,Prices!A:C,2,0)),0,VLOOKUP(LOWER(F155)&amp;H155,Prices!A:C,2,0))</f>
        <v>20.95</v>
      </c>
      <c r="W155" s="19">
        <f t="shared" si="62"/>
        <v>-3238.6243200000049</v>
      </c>
      <c r="X155" s="13">
        <f t="shared" si="63"/>
        <v>-495.00000000000279</v>
      </c>
      <c r="Y155" s="43">
        <f t="shared" si="50"/>
        <v>-9.345060941828269E-2</v>
      </c>
      <c r="Z155" s="49"/>
      <c r="AA155" s="24"/>
    </row>
    <row r="156" spans="1:27" x14ac:dyDescent="0.2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25.01</v>
      </c>
      <c r="V156" s="13">
        <f>IF(ISNA(VLOOKUP(LOWER(F156)&amp;H156,Prices!A:C,2,0)),0,VLOOKUP(LOWER(F156)&amp;H156,Prices!A:C,2,0))</f>
        <v>24.25</v>
      </c>
      <c r="W156" s="19">
        <f t="shared" si="62"/>
        <v>-13542.000000000002</v>
      </c>
      <c r="X156" s="13">
        <f t="shared" si="63"/>
        <v>1520.0000000000032</v>
      </c>
      <c r="Y156" s="43">
        <f t="shared" si="50"/>
        <v>-0.38691428571428577</v>
      </c>
      <c r="Z156" s="49"/>
      <c r="AA156" s="24"/>
    </row>
    <row r="157" spans="1:27" x14ac:dyDescent="0.2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37.549999999999997</v>
      </c>
      <c r="V157" s="13">
        <f>IF(ISNA(VLOOKUP(LOWER(F157)&amp;H157,Prices!A:C,2,0)),0,VLOOKUP(LOWER(F157)&amp;H157,Prices!A:C,2,0))</f>
        <v>37.4</v>
      </c>
      <c r="W157" s="19">
        <f t="shared" si="62"/>
        <v>-2268.9399999999928</v>
      </c>
      <c r="X157" s="13">
        <f t="shared" si="63"/>
        <v>104.99999999999901</v>
      </c>
      <c r="Y157" s="43">
        <f t="shared" si="50"/>
        <v>-9.4776106934001361E-2</v>
      </c>
      <c r="Z157" s="49"/>
      <c r="AA157" s="24"/>
    </row>
    <row r="158" spans="1:27" x14ac:dyDescent="0.2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35.82</v>
      </c>
      <c r="V158" s="13">
        <f>IF(ISNA(VLOOKUP(LOWER(F158)&amp;H158,Prices!A:C,2,0)),0,VLOOKUP(LOWER(F158)&amp;H158,Prices!A:C,2,0))</f>
        <v>35.29</v>
      </c>
      <c r="W158" s="19">
        <f t="shared" si="62"/>
        <v>-25101.00096009998</v>
      </c>
      <c r="X158" s="13">
        <f t="shared" si="63"/>
        <v>795.00000000000171</v>
      </c>
      <c r="Y158" s="43">
        <f t="shared" si="50"/>
        <v>-0.90071052677587382</v>
      </c>
      <c r="Z158" s="49"/>
      <c r="AA158" s="24"/>
    </row>
    <row r="159" spans="1:27" x14ac:dyDescent="0.2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21.28</v>
      </c>
      <c r="V159" s="13">
        <f>IF(ISNA(VLOOKUP(LOWER(F159)&amp;H159,Prices!A:C,2,0)),0,VLOOKUP(LOWER(F159)&amp;H159,Prices!A:C,2,0))</f>
        <v>20.95</v>
      </c>
      <c r="W159" s="19">
        <f t="shared" si="62"/>
        <v>3759.9069399999998</v>
      </c>
      <c r="X159" s="13">
        <f t="shared" si="63"/>
        <v>561.00000000000318</v>
      </c>
      <c r="Y159" s="43">
        <f t="shared" si="50"/>
        <v>9.5373435304264009E-2</v>
      </c>
      <c r="Z159" s="49"/>
      <c r="AA159" s="24"/>
    </row>
    <row r="160" spans="1:27" x14ac:dyDescent="0.2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21.28</v>
      </c>
      <c r="V160" s="13">
        <f>IF(ISNA(VLOOKUP(LOWER(F160)&amp;H160,Prices!A:C,2,0)),0,VLOOKUP(LOWER(F160)&amp;H160,Prices!A:C,2,0))</f>
        <v>20.95</v>
      </c>
      <c r="W160" s="19">
        <f t="shared" si="62"/>
        <v>3999.0527999999963</v>
      </c>
      <c r="X160" s="13">
        <f t="shared" si="63"/>
        <v>594.0000000000033</v>
      </c>
      <c r="Y160" s="43">
        <f t="shared" si="50"/>
        <v>9.5762758620689573E-2</v>
      </c>
      <c r="Z160" s="49"/>
      <c r="AA160" s="24"/>
    </row>
    <row r="161" spans="1:27" x14ac:dyDescent="0.2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35.92</v>
      </c>
      <c r="V161" s="13">
        <f>IF(ISNA(VLOOKUP(LOWER(F161)&amp;H161,Prices!A:C,2,0)),0,VLOOKUP(LOWER(F161)&amp;H161,Prices!A:C,2,0))</f>
        <v>35.92</v>
      </c>
      <c r="W161" s="19">
        <f t="shared" si="62"/>
        <v>13121.08</v>
      </c>
      <c r="X161" s="13">
        <f t="shared" si="63"/>
        <v>0</v>
      </c>
      <c r="Y161" s="43">
        <f t="shared" si="50"/>
        <v>0.26723177189409369</v>
      </c>
      <c r="Z161" s="49"/>
      <c r="AA161" s="24"/>
    </row>
    <row r="162" spans="1:27" x14ac:dyDescent="0.2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v>
      </c>
      <c r="V162" s="13">
        <f>IF(ISNA(VLOOKUP(LOWER(F162)&amp;H162,Prices!A:C,2,0)),0,VLOOKUP(LOWER(F162)&amp;H162,Prices!A:C,2,0))</f>
        <v>24.61</v>
      </c>
      <c r="W162" s="19">
        <f t="shared" si="62"/>
        <v>-5902.2599999999966</v>
      </c>
      <c r="X162" s="13">
        <f t="shared" si="63"/>
        <v>-615.00000000000023</v>
      </c>
      <c r="Y162" s="43">
        <f t="shared" si="50"/>
        <v>-0.19008888888888878</v>
      </c>
      <c r="Z162" s="49"/>
      <c r="AA162" s="24"/>
    </row>
    <row r="163" spans="1:27" x14ac:dyDescent="0.2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15.31</v>
      </c>
      <c r="V163" s="13">
        <f>IF(ISNA(VLOOKUP(LOWER(F163)&amp;H163,Prices!A:C,2,0)),0,VLOOKUP(LOWER(F163)&amp;H163,Prices!A:C,2,0))</f>
        <v>15.32</v>
      </c>
      <c r="W163" s="19">
        <f t="shared" si="62"/>
        <v>4652.67</v>
      </c>
      <c r="X163" s="13">
        <f t="shared" si="63"/>
        <v>-4.9999999999998934</v>
      </c>
      <c r="Y163" s="43">
        <f t="shared" si="50"/>
        <v>0.37734549878345497</v>
      </c>
      <c r="Z163" s="49"/>
      <c r="AA163" s="24"/>
    </row>
    <row r="164" spans="1:27" x14ac:dyDescent="0.2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35.92</v>
      </c>
      <c r="V164" s="13">
        <f>IF(ISNA(VLOOKUP(LOWER(F164)&amp;H164,Prices!A:C,2,0)),0,VLOOKUP(LOWER(F164)&amp;H164,Prices!A:C,2,0))</f>
        <v>35.92</v>
      </c>
      <c r="W164" s="19">
        <f t="shared" si="62"/>
        <v>14048.645000000004</v>
      </c>
      <c r="X164" s="13">
        <f t="shared" si="63"/>
        <v>0</v>
      </c>
      <c r="Y164" s="43">
        <f t="shared" si="50"/>
        <v>0.26197939393939401</v>
      </c>
      <c r="Z164" s="49"/>
      <c r="AA164" s="24"/>
    </row>
    <row r="165" spans="1:27" x14ac:dyDescent="0.2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15.31</v>
      </c>
      <c r="V165" s="13">
        <f>IF(ISNA(VLOOKUP(LOWER(F165)&amp;H165,Prices!A:C,2,0)),0,VLOOKUP(LOWER(F165)&amp;H165,Prices!A:C,2,0))</f>
        <v>15.32</v>
      </c>
      <c r="W165" s="19">
        <f t="shared" ref="W165:W179" si="68">IF(I165="B",(V165+T165)*K165,(V165+T165)*K165)</f>
        <v>4667.6499999999996</v>
      </c>
      <c r="X165" s="13">
        <f t="shared" ref="X165:X179" si="69">K165*(V165-U165)</f>
        <v>-4.9999999999998934</v>
      </c>
      <c r="Y165" s="43">
        <f t="shared" si="50"/>
        <v>0.37810044552450384</v>
      </c>
      <c r="Z165" s="49"/>
      <c r="AA165" s="24"/>
    </row>
    <row r="166" spans="1:27" ht="84" x14ac:dyDescent="0.2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19.77</v>
      </c>
      <c r="V166" s="13">
        <f>IF(ISNA(VLOOKUP(LOWER(F166)&amp;H166,Prices!A:C,2,0)),0,VLOOKUP(LOWER(F166)&amp;H166,Prices!A:C,2,0))</f>
        <v>19.48</v>
      </c>
      <c r="W166" s="19">
        <f t="shared" si="68"/>
        <v>-3824.9999999999991</v>
      </c>
      <c r="X166" s="13">
        <f t="shared" si="69"/>
        <v>-289.99999999999915</v>
      </c>
      <c r="Y166" s="43">
        <f t="shared" si="50"/>
        <v>-0.16416309012875532</v>
      </c>
      <c r="Z166" s="49" t="s">
        <v>1289</v>
      </c>
      <c r="AA166" s="24"/>
    </row>
    <row r="167" spans="1:27" ht="42" x14ac:dyDescent="0.2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15.33</v>
      </c>
      <c r="V167" s="13">
        <f>IF(ISNA(VLOOKUP(LOWER(F167)&amp;H167,Prices!A:C,2,0)),0,VLOOKUP(LOWER(F167)&amp;H167,Prices!A:C,2,0))</f>
        <v>15.2</v>
      </c>
      <c r="W167" s="19">
        <f t="shared" si="68"/>
        <v>-13636.342599999998</v>
      </c>
      <c r="X167" s="13">
        <f t="shared" si="69"/>
        <v>-130.0000000000008</v>
      </c>
      <c r="Y167" s="43">
        <f t="shared" si="50"/>
        <v>-0.47299141866111682</v>
      </c>
      <c r="Z167" s="49" t="s">
        <v>1281</v>
      </c>
      <c r="AA167" s="24"/>
    </row>
    <row r="168" spans="1:27" ht="28" x14ac:dyDescent="0.2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45.67</v>
      </c>
      <c r="V168" s="13">
        <f>IF(ISNA(VLOOKUP(LOWER(F168)&amp;H168,Prices!A:C,2,0)),0,VLOOKUP(LOWER(F168)&amp;H168,Prices!A:C,2,0))</f>
        <v>46.88</v>
      </c>
      <c r="W168" s="19">
        <f>IF(I168="B",(V168+T168)*K168,(V168+T168)*K168)</f>
        <v>-156.22115999999551</v>
      </c>
      <c r="X168" s="13">
        <f t="shared" si="69"/>
        <v>726.00000000000045</v>
      </c>
      <c r="Y168" s="43">
        <f t="shared" si="50"/>
        <v>-5.5244769785697543E-3</v>
      </c>
      <c r="Z168" s="49" t="s">
        <v>1288</v>
      </c>
      <c r="AA168" s="24"/>
    </row>
    <row r="169" spans="1:27" ht="70" x14ac:dyDescent="0.2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17.3</v>
      </c>
      <c r="V169" s="13">
        <f>IF(ISNA(VLOOKUP(LOWER(F169)&amp;H169,Prices!A:C,2,0)),0,VLOOKUP(LOWER(F169)&amp;H169,Prices!A:C,2,0))</f>
        <v>17.059999999999999</v>
      </c>
      <c r="W169" s="19">
        <f t="shared" si="68"/>
        <v>-2267.2760000000026</v>
      </c>
      <c r="X169" s="13">
        <f t="shared" si="69"/>
        <v>-480.00000000000398</v>
      </c>
      <c r="Y169" s="43">
        <f t="shared" si="50"/>
        <v>-6.23220450797142E-2</v>
      </c>
      <c r="Z169" s="49" t="s">
        <v>1282</v>
      </c>
      <c r="AA169" s="24"/>
    </row>
    <row r="170" spans="1:27" ht="42" x14ac:dyDescent="0.2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17.77</v>
      </c>
      <c r="V170" s="13">
        <f>IF(ISNA(VLOOKUP(LOWER(F170)&amp;H170,Prices!A:C,2,0)),0,VLOOKUP(LOWER(F170)&amp;H170,Prices!A:C,2,0))</f>
        <v>17.55</v>
      </c>
      <c r="W170" s="19">
        <f t="shared" si="68"/>
        <v>-4881.239999999998</v>
      </c>
      <c r="X170" s="13">
        <f t="shared" si="69"/>
        <v>-329.99999999999829</v>
      </c>
      <c r="Y170" s="43">
        <f t="shared" si="50"/>
        <v>-0.15644999999999992</v>
      </c>
      <c r="Z170" s="49" t="s">
        <v>1283</v>
      </c>
      <c r="AA170" s="24"/>
    </row>
    <row r="171" spans="1:27" ht="70" x14ac:dyDescent="0.2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15.95</v>
      </c>
      <c r="V171" s="13">
        <f>IF(ISNA(VLOOKUP(LOWER(F171)&amp;H171,Prices!A:C,2,0)),0,VLOOKUP(LOWER(F171)&amp;H171,Prices!A:C,2,0))</f>
        <v>15.74</v>
      </c>
      <c r="W171" s="19">
        <f t="shared" si="68"/>
        <v>-5064.9999999999991</v>
      </c>
      <c r="X171" s="13">
        <f t="shared" si="69"/>
        <v>-209.99999999999909</v>
      </c>
      <c r="Y171" s="43">
        <f t="shared" si="50"/>
        <v>-0.24350961538461535</v>
      </c>
      <c r="Z171" s="49" t="s">
        <v>1290</v>
      </c>
      <c r="AA171" s="24"/>
    </row>
    <row r="172" spans="1:27" x14ac:dyDescent="0.2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15.33</v>
      </c>
      <c r="V172" s="13">
        <f>IF(ISNA(VLOOKUP(LOWER(F172)&amp;H172,Prices!A:C,2,0)),0,VLOOKUP(LOWER(F172)&amp;H172,Prices!A:C,2,0))</f>
        <v>15.2</v>
      </c>
      <c r="W172" s="19">
        <f t="shared" si="68"/>
        <v>-13376.285400000001</v>
      </c>
      <c r="X172" s="13">
        <f t="shared" si="69"/>
        <v>-130.0000000000008</v>
      </c>
      <c r="Y172" s="43">
        <f t="shared" si="50"/>
        <v>-0.46819339866993354</v>
      </c>
      <c r="Z172" s="49" t="s">
        <v>1284</v>
      </c>
      <c r="AA172" s="24"/>
    </row>
    <row r="173" spans="1:27" x14ac:dyDescent="0.2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17.3</v>
      </c>
      <c r="V173" s="13">
        <f>IF(ISNA(VLOOKUP(LOWER(F173)&amp;H173,Prices!A:C,2,0)),0,VLOOKUP(LOWER(F173)&amp;H173,Prices!A:C,2,0))</f>
        <v>17.059999999999999</v>
      </c>
      <c r="W173" s="19">
        <f t="shared" si="68"/>
        <v>-1640.4449999999961</v>
      </c>
      <c r="X173" s="13">
        <f t="shared" si="69"/>
        <v>-360.00000000000296</v>
      </c>
      <c r="Y173" s="43">
        <f t="shared" si="50"/>
        <v>-6.0255096418732647E-2</v>
      </c>
      <c r="Z173" s="49"/>
      <c r="AA173" s="24"/>
    </row>
    <row r="174" spans="1:27" ht="126" x14ac:dyDescent="0.2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15.41</v>
      </c>
      <c r="V174" s="13">
        <f>IF(ISNA(VLOOKUP(LOWER(F174)&amp;H174,Prices!A:C,2,0)),0,VLOOKUP(LOWER(F174)&amp;H174,Prices!A:C,2,0))</f>
        <v>15.29</v>
      </c>
      <c r="W174" s="19">
        <f t="shared" si="68"/>
        <v>-66.740800000001599</v>
      </c>
      <c r="X174" s="13">
        <f t="shared" si="69"/>
        <v>-240.00000000000199</v>
      </c>
      <c r="Y174" s="43">
        <f t="shared" si="50"/>
        <v>-2.1782245430809919E-3</v>
      </c>
      <c r="Z174" s="49" t="s">
        <v>1285</v>
      </c>
      <c r="AA174" s="24"/>
    </row>
    <row r="175" spans="1:27" ht="28" x14ac:dyDescent="0.2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15.41</v>
      </c>
      <c r="V175" s="13">
        <f>IF(ISNA(VLOOKUP(LOWER(F175)&amp;H175,Prices!A:C,2,0)),0,VLOOKUP(LOWER(F175)&amp;H175,Prices!A:C,2,0))</f>
        <v>15.29</v>
      </c>
      <c r="W175" s="19">
        <f t="shared" si="68"/>
        <v>14.694600000000335</v>
      </c>
      <c r="X175" s="13">
        <f t="shared" si="69"/>
        <v>-120.00000000000099</v>
      </c>
      <c r="Y175" s="43">
        <f t="shared" si="50"/>
        <v>9.6231827111986482E-4</v>
      </c>
      <c r="Z175" s="49" t="s">
        <v>1287</v>
      </c>
      <c r="AA175" s="24"/>
    </row>
    <row r="176" spans="1:27" ht="56" x14ac:dyDescent="0.2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15</v>
      </c>
      <c r="V176" s="13">
        <f>IF(ISNA(VLOOKUP(LOWER(F176)&amp;H176,Prices!A:C,2,0)),0,VLOOKUP(LOWER(F176)&amp;H176,Prices!A:C,2,0))</f>
        <v>14.78</v>
      </c>
      <c r="W176" s="19">
        <f t="shared" si="68"/>
        <v>3794.8480000000018</v>
      </c>
      <c r="X176" s="13">
        <f t="shared" si="69"/>
        <v>-440.00000000000125</v>
      </c>
      <c r="Y176" s="43">
        <f t="shared" si="50"/>
        <v>0.14731552795031064</v>
      </c>
      <c r="Z176" s="49" t="s">
        <v>1286</v>
      </c>
      <c r="AA176" s="24"/>
    </row>
    <row r="177" spans="1:27" ht="42" x14ac:dyDescent="0.2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15.41</v>
      </c>
      <c r="V177" s="13">
        <f>IF(ISNA(VLOOKUP(LOWER(F177)&amp;H177,Prices!A:C,2,0)),0,VLOOKUP(LOWER(F177)&amp;H177,Prices!A:C,2,0))</f>
        <v>15.29</v>
      </c>
      <c r="W177" s="19">
        <f t="shared" si="68"/>
        <v>373.35599999999761</v>
      </c>
      <c r="X177" s="13">
        <f t="shared" si="69"/>
        <v>-240.00000000000199</v>
      </c>
      <c r="Y177" s="43">
        <f t="shared" si="50"/>
        <v>1.2362781456953563E-2</v>
      </c>
      <c r="Z177" s="49" t="s">
        <v>1291</v>
      </c>
      <c r="AA177" s="24"/>
    </row>
    <row r="178" spans="1:27" x14ac:dyDescent="0.2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15.33</v>
      </c>
      <c r="V178" s="13">
        <f>IF(ISNA(VLOOKUP(LOWER(F178)&amp;H178,Prices!A:C,2,0)),0,VLOOKUP(LOWER(F178)&amp;H178,Prices!A:C,2,0))</f>
        <v>15.2</v>
      </c>
      <c r="W178" s="19">
        <f t="shared" si="68"/>
        <v>-13176.241399999999</v>
      </c>
      <c r="X178" s="13">
        <f t="shared" si="69"/>
        <v>-130.0000000000008</v>
      </c>
      <c r="Y178" s="43">
        <f t="shared" si="50"/>
        <v>-0.46444277053225236</v>
      </c>
      <c r="Z178" s="49" t="s">
        <v>1284</v>
      </c>
      <c r="AA178" s="24"/>
    </row>
    <row r="179" spans="1:27" x14ac:dyDescent="0.2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15.33</v>
      </c>
      <c r="V179" s="13">
        <f>IF(ISNA(VLOOKUP(LOWER(F179)&amp;H179,Prices!A:C,2,0)),0,VLOOKUP(LOWER(F179)&amp;H179,Prices!A:C,2,0))</f>
        <v>15.2</v>
      </c>
      <c r="W179" s="19">
        <f t="shared" si="68"/>
        <v>-13031.209500000003</v>
      </c>
      <c r="X179" s="13">
        <f t="shared" si="69"/>
        <v>-130.0000000000008</v>
      </c>
      <c r="Y179" s="43">
        <f t="shared" si="50"/>
        <v>-0.46169032772364932</v>
      </c>
      <c r="Z179" s="49" t="s">
        <v>1284</v>
      </c>
      <c r="AA179" s="24"/>
    </row>
    <row r="180" spans="1:27" x14ac:dyDescent="0.2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19.77</v>
      </c>
      <c r="V180" s="13">
        <f>IF(ISNA(VLOOKUP(LOWER(F180)&amp;H180,Prices!A:C,2,0)),0,VLOOKUP(LOWER(F180)&amp;H180,Prices!A:C,2,0))</f>
        <v>19.48</v>
      </c>
      <c r="W180" s="19">
        <f t="shared" ref="W180:W193" si="74">IF(I180="B",(V180+T180)*K180,(V180+T180)*K180)</f>
        <v>3482.0099999999989</v>
      </c>
      <c r="X180" s="13">
        <f t="shared" ref="X180:X193" si="75">K180*(V180-U180)</f>
        <v>289.99999999999915</v>
      </c>
      <c r="Y180" s="43">
        <f t="shared" si="50"/>
        <v>0.15145759025663327</v>
      </c>
      <c r="Z180" s="49"/>
      <c r="AA180" s="24"/>
    </row>
    <row r="181" spans="1:27" x14ac:dyDescent="0.2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45.67</v>
      </c>
      <c r="V181" s="13">
        <f>IF(ISNA(VLOOKUP(LOWER(F181)&amp;H181,Prices!A:C,2,0)),0,VLOOKUP(LOWER(F181)&amp;H181,Prices!A:C,2,0))</f>
        <v>46.88</v>
      </c>
      <c r="W181" s="19">
        <f>IF(I181="B",(V181+T181)*K181,(V181+T181)*K181)</f>
        <v>779.98475999999926</v>
      </c>
      <c r="X181" s="13">
        <f t="shared" si="75"/>
        <v>726.00000000000045</v>
      </c>
      <c r="Y181" s="43">
        <f t="shared" si="50"/>
        <v>2.8526982664033328E-2</v>
      </c>
      <c r="Z181" s="49"/>
      <c r="AA181" s="24"/>
    </row>
    <row r="182" spans="1:27" x14ac:dyDescent="0.2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15.95</v>
      </c>
      <c r="V182" s="13">
        <f>IF(ISNA(VLOOKUP(LOWER(F182)&amp;H182,Prices!A:C,2,0)),0,VLOOKUP(LOWER(F182)&amp;H182,Prices!A:C,2,0))</f>
        <v>15.74</v>
      </c>
      <c r="W182" s="19">
        <f t="shared" si="74"/>
        <v>5353.8800000000019</v>
      </c>
      <c r="X182" s="13">
        <f t="shared" si="75"/>
        <v>209.99999999999909</v>
      </c>
      <c r="Y182" s="43">
        <f t="shared" si="50"/>
        <v>0.25349810606060613</v>
      </c>
      <c r="Z182" s="49"/>
      <c r="AA182" s="24"/>
    </row>
    <row r="183" spans="1:27" x14ac:dyDescent="0.2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17.77</v>
      </c>
      <c r="V183" s="13">
        <f>IF(ISNA(VLOOKUP(LOWER(F183)&amp;H183,Prices!A:C,2,0)),0,VLOOKUP(LOWER(F183)&amp;H183,Prices!A:C,2,0))</f>
        <v>17.55</v>
      </c>
      <c r="W183" s="19">
        <f t="shared" si="74"/>
        <v>-4326.1289999999999</v>
      </c>
      <c r="X183" s="13">
        <f t="shared" si="75"/>
        <v>-329.99999999999829</v>
      </c>
      <c r="Y183" s="43">
        <f t="shared" si="50"/>
        <v>-0.1411691629955947</v>
      </c>
      <c r="Z183" s="49"/>
      <c r="AA183" s="24"/>
    </row>
    <row r="184" spans="1:27" x14ac:dyDescent="0.2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15</v>
      </c>
      <c r="V184" s="13">
        <f>IF(ISNA(VLOOKUP(LOWER(F184)&amp;H184,Prices!A:C,2,0)),0,VLOOKUP(LOWER(F184)&amp;H184,Prices!A:C,2,0))</f>
        <v>14.78</v>
      </c>
      <c r="W184" s="19">
        <f t="shared" si="74"/>
        <v>4054.9</v>
      </c>
      <c r="X184" s="13">
        <f t="shared" si="75"/>
        <v>-440.00000000000125</v>
      </c>
      <c r="Y184" s="43">
        <f t="shared" si="50"/>
        <v>0.15901568627450982</v>
      </c>
      <c r="Z184" s="49"/>
      <c r="AA184" s="24"/>
    </row>
    <row r="185" spans="1:27" x14ac:dyDescent="0.2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15.33</v>
      </c>
      <c r="V185" s="13">
        <f>IF(ISNA(VLOOKUP(LOWER(F185)&amp;H185,Prices!A:C,2,0)),0,VLOOKUP(LOWER(F185)&amp;H185,Prices!A:C,2,0))</f>
        <v>15.2</v>
      </c>
      <c r="W185" s="19">
        <f t="shared" si="74"/>
        <v>-12626.120400000002</v>
      </c>
      <c r="X185" s="13">
        <f t="shared" si="75"/>
        <v>-130.0000000000008</v>
      </c>
      <c r="Y185" s="43">
        <f t="shared" si="50"/>
        <v>-0.4538504816678649</v>
      </c>
      <c r="Z185" s="49"/>
      <c r="AA185" s="24"/>
    </row>
    <row r="186" spans="1:27" x14ac:dyDescent="0.2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45.67</v>
      </c>
      <c r="V186" s="13">
        <f>IF(ISNA(VLOOKUP(LOWER(F186)&amp;H186,Prices!A:C,2,0)),0,VLOOKUP(LOWER(F186)&amp;H186,Prices!A:C,2,0))</f>
        <v>46.88</v>
      </c>
      <c r="W186" s="19">
        <f>IF(I186="B",(V186+T186)*K186,(V186+T186)*K186)</f>
        <v>984.02964000000566</v>
      </c>
      <c r="X186" s="13">
        <f t="shared" si="75"/>
        <v>726.00000000000045</v>
      </c>
      <c r="Y186" s="43">
        <f t="shared" si="50"/>
        <v>3.6260212248507839E-2</v>
      </c>
      <c r="Z186" s="49"/>
      <c r="AA186" s="24"/>
    </row>
    <row r="187" spans="1:27" x14ac:dyDescent="0.2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15.33</v>
      </c>
      <c r="V187" s="13">
        <f>IF(ISNA(VLOOKUP(LOWER(F187)&amp;H187,Prices!A:C,2,0)),0,VLOOKUP(LOWER(F187)&amp;H187,Prices!A:C,2,0))</f>
        <v>15.2</v>
      </c>
      <c r="W187" s="19">
        <f t="shared" si="74"/>
        <v>-12596.113800000001</v>
      </c>
      <c r="X187" s="13">
        <f t="shared" si="75"/>
        <v>-130.0000000000008</v>
      </c>
      <c r="Y187" s="43">
        <f t="shared" si="50"/>
        <v>-0.45326066210867222</v>
      </c>
      <c r="Z187" s="49"/>
      <c r="AA187" s="24"/>
    </row>
    <row r="188" spans="1:27" x14ac:dyDescent="0.2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11.45</v>
      </c>
      <c r="V188" s="13">
        <f>IF(ISNA(VLOOKUP(LOWER(F188)&amp;H188,Prices!A:C,2,0)),0,VLOOKUP(LOWER(F188)&amp;H188,Prices!A:C,2,0))</f>
        <v>11.25</v>
      </c>
      <c r="W188" s="19">
        <f t="shared" si="74"/>
        <v>-11905.784398199603</v>
      </c>
      <c r="X188" s="13">
        <f t="shared" si="75"/>
        <v>-659.99999999999761</v>
      </c>
      <c r="Y188" s="43">
        <f t="shared" si="50"/>
        <v>-0.24287605872372051</v>
      </c>
      <c r="Z188" s="49"/>
      <c r="AA188" s="24"/>
    </row>
    <row r="189" spans="1:27" x14ac:dyDescent="0.2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15.41</v>
      </c>
      <c r="V189" s="13">
        <f>IF(ISNA(VLOOKUP(LOWER(F189)&amp;H189,Prices!A:C,2,0)),0,VLOOKUP(LOWER(F189)&amp;H189,Prices!A:C,2,0))</f>
        <v>15.29</v>
      </c>
      <c r="W189" s="19">
        <f t="shared" si="74"/>
        <v>-46.639499999994172</v>
      </c>
      <c r="X189" s="13">
        <f t="shared" si="75"/>
        <v>300.0000000000025</v>
      </c>
      <c r="Y189" s="43">
        <f t="shared" si="50"/>
        <v>-1.2201308044471988E-3</v>
      </c>
      <c r="Z189" s="49"/>
      <c r="AA189" s="24"/>
    </row>
    <row r="190" spans="1:27" x14ac:dyDescent="0.2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15.41</v>
      </c>
      <c r="V190" s="13">
        <f>IF(ISNA(VLOOKUP(LOWER(F190)&amp;H190,Prices!A:C,2,0)),0,VLOOKUP(LOWER(F190)&amp;H190,Prices!A:C,2,0))</f>
        <v>15.29</v>
      </c>
      <c r="W190" s="19">
        <f t="shared" si="74"/>
        <v>3.2995000000024532</v>
      </c>
      <c r="X190" s="13">
        <f t="shared" si="75"/>
        <v>300.0000000000025</v>
      </c>
      <c r="Y190" s="43">
        <f t="shared" si="50"/>
        <v>8.6205094709404401E-5</v>
      </c>
      <c r="Z190" s="49"/>
      <c r="AA190" s="24"/>
    </row>
    <row r="191" spans="1:27" x14ac:dyDescent="0.2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45.67</v>
      </c>
      <c r="V191" s="13">
        <f>IF(ISNA(VLOOKUP(LOWER(F191)&amp;H191,Prices!A:C,2,0)),0,VLOOKUP(LOWER(F191)&amp;H191,Prices!A:C,2,0))</f>
        <v>46.88</v>
      </c>
      <c r="W191" s="19">
        <f>IF(I191="B",(V191+T191)*K191,(V191+T191)*K191)</f>
        <v>-1166.9286800000036</v>
      </c>
      <c r="X191" s="13">
        <f t="shared" si="75"/>
        <v>-726.00000000000045</v>
      </c>
      <c r="Y191" s="43">
        <f t="shared" si="50"/>
        <v>-4.3229187226791276E-2</v>
      </c>
      <c r="Z191" s="49"/>
      <c r="AA191" s="24"/>
    </row>
    <row r="192" spans="1:27" x14ac:dyDescent="0.2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15.33</v>
      </c>
      <c r="V192" s="13">
        <f>IF(ISNA(VLOOKUP(LOWER(F192)&amp;H192,Prices!A:C,2,0)),0,VLOOKUP(LOWER(F192)&amp;H192,Prices!A:C,2,0))</f>
        <v>15.2</v>
      </c>
      <c r="W192" s="19">
        <f t="shared" si="74"/>
        <v>48145.922620000005</v>
      </c>
      <c r="X192" s="13">
        <f t="shared" si="75"/>
        <v>520.00000000000318</v>
      </c>
      <c r="Y192" s="43">
        <f t="shared" si="50"/>
        <v>0.44138580863410926</v>
      </c>
      <c r="Z192" s="49"/>
      <c r="AA192" s="24"/>
    </row>
    <row r="193" spans="1:27" x14ac:dyDescent="0.2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15</v>
      </c>
      <c r="V193" s="13">
        <f>IF(ISNA(VLOOKUP(LOWER(F193)&amp;H193,Prices!A:C,2,0)),0,VLOOKUP(LOWER(F193)&amp;H193,Prices!A:C,2,0))</f>
        <v>14.78</v>
      </c>
      <c r="W193" s="19">
        <f t="shared" si="74"/>
        <v>-4050.6479999999988</v>
      </c>
      <c r="X193" s="13">
        <f t="shared" si="75"/>
        <v>440.00000000000125</v>
      </c>
      <c r="Y193" s="43">
        <f t="shared" si="50"/>
        <v>-0.15860015661707122</v>
      </c>
      <c r="Z193" s="49"/>
      <c r="AA193" s="24"/>
    </row>
    <row r="194" spans="1:27" x14ac:dyDescent="0.2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17.3</v>
      </c>
      <c r="V194" s="13">
        <f>IF(ISNA(VLOOKUP(LOWER(F194)&amp;H194,Prices!A:C,2,0)),0,VLOOKUP(LOWER(F194)&amp;H194,Prices!A:C,2,0))</f>
        <v>17.059999999999999</v>
      </c>
      <c r="W194" s="19">
        <f>IF(I194="B",(V194+T194)*K194,(V194+T194)*K194)</f>
        <v>3675.8476000000132</v>
      </c>
      <c r="X194" s="13">
        <f t="shared" ref="X194:X202" si="80">K194*(V194-U194)</f>
        <v>840.00000000000693</v>
      </c>
      <c r="Y194" s="43">
        <f t="shared" si="50"/>
        <v>5.792202577920666E-2</v>
      </c>
      <c r="Z194" s="49"/>
      <c r="AA194" s="24"/>
    </row>
    <row r="195" spans="1:27" x14ac:dyDescent="0.2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15.33</v>
      </c>
      <c r="V195" s="13">
        <f>IF(ISNA(VLOOKUP(LOWER(F195)&amp;H195,Prices!A:C,2,0)),0,VLOOKUP(LOWER(F195)&amp;H195,Prices!A:C,2,0))</f>
        <v>15.2</v>
      </c>
      <c r="W195" s="19">
        <f>IF(I195="B",(V195+T195)*K195,(V195+T195)*K195)</f>
        <v>23913.656400000007</v>
      </c>
      <c r="X195" s="13">
        <f t="shared" si="80"/>
        <v>260.00000000000159</v>
      </c>
      <c r="Y195" s="43">
        <f t="shared" si="50"/>
        <v>0.43975094520044145</v>
      </c>
      <c r="Z195" s="49"/>
      <c r="AA195" s="24"/>
    </row>
    <row r="196" spans="1:27" x14ac:dyDescent="0.2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45.67</v>
      </c>
      <c r="V196" s="13">
        <f>IF(ISNA(VLOOKUP(LOWER(F196)&amp;H196,Prices!A:C,2,0)),0,VLOOKUP(LOWER(F196)&amp;H196,Prices!A:C,2,0))</f>
        <v>46.88</v>
      </c>
      <c r="W196" s="19">
        <f>IF(I196="B",(V196+T196)*K196,(V196+T196)*K196)</f>
        <v>-2094.1601600000067</v>
      </c>
      <c r="X196" s="13">
        <f t="shared" si="80"/>
        <v>-1452.0000000000009</v>
      </c>
      <c r="Y196" s="43">
        <f t="shared" si="50"/>
        <v>-3.8617691229623198E-2</v>
      </c>
      <c r="Z196" s="49"/>
      <c r="AA196" s="24"/>
    </row>
    <row r="197" spans="1:27" x14ac:dyDescent="0.2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17.77</v>
      </c>
      <c r="V197" s="13">
        <f>IF(ISNA(VLOOKUP(LOWER(F197)&amp;H197,Prices!A:C,2,0)),0,VLOOKUP(LOWER(F197)&amp;H197,Prices!A:C,2,0))</f>
        <v>17.55</v>
      </c>
      <c r="W197" s="19">
        <f t="shared" ref="W197:W202" si="84">IF(I197="B",(V197+T197)*K197,(V197+T197)*K197)</f>
        <v>8686.3080000000009</v>
      </c>
      <c r="X197" s="13">
        <f t="shared" si="80"/>
        <v>659.99999999999659</v>
      </c>
      <c r="Y197" s="43">
        <f t="shared" ref="Y197:Y260" si="85">W197/O197</f>
        <v>0.14144777723497803</v>
      </c>
      <c r="Z197" s="49"/>
      <c r="AA197" s="24"/>
    </row>
    <row r="198" spans="1:27" x14ac:dyDescent="0.2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15</v>
      </c>
      <c r="V198" s="13">
        <f>IF(ISNA(VLOOKUP(LOWER(F198)&amp;H198,Prices!A:C,2,0)),0,VLOOKUP(LOWER(F198)&amp;H198,Prices!A:C,2,0))</f>
        <v>14.78</v>
      </c>
      <c r="W198" s="19">
        <f t="shared" si="84"/>
        <v>-4615.9700000000012</v>
      </c>
      <c r="X198" s="13">
        <f t="shared" si="80"/>
        <v>440.00000000000125</v>
      </c>
      <c r="Y198" s="43">
        <f t="shared" si="85"/>
        <v>-0.1848310242652359</v>
      </c>
      <c r="Z198" s="49"/>
      <c r="AA198" s="24"/>
    </row>
    <row r="199" spans="1:27" x14ac:dyDescent="0.2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11.45</v>
      </c>
      <c r="V199" s="13">
        <f>IF(ISNA(VLOOKUP(LOWER(F199)&amp;H199,Prices!A:C,2,0)),0,VLOOKUP(LOWER(F199)&amp;H199,Prices!A:C,2,0))</f>
        <v>11.25</v>
      </c>
      <c r="W199" s="19">
        <f t="shared" si="84"/>
        <v>11630.450698600305</v>
      </c>
      <c r="X199" s="13">
        <f t="shared" si="80"/>
        <v>659.99999999999761</v>
      </c>
      <c r="Y199" s="43">
        <f t="shared" si="85"/>
        <v>0.23825567343918599</v>
      </c>
      <c r="Z199" s="49"/>
      <c r="AA199" s="24"/>
    </row>
    <row r="200" spans="1:27" x14ac:dyDescent="0.2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42.88</v>
      </c>
      <c r="V200" s="13">
        <f>IF(ISNA(VLOOKUP(LOWER(F200)&amp;H200,Prices!A:C,2,0)),0,VLOOKUP(LOWER(F200)&amp;H200,Prices!A:C,2,0))</f>
        <v>43.77</v>
      </c>
      <c r="W200" s="19">
        <f t="shared" si="84"/>
        <v>18064.860000000004</v>
      </c>
      <c r="X200" s="13">
        <f t="shared" si="80"/>
        <v>890.00000000000057</v>
      </c>
      <c r="Y200" s="43">
        <f t="shared" si="85"/>
        <v>0.70291284046692626</v>
      </c>
      <c r="Z200" s="49"/>
      <c r="AA200" s="24"/>
    </row>
    <row r="201" spans="1:27" x14ac:dyDescent="0.2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42.88</v>
      </c>
      <c r="V201" s="13">
        <f>IF(ISNA(VLOOKUP(LOWER(F201)&amp;H201,Prices!A:C,2,0)),0,VLOOKUP(LOWER(F201)&amp;H201,Prices!A:C,2,0))</f>
        <v>43.77</v>
      </c>
      <c r="W201" s="19">
        <f t="shared" si="84"/>
        <v>27082.287</v>
      </c>
      <c r="X201" s="13">
        <f t="shared" si="80"/>
        <v>1335.0000000000009</v>
      </c>
      <c r="Y201" s="43">
        <f t="shared" si="85"/>
        <v>0.70225040840140029</v>
      </c>
      <c r="Z201" s="49"/>
      <c r="AA201" s="24"/>
    </row>
    <row r="202" spans="1:27" x14ac:dyDescent="0.2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67.900000000000006</v>
      </c>
      <c r="V202" s="13">
        <f>IF(ISNA(VLOOKUP(LOWER(F202)&amp;H202,Prices!A:C,2,0)),0,VLOOKUP(LOWER(F202)&amp;H202,Prices!A:C,2,0))</f>
        <v>69</v>
      </c>
      <c r="W202" s="19">
        <f t="shared" si="84"/>
        <v>6659.0532000000039</v>
      </c>
      <c r="X202" s="13">
        <f t="shared" si="80"/>
        <v>659.99999999999659</v>
      </c>
      <c r="Y202" s="43">
        <f t="shared" si="85"/>
        <v>0.19171570219381598</v>
      </c>
      <c r="Z202" s="49"/>
      <c r="AA202" s="24"/>
    </row>
    <row r="203" spans="1:27" x14ac:dyDescent="0.2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67.900000000000006</v>
      </c>
      <c r="V203" s="13">
        <f>IF(ISNA(VLOOKUP(LOWER(F203)&amp;H203,Prices!A:C,2,0)),0,VLOOKUP(LOWER(F203)&amp;H203,Prices!A:C,2,0))</f>
        <v>69</v>
      </c>
      <c r="W203" s="19">
        <f>IF(I203="B",(V203+T203)*K203,(V203+T203)*K203)</f>
        <v>-6455.9871999999968</v>
      </c>
      <c r="X203" s="13">
        <f t="shared" ref="X203:X214" si="90">K203*(V203-U203)</f>
        <v>-659.99999999999659</v>
      </c>
      <c r="Y203" s="43">
        <f t="shared" si="85"/>
        <v>-0.1845305893786085</v>
      </c>
      <c r="Z203" s="49"/>
      <c r="AA203" s="24"/>
    </row>
    <row r="204" spans="1:27" x14ac:dyDescent="0.2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42.88</v>
      </c>
      <c r="V204" s="13">
        <f>IF(ISNA(VLOOKUP(LOWER(F204)&amp;H204,Prices!A:C,2,0)),0,VLOOKUP(LOWER(F204)&amp;H204,Prices!A:C,2,0))</f>
        <v>43.77</v>
      </c>
      <c r="W204" s="19">
        <f t="shared" ref="W204:W214" si="91">IF(I204="B",(V204+T204)*K204,(V204+T204)*K204)</f>
        <v>-41506.600000000013</v>
      </c>
      <c r="X204" s="13">
        <f t="shared" si="90"/>
        <v>-2225.0000000000014</v>
      </c>
      <c r="Y204" s="43">
        <f t="shared" si="85"/>
        <v>-0.61039117647058838</v>
      </c>
      <c r="Z204" s="49"/>
      <c r="AA204" s="24"/>
    </row>
    <row r="205" spans="1:27" x14ac:dyDescent="0.2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29.74</v>
      </c>
      <c r="V205" s="13">
        <f>IF(ISNA(VLOOKUP(LOWER(F205)&amp;H205,Prices!A:C,2,0)),0,VLOOKUP(LOWER(F205)&amp;H205,Prices!A:C,2,0))</f>
        <v>30.19</v>
      </c>
      <c r="W205" s="19">
        <f t="shared" si="91"/>
        <v>25224.939520000007</v>
      </c>
      <c r="X205" s="13">
        <f t="shared" si="90"/>
        <v>990.00000000000625</v>
      </c>
      <c r="Y205" s="43">
        <f t="shared" si="85"/>
        <v>0.61249367521367537</v>
      </c>
      <c r="Z205" s="49"/>
      <c r="AA205" s="24"/>
    </row>
    <row r="206" spans="1:27" x14ac:dyDescent="0.2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8.1199999999999992</v>
      </c>
      <c r="V206" s="13">
        <f>IF(ISNA(VLOOKUP(LOWER(F206)&amp;H206,Prices!A:C,2,0)),0,VLOOKUP(LOWER(F206)&amp;H206,Prices!A:C,2,0))</f>
        <v>8.18</v>
      </c>
      <c r="W206" s="19">
        <f t="shared" si="91"/>
        <v>-4131.8461800000005</v>
      </c>
      <c r="X206" s="13">
        <f t="shared" si="90"/>
        <v>198.00000000000165</v>
      </c>
      <c r="Y206" s="43">
        <f t="shared" si="85"/>
        <v>-0.13277567338282079</v>
      </c>
      <c r="Z206" s="49"/>
      <c r="AA206" s="24"/>
    </row>
    <row r="207" spans="1:27" x14ac:dyDescent="0.2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49.72</v>
      </c>
      <c r="V207" s="13">
        <f>IF(ISNA(VLOOKUP(LOWER(F207)&amp;H207,Prices!A:C,2,0)),0,VLOOKUP(LOWER(F207)&amp;H207,Prices!A:C,2,0))</f>
        <v>50.22</v>
      </c>
      <c r="W207" s="19">
        <f t="shared" si="91"/>
        <v>35151.966</v>
      </c>
      <c r="X207" s="13">
        <f t="shared" si="90"/>
        <v>750</v>
      </c>
      <c r="Y207" s="43">
        <f t="shared" si="85"/>
        <v>0.87508005974607916</v>
      </c>
      <c r="Z207" s="49"/>
      <c r="AA207" s="24"/>
    </row>
    <row r="208" spans="1:27" x14ac:dyDescent="0.2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17.7</v>
      </c>
      <c r="W208" s="19">
        <f t="shared" si="91"/>
        <v>2058.7733999999891</v>
      </c>
      <c r="X208" s="13">
        <f t="shared" si="90"/>
        <v>599.99999999999784</v>
      </c>
      <c r="Y208" s="43">
        <f t="shared" si="85"/>
        <v>4.0344373897707009E-2</v>
      </c>
      <c r="Z208" s="49"/>
      <c r="AA208" s="24"/>
    </row>
    <row r="209" spans="1:27" x14ac:dyDescent="0.2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18.940000000000001</v>
      </c>
      <c r="V209" s="13">
        <f>IF(ISNA(VLOOKUP(LOWER(F209)&amp;H209,Prices!A:C,2,0)),0,VLOOKUP(LOWER(F209)&amp;H209,Prices!A:C,2,0))</f>
        <v>18.920000000000002</v>
      </c>
      <c r="W209" s="19">
        <f t="shared" si="91"/>
        <v>6293.6920000000036</v>
      </c>
      <c r="X209" s="13">
        <f t="shared" si="90"/>
        <v>-39.999999999999147</v>
      </c>
      <c r="Y209" s="43">
        <f t="shared" si="85"/>
        <v>0.19954635383639835</v>
      </c>
      <c r="Z209" s="49"/>
      <c r="AA209" s="24"/>
    </row>
    <row r="210" spans="1:27" x14ac:dyDescent="0.2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17.7</v>
      </c>
      <c r="W210" s="19">
        <f t="shared" si="91"/>
        <v>1572.5595999999982</v>
      </c>
      <c r="X210" s="13">
        <f t="shared" si="90"/>
        <v>399.99999999999858</v>
      </c>
      <c r="Y210" s="43">
        <f t="shared" si="85"/>
        <v>4.6497918391484275E-2</v>
      </c>
      <c r="Z210" s="49"/>
      <c r="AA210" s="24"/>
    </row>
    <row r="211" spans="1:27" x14ac:dyDescent="0.2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35.21</v>
      </c>
      <c r="V211" s="13">
        <f>IF(ISNA(VLOOKUP(LOWER(F211)&amp;H211,Prices!A:C,2,0)),0,VLOOKUP(LOWER(F211)&amp;H211,Prices!A:C,2,0))</f>
        <v>34.909999999999997</v>
      </c>
      <c r="W211" s="19">
        <f t="shared" si="91"/>
        <v>5034.0259999999971</v>
      </c>
      <c r="X211" s="13">
        <f t="shared" si="90"/>
        <v>-300.00000000000426</v>
      </c>
      <c r="Y211" s="43">
        <f t="shared" si="85"/>
        <v>0.16853116839638424</v>
      </c>
      <c r="Z211" s="49"/>
      <c r="AA211" s="24"/>
    </row>
    <row r="212" spans="1:27" x14ac:dyDescent="0.2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29.74</v>
      </c>
      <c r="V212" s="13">
        <f>IF(ISNA(VLOOKUP(LOWER(F212)&amp;H212,Prices!A:C,2,0)),0,VLOOKUP(LOWER(F212)&amp;H212,Prices!A:C,2,0))</f>
        <v>30.19</v>
      </c>
      <c r="W212" s="19">
        <f t="shared" si="91"/>
        <v>23531.895200000003</v>
      </c>
      <c r="X212" s="13">
        <f t="shared" si="90"/>
        <v>900.00000000000568</v>
      </c>
      <c r="Y212" s="43">
        <f t="shared" si="85"/>
        <v>0.63875937024972862</v>
      </c>
      <c r="Z212" s="49"/>
      <c r="AA212" s="24"/>
    </row>
    <row r="213" spans="1:27" x14ac:dyDescent="0.2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29.74</v>
      </c>
      <c r="V213" s="13">
        <f>IF(ISNA(VLOOKUP(LOWER(F213)&amp;H213,Prices!A:C,2,0)),0,VLOOKUP(LOWER(F213)&amp;H213,Prices!A:C,2,0))</f>
        <v>30.19</v>
      </c>
      <c r="W213" s="19">
        <f t="shared" si="91"/>
        <v>23451.877600000003</v>
      </c>
      <c r="X213" s="13">
        <f t="shared" si="90"/>
        <v>900.00000000000568</v>
      </c>
      <c r="Y213" s="43">
        <f t="shared" si="85"/>
        <v>0.63520795232936089</v>
      </c>
      <c r="Z213" s="49"/>
      <c r="AA213" s="24"/>
    </row>
    <row r="214" spans="1:27" x14ac:dyDescent="0.2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29.74</v>
      </c>
      <c r="V214" s="13">
        <f>IF(ISNA(VLOOKUP(LOWER(F214)&amp;H214,Prices!A:C,2,0)),0,VLOOKUP(LOWER(F214)&amp;H214,Prices!A:C,2,0))</f>
        <v>30.19</v>
      </c>
      <c r="W214" s="19">
        <f t="shared" si="91"/>
        <v>11914.634600000003</v>
      </c>
      <c r="X214" s="13">
        <f t="shared" si="90"/>
        <v>450.00000000000284</v>
      </c>
      <c r="Y214" s="43">
        <f t="shared" si="85"/>
        <v>0.65214201423097995</v>
      </c>
      <c r="Z214" s="49"/>
      <c r="AA214" s="24"/>
    </row>
    <row r="215" spans="1:27" x14ac:dyDescent="0.2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20.65</v>
      </c>
      <c r="V215" s="13">
        <f>IF(ISNA(VLOOKUP(LOWER(F215)&amp;H215,Prices!A:C,2,0)),0,VLOOKUP(LOWER(F215)&amp;H215,Prices!A:C,2,0))</f>
        <v>20.77</v>
      </c>
      <c r="W215" s="19">
        <f t="shared" ref="W215:W230" si="97">IF(I215="B",(V215+T215)*K215,(V215+T215)*K215)</f>
        <v>-7240</v>
      </c>
      <c r="X215" s="13">
        <f t="shared" ref="X215:X230" si="98">K215*(V215-U215)</f>
        <v>60.000000000000497</v>
      </c>
      <c r="Y215" s="43">
        <f t="shared" si="85"/>
        <v>-0.41089670828603858</v>
      </c>
      <c r="Z215" s="49"/>
      <c r="AA215" s="24"/>
    </row>
    <row r="216" spans="1:27" x14ac:dyDescent="0.2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16.43</v>
      </c>
      <c r="V216" s="13">
        <f>IF(ISNA(VLOOKUP(LOWER(F216)&amp;H216,Prices!A:C,2,0)),0,VLOOKUP(LOWER(F216)&amp;H216,Prices!A:C,2,0))</f>
        <v>17.3</v>
      </c>
      <c r="W216" s="19">
        <f t="shared" si="97"/>
        <v>-785.00000000000011</v>
      </c>
      <c r="X216" s="13">
        <f t="shared" si="98"/>
        <v>870.00000000000102</v>
      </c>
      <c r="Y216" s="43">
        <f t="shared" si="85"/>
        <v>-4.3418141592920359E-2</v>
      </c>
      <c r="Z216" s="49"/>
      <c r="AA216" s="24"/>
    </row>
    <row r="217" spans="1:27" x14ac:dyDescent="0.2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18.940000000000001</v>
      </c>
      <c r="V217" s="13">
        <f>IF(ISNA(VLOOKUP(LOWER(F217)&amp;H217,Prices!A:C,2,0)),0,VLOOKUP(LOWER(F217)&amp;H217,Prices!A:C,2,0))</f>
        <v>18.920000000000002</v>
      </c>
      <c r="W217" s="19">
        <f t="shared" si="97"/>
        <v>3315.0000000000014</v>
      </c>
      <c r="X217" s="13">
        <f t="shared" si="98"/>
        <v>-19.999999999999574</v>
      </c>
      <c r="Y217" s="43">
        <f t="shared" si="85"/>
        <v>0.21250000000000008</v>
      </c>
      <c r="Z217" s="49"/>
      <c r="AA217" s="24"/>
    </row>
    <row r="218" spans="1:27" x14ac:dyDescent="0.2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2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49.72</v>
      </c>
      <c r="V219" s="13">
        <f>IF(ISNA(VLOOKUP(LOWER(F219)&amp;H219,Prices!A:C,2,0)),0,VLOOKUP(LOWER(F219)&amp;H219,Prices!A:C,2,0))</f>
        <v>50.22</v>
      </c>
      <c r="W219" s="19">
        <f t="shared" si="97"/>
        <v>-34758.744000000006</v>
      </c>
      <c r="X219" s="13">
        <f t="shared" si="98"/>
        <v>-750</v>
      </c>
      <c r="Y219" s="43">
        <f t="shared" si="85"/>
        <v>-0.85570516986706069</v>
      </c>
      <c r="Z219" s="49"/>
      <c r="AA219" s="24"/>
    </row>
    <row r="220" spans="1:27" x14ac:dyDescent="0.2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29.74</v>
      </c>
      <c r="V220" s="13">
        <f>IF(ISNA(VLOOKUP(LOWER(F220)&amp;H220,Prices!A:C,2,0)),0,VLOOKUP(LOWER(F220)&amp;H220,Prices!A:C,2,0))</f>
        <v>30.19</v>
      </c>
      <c r="W220" s="19">
        <f t="shared" si="97"/>
        <v>-38569.643999999986</v>
      </c>
      <c r="X220" s="13">
        <f t="shared" si="98"/>
        <v>-1620.0000000000102</v>
      </c>
      <c r="Y220" s="43">
        <f t="shared" si="85"/>
        <v>-0.54942512820512801</v>
      </c>
      <c r="Z220" s="49"/>
      <c r="AA220" s="24"/>
    </row>
    <row r="221" spans="1:27" x14ac:dyDescent="0.2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18.940000000000001</v>
      </c>
      <c r="V221" s="13">
        <f>IF(ISNA(VLOOKUP(LOWER(F221)&amp;H221,Prices!A:C,2,0)),0,VLOOKUP(LOWER(F221)&amp;H221,Prices!A:C,2,0))</f>
        <v>18.920000000000002</v>
      </c>
      <c r="W221" s="19">
        <f t="shared" si="97"/>
        <v>3385.0000000000014</v>
      </c>
      <c r="X221" s="13">
        <f t="shared" si="98"/>
        <v>-19.999999999999574</v>
      </c>
      <c r="Y221" s="43">
        <f t="shared" si="85"/>
        <v>0.21796522858982623</v>
      </c>
      <c r="Z221" s="49"/>
      <c r="AA221" s="24"/>
    </row>
    <row r="222" spans="1:27" x14ac:dyDescent="0.2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18.940000000000001</v>
      </c>
      <c r="V222" s="13">
        <f>IF(ISNA(VLOOKUP(LOWER(F222)&amp;H222,Prices!A:C,2,0)),0,VLOOKUP(LOWER(F222)&amp;H222,Prices!A:C,2,0))</f>
        <v>18.920000000000002</v>
      </c>
      <c r="W222" s="19">
        <f t="shared" si="97"/>
        <v>3465.0000000000018</v>
      </c>
      <c r="X222" s="13">
        <f t="shared" si="98"/>
        <v>-19.999999999999574</v>
      </c>
      <c r="Y222" s="43">
        <f t="shared" si="85"/>
        <v>0.22427184466019429</v>
      </c>
      <c r="Z222" s="49"/>
      <c r="AA222" s="24"/>
    </row>
    <row r="223" spans="1:27" x14ac:dyDescent="0.2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18.940000000000001</v>
      </c>
      <c r="V223" s="13">
        <f>IF(ISNA(VLOOKUP(LOWER(F223)&amp;H223,Prices!A:C,2,0)),0,VLOOKUP(LOWER(F223)&amp;H223,Prices!A:C,2,0))</f>
        <v>18.920000000000002</v>
      </c>
      <c r="W223" s="19">
        <f t="shared" si="97"/>
        <v>3555.0000000000014</v>
      </c>
      <c r="X223" s="13">
        <f t="shared" si="98"/>
        <v>-19.999999999999574</v>
      </c>
      <c r="Y223" s="43">
        <f t="shared" si="85"/>
        <v>0.23144531250000008</v>
      </c>
      <c r="Z223" s="49"/>
      <c r="AA223" s="24"/>
    </row>
    <row r="224" spans="1:27" x14ac:dyDescent="0.2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29.74</v>
      </c>
      <c r="V224" s="13">
        <f>IF(ISNA(VLOOKUP(LOWER(F224)&amp;H224,Prices!A:C,2,0)),0,VLOOKUP(LOWER(F224)&amp;H224,Prices!A:C,2,0))</f>
        <v>30.19</v>
      </c>
      <c r="W224" s="19">
        <f t="shared" si="97"/>
        <v>-36412.27919999999</v>
      </c>
      <c r="X224" s="13">
        <f t="shared" si="98"/>
        <v>-1620.0000000000102</v>
      </c>
      <c r="Y224" s="43">
        <f t="shared" si="85"/>
        <v>-0.50321004975124362</v>
      </c>
      <c r="Z224" s="49"/>
      <c r="AA224" s="24"/>
    </row>
    <row r="225" spans="1:27" x14ac:dyDescent="0.2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30</v>
      </c>
      <c r="V225" s="13">
        <f>IF(ISNA(VLOOKUP(LOWER(F225)&amp;H225,Prices!A:C,2,0)),0,VLOOKUP(LOWER(F225)&amp;H225,Prices!A:C,2,0))</f>
        <v>30.08</v>
      </c>
      <c r="W225" s="19">
        <f t="shared" si="97"/>
        <v>26113.191999999999</v>
      </c>
      <c r="X225" s="13">
        <f t="shared" si="98"/>
        <v>159.99999999999659</v>
      </c>
      <c r="Y225" s="43">
        <f t="shared" si="85"/>
        <v>0.76713254994124558</v>
      </c>
      <c r="Z225" s="49"/>
      <c r="AA225" s="24"/>
    </row>
    <row r="226" spans="1:27" x14ac:dyDescent="0.2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26.55</v>
      </c>
      <c r="V226" s="13">
        <f>IF(ISNA(VLOOKUP(LOWER(F226)&amp;H226,Prices!A:C,2,0)),0,VLOOKUP(LOWER(F226)&amp;H226,Prices!A:C,2,0))</f>
        <v>28.1</v>
      </c>
      <c r="W226" s="19">
        <f t="shared" si="97"/>
        <v>19011.820399999997</v>
      </c>
      <c r="X226" s="13">
        <f t="shared" si="98"/>
        <v>3100.0000000000014</v>
      </c>
      <c r="Y226" s="43">
        <f t="shared" si="85"/>
        <v>0.51134535771920375</v>
      </c>
      <c r="Z226" s="49"/>
      <c r="AA226" s="24"/>
    </row>
    <row r="227" spans="1:27" x14ac:dyDescent="0.2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2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2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2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30</v>
      </c>
      <c r="V230" s="13">
        <f>IF(ISNA(VLOOKUP(LOWER(F230)&amp;H230,Prices!A:C,2,0)),0,VLOOKUP(LOWER(F230)&amp;H230,Prices!A:C,2,0))</f>
        <v>30.08</v>
      </c>
      <c r="W230" s="19">
        <f t="shared" si="97"/>
        <v>19704.917999999994</v>
      </c>
      <c r="X230" s="13">
        <f t="shared" si="98"/>
        <v>119.99999999999744</v>
      </c>
      <c r="Y230" s="43">
        <f t="shared" si="85"/>
        <v>0.77547886658795717</v>
      </c>
      <c r="Z230" s="49"/>
      <c r="AA230" s="24"/>
    </row>
    <row r="231" spans="1:27" x14ac:dyDescent="0.2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26.55</v>
      </c>
      <c r="V231" s="13">
        <f>IF(ISNA(VLOOKUP(LOWER(F231)&amp;H231,Prices!A:C,2,0)),0,VLOOKUP(LOWER(F231)&amp;H231,Prices!A:C,2,0))</f>
        <v>28.1</v>
      </c>
      <c r="W231" s="19">
        <f t="shared" ref="W231:W248" si="103">IF(I231="B",(V231+T231)*K231,(V231+T231)*K231)</f>
        <v>-18725.774399999998</v>
      </c>
      <c r="X231" s="13">
        <f t="shared" ref="X231:X248" si="104">K231*(V231-U231)</f>
        <v>-3100.0000000000014</v>
      </c>
      <c r="Y231" s="43">
        <f t="shared" si="85"/>
        <v>-0.49908780383795304</v>
      </c>
      <c r="Z231" s="49"/>
      <c r="AA231" s="24"/>
    </row>
    <row r="232" spans="1:27" x14ac:dyDescent="0.2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8.1199999999999992</v>
      </c>
      <c r="V232" s="13">
        <f>IF(ISNA(VLOOKUP(LOWER(F232)&amp;H232,Prices!A:C,2,0)),0,VLOOKUP(LOWER(F232)&amp;H232,Prices!A:C,2,0))</f>
        <v>8.18</v>
      </c>
      <c r="W232" s="19">
        <f t="shared" si="103"/>
        <v>4317.7530000000006</v>
      </c>
      <c r="X232" s="13">
        <f t="shared" si="104"/>
        <v>-198.00000000000165</v>
      </c>
      <c r="Y232" s="43">
        <f t="shared" si="85"/>
        <v>0.13772736842105265</v>
      </c>
      <c r="Z232" s="49"/>
      <c r="AA232" s="24"/>
    </row>
    <row r="233" spans="1:27" x14ac:dyDescent="0.2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20.65</v>
      </c>
      <c r="V233" s="13">
        <f>IF(ISNA(VLOOKUP(LOWER(F233)&amp;H233,Prices!A:C,2,0)),0,VLOOKUP(LOWER(F233)&amp;H233,Prices!A:C,2,0))</f>
        <v>20.77</v>
      </c>
      <c r="W233" s="19">
        <f t="shared" si="103"/>
        <v>7382.2099999999991</v>
      </c>
      <c r="X233" s="13">
        <f t="shared" si="104"/>
        <v>-60.000000000000497</v>
      </c>
      <c r="Y233" s="43">
        <f t="shared" si="85"/>
        <v>0.41496402473299604</v>
      </c>
      <c r="Z233" s="49"/>
      <c r="AA233" s="24"/>
    </row>
    <row r="234" spans="1:27" x14ac:dyDescent="0.2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17.7</v>
      </c>
      <c r="W234" s="19">
        <f t="shared" si="103"/>
        <v>-3403.9439999999922</v>
      </c>
      <c r="X234" s="13">
        <f t="shared" si="104"/>
        <v>-999.99999999999648</v>
      </c>
      <c r="Y234" s="43">
        <f t="shared" si="85"/>
        <v>-3.9952394366197089E-2</v>
      </c>
      <c r="Z234" s="49"/>
      <c r="AA234" s="24"/>
    </row>
    <row r="235" spans="1:27" x14ac:dyDescent="0.2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30</v>
      </c>
      <c r="V235" s="13">
        <f>IF(ISNA(VLOOKUP(LOWER(F235)&amp;H235,Prices!A:C,2,0)),0,VLOOKUP(LOWER(F235)&amp;H235,Prices!A:C,2,0))</f>
        <v>30.08</v>
      </c>
      <c r="W235" s="19">
        <f t="shared" si="103"/>
        <v>-45536.782999999996</v>
      </c>
      <c r="X235" s="13">
        <f t="shared" si="104"/>
        <v>-279.99999999999403</v>
      </c>
      <c r="Y235" s="43">
        <f t="shared" si="85"/>
        <v>-0.76129370559224263</v>
      </c>
      <c r="Z235" s="49"/>
      <c r="AA235" s="24"/>
    </row>
    <row r="236" spans="1:27" x14ac:dyDescent="0.2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28.62</v>
      </c>
      <c r="W236" s="19">
        <f t="shared" si="103"/>
        <v>20212.595999999998</v>
      </c>
      <c r="X236" s="13">
        <f t="shared" si="104"/>
        <v>-280.00000000000114</v>
      </c>
      <c r="Y236" s="43">
        <f t="shared" si="85"/>
        <v>0.54599124797406806</v>
      </c>
      <c r="Z236" s="49"/>
      <c r="AA236" s="24"/>
    </row>
    <row r="237" spans="1:27" x14ac:dyDescent="0.2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2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16.43</v>
      </c>
      <c r="V238" s="13">
        <f>IF(ISNA(VLOOKUP(LOWER(F238)&amp;H238,Prices!A:C,2,0)),0,VLOOKUP(LOWER(F238)&amp;H238,Prices!A:C,2,0))</f>
        <v>17.3</v>
      </c>
      <c r="W238" s="19">
        <f t="shared" si="103"/>
        <v>-504.99999999999898</v>
      </c>
      <c r="X238" s="13">
        <f t="shared" si="104"/>
        <v>870.00000000000102</v>
      </c>
      <c r="Y238" s="43">
        <f t="shared" si="85"/>
        <v>-2.8370786516853874E-2</v>
      </c>
      <c r="Z238" s="49" t="s">
        <v>1322</v>
      </c>
      <c r="AA238" s="24"/>
    </row>
    <row r="239" spans="1:27" x14ac:dyDescent="0.2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10.34</v>
      </c>
      <c r="V239" s="13">
        <f>IF(ISNA(VLOOKUP(LOWER(F239)&amp;H239,Prices!A:C,2,0)),0,VLOOKUP(LOWER(F239)&amp;H239,Prices!A:C,2,0))</f>
        <v>10.220000000000001</v>
      </c>
      <c r="W239" s="19">
        <f t="shared" si="103"/>
        <v>1733.637600000005</v>
      </c>
      <c r="X239" s="13">
        <f t="shared" si="104"/>
        <v>-359.99999999999767</v>
      </c>
      <c r="Y239" s="43">
        <f t="shared" si="85"/>
        <v>5.9945975103734617E-2</v>
      </c>
      <c r="Z239" s="49" t="s">
        <v>1331</v>
      </c>
      <c r="AA239" s="24"/>
    </row>
    <row r="240" spans="1:27" x14ac:dyDescent="0.2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15.41</v>
      </c>
      <c r="V240" s="13">
        <f>IF(ISNA(VLOOKUP(LOWER(F240)&amp;H240,Prices!A:C,2,0)),0,VLOOKUP(LOWER(F240)&amp;H240,Prices!A:C,2,0))</f>
        <v>15.29</v>
      </c>
      <c r="W240" s="19">
        <f t="shared" si="103"/>
        <v>-1827.128000000002</v>
      </c>
      <c r="X240" s="13">
        <f t="shared" si="104"/>
        <v>-240.00000000000199</v>
      </c>
      <c r="Y240" s="43">
        <f t="shared" si="85"/>
        <v>-5.6392839506172902E-2</v>
      </c>
      <c r="Z240" s="49"/>
      <c r="AA240" s="24"/>
    </row>
    <row r="241" spans="1:27" x14ac:dyDescent="0.2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35.21</v>
      </c>
      <c r="V241" s="13">
        <f>IF(ISNA(VLOOKUP(LOWER(F241)&amp;H241,Prices!A:C,2,0)),0,VLOOKUP(LOWER(F241)&amp;H241,Prices!A:C,2,0))</f>
        <v>34.909999999999997</v>
      </c>
      <c r="W241" s="19">
        <f t="shared" si="103"/>
        <v>-4916.0359999999982</v>
      </c>
      <c r="X241" s="13">
        <f t="shared" si="104"/>
        <v>300.00000000000426</v>
      </c>
      <c r="Y241" s="43">
        <f t="shared" si="85"/>
        <v>-0.16370416250416245</v>
      </c>
      <c r="Z241" s="49"/>
      <c r="AA241" s="24"/>
    </row>
    <row r="242" spans="1:27" x14ac:dyDescent="0.2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2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2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56.29</v>
      </c>
      <c r="V244" s="13">
        <f>IF(ISNA(VLOOKUP(LOWER(F244)&amp;H244,Prices!A:C,2,0)),0,VLOOKUP(LOWER(F244)&amp;H244,Prices!A:C,2,0))</f>
        <v>55.33</v>
      </c>
      <c r="W244" s="19">
        <f t="shared" si="103"/>
        <v>19992.933999999997</v>
      </c>
      <c r="X244" s="13">
        <f t="shared" si="104"/>
        <v>-960.00000000000091</v>
      </c>
      <c r="Y244" s="43">
        <f t="shared" si="85"/>
        <v>0.56589114067364843</v>
      </c>
      <c r="Z244" s="49"/>
      <c r="AA244" s="24"/>
    </row>
    <row r="245" spans="1:27" x14ac:dyDescent="0.2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67.900000000000006</v>
      </c>
      <c r="V245" s="13">
        <f>IF(ISNA(VLOOKUP(LOWER(F245)&amp;H245,Prices!A:C,2,0)),0,VLOOKUP(LOWER(F245)&amp;H245,Prices!A:C,2,0))</f>
        <v>69</v>
      </c>
      <c r="W245" s="19">
        <f t="shared" si="103"/>
        <v>6130.5677999999989</v>
      </c>
      <c r="X245" s="13">
        <f t="shared" si="104"/>
        <v>769.99999999999602</v>
      </c>
      <c r="Y245" s="43">
        <f t="shared" si="85"/>
        <v>0.14540850074713596</v>
      </c>
      <c r="Z245" s="49" t="s">
        <v>1332</v>
      </c>
      <c r="AA245" s="24"/>
    </row>
    <row r="246" spans="1:27" x14ac:dyDescent="0.2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67.900000000000006</v>
      </c>
      <c r="V246" s="13">
        <f>IF(ISNA(VLOOKUP(LOWER(F246)&amp;H246,Prices!A:C,2,0)),0,VLOOKUP(LOWER(F246)&amp;H246,Prices!A:C,2,0))</f>
        <v>69</v>
      </c>
      <c r="W246" s="19">
        <f t="shared" si="103"/>
        <v>3571.0000000000009</v>
      </c>
      <c r="X246" s="13">
        <f t="shared" si="104"/>
        <v>439.99999999999773</v>
      </c>
      <c r="Y246" s="43">
        <f t="shared" si="85"/>
        <v>0.14864302364302368</v>
      </c>
      <c r="Z246" s="49"/>
      <c r="AA246" s="24"/>
    </row>
    <row r="247" spans="1:27" x14ac:dyDescent="0.2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16.43</v>
      </c>
      <c r="V247" s="13">
        <f>IF(ISNA(VLOOKUP(LOWER(F247)&amp;H247,Prices!A:C,2,0)),0,VLOOKUP(LOWER(F247)&amp;H247,Prices!A:C,2,0))</f>
        <v>17.3</v>
      </c>
      <c r="W247" s="19">
        <f t="shared" si="103"/>
        <v>137.54000000000133</v>
      </c>
      <c r="X247" s="13">
        <f t="shared" si="104"/>
        <v>-870.00000000000102</v>
      </c>
      <c r="Y247" s="43">
        <f t="shared" si="85"/>
        <v>7.8774341351661708E-3</v>
      </c>
      <c r="Z247" s="49"/>
      <c r="AA247" s="24"/>
    </row>
    <row r="248" spans="1:27" x14ac:dyDescent="0.2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18.940000000000001</v>
      </c>
      <c r="V248" s="13">
        <f>IF(ISNA(VLOOKUP(LOWER(F248)&amp;H248,Prices!A:C,2,0)),0,VLOOKUP(LOWER(F248)&amp;H248,Prices!A:C,2,0))</f>
        <v>18.920000000000002</v>
      </c>
      <c r="W248" s="19">
        <f t="shared" si="103"/>
        <v>-22189.72800000001</v>
      </c>
      <c r="X248" s="13">
        <f t="shared" si="104"/>
        <v>119.99999999999744</v>
      </c>
      <c r="Y248" s="43">
        <f t="shared" si="85"/>
        <v>-0.24266981627296599</v>
      </c>
      <c r="Z248" s="49"/>
      <c r="AA248" s="24"/>
    </row>
    <row r="249" spans="1:27" x14ac:dyDescent="0.2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67.900000000000006</v>
      </c>
      <c r="V249" s="13">
        <f>IF(ISNA(VLOOKUP(LOWER(F249)&amp;H249,Prices!A:C,2,0)),0,VLOOKUP(LOWER(F249)&amp;H249,Prices!A:C,2,0))</f>
        <v>69</v>
      </c>
      <c r="W249" s="19">
        <f t="shared" ref="W249:W256" si="109">IF(I249="B",(V249+T249)*K249,(V249+T249)*K249)</f>
        <v>-9129.220203999208</v>
      </c>
      <c r="X249" s="13">
        <f t="shared" ref="X249:X259" si="110">K249*(V249-U249)</f>
        <v>-1209.9999999999936</v>
      </c>
      <c r="Y249" s="43">
        <f t="shared" si="85"/>
        <v>-0.13656071269757297</v>
      </c>
      <c r="Z249" s="49"/>
      <c r="AA249" s="24"/>
    </row>
    <row r="250" spans="1:27" x14ac:dyDescent="0.2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28.62</v>
      </c>
      <c r="W250" s="19">
        <f t="shared" si="109"/>
        <v>-19065.864000000005</v>
      </c>
      <c r="X250" s="13">
        <f t="shared" si="110"/>
        <v>280.00000000000114</v>
      </c>
      <c r="Y250" s="43">
        <f t="shared" si="85"/>
        <v>-0.49884521193092635</v>
      </c>
      <c r="Z250" s="49"/>
      <c r="AA250" s="24"/>
    </row>
    <row r="251" spans="1:27" x14ac:dyDescent="0.2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10.34</v>
      </c>
      <c r="V251" s="13">
        <f>IF(ISNA(VLOOKUP(LOWER(F251)&amp;H251,Prices!A:C,2,0)),0,VLOOKUP(LOWER(F251)&amp;H251,Prices!A:C,2,0))</f>
        <v>10.220000000000001</v>
      </c>
      <c r="W251" s="19">
        <f t="shared" si="109"/>
        <v>-2224.7334000000051</v>
      </c>
      <c r="X251" s="13">
        <f t="shared" si="110"/>
        <v>359.99999999999767</v>
      </c>
      <c r="Y251" s="43">
        <f t="shared" si="85"/>
        <v>-7.8143076923077107E-2</v>
      </c>
      <c r="Z251" s="49" t="s">
        <v>1331</v>
      </c>
      <c r="AA251" s="24"/>
    </row>
    <row r="252" spans="1:27" x14ac:dyDescent="0.2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16.43</v>
      </c>
      <c r="V252" s="13">
        <f>IF(ISNA(VLOOKUP(LOWER(F252)&amp;H252,Prices!A:C,2,0)),0,VLOOKUP(LOWER(F252)&amp;H252,Prices!A:C,2,0))</f>
        <v>17.3</v>
      </c>
      <c r="W252" s="19">
        <f t="shared" si="109"/>
        <v>257.41999999999621</v>
      </c>
      <c r="X252" s="13">
        <f t="shared" si="110"/>
        <v>-870.00000000000102</v>
      </c>
      <c r="Y252" s="43">
        <f t="shared" si="85"/>
        <v>1.4642775881683516E-2</v>
      </c>
      <c r="Z252" s="49" t="s">
        <v>1333</v>
      </c>
      <c r="AA252" s="24"/>
    </row>
    <row r="253" spans="1:27" x14ac:dyDescent="0.2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56.29</v>
      </c>
      <c r="V253" s="13">
        <f>IF(ISNA(VLOOKUP(LOWER(F253)&amp;H253,Prices!A:C,2,0)),0,VLOOKUP(LOWER(F253)&amp;H253,Prices!A:C,2,0))</f>
        <v>55.33</v>
      </c>
      <c r="W253" s="19">
        <f t="shared" si="109"/>
        <v>-19952.503999999997</v>
      </c>
      <c r="X253" s="13">
        <f t="shared" si="110"/>
        <v>960.00000000000091</v>
      </c>
      <c r="Y253" s="43">
        <f t="shared" si="85"/>
        <v>-0.5633118012422359</v>
      </c>
      <c r="Z253" s="49"/>
      <c r="AA253" s="24"/>
    </row>
    <row r="254" spans="1:27" x14ac:dyDescent="0.2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15.41</v>
      </c>
      <c r="V254" s="13">
        <f>IF(ISNA(VLOOKUP(LOWER(F254)&amp;H254,Prices!A:C,2,0)),0,VLOOKUP(LOWER(F254)&amp;H254,Prices!A:C,2,0))</f>
        <v>15.29</v>
      </c>
      <c r="W254" s="19">
        <f t="shared" si="109"/>
        <v>-334.22064000000057</v>
      </c>
      <c r="X254" s="13">
        <f t="shared" si="110"/>
        <v>-84.000000000000696</v>
      </c>
      <c r="Y254" s="43">
        <f t="shared" si="85"/>
        <v>-3.029556200145038E-2</v>
      </c>
      <c r="Z254" s="49"/>
      <c r="AA254" s="24"/>
    </row>
    <row r="255" spans="1:27" x14ac:dyDescent="0.2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15.41</v>
      </c>
      <c r="V255" s="13">
        <f>IF(ISNA(VLOOKUP(LOWER(F255)&amp;H255,Prices!A:C,2,0)),0,VLOOKUP(LOWER(F255)&amp;H255,Prices!A:C,2,0))</f>
        <v>15.29</v>
      </c>
      <c r="W255" s="19">
        <f t="shared" si="109"/>
        <v>-383.28278000000074</v>
      </c>
      <c r="X255" s="13">
        <f t="shared" si="110"/>
        <v>-108.0000000000009</v>
      </c>
      <c r="Y255" s="43">
        <f t="shared" si="85"/>
        <v>-2.7108195770563743E-2</v>
      </c>
      <c r="Z255" s="49"/>
      <c r="AA255" s="24"/>
    </row>
    <row r="256" spans="1:27" x14ac:dyDescent="0.2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15.41</v>
      </c>
      <c r="V256" s="13">
        <f>IF(ISNA(VLOOKUP(LOWER(F256)&amp;H256,Prices!A:C,2,0)),0,VLOOKUP(LOWER(F256)&amp;H256,Prices!A:C,2,0))</f>
        <v>15.29</v>
      </c>
      <c r="W256" s="19">
        <f t="shared" si="109"/>
        <v>1101.3015999999993</v>
      </c>
      <c r="X256" s="13">
        <f t="shared" si="110"/>
        <v>240.00000000000199</v>
      </c>
      <c r="Y256" s="43">
        <f t="shared" si="85"/>
        <v>3.4719470365699855E-2</v>
      </c>
      <c r="Z256" s="49"/>
      <c r="AA256" s="24"/>
    </row>
    <row r="257" spans="1:27" x14ac:dyDescent="0.2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9.1199999999999992</v>
      </c>
      <c r="V257" s="13">
        <f>IF(ISNA(VLOOKUP(LOWER(F257)&amp;H257,Prices!A:C,2,0)),0,VLOOKUP(LOWER(F257)&amp;H257,Prices!A:C,2,0))</f>
        <v>9.17</v>
      </c>
      <c r="W257" s="19">
        <f>IF(I257="B",(V257+T257)*K257,(V257+T257)*K257)</f>
        <v>18683.939999999984</v>
      </c>
      <c r="X257" s="13">
        <f t="shared" si="110"/>
        <v>500.00000000000711</v>
      </c>
      <c r="Y257" s="43">
        <f t="shared" si="85"/>
        <v>0.25594438356164362</v>
      </c>
      <c r="Z257" s="49"/>
      <c r="AA257" s="24"/>
    </row>
    <row r="258" spans="1:27" x14ac:dyDescent="0.2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15.41</v>
      </c>
      <c r="V258" s="13">
        <f>IF(ISNA(VLOOKUP(LOWER(F258)&amp;H258,Prices!A:C,2,0)),0,VLOOKUP(LOWER(F258)&amp;H258,Prices!A:C,2,0))</f>
        <v>15.29</v>
      </c>
      <c r="W258" s="19">
        <f>IF(I258="B",(V258+T258)*K258,(V258+T258)*K258)</f>
        <v>545.45119999999656</v>
      </c>
      <c r="X258" s="13">
        <f t="shared" si="110"/>
        <v>192.00000000000159</v>
      </c>
      <c r="Y258" s="43">
        <f t="shared" si="85"/>
        <v>2.1783194888178776E-2</v>
      </c>
      <c r="Z258" s="49"/>
      <c r="AA258" s="24"/>
    </row>
    <row r="259" spans="1:27" x14ac:dyDescent="0.2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67.900000000000006</v>
      </c>
      <c r="V259" s="13">
        <f>IF(ISNA(VLOOKUP(LOWER(F259)&amp;H259,Prices!A:C,2,0)),0,VLOOKUP(LOWER(F259)&amp;H259,Prices!A:C,2,0))</f>
        <v>69</v>
      </c>
      <c r="W259" s="19">
        <f>IF(I259="B",(V259+T259)*K259,(V259+T259)*K259)</f>
        <v>49707.953399999984</v>
      </c>
      <c r="X259" s="13">
        <f t="shared" si="110"/>
        <v>5499.9999999999718</v>
      </c>
      <c r="Y259" s="43">
        <f t="shared" si="85"/>
        <v>0.16836855432827624</v>
      </c>
      <c r="Z259" s="49" t="s">
        <v>1340</v>
      </c>
      <c r="AA259" s="24"/>
    </row>
    <row r="260" spans="1:27" x14ac:dyDescent="0.2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29.74</v>
      </c>
      <c r="V260" s="13">
        <f>IF(ISNA(VLOOKUP(LOWER(F260)&amp;H260,Prices!A:C,2,0)),0,VLOOKUP(LOWER(F260)&amp;H260,Prices!A:C,2,0))</f>
        <v>30.19</v>
      </c>
      <c r="W260" s="19">
        <f t="shared" ref="W260:W271" si="115">IF(I260="B",(V260+T260)*K260,(V260+T260)*K260)</f>
        <v>35694.930340043997</v>
      </c>
      <c r="X260" s="13">
        <f t="shared" ref="X260:X272" si="116">K260*(V260-U260)</f>
        <v>1350.0000000000086</v>
      </c>
      <c r="Y260" s="43">
        <f t="shared" si="85"/>
        <v>0.65061936952350163</v>
      </c>
      <c r="Z260" s="49" t="s">
        <v>1341</v>
      </c>
      <c r="AA260" s="24"/>
    </row>
    <row r="261" spans="1:27" x14ac:dyDescent="0.2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13.32</v>
      </c>
      <c r="W261" s="19">
        <f>IF(I261="B",(V261+T261)*K261,(V261+T261)*K261)</f>
        <v>-15008.328</v>
      </c>
      <c r="X261" s="13">
        <f t="shared" si="116"/>
        <v>-140.00000000000057</v>
      </c>
      <c r="Y261" s="43">
        <f t="shared" ref="Y261:Y324" si="120">W261/O261</f>
        <v>-0.36043054755043225</v>
      </c>
      <c r="Z261" s="49"/>
      <c r="AA261" s="24"/>
    </row>
    <row r="262" spans="1:27" x14ac:dyDescent="0.2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9.1199999999999992</v>
      </c>
      <c r="V262" s="13">
        <f>IF(ISNA(VLOOKUP(LOWER(F262)&amp;H262,Prices!A:C,2,0)),0,VLOOKUP(LOWER(F262)&amp;H262,Prices!A:C,2,0))</f>
        <v>9.17</v>
      </c>
      <c r="W262" s="19">
        <f>IF(I262="B",(V262+T262)*K262,(V262+T262)*K262)</f>
        <v>9592.0249999999996</v>
      </c>
      <c r="X262" s="13">
        <f t="shared" si="116"/>
        <v>250.00000000000355</v>
      </c>
      <c r="Y262" s="43">
        <f t="shared" si="120"/>
        <v>0.26460758620689656</v>
      </c>
      <c r="Z262" s="49"/>
      <c r="AA262" s="24">
        <v>7708.11</v>
      </c>
    </row>
    <row r="263" spans="1:27" x14ac:dyDescent="0.2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13.32</v>
      </c>
      <c r="W263" s="19">
        <f t="shared" si="115"/>
        <v>-22872.564000000002</v>
      </c>
      <c r="X263" s="13">
        <f t="shared" si="116"/>
        <v>-210.00000000000085</v>
      </c>
      <c r="Y263" s="43">
        <f t="shared" si="120"/>
        <v>-0.36409684813753579</v>
      </c>
      <c r="Z263" s="49"/>
      <c r="AA263" s="24">
        <v>8000</v>
      </c>
    </row>
    <row r="264" spans="1:27" x14ac:dyDescent="0.2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29.74</v>
      </c>
      <c r="V264" s="13">
        <f>IF(ISNA(VLOOKUP(LOWER(F264)&amp;H264,Prices!A:C,2,0)),0,VLOOKUP(LOWER(F264)&amp;H264,Prices!A:C,2,0))</f>
        <v>30.19</v>
      </c>
      <c r="W264" s="19">
        <f t="shared" si="115"/>
        <v>35627.91540000002</v>
      </c>
      <c r="X264" s="13">
        <f t="shared" si="116"/>
        <v>1350.0000000000086</v>
      </c>
      <c r="Y264" s="43">
        <f t="shared" si="120"/>
        <v>0.64860577826324461</v>
      </c>
      <c r="Z264" s="49"/>
      <c r="AA264" s="24"/>
    </row>
    <row r="265" spans="1:27" x14ac:dyDescent="0.2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7.35</v>
      </c>
      <c r="V265" s="13">
        <f>IF(ISNA(VLOOKUP(LOWER(F265)&amp;H265,Prices!A:C,2,0)),0,VLOOKUP(LOWER(F265)&amp;H265,Prices!A:C,2,0))</f>
        <v>7.22</v>
      </c>
      <c r="W265" s="19">
        <f t="shared" si="115"/>
        <v>-10386.407999999999</v>
      </c>
      <c r="X265" s="13">
        <f t="shared" si="116"/>
        <v>-389.99999999999966</v>
      </c>
      <c r="Y265" s="43">
        <f t="shared" si="120"/>
        <v>-0.32417003745318351</v>
      </c>
      <c r="Z265" s="49"/>
      <c r="AA265" s="24"/>
    </row>
    <row r="266" spans="1:27" x14ac:dyDescent="0.2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14.6</v>
      </c>
      <c r="V266" s="13">
        <f>IF(ISNA(VLOOKUP(LOWER(F266)&amp;H266,Prices!A:C,2,0)),0,VLOOKUP(LOWER(F266)&amp;H266,Prices!A:C,2,0))</f>
        <v>14.15</v>
      </c>
      <c r="W266" s="19">
        <f t="shared" si="115"/>
        <v>-565.77199999999903</v>
      </c>
      <c r="X266" s="13">
        <f t="shared" si="116"/>
        <v>-899.99999999999864</v>
      </c>
      <c r="Y266" s="43">
        <f t="shared" si="120"/>
        <v>-1.960401940401937E-2</v>
      </c>
      <c r="Z266" s="49"/>
      <c r="AA266" s="24"/>
    </row>
    <row r="267" spans="1:27" x14ac:dyDescent="0.2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v>
      </c>
      <c r="V267" s="13">
        <f>IF(ISNA(VLOOKUP(LOWER(F267)&amp;H267,Prices!A:C,2,0)),0,VLOOKUP(LOWER(F267)&amp;H267,Prices!A:C,2,0))</f>
        <v>18.149999999999999</v>
      </c>
      <c r="W267" s="19">
        <f t="shared" si="115"/>
        <v>-787.41600000000039</v>
      </c>
      <c r="X267" s="13">
        <f t="shared" si="116"/>
        <v>-480.00000000000398</v>
      </c>
      <c r="Y267" s="43">
        <f t="shared" si="120"/>
        <v>-2.1235598705501627E-2</v>
      </c>
      <c r="Z267" s="49"/>
      <c r="AA267" s="24"/>
    </row>
    <row r="268" spans="1:27" x14ac:dyDescent="0.2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49.96</v>
      </c>
      <c r="V268" s="13">
        <f>IF(ISNA(VLOOKUP(LOWER(F268)&amp;H268,Prices!A:C,2,0)),0,VLOOKUP(LOWER(F268)&amp;H268,Prices!A:C,2,0))</f>
        <v>50.72</v>
      </c>
      <c r="W268" s="19">
        <f t="shared" si="115"/>
        <v>44608.635999999999</v>
      </c>
      <c r="X268" s="13">
        <f t="shared" si="116"/>
        <v>1519.9999999999959</v>
      </c>
      <c r="Y268" s="43">
        <f t="shared" si="120"/>
        <v>0.78508687082013373</v>
      </c>
      <c r="Z268" s="49"/>
      <c r="AA268" s="24"/>
    </row>
    <row r="269" spans="1:27" x14ac:dyDescent="0.2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13.32</v>
      </c>
      <c r="W269" s="19">
        <f t="shared" si="115"/>
        <v>-7355</v>
      </c>
      <c r="X269" s="13">
        <f t="shared" si="116"/>
        <v>-70.000000000000284</v>
      </c>
      <c r="Y269" s="43">
        <f t="shared" si="120"/>
        <v>-0.35582970488630866</v>
      </c>
      <c r="Z269" s="49"/>
      <c r="AA269" s="24"/>
    </row>
    <row r="270" spans="1:27" x14ac:dyDescent="0.2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49.96</v>
      </c>
      <c r="V270" s="13">
        <f>IF(ISNA(VLOOKUP(LOWER(F270)&amp;H270,Prices!A:C,2,0)),0,VLOOKUP(LOWER(F270)&amp;H270,Prices!A:C,2,0))</f>
        <v>50.72</v>
      </c>
      <c r="W270" s="19">
        <f t="shared" si="115"/>
        <v>44428.6</v>
      </c>
      <c r="X270" s="13">
        <f t="shared" si="116"/>
        <v>1519.9999999999959</v>
      </c>
      <c r="Y270" s="43">
        <f t="shared" si="120"/>
        <v>0.7794491228070175</v>
      </c>
      <c r="Z270" s="49"/>
      <c r="AA270" s="24"/>
    </row>
    <row r="271" spans="1:27" x14ac:dyDescent="0.2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13.32</v>
      </c>
      <c r="W271" s="19">
        <f t="shared" si="115"/>
        <v>-14988.323999999999</v>
      </c>
      <c r="X271" s="13">
        <f t="shared" si="116"/>
        <v>-140.00000000000057</v>
      </c>
      <c r="Y271" s="43">
        <f t="shared" si="120"/>
        <v>-0.36012311388755402</v>
      </c>
      <c r="Z271" s="49"/>
      <c r="AA271" s="24"/>
    </row>
    <row r="272" spans="1:27" x14ac:dyDescent="0.2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14.45</v>
      </c>
      <c r="V272" s="13">
        <f>IF(ISNA(VLOOKUP(LOWER(F272)&amp;H272,Prices!A:C,2,0)),0,VLOOKUP(LOWER(F272)&amp;H272,Prices!A:C,2,0))</f>
        <v>14.51</v>
      </c>
      <c r="W272" s="19">
        <f>IF(I272="B",(V272+T272)*K272,(V272+T272)*K272)</f>
        <v>15890.929600000003</v>
      </c>
      <c r="X272" s="13">
        <f t="shared" si="116"/>
        <v>336.00000000000279</v>
      </c>
      <c r="Y272" s="43">
        <f t="shared" si="120"/>
        <v>0.24315904027420743</v>
      </c>
      <c r="Z272" s="49"/>
      <c r="AA272" s="24"/>
    </row>
    <row r="273" spans="1:27" x14ac:dyDescent="0.2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7.98</v>
      </c>
      <c r="V273" s="13">
        <f>IF(ISNA(VLOOKUP(LOWER(F273)&amp;H273,Prices!A:C,2,0)),0,VLOOKUP(LOWER(F273)&amp;H273,Prices!A:C,2,0))</f>
        <v>7.94</v>
      </c>
      <c r="W273" s="19">
        <f>IF(I273="B",(V273+T273)*K273,(V273+T273)*K273)</f>
        <v>-12968.944000000003</v>
      </c>
      <c r="X273" s="13">
        <f>K273*(V273-U273)</f>
        <v>-160.00000000000014</v>
      </c>
      <c r="Y273" s="43">
        <f t="shared" si="120"/>
        <v>-0.29000322003577822</v>
      </c>
      <c r="Z273" s="49"/>
      <c r="AA273" s="24"/>
    </row>
    <row r="274" spans="1:27" x14ac:dyDescent="0.2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14.45</v>
      </c>
      <c r="V274" s="13">
        <f>IF(ISNA(VLOOKUP(LOWER(F274)&amp;H274,Prices!A:C,2,0)),0,VLOOKUP(LOWER(F274)&amp;H274,Prices!A:C,2,0))</f>
        <v>14.51</v>
      </c>
      <c r="W274" s="19">
        <f>IF(I274="B",(V274+T274)*K274,(V274+T274)*K274)</f>
        <v>-14248.507600000001</v>
      </c>
      <c r="X274" s="13">
        <f>K274*(V274-U274)</f>
        <v>-336.00000000000279</v>
      </c>
      <c r="Y274" s="43">
        <f t="shared" si="120"/>
        <v>-0.21238533865967088</v>
      </c>
      <c r="Z274" s="49"/>
      <c r="AA274" s="24"/>
    </row>
    <row r="275" spans="1:27" x14ac:dyDescent="0.2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27.2</v>
      </c>
      <c r="W275" s="19">
        <f t="shared" ref="W275:W289" si="126">IF(I275="B",(V275+T275)*K275,(V275+T275)*K275)</f>
        <v>8154.6191999999992</v>
      </c>
      <c r="X275" s="13">
        <f t="shared" ref="X275:X289" si="127">K275*(V275-U275)</f>
        <v>29.999999999997584</v>
      </c>
      <c r="Y275" s="43">
        <f t="shared" si="120"/>
        <v>0.42828882352941172</v>
      </c>
      <c r="Z275" s="49"/>
      <c r="AA275" s="24"/>
    </row>
    <row r="276" spans="1:27" x14ac:dyDescent="0.2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5.56</v>
      </c>
      <c r="V276" s="13">
        <f>IF(ISNA(VLOOKUP(LOWER(F276)&amp;H276,Prices!A:C,2,0)),0,VLOOKUP(LOWER(F276)&amp;H276,Prices!A:C,2,0))</f>
        <v>5.5</v>
      </c>
      <c r="W276" s="19">
        <f t="shared" si="126"/>
        <v>-13730.000000000002</v>
      </c>
      <c r="X276" s="13">
        <f t="shared" si="127"/>
        <v>-89.999999999999417</v>
      </c>
      <c r="Y276" s="43">
        <f t="shared" si="120"/>
        <v>-0.62480091012514227</v>
      </c>
      <c r="Z276" s="49"/>
      <c r="AA276" s="24"/>
    </row>
    <row r="277" spans="1:27" x14ac:dyDescent="0.2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14.6</v>
      </c>
      <c r="V277" s="13">
        <f>IF(ISNA(VLOOKUP(LOWER(F277)&amp;H277,Prices!A:C,2,0)),0,VLOOKUP(LOWER(F277)&amp;H277,Prices!A:C,2,0))</f>
        <v>14.15</v>
      </c>
      <c r="W277" s="19">
        <f t="shared" si="126"/>
        <v>984.81599999999855</v>
      </c>
      <c r="X277" s="13">
        <f t="shared" si="127"/>
        <v>899.99999999999864</v>
      </c>
      <c r="Y277" s="43">
        <f t="shared" si="120"/>
        <v>3.3588540245566116E-2</v>
      </c>
      <c r="Z277" s="49"/>
      <c r="AA277" s="24"/>
    </row>
    <row r="278" spans="1:27" x14ac:dyDescent="0.2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29.74</v>
      </c>
      <c r="V278" s="13">
        <f>IF(ISNA(VLOOKUP(LOWER(F278)&amp;H278,Prices!A:C,2,0)),0,VLOOKUP(LOWER(F278)&amp;H278,Prices!A:C,2,0))</f>
        <v>30.19</v>
      </c>
      <c r="W278" s="19">
        <f t="shared" si="126"/>
        <v>-70335.346800000028</v>
      </c>
      <c r="X278" s="13">
        <f t="shared" si="127"/>
        <v>-2700.0000000000173</v>
      </c>
      <c r="Y278" s="43">
        <f t="shared" si="120"/>
        <v>-0.63399447268793974</v>
      </c>
      <c r="Z278" s="49"/>
      <c r="AA278" s="24"/>
    </row>
    <row r="279" spans="1:27" x14ac:dyDescent="0.2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v>
      </c>
      <c r="V279" s="13">
        <f>IF(ISNA(VLOOKUP(LOWER(F279)&amp;H279,Prices!A:C,2,0)),0,VLOOKUP(LOWER(F279)&amp;H279,Prices!A:C,2,0))</f>
        <v>18.149999999999999</v>
      </c>
      <c r="W279" s="19">
        <f t="shared" si="126"/>
        <v>455.84000000000202</v>
      </c>
      <c r="X279" s="13">
        <f t="shared" si="127"/>
        <v>480.00000000000398</v>
      </c>
      <c r="Y279" s="43">
        <f t="shared" si="120"/>
        <v>1.2386956521739186E-2</v>
      </c>
      <c r="Z279" s="49"/>
      <c r="AA279" s="24"/>
    </row>
    <row r="280" spans="1:27" x14ac:dyDescent="0.2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9.1199999999999992</v>
      </c>
      <c r="V280" s="13">
        <f>IF(ISNA(VLOOKUP(LOWER(F280)&amp;H280,Prices!A:C,2,0)),0,VLOOKUP(LOWER(F280)&amp;H280,Prices!A:C,2,0))</f>
        <v>9.17</v>
      </c>
      <c r="W280" s="19">
        <f t="shared" si="126"/>
        <v>-29681.760000000017</v>
      </c>
      <c r="X280" s="13">
        <f t="shared" si="127"/>
        <v>-750.00000000001069</v>
      </c>
      <c r="Y280" s="43">
        <f t="shared" si="120"/>
        <v>-0.27483111111111125</v>
      </c>
      <c r="Z280" s="49"/>
      <c r="AA280" s="24"/>
    </row>
    <row r="281" spans="1:27" x14ac:dyDescent="0.2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7.98</v>
      </c>
      <c r="V281" s="13">
        <f>IF(ISNA(VLOOKUP(LOWER(F281)&amp;H281,Prices!A:C,2,0)),0,VLOOKUP(LOWER(F281)&amp;H281,Prices!A:C,2,0))</f>
        <v>7.94</v>
      </c>
      <c r="W281" s="19">
        <f t="shared" si="126"/>
        <v>12307.055999999991</v>
      </c>
      <c r="X281" s="13">
        <f t="shared" si="127"/>
        <v>160.00000000000014</v>
      </c>
      <c r="Y281" s="43">
        <f t="shared" si="120"/>
        <v>0.27894505893019017</v>
      </c>
      <c r="Z281" s="49"/>
      <c r="AA281" s="24"/>
    </row>
    <row r="282" spans="1:27" x14ac:dyDescent="0.2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67.900000000000006</v>
      </c>
      <c r="V282" s="13">
        <f>IF(ISNA(VLOOKUP(LOWER(F282)&amp;H282,Prices!A:C,2,0)),0,VLOOKUP(LOWER(F282)&amp;H282,Prices!A:C,2,0))</f>
        <v>69</v>
      </c>
      <c r="W282" s="19">
        <f t="shared" si="126"/>
        <v>-17823.227599999995</v>
      </c>
      <c r="X282" s="13">
        <f t="shared" si="127"/>
        <v>-1759.9999999999909</v>
      </c>
      <c r="Y282" s="43">
        <f t="shared" si="120"/>
        <v>-0.19229271966166056</v>
      </c>
      <c r="Z282" s="49"/>
      <c r="AA282" s="24"/>
    </row>
    <row r="283" spans="1:27" x14ac:dyDescent="0.2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67.900000000000006</v>
      </c>
      <c r="V283" s="13">
        <f>IF(ISNA(VLOOKUP(LOWER(F283)&amp;H283,Prices!A:C,2,0)),0,VLOOKUP(LOWER(F283)&amp;H283,Prices!A:C,2,0))</f>
        <v>69</v>
      </c>
      <c r="W283" s="19">
        <f t="shared" si="126"/>
        <v>-18920.199600000004</v>
      </c>
      <c r="X283" s="13">
        <f t="shared" si="127"/>
        <v>-1869.9999999999905</v>
      </c>
      <c r="Y283" s="43">
        <f t="shared" si="120"/>
        <v>-0.19208714491664808</v>
      </c>
      <c r="Z283" s="49"/>
      <c r="AA283" s="24"/>
    </row>
    <row r="284" spans="1:27" x14ac:dyDescent="0.2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13.32</v>
      </c>
      <c r="W284" s="19">
        <f t="shared" si="126"/>
        <v>17279.63519999999</v>
      </c>
      <c r="X284" s="13">
        <f t="shared" si="127"/>
        <v>182.00000000000074</v>
      </c>
      <c r="Y284" s="43">
        <f t="shared" si="120"/>
        <v>0.33246691037826592</v>
      </c>
      <c r="Z284" s="49"/>
      <c r="AA284" s="24"/>
    </row>
    <row r="285" spans="1:27" x14ac:dyDescent="0.2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67.900000000000006</v>
      </c>
      <c r="V285" s="13">
        <f>IF(ISNA(VLOOKUP(LOWER(F285)&amp;H285,Prices!A:C,2,0)),0,VLOOKUP(LOWER(F285)&amp;H285,Prices!A:C,2,0))</f>
        <v>69</v>
      </c>
      <c r="W285" s="19">
        <f t="shared" si="126"/>
        <v>-18954.152800000007</v>
      </c>
      <c r="X285" s="13">
        <f t="shared" si="127"/>
        <v>-1869.9999999999905</v>
      </c>
      <c r="Y285" s="43">
        <f t="shared" si="120"/>
        <v>-0.19249830191745212</v>
      </c>
      <c r="Z285" s="49"/>
      <c r="AA285" s="24"/>
    </row>
    <row r="286" spans="1:27" x14ac:dyDescent="0.2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13.32</v>
      </c>
      <c r="W286" s="19">
        <f t="shared" si="126"/>
        <v>17944.235399999987</v>
      </c>
      <c r="X286" s="13">
        <f t="shared" si="127"/>
        <v>189.00000000000077</v>
      </c>
      <c r="Y286" s="43">
        <f t="shared" si="120"/>
        <v>0.33246688900005539</v>
      </c>
      <c r="Z286" s="49"/>
      <c r="AA286" s="24"/>
    </row>
    <row r="287" spans="1:27" x14ac:dyDescent="0.2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13.32</v>
      </c>
      <c r="W287" s="19">
        <f t="shared" si="126"/>
        <v>18025.139200000001</v>
      </c>
      <c r="X287" s="13">
        <f t="shared" si="127"/>
        <v>189.00000000000077</v>
      </c>
      <c r="Y287" s="43">
        <f t="shared" si="120"/>
        <v>0.33346540866540869</v>
      </c>
      <c r="Z287" s="49"/>
      <c r="AA287" s="24"/>
    </row>
    <row r="288" spans="1:27" x14ac:dyDescent="0.2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7.35</v>
      </c>
      <c r="V288" s="13">
        <f>IF(ISNA(VLOOKUP(LOWER(F288)&amp;H288,Prices!A:C,2,0)),0,VLOOKUP(LOWER(F288)&amp;H288,Prices!A:C,2,0))</f>
        <v>7.22</v>
      </c>
      <c r="W288" s="19">
        <f t="shared" si="126"/>
        <v>9262.8480000000036</v>
      </c>
      <c r="X288" s="13">
        <f t="shared" si="127"/>
        <v>389.99999999999966</v>
      </c>
      <c r="Y288" s="43">
        <f t="shared" si="120"/>
        <v>0.29918759689922492</v>
      </c>
      <c r="Z288" s="49"/>
      <c r="AA288" s="24"/>
    </row>
    <row r="289" spans="1:27" x14ac:dyDescent="0.2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49.96</v>
      </c>
      <c r="V289" s="13">
        <f>IF(ISNA(VLOOKUP(LOWER(F289)&amp;H289,Prices!A:C,2,0)),0,VLOOKUP(LOWER(F289)&amp;H289,Prices!A:C,2,0))</f>
        <v>50.72</v>
      </c>
      <c r="W289" s="19">
        <f t="shared" si="126"/>
        <v>-87898.144</v>
      </c>
      <c r="X289" s="13">
        <f t="shared" si="127"/>
        <v>-3039.9999999999918</v>
      </c>
      <c r="Y289" s="43">
        <f t="shared" si="120"/>
        <v>-0.76353495482974287</v>
      </c>
      <c r="Z289" s="49"/>
      <c r="AA289" s="24"/>
    </row>
    <row r="290" spans="1:27" x14ac:dyDescent="0.2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27.2</v>
      </c>
      <c r="W290" s="19">
        <f>IF(I290="B",(V290+T290)*K290,(V290+T290)*K290)</f>
        <v>-7994.6145999999981</v>
      </c>
      <c r="X290" s="13">
        <f>K290*(V290-U290)</f>
        <v>-29.999999999997584</v>
      </c>
      <c r="Y290" s="43">
        <f t="shared" si="120"/>
        <v>-0.41573658866354646</v>
      </c>
      <c r="Z290" s="49"/>
      <c r="AA290" s="24"/>
    </row>
    <row r="291" spans="1:27" x14ac:dyDescent="0.2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5.56</v>
      </c>
      <c r="V291" s="13">
        <f>IF(ISNA(VLOOKUP(LOWER(F291)&amp;H291,Prices!A:C,2,0)),0,VLOOKUP(LOWER(F291)&amp;H291,Prices!A:C,2,0))</f>
        <v>5.5</v>
      </c>
      <c r="W291" s="19">
        <f>IF(I291="B",(V291+T291)*K291,(V291+T291)*K291)</f>
        <v>14207.509999999997</v>
      </c>
      <c r="X291" s="13">
        <f>K291*(V291-U291)</f>
        <v>89.999999999999417</v>
      </c>
      <c r="Y291" s="43">
        <f t="shared" si="120"/>
        <v>0.63186613297754046</v>
      </c>
      <c r="Z291" s="49"/>
      <c r="AA291" s="24"/>
    </row>
    <row r="292" spans="1:27" x14ac:dyDescent="0.2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2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2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2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7.27</v>
      </c>
      <c r="V295" s="13">
        <f>IF(ISNA(VLOOKUP(LOWER(F295)&amp;H295,Prices!A:C,2,0)),0,VLOOKUP(LOWER(F295)&amp;H295,Prices!A:C,2,0))</f>
        <v>7.12</v>
      </c>
      <c r="W295" s="13">
        <f t="shared" si="132"/>
        <v>-9359.8889999999938</v>
      </c>
      <c r="X295" s="13">
        <f t="shared" si="133"/>
        <v>-749.99999999999739</v>
      </c>
      <c r="Y295" s="43">
        <f t="shared" si="120"/>
        <v>-0.20822889877641809</v>
      </c>
      <c r="Z295" s="49"/>
      <c r="AA295" s="24"/>
    </row>
    <row r="296" spans="1:27" x14ac:dyDescent="0.2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9.68</v>
      </c>
      <c r="V296" s="13">
        <f>IF(ISNA(VLOOKUP(LOWER(F296)&amp;H296,Prices!A:C,2,0)),0,VLOOKUP(LOWER(F296)&amp;H296,Prices!A:C,2,0))</f>
        <v>9.67</v>
      </c>
      <c r="W296" s="13">
        <f t="shared" si="132"/>
        <v>2189.8469999999916</v>
      </c>
      <c r="X296" s="13">
        <f t="shared" si="133"/>
        <v>-49.999999999998934</v>
      </c>
      <c r="Y296" s="43">
        <f t="shared" si="120"/>
        <v>4.7450639219934809E-2</v>
      </c>
      <c r="Z296" s="49"/>
      <c r="AA296" s="24"/>
    </row>
    <row r="297" spans="1:27" x14ac:dyDescent="0.2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2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2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9.68</v>
      </c>
      <c r="V299" s="13">
        <f>IF(ISNA(VLOOKUP(LOWER(F299)&amp;H299,Prices!A:C,2,0)),0,VLOOKUP(LOWER(F299)&amp;H299,Prices!A:C,2,0))</f>
        <v>9.67</v>
      </c>
      <c r="W299" s="13">
        <f t="shared" si="132"/>
        <v>1751.8776000000003</v>
      </c>
      <c r="X299" s="13">
        <f t="shared" si="133"/>
        <v>-39.999999999999147</v>
      </c>
      <c r="Y299" s="43">
        <f t="shared" si="120"/>
        <v>4.7450639219935004E-2</v>
      </c>
      <c r="Z299" s="49"/>
      <c r="AA299" s="24"/>
    </row>
    <row r="300" spans="1:27" x14ac:dyDescent="0.2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13.32</v>
      </c>
      <c r="W300" s="13">
        <f t="shared" si="132"/>
        <v>-9545.9039999999986</v>
      </c>
      <c r="X300" s="13">
        <f t="shared" si="133"/>
        <v>-105.00000000000043</v>
      </c>
      <c r="Y300" s="43">
        <f t="shared" si="120"/>
        <v>-0.32337073170731701</v>
      </c>
      <c r="Z300" s="49"/>
      <c r="AA300" s="24"/>
    </row>
    <row r="301" spans="1:27" x14ac:dyDescent="0.2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13.32</v>
      </c>
      <c r="W301" s="13">
        <f t="shared" si="132"/>
        <v>-9455.8859999999986</v>
      </c>
      <c r="X301" s="13">
        <f t="shared" si="133"/>
        <v>-105.00000000000043</v>
      </c>
      <c r="Y301" s="43">
        <f t="shared" si="120"/>
        <v>-0.3213009174311926</v>
      </c>
      <c r="Z301" s="49"/>
      <c r="AA301" s="24"/>
    </row>
    <row r="302" spans="1:27" x14ac:dyDescent="0.2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7.27</v>
      </c>
      <c r="V302" s="13">
        <f>IF(ISNA(VLOOKUP(LOWER(F302)&amp;H302,Prices!A:C,2,0)),0,VLOOKUP(LOWER(F302)&amp;H302,Prices!A:C,2,0))</f>
        <v>7.12</v>
      </c>
      <c r="W302" s="13">
        <f t="shared" si="132"/>
        <v>-3645.3575999999989</v>
      </c>
      <c r="X302" s="13">
        <f t="shared" si="133"/>
        <v>-299.99999999999892</v>
      </c>
      <c r="Y302" s="43">
        <f t="shared" si="120"/>
        <v>-0.2038790604026845</v>
      </c>
      <c r="Z302" s="49"/>
      <c r="AA302" s="24"/>
    </row>
    <row r="303" spans="1:27" x14ac:dyDescent="0.2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42.88</v>
      </c>
      <c r="V303" s="13">
        <f>IF(ISNA(VLOOKUP(LOWER(F303)&amp;H303,Prices!A:C,2,0)),0,VLOOKUP(LOWER(F303)&amp;H303,Prices!A:C,2,0))</f>
        <v>43.77</v>
      </c>
      <c r="W303" s="13">
        <f t="shared" si="132"/>
        <v>25687.008000000005</v>
      </c>
      <c r="X303" s="13">
        <f t="shared" si="133"/>
        <v>1335.0000000000009</v>
      </c>
      <c r="Y303" s="43">
        <f t="shared" si="120"/>
        <v>0.64281801801801819</v>
      </c>
      <c r="Z303" s="49"/>
      <c r="AA303" s="24"/>
    </row>
    <row r="304" spans="1:27" x14ac:dyDescent="0.2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7.27</v>
      </c>
      <c r="V304" s="13">
        <f>IF(ISNA(VLOOKUP(LOWER(F304)&amp;H304,Prices!A:C,2,0)),0,VLOOKUP(LOWER(F304)&amp;H304,Prices!A:C,2,0))</f>
        <v>7.12</v>
      </c>
      <c r="W304" s="13">
        <f t="shared" ref="W304:W345" si="138">IF(I304="B",(V304+T304)*K304,(V304+T304)*K304)</f>
        <v>13782.286000000002</v>
      </c>
      <c r="X304" s="13">
        <f t="shared" ref="X304:X345" si="139">K304*(V304-U304)</f>
        <v>1049.9999999999964</v>
      </c>
      <c r="Y304" s="43">
        <f t="shared" si="120"/>
        <v>0.21636241758241762</v>
      </c>
      <c r="Z304" s="49"/>
      <c r="AA304" s="24"/>
    </row>
    <row r="305" spans="1:27" x14ac:dyDescent="0.2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9.68</v>
      </c>
      <c r="V305" s="13">
        <f>IF(ISNA(VLOOKUP(LOWER(F305)&amp;H305,Prices!A:C,2,0)),0,VLOOKUP(LOWER(F305)&amp;H305,Prices!A:C,2,0))</f>
        <v>9.67</v>
      </c>
      <c r="W305" s="13">
        <f t="shared" si="138"/>
        <v>621.08819999999105</v>
      </c>
      <c r="X305" s="13">
        <f t="shared" si="139"/>
        <v>44.999999999999041</v>
      </c>
      <c r="Y305" s="43">
        <f t="shared" si="120"/>
        <v>1.4054949083502853E-2</v>
      </c>
      <c r="Z305" s="49"/>
      <c r="AA305" s="24"/>
    </row>
    <row r="306" spans="1:27" x14ac:dyDescent="0.2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2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13.32</v>
      </c>
      <c r="W307" s="13">
        <f t="shared" si="138"/>
        <v>18589.655999999992</v>
      </c>
      <c r="X307" s="13">
        <f t="shared" si="139"/>
        <v>210.00000000000085</v>
      </c>
      <c r="Y307" s="43">
        <f t="shared" si="120"/>
        <v>0.31712139201637651</v>
      </c>
      <c r="Z307" s="49"/>
      <c r="AA307" s="24"/>
    </row>
    <row r="308" spans="1:27" x14ac:dyDescent="0.2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42.88</v>
      </c>
      <c r="V308" s="13">
        <f>IF(ISNA(VLOOKUP(LOWER(F308)&amp;H308,Prices!A:C,2,0)),0,VLOOKUP(LOWER(F308)&amp;H308,Prices!A:C,2,0))</f>
        <v>43.77</v>
      </c>
      <c r="W308" s="13">
        <f t="shared" si="138"/>
        <v>-26746.751</v>
      </c>
      <c r="X308" s="13">
        <f t="shared" si="139"/>
        <v>-1335.0000000000009</v>
      </c>
      <c r="Y308" s="43">
        <f t="shared" si="120"/>
        <v>-0.68660636632011296</v>
      </c>
      <c r="Z308" s="49"/>
      <c r="AA308" s="24"/>
    </row>
    <row r="309" spans="1:27" x14ac:dyDescent="0.2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9.68</v>
      </c>
      <c r="V309" s="13">
        <f>IF(ISNA(VLOOKUP(LOWER(F309)&amp;H309,Prices!A:C,2,0)),0,VLOOKUP(LOWER(F309)&amp;H309,Prices!A:C,2,0))</f>
        <v>9.67</v>
      </c>
      <c r="W309" s="13">
        <f t="shared" si="138"/>
        <v>216.57730000000441</v>
      </c>
      <c r="X309" s="13">
        <f t="shared" si="139"/>
        <v>44.999999999999041</v>
      </c>
      <c r="Y309" s="43">
        <f t="shared" si="120"/>
        <v>4.9463811807697704E-3</v>
      </c>
      <c r="Z309" s="49"/>
      <c r="AA309" s="24"/>
    </row>
    <row r="310" spans="1:27" x14ac:dyDescent="0.2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605.09</v>
      </c>
      <c r="V310" s="13">
        <f>IF(ISNA(VLOOKUP(LOWER(F310)&amp;H310,Prices!A:C,2,0)),0,VLOOKUP(LOWER(F310)&amp;H310,Prices!A:C,2,0))</f>
        <v>649.63</v>
      </c>
      <c r="W310" s="13">
        <f>IF(I310="B",(V310+T310)*K310,(V310+T310)*K310)</f>
        <v>62675.208080000019</v>
      </c>
      <c r="X310" s="13">
        <f t="shared" si="139"/>
        <v>8907.9999999999927</v>
      </c>
      <c r="Y310" s="43">
        <f t="shared" si="120"/>
        <v>0.93216741150574123</v>
      </c>
      <c r="Z310" s="49"/>
      <c r="AA310" s="24"/>
    </row>
    <row r="311" spans="1:27" x14ac:dyDescent="0.2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605.09</v>
      </c>
      <c r="V311" s="13">
        <f>IF(ISNA(VLOOKUP(LOWER(F311)&amp;H311,Prices!A:C,2,0)),0,VLOOKUP(LOWER(F311)&amp;H311,Prices!A:C,2,0))</f>
        <v>649.63</v>
      </c>
      <c r="W311" s="13">
        <f t="shared" si="138"/>
        <v>31433.625159999996</v>
      </c>
      <c r="X311" s="13">
        <f t="shared" si="139"/>
        <v>4453.9999999999964</v>
      </c>
      <c r="Y311" s="43">
        <f t="shared" si="120"/>
        <v>0.93770136507368285</v>
      </c>
      <c r="Z311" s="49"/>
      <c r="AA311" s="24"/>
    </row>
    <row r="312" spans="1:27" x14ac:dyDescent="0.2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65.8</v>
      </c>
      <c r="V312" s="13">
        <f>IF(ISNA(VLOOKUP(LOWER(F312)&amp;H312,Prices!A:C,2,0)),0,VLOOKUP(LOWER(F312)&amp;H312,Prices!A:C,2,0))</f>
        <v>65.13</v>
      </c>
      <c r="W312" s="13">
        <f t="shared" si="138"/>
        <v>8770.637399999996</v>
      </c>
      <c r="X312" s="13">
        <f t="shared" si="139"/>
        <v>-469.00000000000119</v>
      </c>
      <c r="Y312" s="43">
        <f t="shared" si="120"/>
        <v>0.23824837421563025</v>
      </c>
      <c r="Z312" s="49"/>
      <c r="AA312" s="24"/>
    </row>
    <row r="313" spans="1:27" x14ac:dyDescent="0.2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605.09</v>
      </c>
      <c r="V313" s="13">
        <f>IF(ISNA(VLOOKUP(LOWER(F313)&amp;H313,Prices!A:C,2,0)),0,VLOOKUP(LOWER(F313)&amp;H313,Prices!A:C,2,0))</f>
        <v>649.63</v>
      </c>
      <c r="W313" s="13">
        <f t="shared" si="138"/>
        <v>31394.616580000002</v>
      </c>
      <c r="X313" s="13">
        <f t="shared" si="139"/>
        <v>4453.9999999999964</v>
      </c>
      <c r="Y313" s="43">
        <f t="shared" si="120"/>
        <v>0.93544937814725426</v>
      </c>
      <c r="Z313" s="49"/>
      <c r="AA313" s="24"/>
    </row>
    <row r="314" spans="1:27" x14ac:dyDescent="0.2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605.09</v>
      </c>
      <c r="V314" s="13">
        <f>IF(ISNA(VLOOKUP(LOWER(F314)&amp;H314,Prices!A:C,2,0)),0,VLOOKUP(LOWER(F314)&amp;H314,Prices!A:C,2,0))</f>
        <v>649.63</v>
      </c>
      <c r="W314" s="13">
        <f t="shared" si="138"/>
        <v>31490.637699999996</v>
      </c>
      <c r="X314" s="13">
        <f t="shared" si="139"/>
        <v>4453.9999999999964</v>
      </c>
      <c r="Y314" s="43">
        <f t="shared" si="120"/>
        <v>0.94100217241894502</v>
      </c>
      <c r="Z314" s="49"/>
      <c r="AA314" s="24"/>
    </row>
    <row r="315" spans="1:27" x14ac:dyDescent="0.2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65.8</v>
      </c>
      <c r="V315" s="13">
        <f>IF(ISNA(VLOOKUP(LOWER(F315)&amp;H315,Prices!A:C,2,0)),0,VLOOKUP(LOWER(F315)&amp;H315,Prices!A:C,2,0))</f>
        <v>65.13</v>
      </c>
      <c r="W315" s="13">
        <f t="shared" si="138"/>
        <v>9323.7479999999941</v>
      </c>
      <c r="X315" s="13">
        <f t="shared" si="139"/>
        <v>-469.00000000000119</v>
      </c>
      <c r="Y315" s="43">
        <f t="shared" si="120"/>
        <v>0.25713590733590719</v>
      </c>
      <c r="Z315" s="49"/>
      <c r="AA315" s="24"/>
    </row>
    <row r="316" spans="1:27" x14ac:dyDescent="0.2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61.39</v>
      </c>
      <c r="V316" s="13">
        <f>IF(ISNA(VLOOKUP(LOWER(F316)&amp;H316,Prices!A:C,2,0)),0,VLOOKUP(LOWER(F316)&amp;H316,Prices!A:C,2,0))</f>
        <v>63.93</v>
      </c>
      <c r="W316" s="13">
        <f t="shared" si="138"/>
        <v>27041.886400000003</v>
      </c>
      <c r="X316" s="13">
        <f t="shared" si="139"/>
        <v>2539.9999999999991</v>
      </c>
      <c r="Y316" s="43">
        <f t="shared" si="120"/>
        <v>0.73323986984815626</v>
      </c>
      <c r="Z316" s="49"/>
      <c r="AA316" s="24"/>
    </row>
    <row r="317" spans="1:27" x14ac:dyDescent="0.2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61.39</v>
      </c>
      <c r="V317" s="13">
        <f>IF(ISNA(VLOOKUP(LOWER(F317)&amp;H317,Prices!A:C,2,0)),0,VLOOKUP(LOWER(F317)&amp;H317,Prices!A:C,2,0))</f>
        <v>63.93</v>
      </c>
      <c r="W317" s="13">
        <f t="shared" si="138"/>
        <v>27041.886400000003</v>
      </c>
      <c r="X317" s="13">
        <f t="shared" si="139"/>
        <v>2539.9999999999991</v>
      </c>
      <c r="Y317" s="43">
        <f t="shared" si="120"/>
        <v>0.73323986984815626</v>
      </c>
      <c r="Z317" s="49"/>
      <c r="AA317" s="24"/>
    </row>
    <row r="318" spans="1:27" x14ac:dyDescent="0.2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17.7</v>
      </c>
      <c r="W318" s="13">
        <f t="shared" si="138"/>
        <v>992.43200000000093</v>
      </c>
      <c r="X318" s="13">
        <f t="shared" si="139"/>
        <v>399.99999999999858</v>
      </c>
      <c r="Y318" s="43">
        <f t="shared" si="120"/>
        <v>2.8849767441860491E-2</v>
      </c>
      <c r="Z318" s="49"/>
      <c r="AA318" s="24"/>
    </row>
    <row r="319" spans="1:27" x14ac:dyDescent="0.2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2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32.799999999999997</v>
      </c>
      <c r="V320" s="13">
        <f>IF(ISNA(VLOOKUP(LOWER(F320)&amp;H320,Prices!A:C,2,0)),0,VLOOKUP(LOWER(F320)&amp;H320,Prices!A:C,2,0))</f>
        <v>33.049999999999997</v>
      </c>
      <c r="W320" s="13">
        <f t="shared" si="138"/>
        <v>-12879.845000000001</v>
      </c>
      <c r="X320" s="13">
        <f t="shared" si="139"/>
        <v>275</v>
      </c>
      <c r="Y320" s="43">
        <f t="shared" si="120"/>
        <v>-0.26165251396648048</v>
      </c>
      <c r="Z320" s="49"/>
      <c r="AA320" s="24"/>
    </row>
    <row r="321" spans="1:27" x14ac:dyDescent="0.2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7.86</v>
      </c>
      <c r="V321" s="13">
        <f>IF(ISNA(VLOOKUP(LOWER(F321)&amp;H321,Prices!A:C,2,0)),0,VLOOKUP(LOWER(F321)&amp;H321,Prices!A:C,2,0))</f>
        <v>7.7</v>
      </c>
      <c r="W321" s="13">
        <f t="shared" si="138"/>
        <v>3908.2383000000032</v>
      </c>
      <c r="X321" s="13">
        <f t="shared" si="139"/>
        <v>-720.00000000000068</v>
      </c>
      <c r="Y321" s="43">
        <f t="shared" si="120"/>
        <v>0.12715920937042471</v>
      </c>
      <c r="Z321" s="49"/>
      <c r="AA321" s="13"/>
    </row>
    <row r="322" spans="1:27" x14ac:dyDescent="0.2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61.39</v>
      </c>
      <c r="V322" s="13">
        <f>IF(ISNA(VLOOKUP(LOWER(F322)&amp;H322,Prices!A:C,2,0)),0,VLOOKUP(LOWER(F322)&amp;H322,Prices!A:C,2,0))</f>
        <v>63.93</v>
      </c>
      <c r="W322" s="13">
        <f t="shared" si="138"/>
        <v>21697.5232</v>
      </c>
      <c r="X322" s="13">
        <f t="shared" si="139"/>
        <v>2031.9999999999993</v>
      </c>
      <c r="Y322" s="43">
        <f t="shared" si="120"/>
        <v>0.73700826086956528</v>
      </c>
      <c r="Z322" s="49"/>
      <c r="AA322" s="24"/>
    </row>
    <row r="323" spans="1:27" x14ac:dyDescent="0.2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605.09</v>
      </c>
      <c r="V323" s="13">
        <f>IF(ISNA(VLOOKUP(LOWER(F323)&amp;H323,Prices!A:C,2,0)),0,VLOOKUP(LOWER(F323)&amp;H323,Prices!A:C,2,0))</f>
        <v>649.63</v>
      </c>
      <c r="W323" s="13">
        <f t="shared" si="138"/>
        <v>32271.809519999999</v>
      </c>
      <c r="X323" s="13">
        <f t="shared" si="139"/>
        <v>4453.9999999999964</v>
      </c>
      <c r="Y323" s="43">
        <f t="shared" si="120"/>
        <v>0.98738861583649495</v>
      </c>
      <c r="Z323" s="49"/>
      <c r="AA323" s="24"/>
    </row>
    <row r="324" spans="1:27" x14ac:dyDescent="0.2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7.35</v>
      </c>
      <c r="V324" s="13">
        <f>IF(ISNA(VLOOKUP(LOWER(F324)&amp;H324,Prices!A:C,2,0)),0,VLOOKUP(LOWER(F324)&amp;H324,Prices!A:C,2,0))</f>
        <v>7.22</v>
      </c>
      <c r="W324" s="13">
        <f t="shared" si="138"/>
        <v>-11438.783999999998</v>
      </c>
      <c r="X324" s="13">
        <f t="shared" si="139"/>
        <v>-584.99999999999955</v>
      </c>
      <c r="Y324" s="43">
        <f t="shared" si="120"/>
        <v>-0.26044590163934422</v>
      </c>
      <c r="Z324" s="49"/>
      <c r="AA324" s="24"/>
    </row>
    <row r="325" spans="1:27" x14ac:dyDescent="0.2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32.799999999999997</v>
      </c>
      <c r="V325" s="13">
        <f>IF(ISNA(VLOOKUP(LOWER(F325)&amp;H325,Prices!A:C,2,0)),0,VLOOKUP(LOWER(F325)&amp;H325,Prices!A:C,2,0))</f>
        <v>33.049999999999997</v>
      </c>
      <c r="W325" s="13">
        <f t="shared" si="138"/>
        <v>-13319.932999999997</v>
      </c>
      <c r="X325" s="13">
        <f t="shared" si="139"/>
        <v>275</v>
      </c>
      <c r="Y325" s="43">
        <f t="shared" ref="Y325:Y388" si="143">W325/O325</f>
        <v>-0.26819557032115166</v>
      </c>
      <c r="Z325" s="49"/>
      <c r="AA325" s="24"/>
    </row>
    <row r="326" spans="1:27" x14ac:dyDescent="0.2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7.35</v>
      </c>
      <c r="V326" s="13">
        <f>IF(ISNA(VLOOKUP(LOWER(F326)&amp;H326,Prices!A:C,2,0)),0,VLOOKUP(LOWER(F326)&amp;H326,Prices!A:C,2,0))</f>
        <v>7.22</v>
      </c>
      <c r="W326" s="13">
        <f t="shared" si="138"/>
        <v>-11438.783999999998</v>
      </c>
      <c r="X326" s="13">
        <f t="shared" si="139"/>
        <v>-584.99999999999955</v>
      </c>
      <c r="Y326" s="43">
        <f t="shared" si="143"/>
        <v>-0.26044590163934422</v>
      </c>
      <c r="Z326" s="49"/>
      <c r="AA326" s="24"/>
    </row>
    <row r="327" spans="1:27" x14ac:dyDescent="0.2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7.35</v>
      </c>
      <c r="V327" s="13">
        <f>IF(ISNA(VLOOKUP(LOWER(F327)&amp;H327,Prices!A:C,2,0)),0,VLOOKUP(LOWER(F327)&amp;H327,Prices!A:C,2,0))</f>
        <v>7.22</v>
      </c>
      <c r="W327" s="13">
        <f t="shared" si="138"/>
        <v>-11467.789799999979</v>
      </c>
      <c r="X327" s="13">
        <f t="shared" si="139"/>
        <v>-584.99999999999955</v>
      </c>
      <c r="Y327" s="43">
        <f t="shared" si="143"/>
        <v>-0.26093403262872839</v>
      </c>
      <c r="Z327" s="49"/>
      <c r="AA327" s="24"/>
    </row>
    <row r="328" spans="1:27" x14ac:dyDescent="0.2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58.85</v>
      </c>
      <c r="V328" s="13">
        <f>IF(ISNA(VLOOKUP(LOWER(F328)&amp;H328,Prices!A:C,2,0)),0,VLOOKUP(LOWER(F328)&amp;H328,Prices!A:C,2,0))</f>
        <v>59.8</v>
      </c>
      <c r="W328" s="13">
        <f t="shared" si="138"/>
        <v>39965.054999999993</v>
      </c>
      <c r="X328" s="13">
        <f t="shared" si="139"/>
        <v>1424.9999999999936</v>
      </c>
      <c r="Y328" s="43">
        <f t="shared" si="143"/>
        <v>0.80372156862745081</v>
      </c>
      <c r="Z328" s="49"/>
      <c r="AA328" s="24"/>
    </row>
    <row r="329" spans="1:27" x14ac:dyDescent="0.2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32.799999999999997</v>
      </c>
      <c r="V329" s="13">
        <f>IF(ISNA(VLOOKUP(LOWER(F329)&amp;H329,Prices!A:C,2,0)),0,VLOOKUP(LOWER(F329)&amp;H329,Prices!A:C,2,0))</f>
        <v>33.049999999999997</v>
      </c>
      <c r="W329" s="13">
        <f t="shared" si="138"/>
        <v>-13705.010000000007</v>
      </c>
      <c r="X329" s="13">
        <f t="shared" si="139"/>
        <v>275</v>
      </c>
      <c r="Y329" s="43">
        <f t="shared" si="143"/>
        <v>-0.2738263736263738</v>
      </c>
      <c r="Z329" s="49"/>
      <c r="AA329" s="24"/>
    </row>
    <row r="330" spans="1:27" x14ac:dyDescent="0.2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7.86</v>
      </c>
      <c r="V330" s="13">
        <f>IF(ISNA(VLOOKUP(LOWER(F330)&amp;H330,Prices!A:C,2,0)),0,VLOOKUP(LOWER(F330)&amp;H330,Prices!A:C,2,0))</f>
        <v>7.7</v>
      </c>
      <c r="W330" s="13">
        <f t="shared" si="138"/>
        <v>4088.2779000000028</v>
      </c>
      <c r="X330" s="13">
        <f t="shared" si="139"/>
        <v>-720.00000000000068</v>
      </c>
      <c r="Y330" s="43">
        <f t="shared" si="143"/>
        <v>0.13380061855670111</v>
      </c>
      <c r="Z330" s="49"/>
      <c r="AA330" s="24"/>
    </row>
    <row r="331" spans="1:27" x14ac:dyDescent="0.2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32.799999999999997</v>
      </c>
      <c r="V331" s="13">
        <f>IF(ISNA(VLOOKUP(LOWER(F331)&amp;H331,Prices!A:C,2,0)),0,VLOOKUP(LOWER(F331)&amp;H331,Prices!A:C,2,0))</f>
        <v>33.049999999999997</v>
      </c>
      <c r="W331" s="13">
        <f t="shared" si="138"/>
        <v>-13716.012199999999</v>
      </c>
      <c r="X331" s="13">
        <f t="shared" si="139"/>
        <v>275</v>
      </c>
      <c r="Y331" s="43">
        <f t="shared" si="143"/>
        <v>-0.27398598110305428</v>
      </c>
      <c r="Z331" s="49"/>
      <c r="AA331" s="24"/>
    </row>
    <row r="332" spans="1:27" x14ac:dyDescent="0.2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65.8</v>
      </c>
      <c r="V332" s="13">
        <f>IF(ISNA(VLOOKUP(LOWER(F332)&amp;H332,Prices!A:C,2,0)),0,VLOOKUP(LOWER(F332)&amp;H332,Prices!A:C,2,0))</f>
        <v>65.13</v>
      </c>
      <c r="W332" s="13">
        <f t="shared" si="138"/>
        <v>14969.969999999996</v>
      </c>
      <c r="X332" s="13">
        <f t="shared" si="139"/>
        <v>-670.00000000000171</v>
      </c>
      <c r="Y332" s="43">
        <f t="shared" si="143"/>
        <v>0.29850388833499492</v>
      </c>
      <c r="Z332" s="49"/>
      <c r="AA332" s="24"/>
    </row>
    <row r="333" spans="1:27" x14ac:dyDescent="0.2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58.85</v>
      </c>
      <c r="V333" s="13">
        <f>IF(ISNA(VLOOKUP(LOWER(F333)&amp;H333,Prices!A:C,2,0)),0,VLOOKUP(LOWER(F333)&amp;H333,Prices!A:C,2,0))</f>
        <v>59.8</v>
      </c>
      <c r="W333" s="13">
        <f t="shared" si="138"/>
        <v>39920.045999999995</v>
      </c>
      <c r="X333" s="13">
        <f t="shared" si="139"/>
        <v>1424.9999999999936</v>
      </c>
      <c r="Y333" s="43">
        <f t="shared" si="143"/>
        <v>0.80209053646775152</v>
      </c>
      <c r="Z333" s="49"/>
      <c r="AA333" s="24"/>
    </row>
    <row r="334" spans="1:27" x14ac:dyDescent="0.2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58.85</v>
      </c>
      <c r="V334" s="13">
        <f>IF(ISNA(VLOOKUP(LOWER(F334)&amp;H334,Prices!A:C,2,0)),0,VLOOKUP(LOWER(F334)&amp;H334,Prices!A:C,2,0))</f>
        <v>59.8</v>
      </c>
      <c r="W334" s="13">
        <f t="shared" si="138"/>
        <v>39923.046600000009</v>
      </c>
      <c r="X334" s="13">
        <f t="shared" si="139"/>
        <v>1424.9999999999936</v>
      </c>
      <c r="Y334" s="43">
        <f t="shared" si="143"/>
        <v>0.80219918017963743</v>
      </c>
      <c r="Z334" s="49"/>
      <c r="AA334" s="24"/>
    </row>
    <row r="335" spans="1:27" x14ac:dyDescent="0.2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7.86</v>
      </c>
      <c r="V335" s="13">
        <f>IF(ISNA(VLOOKUP(LOWER(F335)&amp;H335,Prices!A:C,2,0)),0,VLOOKUP(LOWER(F335)&amp;H335,Prices!A:C,2,0))</f>
        <v>7.7</v>
      </c>
      <c r="W335" s="13">
        <f t="shared" si="138"/>
        <v>3683.1888000000013</v>
      </c>
      <c r="X335" s="13">
        <f t="shared" si="139"/>
        <v>-720.00000000000068</v>
      </c>
      <c r="Y335" s="43">
        <f t="shared" si="143"/>
        <v>0.11896604651162795</v>
      </c>
      <c r="Z335" s="49"/>
      <c r="AA335" s="24"/>
    </row>
    <row r="336" spans="1:27" x14ac:dyDescent="0.2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7.86</v>
      </c>
      <c r="V336" s="13">
        <f>IF(ISNA(VLOOKUP(LOWER(F336)&amp;H336,Prices!A:C,2,0)),0,VLOOKUP(LOWER(F336)&amp;H336,Prices!A:C,2,0))</f>
        <v>7.7</v>
      </c>
      <c r="W336" s="13">
        <f t="shared" si="138"/>
        <v>3413.1294000000044</v>
      </c>
      <c r="X336" s="13">
        <f t="shared" si="139"/>
        <v>-720.00000000000068</v>
      </c>
      <c r="Y336" s="43">
        <f t="shared" si="143"/>
        <v>0.10929008645533154</v>
      </c>
      <c r="Z336" s="49"/>
      <c r="AA336" s="24"/>
    </row>
    <row r="337" spans="1:27" x14ac:dyDescent="0.2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65.8</v>
      </c>
      <c r="V337" s="13">
        <f>IF(ISNA(VLOOKUP(LOWER(F337)&amp;H337,Prices!A:C,2,0)),0,VLOOKUP(LOWER(F337)&amp;H337,Prices!A:C,2,0))</f>
        <v>65.13</v>
      </c>
      <c r="W337" s="13">
        <f t="shared" si="138"/>
        <v>8975.9808000000012</v>
      </c>
      <c r="X337" s="13">
        <f t="shared" si="139"/>
        <v>-402.00000000000102</v>
      </c>
      <c r="Y337" s="43">
        <f t="shared" si="143"/>
        <v>0.29824497607655509</v>
      </c>
      <c r="Z337" s="49"/>
      <c r="AA337" s="24"/>
    </row>
    <row r="338" spans="1:27" x14ac:dyDescent="0.2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61.39</v>
      </c>
      <c r="V338" s="13">
        <f>IF(ISNA(VLOOKUP(LOWER(F338)&amp;H338,Prices!A:C,2,0)),0,VLOOKUP(LOWER(F338)&amp;H338,Prices!A:C,2,0))</f>
        <v>63.93</v>
      </c>
      <c r="W338" s="13">
        <f t="shared" si="138"/>
        <v>54143.785999999993</v>
      </c>
      <c r="X338" s="13">
        <f t="shared" si="139"/>
        <v>5079.9999999999982</v>
      </c>
      <c r="Y338" s="43">
        <f t="shared" si="143"/>
        <v>0.73465109905020343</v>
      </c>
      <c r="Z338" s="49"/>
      <c r="AA338" s="24"/>
    </row>
    <row r="339" spans="1:27" x14ac:dyDescent="0.2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605.09</v>
      </c>
      <c r="V339" s="13">
        <f>IF(ISNA(VLOOKUP(LOWER(F339)&amp;H339,Prices!A:C,2,0)),0,VLOOKUP(LOWER(F339)&amp;H339,Prices!A:C,2,0))</f>
        <v>649.63</v>
      </c>
      <c r="W339" s="13">
        <f t="shared" si="138"/>
        <v>64131.528399999988</v>
      </c>
      <c r="X339" s="13">
        <f t="shared" si="139"/>
        <v>8907.9999999999927</v>
      </c>
      <c r="Y339" s="43">
        <f t="shared" si="143"/>
        <v>0.9749396229857098</v>
      </c>
      <c r="Z339" s="49"/>
      <c r="AA339" s="24"/>
    </row>
    <row r="340" spans="1:27" x14ac:dyDescent="0.2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61.39</v>
      </c>
      <c r="V340" s="13">
        <f>IF(ISNA(VLOOKUP(LOWER(F340)&amp;H340,Prices!A:C,2,0)),0,VLOOKUP(LOWER(F340)&amp;H340,Prices!A:C,2,0))</f>
        <v>63.93</v>
      </c>
      <c r="W340" s="13">
        <f t="shared" si="138"/>
        <v>54223.803599999999</v>
      </c>
      <c r="X340" s="13">
        <f t="shared" si="139"/>
        <v>5079.9999999999982</v>
      </c>
      <c r="Y340" s="43">
        <f t="shared" si="143"/>
        <v>0.73653631621841886</v>
      </c>
      <c r="Z340" s="49"/>
      <c r="AA340" s="24"/>
    </row>
    <row r="341" spans="1:27" x14ac:dyDescent="0.2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7.35</v>
      </c>
      <c r="V341" s="13">
        <f>IF(ISNA(VLOOKUP(LOWER(F341)&amp;H341,Prices!A:C,2,0)),0,VLOOKUP(LOWER(F341)&amp;H341,Prices!A:C,2,0))</f>
        <v>7.22</v>
      </c>
      <c r="W341" s="13">
        <f t="shared" si="138"/>
        <v>-13159.85</v>
      </c>
      <c r="X341" s="13">
        <f t="shared" si="139"/>
        <v>-649.99999999999943</v>
      </c>
      <c r="Y341" s="43">
        <f t="shared" si="143"/>
        <v>-0.26720507614213201</v>
      </c>
      <c r="Z341" s="49"/>
      <c r="AA341" s="24"/>
    </row>
    <row r="342" spans="1:27" x14ac:dyDescent="0.2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65.8</v>
      </c>
      <c r="V342" s="13">
        <f>IF(ISNA(VLOOKUP(LOWER(F342)&amp;H342,Prices!A:C,2,0)),0,VLOOKUP(LOWER(F342)&amp;H342,Prices!A:C,2,0))</f>
        <v>65.13</v>
      </c>
      <c r="W342" s="13">
        <f t="shared" si="138"/>
        <v>14929.961999999996</v>
      </c>
      <c r="X342" s="13">
        <f t="shared" si="139"/>
        <v>-670.00000000000171</v>
      </c>
      <c r="Y342" s="43">
        <f t="shared" si="143"/>
        <v>0.29746885833831432</v>
      </c>
      <c r="Z342" s="49"/>
      <c r="AA342" s="24"/>
    </row>
    <row r="343" spans="1:27" x14ac:dyDescent="0.2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17.7</v>
      </c>
      <c r="W343" s="13">
        <f t="shared" si="138"/>
        <v>-1301.6508000000044</v>
      </c>
      <c r="X343" s="13">
        <f t="shared" si="139"/>
        <v>-399.99999999999858</v>
      </c>
      <c r="Y343" s="43">
        <f t="shared" si="143"/>
        <v>-3.8126854130052852E-2</v>
      </c>
      <c r="Z343" s="49"/>
      <c r="AA343" s="24"/>
    </row>
    <row r="344" spans="1:27" x14ac:dyDescent="0.2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65.8</v>
      </c>
      <c r="V344" s="13">
        <f>IF(ISNA(VLOOKUP(LOWER(F344)&amp;H344,Prices!A:C,2,0)),0,VLOOKUP(LOWER(F344)&amp;H344,Prices!A:C,2,0))</f>
        <v>65.13</v>
      </c>
      <c r="W344" s="13">
        <f t="shared" si="138"/>
        <v>-20888.455599999994</v>
      </c>
      <c r="X344" s="13">
        <f t="shared" si="139"/>
        <v>938.00000000000239</v>
      </c>
      <c r="Y344" s="43">
        <f t="shared" si="143"/>
        <v>-0.29680376822302418</v>
      </c>
      <c r="Z344" s="49"/>
      <c r="AA344" s="24"/>
    </row>
    <row r="345" spans="1:27" x14ac:dyDescent="0.2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605.09</v>
      </c>
      <c r="V345" s="13">
        <f>IF(ISNA(VLOOKUP(LOWER(F345)&amp;H345,Prices!A:C,2,0)),0,VLOOKUP(LOWER(F345)&amp;H345,Prices!A:C,2,0))</f>
        <v>649.63</v>
      </c>
      <c r="W345" s="13">
        <f t="shared" si="138"/>
        <v>-158478.17879999999</v>
      </c>
      <c r="X345" s="13">
        <f t="shared" si="139"/>
        <v>-22269.999999999982</v>
      </c>
      <c r="Y345" s="43">
        <f t="shared" si="143"/>
        <v>-0.95159228293503062</v>
      </c>
      <c r="Z345" s="49"/>
      <c r="AA345" s="24"/>
    </row>
    <row r="346" spans="1:27" x14ac:dyDescent="0.2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61.39</v>
      </c>
      <c r="V346" s="13">
        <f>IF(ISNA(VLOOKUP(LOWER(F346)&amp;H346,Prices!A:C,2,0)),0,VLOOKUP(LOWER(F346)&amp;H346,Prices!A:C,2,0))</f>
        <v>63.93</v>
      </c>
      <c r="W346" s="13">
        <f>IF(I346="B",(V346+T346)*K346,(V346+T346)*K346)</f>
        <v>-54549.547999999973</v>
      </c>
      <c r="X346" s="13">
        <f>K346*(V346-U346)</f>
        <v>-5079.9999999999982</v>
      </c>
      <c r="Y346" s="43">
        <f t="shared" si="143"/>
        <v>-0.74318185286103511</v>
      </c>
      <c r="Z346" s="49"/>
      <c r="AA346" s="24"/>
    </row>
    <row r="347" spans="1:27" x14ac:dyDescent="0.2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61.39</v>
      </c>
      <c r="V347" s="13">
        <f>IF(ISNA(VLOOKUP(LOWER(F347)&amp;H347,Prices!A:C,2,0)),0,VLOOKUP(LOWER(F347)&amp;H347,Prices!A:C,2,0))</f>
        <v>63.93</v>
      </c>
      <c r="W347" s="13">
        <f t="shared" ref="W347:W360" si="149">IF(I347="B",(V347+T347)*K347,(V347+T347)*K347)</f>
        <v>-131254.50128</v>
      </c>
      <c r="X347" s="13">
        <f t="shared" ref="X347:X360" si="150">K347*(V347-U347)</f>
        <v>-12191.999999999996</v>
      </c>
      <c r="Y347" s="43">
        <f t="shared" si="143"/>
        <v>-0.74651072254072248</v>
      </c>
      <c r="Z347" s="49"/>
      <c r="AA347" s="24"/>
    </row>
    <row r="348" spans="1:27" x14ac:dyDescent="0.2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65.8</v>
      </c>
      <c r="V348" s="13">
        <f>IF(ISNA(VLOOKUP(LOWER(F348)&amp;H348,Prices!A:C,2,0)),0,VLOOKUP(LOWER(F348)&amp;H348,Prices!A:C,2,0))</f>
        <v>65.13</v>
      </c>
      <c r="W348" s="13">
        <f t="shared" si="149"/>
        <v>-38221.52479999997</v>
      </c>
      <c r="X348" s="13">
        <f t="shared" si="150"/>
        <v>1742.0000000000045</v>
      </c>
      <c r="Y348" s="43">
        <f t="shared" si="143"/>
        <v>-0.29115837713484749</v>
      </c>
      <c r="Z348" s="49"/>
      <c r="AA348" s="24"/>
    </row>
    <row r="349" spans="1:27" x14ac:dyDescent="0.2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32.799999999999997</v>
      </c>
      <c r="V349" s="13">
        <f>IF(ISNA(VLOOKUP(LOWER(F349)&amp;H349,Prices!A:C,2,0)),0,VLOOKUP(LOWER(F349)&amp;H349,Prices!A:C,2,0))</f>
        <v>33.049999999999997</v>
      </c>
      <c r="W349" s="13">
        <f t="shared" si="149"/>
        <v>32082.096400000002</v>
      </c>
      <c r="X349" s="13">
        <f t="shared" si="150"/>
        <v>-550</v>
      </c>
      <c r="Y349" s="43">
        <f t="shared" si="143"/>
        <v>0.30578257686955529</v>
      </c>
      <c r="Z349" s="49"/>
      <c r="AA349" s="24"/>
    </row>
    <row r="350" spans="1:27" x14ac:dyDescent="0.2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32.799999999999997</v>
      </c>
      <c r="V350" s="13">
        <f>IF(ISNA(VLOOKUP(LOWER(F350)&amp;H350,Prices!A:C,2,0)),0,VLOOKUP(LOWER(F350)&amp;H350,Prices!A:C,2,0))</f>
        <v>33.049999999999997</v>
      </c>
      <c r="W350" s="13">
        <f t="shared" si="149"/>
        <v>16271.772000000003</v>
      </c>
      <c r="X350" s="13">
        <f t="shared" si="150"/>
        <v>-275</v>
      </c>
      <c r="Y350" s="43">
        <f t="shared" si="143"/>
        <v>0.30882087682672238</v>
      </c>
      <c r="Z350" s="49"/>
      <c r="AA350" s="24"/>
    </row>
    <row r="351" spans="1:27" x14ac:dyDescent="0.2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7.86</v>
      </c>
      <c r="V351" s="13">
        <f>IF(ISNA(VLOOKUP(LOWER(F351)&amp;H351,Prices!A:C,2,0)),0,VLOOKUP(LOWER(F351)&amp;H351,Prices!A:C,2,0))</f>
        <v>7.7</v>
      </c>
      <c r="W351" s="13">
        <f t="shared" si="149"/>
        <v>-5388.0677999999962</v>
      </c>
      <c r="X351" s="13">
        <f t="shared" si="150"/>
        <v>1440.0000000000014</v>
      </c>
      <c r="Y351" s="43">
        <f t="shared" si="143"/>
        <v>-8.4201715893108237E-2</v>
      </c>
      <c r="Z351" s="49"/>
      <c r="AA351" s="24"/>
    </row>
    <row r="352" spans="1:27" x14ac:dyDescent="0.2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58.85</v>
      </c>
      <c r="V352" s="13">
        <f>IF(ISNA(VLOOKUP(LOWER(F352)&amp;H352,Prices!A:C,2,0)),0,VLOOKUP(LOWER(F352)&amp;H352,Prices!A:C,2,0))</f>
        <v>59.8</v>
      </c>
      <c r="W352" s="13">
        <f t="shared" si="149"/>
        <v>-57353.159200000206</v>
      </c>
      <c r="X352" s="13">
        <f t="shared" si="150"/>
        <v>-2089.9999999999905</v>
      </c>
      <c r="Y352" s="43">
        <f t="shared" si="143"/>
        <v>-0.77195487240228766</v>
      </c>
      <c r="Z352" s="49"/>
      <c r="AA352" s="24"/>
    </row>
    <row r="353" spans="1:27" x14ac:dyDescent="0.2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7.35</v>
      </c>
      <c r="V353" s="13">
        <f>IF(ISNA(VLOOKUP(LOWER(F353)&amp;H353,Prices!A:C,2,0)),0,VLOOKUP(LOWER(F353)&amp;H353,Prices!A:C,2,0))</f>
        <v>7.22</v>
      </c>
      <c r="W353" s="13">
        <f t="shared" si="149"/>
        <v>22984.576799999999</v>
      </c>
      <c r="X353" s="13">
        <f t="shared" si="150"/>
        <v>1195.9999999999991</v>
      </c>
      <c r="Y353" s="43">
        <f t="shared" si="143"/>
        <v>0.2567650118414585</v>
      </c>
      <c r="Z353" s="49"/>
      <c r="AA353" s="24"/>
    </row>
    <row r="354" spans="1:27" x14ac:dyDescent="0.2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7.86</v>
      </c>
      <c r="V354" s="13">
        <f>IF(ISNA(VLOOKUP(LOWER(F354)&amp;H354,Prices!A:C,2,0)),0,VLOOKUP(LOWER(F354)&amp;H354,Prices!A:C,2,0))</f>
        <v>7.7</v>
      </c>
      <c r="W354" s="13">
        <f t="shared" si="149"/>
        <v>-2738.9789999999994</v>
      </c>
      <c r="X354" s="13">
        <f t="shared" si="150"/>
        <v>720.00000000000068</v>
      </c>
      <c r="Y354" s="43">
        <f t="shared" si="143"/>
        <v>-8.572704225352111E-2</v>
      </c>
      <c r="Z354" s="49"/>
      <c r="AA354" s="24"/>
    </row>
    <row r="355" spans="1:27" x14ac:dyDescent="0.2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7.35</v>
      </c>
      <c r="V355" s="13">
        <f>IF(ISNA(VLOOKUP(LOWER(F355)&amp;H355,Prices!A:C,2,0)),0,VLOOKUP(LOWER(F355)&amp;H355,Prices!A:C,2,0))</f>
        <v>7.22</v>
      </c>
      <c r="W355" s="13">
        <f t="shared" si="149"/>
        <v>11538.2392</v>
      </c>
      <c r="X355" s="13">
        <f t="shared" si="150"/>
        <v>597.99999999999955</v>
      </c>
      <c r="Y355" s="43">
        <f t="shared" si="143"/>
        <v>0.25752698866172663</v>
      </c>
      <c r="Z355" s="49"/>
      <c r="AA355" s="24"/>
    </row>
    <row r="356" spans="1:27" x14ac:dyDescent="0.2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32.799999999999997</v>
      </c>
      <c r="V356" s="13">
        <f>IF(ISNA(VLOOKUP(LOWER(F356)&amp;H356,Prices!A:C,2,0)),0,VLOOKUP(LOWER(F356)&amp;H356,Prices!A:C,2,0))</f>
        <v>33.049999999999997</v>
      </c>
      <c r="W356" s="13">
        <f t="shared" si="149"/>
        <v>8797.6076000000066</v>
      </c>
      <c r="X356" s="13">
        <f t="shared" si="150"/>
        <v>-150</v>
      </c>
      <c r="Y356" s="43">
        <f t="shared" si="143"/>
        <v>0.30694325587886417</v>
      </c>
      <c r="Z356" s="49"/>
      <c r="AA356" s="24"/>
    </row>
    <row r="357" spans="1:27" x14ac:dyDescent="0.2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58.85</v>
      </c>
      <c r="V357" s="13">
        <f>IF(ISNA(VLOOKUP(LOWER(F357)&amp;H357,Prices!A:C,2,0)),0,VLOOKUP(LOWER(F357)&amp;H357,Prices!A:C,2,0))</f>
        <v>59.8</v>
      </c>
      <c r="W357" s="13">
        <f t="shared" si="149"/>
        <v>-59640.588600000017</v>
      </c>
      <c r="X357" s="13">
        <f t="shared" si="150"/>
        <v>-2184.99999999999</v>
      </c>
      <c r="Y357" s="43">
        <f t="shared" si="143"/>
        <v>-0.76469155693459701</v>
      </c>
      <c r="Z357" s="49"/>
      <c r="AA357" s="24"/>
    </row>
    <row r="358" spans="1:27" x14ac:dyDescent="0.2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7.86</v>
      </c>
      <c r="V358" s="13">
        <f>IF(ISNA(VLOOKUP(LOWER(F358)&amp;H358,Prices!A:C,2,0)),0,VLOOKUP(LOWER(F358)&amp;H358,Prices!A:C,2,0))</f>
        <v>7.7</v>
      </c>
      <c r="W358" s="13">
        <f t="shared" si="149"/>
        <v>-3008.6496000000011</v>
      </c>
      <c r="X358" s="13">
        <f t="shared" si="150"/>
        <v>720.00000000000068</v>
      </c>
      <c r="Y358" s="43">
        <f t="shared" si="143"/>
        <v>-9.497000000000004E-2</v>
      </c>
      <c r="Z358" s="49"/>
      <c r="AA358" s="24"/>
    </row>
    <row r="359" spans="1:27" x14ac:dyDescent="0.2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32.799999999999997</v>
      </c>
      <c r="V359" s="13">
        <f>IF(ISNA(VLOOKUP(LOWER(F359)&amp;H359,Prices!A:C,2,0)),0,VLOOKUP(LOWER(F359)&amp;H359,Prices!A:C,2,0))</f>
        <v>33.049999999999997</v>
      </c>
      <c r="W359" s="13">
        <f t="shared" si="149"/>
        <v>6956.4900000000025</v>
      </c>
      <c r="X359" s="13">
        <f t="shared" si="150"/>
        <v>-125</v>
      </c>
      <c r="Y359" s="43">
        <f t="shared" si="143"/>
        <v>0.29589493832411751</v>
      </c>
      <c r="Z359" s="49"/>
      <c r="AA359" s="24"/>
    </row>
    <row r="360" spans="1:27" x14ac:dyDescent="0.2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7.35</v>
      </c>
      <c r="V360" s="13">
        <f>IF(ISNA(VLOOKUP(LOWER(F360)&amp;H360,Prices!A:C,2,0)),0,VLOOKUP(LOWER(F360)&amp;H360,Prices!A:C,2,0))</f>
        <v>7.22</v>
      </c>
      <c r="W360" s="13">
        <f t="shared" si="149"/>
        <v>11789.064400000001</v>
      </c>
      <c r="X360" s="13">
        <f t="shared" si="150"/>
        <v>610.99999999999955</v>
      </c>
      <c r="Y360" s="43">
        <f t="shared" si="143"/>
        <v>0.25752685569487527</v>
      </c>
      <c r="Z360" s="49"/>
      <c r="AA360" s="24"/>
    </row>
    <row r="361" spans="1:27" x14ac:dyDescent="0.2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6.31</v>
      </c>
      <c r="V361" s="13">
        <f>IF(ISNA(VLOOKUP(LOWER(F361)&amp;H361,Prices!A:C,2,0)),0,VLOOKUP(LOWER(F361)&amp;H361,Prices!A:C,2,0))</f>
        <v>6.33</v>
      </c>
      <c r="W361" s="13">
        <f t="shared" ref="W361:W381" si="155">IF(I361="B",(V361+T361)*K361,(V361+T361)*K361)</f>
        <v>-4070.6413999999995</v>
      </c>
      <c r="X361" s="13">
        <f t="shared" ref="X361:X381" si="156">K361*(V361-U361)</f>
        <v>140.00000000000324</v>
      </c>
      <c r="Y361" s="43">
        <f t="shared" si="143"/>
        <v>-8.4156324167872637E-2</v>
      </c>
      <c r="Z361" s="49"/>
      <c r="AA361" s="24"/>
    </row>
    <row r="362" spans="1:27" x14ac:dyDescent="0.2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4.07</v>
      </c>
      <c r="W362" s="13">
        <f t="shared" si="155"/>
        <v>-509.06399999999684</v>
      </c>
      <c r="X362" s="13">
        <f t="shared" si="156"/>
        <v>100.00000000000675</v>
      </c>
      <c r="Y362" s="43">
        <f t="shared" si="143"/>
        <v>-1.2355922330097011E-2</v>
      </c>
      <c r="Z362" s="49"/>
      <c r="AA362" s="24"/>
    </row>
    <row r="363" spans="1:27" x14ac:dyDescent="0.2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7.86</v>
      </c>
      <c r="V363" s="13">
        <f>IF(ISNA(VLOOKUP(LOWER(F363)&amp;H363,Prices!A:C,2,0)),0,VLOOKUP(LOWER(F363)&amp;H363,Prices!A:C,2,0))</f>
        <v>7.7</v>
      </c>
      <c r="W363" s="13">
        <f t="shared" si="155"/>
        <v>5691.0900000000029</v>
      </c>
      <c r="X363" s="13">
        <f t="shared" si="156"/>
        <v>-960.00000000000091</v>
      </c>
      <c r="Y363" s="43">
        <f t="shared" si="143"/>
        <v>0.14052074074074081</v>
      </c>
      <c r="Z363" s="49"/>
      <c r="AA363" s="24"/>
    </row>
    <row r="364" spans="1:27" x14ac:dyDescent="0.2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605.09</v>
      </c>
      <c r="V364" s="13">
        <f>IF(ISNA(VLOOKUP(LOWER(F364)&amp;H364,Prices!A:C,2,0)),0,VLOOKUP(LOWER(F364)&amp;H364,Prices!A:C,2,0))</f>
        <v>649.63</v>
      </c>
      <c r="W364" s="13">
        <f t="shared" si="155"/>
        <v>63887.474719999998</v>
      </c>
      <c r="X364" s="13">
        <f t="shared" si="156"/>
        <v>8907.9999999999927</v>
      </c>
      <c r="Y364" s="43">
        <f t="shared" si="143"/>
        <v>0.96764017205864528</v>
      </c>
      <c r="Z364" s="49"/>
      <c r="AA364" s="24"/>
    </row>
    <row r="365" spans="1:27" x14ac:dyDescent="0.2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7.86</v>
      </c>
      <c r="V365" s="13">
        <f>IF(ISNA(VLOOKUP(LOWER(F365)&amp;H365,Prices!A:C,2,0)),0,VLOOKUP(LOWER(F365)&amp;H365,Prices!A:C,2,0))</f>
        <v>7.7</v>
      </c>
      <c r="W365" s="13">
        <f t="shared" si="155"/>
        <v>5631.0768000000044</v>
      </c>
      <c r="X365" s="13">
        <f t="shared" si="156"/>
        <v>-960.00000000000091</v>
      </c>
      <c r="Y365" s="43">
        <f t="shared" si="143"/>
        <v>0.13883325443786992</v>
      </c>
      <c r="Z365" s="49"/>
      <c r="AA365" s="24"/>
    </row>
    <row r="366" spans="1:27" x14ac:dyDescent="0.2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4.07</v>
      </c>
      <c r="W366" s="13">
        <f t="shared" si="155"/>
        <v>-509.06399999999684</v>
      </c>
      <c r="X366" s="13">
        <f t="shared" si="156"/>
        <v>100.00000000000675</v>
      </c>
      <c r="Y366" s="43">
        <f t="shared" si="143"/>
        <v>-1.2355922330097011E-2</v>
      </c>
      <c r="Z366" s="49"/>
      <c r="AA366" s="24"/>
    </row>
    <row r="367" spans="1:27" x14ac:dyDescent="0.2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6.31</v>
      </c>
      <c r="V367" s="13">
        <f>IF(ISNA(VLOOKUP(LOWER(F367)&amp;H367,Prices!A:C,2,0)),0,VLOOKUP(LOWER(F367)&amp;H367,Prices!A:C,2,0))</f>
        <v>6.33</v>
      </c>
      <c r="W367" s="13">
        <f t="shared" si="155"/>
        <v>-4280.6875999999938</v>
      </c>
      <c r="X367" s="13">
        <f t="shared" si="156"/>
        <v>140.00000000000324</v>
      </c>
      <c r="Y367" s="43">
        <f t="shared" si="143"/>
        <v>-8.811625360230535E-2</v>
      </c>
      <c r="Z367" s="49"/>
      <c r="AA367" s="24"/>
    </row>
    <row r="368" spans="1:27" x14ac:dyDescent="0.2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7.86</v>
      </c>
      <c r="V368" s="13">
        <f>IF(ISNA(VLOOKUP(LOWER(F368)&amp;H368,Prices!A:C,2,0)),0,VLOOKUP(LOWER(F368)&amp;H368,Prices!A:C,2,0))</f>
        <v>7.7</v>
      </c>
      <c r="W368" s="13">
        <f t="shared" si="155"/>
        <v>5571.0635999999949</v>
      </c>
      <c r="X368" s="13">
        <f t="shared" si="156"/>
        <v>-960.00000000000091</v>
      </c>
      <c r="Y368" s="43">
        <f t="shared" si="143"/>
        <v>0.13715075332348584</v>
      </c>
      <c r="Z368" s="49"/>
      <c r="AA368" s="24"/>
    </row>
    <row r="369" spans="1:27" x14ac:dyDescent="0.2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6.31</v>
      </c>
      <c r="V369" s="13">
        <f>IF(ISNA(VLOOKUP(LOWER(F369)&amp;H369,Prices!A:C,2,0)),0,VLOOKUP(LOWER(F369)&amp;H369,Prices!A:C,2,0))</f>
        <v>6.33</v>
      </c>
      <c r="W369" s="13">
        <f t="shared" si="155"/>
        <v>-4350.7029999999986</v>
      </c>
      <c r="X369" s="13">
        <f t="shared" si="156"/>
        <v>140.00000000000324</v>
      </c>
      <c r="Y369" s="43">
        <f t="shared" si="143"/>
        <v>-8.9428633093525153E-2</v>
      </c>
      <c r="Z369" s="49"/>
      <c r="AA369" s="24"/>
    </row>
    <row r="370" spans="1:27" x14ac:dyDescent="0.2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7.86</v>
      </c>
      <c r="V370" s="13">
        <f>IF(ISNA(VLOOKUP(LOWER(F370)&amp;H370,Prices!A:C,2,0)),0,VLOOKUP(LOWER(F370)&amp;H370,Prices!A:C,2,0))</f>
        <v>7.7</v>
      </c>
      <c r="W370" s="13">
        <f t="shared" si="155"/>
        <v>5331.0108000000064</v>
      </c>
      <c r="X370" s="13">
        <f t="shared" si="156"/>
        <v>-960.00000000000091</v>
      </c>
      <c r="Y370" s="43">
        <f t="shared" si="143"/>
        <v>0.13047016152716609</v>
      </c>
      <c r="Z370" s="49"/>
      <c r="AA370" s="24"/>
    </row>
    <row r="371" spans="1:27" x14ac:dyDescent="0.2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7.86</v>
      </c>
      <c r="V371" s="13">
        <f>IF(ISNA(VLOOKUP(LOWER(F371)&amp;H371,Prices!A:C,2,0)),0,VLOOKUP(LOWER(F371)&amp;H371,Prices!A:C,2,0))</f>
        <v>7.7</v>
      </c>
      <c r="W371" s="13">
        <f t="shared" si="155"/>
        <v>5270.9976000000033</v>
      </c>
      <c r="X371" s="13">
        <f t="shared" si="156"/>
        <v>-960.00000000000091</v>
      </c>
      <c r="Y371" s="43">
        <f t="shared" si="143"/>
        <v>0.12881225806451621</v>
      </c>
      <c r="Z371" s="49"/>
      <c r="AA371" s="24"/>
    </row>
    <row r="372" spans="1:27" x14ac:dyDescent="0.2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6.31</v>
      </c>
      <c r="V372" s="13">
        <f>IF(ISNA(VLOOKUP(LOWER(F372)&amp;H372,Prices!A:C,2,0)),0,VLOOKUP(LOWER(F372)&amp;H372,Prices!A:C,2,0))</f>
        <v>6.33</v>
      </c>
      <c r="W372" s="13">
        <f t="shared" si="155"/>
        <v>-3729.1739999999986</v>
      </c>
      <c r="X372" s="13">
        <f t="shared" si="156"/>
        <v>120.00000000000277</v>
      </c>
      <c r="Y372" s="43">
        <f t="shared" si="143"/>
        <v>-8.9428633093525153E-2</v>
      </c>
      <c r="Z372" s="49"/>
      <c r="AA372" s="24"/>
    </row>
    <row r="373" spans="1:27" x14ac:dyDescent="0.2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4.07</v>
      </c>
      <c r="W373" s="13">
        <f t="shared" si="155"/>
        <v>-1827.2579999999828</v>
      </c>
      <c r="X373" s="13">
        <f t="shared" si="156"/>
        <v>300.00000000002024</v>
      </c>
      <c r="Y373" s="43">
        <f t="shared" si="143"/>
        <v>-1.4747845036319474E-2</v>
      </c>
      <c r="Z373" s="49"/>
      <c r="AA373" s="24"/>
    </row>
    <row r="374" spans="1:27" x14ac:dyDescent="0.2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7.86</v>
      </c>
      <c r="V374" s="13">
        <f>IF(ISNA(VLOOKUP(LOWER(F374)&amp;H374,Prices!A:C,2,0)),0,VLOOKUP(LOWER(F374)&amp;H374,Prices!A:C,2,0))</f>
        <v>7.7</v>
      </c>
      <c r="W374" s="13">
        <f t="shared" si="155"/>
        <v>5571.0635999999949</v>
      </c>
      <c r="X374" s="13">
        <f t="shared" si="156"/>
        <v>-960.00000000000091</v>
      </c>
      <c r="Y374" s="43">
        <f t="shared" si="143"/>
        <v>0.13715075332348584</v>
      </c>
      <c r="Z374" s="49"/>
      <c r="AA374" s="24"/>
    </row>
    <row r="375" spans="1:27" x14ac:dyDescent="0.2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19.920000000000002</v>
      </c>
      <c r="V375" s="13">
        <f>IF(ISNA(VLOOKUP(LOWER(F375)&amp;H375,Prices!A:C,2,0)),0,VLOOKUP(LOWER(F375)&amp;H375,Prices!A:C,2,0))</f>
        <v>19.510000000000002</v>
      </c>
      <c r="W375" s="13">
        <f t="shared" si="155"/>
        <v>-12030.207999999995</v>
      </c>
      <c r="X375" s="13">
        <f t="shared" si="156"/>
        <v>-820.00000000000023</v>
      </c>
      <c r="Y375" s="43">
        <f t="shared" si="143"/>
        <v>-0.23570156739811904</v>
      </c>
      <c r="Z375" s="49"/>
      <c r="AA375" s="24"/>
    </row>
    <row r="376" spans="1:27" x14ac:dyDescent="0.2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26.19</v>
      </c>
      <c r="V376" s="13">
        <f>IF(ISNA(VLOOKUP(LOWER(F376)&amp;H376,Prices!A:C,2,0)),0,VLOOKUP(LOWER(F376)&amp;H376,Prices!A:C,2,0))</f>
        <v>25.14</v>
      </c>
      <c r="W376" s="13">
        <f t="shared" si="155"/>
        <v>6911.328000000005</v>
      </c>
      <c r="X376" s="13">
        <f t="shared" si="156"/>
        <v>-2100.0000000000014</v>
      </c>
      <c r="Y376" s="43">
        <f t="shared" si="143"/>
        <v>0.15939409594095952</v>
      </c>
      <c r="Z376" s="49"/>
      <c r="AA376" s="24"/>
    </row>
    <row r="377" spans="1:27" x14ac:dyDescent="0.2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v>
      </c>
      <c r="V377" s="13">
        <f>IF(ISNA(VLOOKUP(LOWER(F377)&amp;H377,Prices!A:C,2,0)),0,VLOOKUP(LOWER(F377)&amp;H377,Prices!A:C,2,0))</f>
        <v>10.42</v>
      </c>
      <c r="W377" s="13">
        <f t="shared" si="155"/>
        <v>-5529.4400000000014</v>
      </c>
      <c r="X377" s="13">
        <f t="shared" si="156"/>
        <v>-719.99999999999886</v>
      </c>
      <c r="Y377" s="43">
        <f t="shared" si="143"/>
        <v>-0.11714915254237292</v>
      </c>
      <c r="Z377" s="49"/>
      <c r="AA377" s="24"/>
    </row>
    <row r="378" spans="1:27" x14ac:dyDescent="0.2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26.19</v>
      </c>
      <c r="V378" s="13">
        <f>IF(ISNA(VLOOKUP(LOWER(F378)&amp;H378,Prices!A:C,2,0)),0,VLOOKUP(LOWER(F378)&amp;H378,Prices!A:C,2,0))</f>
        <v>25.14</v>
      </c>
      <c r="W378" s="13">
        <f t="shared" si="155"/>
        <v>6751.2960000000039</v>
      </c>
      <c r="X378" s="13">
        <f t="shared" si="156"/>
        <v>-2100.0000000000014</v>
      </c>
      <c r="Y378" s="43">
        <f t="shared" si="143"/>
        <v>0.15513088235294126</v>
      </c>
      <c r="Z378" s="49"/>
      <c r="AA378" s="24"/>
    </row>
    <row r="379" spans="1:27" x14ac:dyDescent="0.2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v>
      </c>
      <c r="V379" s="13">
        <f>IF(ISNA(VLOOKUP(LOWER(F379)&amp;H379,Prices!A:C,2,0)),0,VLOOKUP(LOWER(F379)&amp;H379,Prices!A:C,2,0))</f>
        <v>10.42</v>
      </c>
      <c r="W379" s="13">
        <f t="shared" si="155"/>
        <v>-5569.447999999994</v>
      </c>
      <c r="X379" s="13">
        <f t="shared" si="156"/>
        <v>-719.99999999999886</v>
      </c>
      <c r="Y379" s="43">
        <f t="shared" si="143"/>
        <v>-0.11789686706181189</v>
      </c>
      <c r="Z379" s="49"/>
      <c r="AA379" s="24"/>
    </row>
    <row r="380" spans="1:27" x14ac:dyDescent="0.2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19.920000000000002</v>
      </c>
      <c r="V380" s="13">
        <f>IF(ISNA(VLOOKUP(LOWER(F380)&amp;H380,Prices!A:C,2,0)),0,VLOOKUP(LOWER(F380)&amp;H380,Prices!A:C,2,0))</f>
        <v>19.510000000000002</v>
      </c>
      <c r="W380" s="13">
        <f t="shared" si="155"/>
        <v>-12570.315999999999</v>
      </c>
      <c r="X380" s="13">
        <f t="shared" si="156"/>
        <v>-820.00000000000023</v>
      </c>
      <c r="Y380" s="43">
        <f t="shared" si="143"/>
        <v>-0.24370523458704924</v>
      </c>
      <c r="Z380" s="49"/>
      <c r="AA380" s="24"/>
    </row>
    <row r="381" spans="1:27" x14ac:dyDescent="0.2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605.09</v>
      </c>
      <c r="V381" s="13">
        <f>IF(ISNA(VLOOKUP(LOWER(F381)&amp;H381,Prices!A:C,2,0)),0,VLOOKUP(LOWER(F381)&amp;H381,Prices!A:C,2,0))</f>
        <v>649.63</v>
      </c>
      <c r="W381" s="13">
        <f t="shared" si="155"/>
        <v>64251.554799999998</v>
      </c>
      <c r="X381" s="13">
        <f t="shared" si="156"/>
        <v>8907.9999999999927</v>
      </c>
      <c r="Y381" s="43">
        <f t="shared" si="143"/>
        <v>0.97854941821504715</v>
      </c>
      <c r="Z381" s="49"/>
      <c r="AA381" s="24"/>
    </row>
    <row r="382" spans="1:27" x14ac:dyDescent="0.2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v>
      </c>
      <c r="V382" s="13">
        <f>IF(ISNA(VLOOKUP(LOWER(F382)&amp;H382,Prices!A:C,2,0)),0,VLOOKUP(LOWER(F382)&amp;H382,Prices!A:C,2,0))</f>
        <v>10.42</v>
      </c>
      <c r="W382" s="13">
        <f t="shared" ref="W382:W402" si="161">IF(I382="B",(V382+T382)*K382,(V382+T382)*K382)</f>
        <v>5822.9279999999972</v>
      </c>
      <c r="X382" s="13">
        <f t="shared" ref="X382:X402" si="162">K382*(V382-U382)</f>
        <v>719.99999999999886</v>
      </c>
      <c r="Y382" s="43">
        <f t="shared" si="143"/>
        <v>0.12243330529857016</v>
      </c>
      <c r="Z382" s="49"/>
      <c r="AA382" s="24"/>
    </row>
    <row r="383" spans="1:27" x14ac:dyDescent="0.2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7.86</v>
      </c>
      <c r="V383" s="13">
        <f>IF(ISNA(VLOOKUP(LOWER(F383)&amp;H383,Prices!A:C,2,0)),0,VLOOKUP(LOWER(F383)&amp;H383,Prices!A:C,2,0))</f>
        <v>7.7</v>
      </c>
      <c r="W383" s="13">
        <f t="shared" si="161"/>
        <v>-19225.814400000014</v>
      </c>
      <c r="X383" s="13">
        <f t="shared" si="162"/>
        <v>2880.0000000000027</v>
      </c>
      <c r="Y383" s="43">
        <f t="shared" si="143"/>
        <v>-0.16085855421686759</v>
      </c>
      <c r="Z383" s="49"/>
      <c r="AA383" s="24"/>
    </row>
    <row r="384" spans="1:27" x14ac:dyDescent="0.2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4.07</v>
      </c>
      <c r="W384" s="13">
        <f t="shared" si="161"/>
        <v>-2121.6950000000011</v>
      </c>
      <c r="X384" s="13">
        <f t="shared" si="162"/>
        <v>-250.00000000001688</v>
      </c>
      <c r="Y384" s="43">
        <f t="shared" si="143"/>
        <v>-2.127012531328322E-2</v>
      </c>
      <c r="Z384" s="49"/>
      <c r="AA384" s="24"/>
    </row>
    <row r="385" spans="1:27" x14ac:dyDescent="0.2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6.31</v>
      </c>
      <c r="V385" s="13">
        <f>IF(ISNA(VLOOKUP(LOWER(F385)&amp;H385,Prices!A:C,2,0)),0,VLOOKUP(LOWER(F385)&amp;H385,Prices!A:C,2,0))</f>
        <v>6.33</v>
      </c>
      <c r="W385" s="13">
        <f t="shared" si="161"/>
        <v>3940.7989000000066</v>
      </c>
      <c r="X385" s="13">
        <f t="shared" si="162"/>
        <v>-270.00000000000625</v>
      </c>
      <c r="Y385" s="43">
        <f t="shared" si="143"/>
        <v>4.4028812915479658E-2</v>
      </c>
      <c r="Z385" s="49"/>
      <c r="AA385" s="24"/>
    </row>
    <row r="386" spans="1:27" x14ac:dyDescent="0.2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8.0299999999999994</v>
      </c>
      <c r="V386" s="13">
        <f>IF(ISNA(VLOOKUP(LOWER(F386)&amp;H386,Prices!A:C,2,0)),0,VLOOKUP(LOWER(F386)&amp;H386,Prices!A:C,2,0))</f>
        <v>7.8</v>
      </c>
      <c r="W386" s="13">
        <f t="shared" si="161"/>
        <v>-10510.889999999998</v>
      </c>
      <c r="X386" s="13">
        <f t="shared" si="162"/>
        <v>-1149.9999999999977</v>
      </c>
      <c r="Y386" s="43">
        <f t="shared" si="143"/>
        <v>-0.21234121212121207</v>
      </c>
      <c r="Z386" s="49"/>
      <c r="AA386" s="24"/>
    </row>
    <row r="387" spans="1:27" x14ac:dyDescent="0.2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8.0299999999999994</v>
      </c>
      <c r="V387" s="13">
        <f>IF(ISNA(VLOOKUP(LOWER(F387)&amp;H387,Prices!A:C,2,0)),0,VLOOKUP(LOWER(F387)&amp;H387,Prices!A:C,2,0))</f>
        <v>7.8</v>
      </c>
      <c r="W387" s="13">
        <f t="shared" si="161"/>
        <v>-10710.934000000001</v>
      </c>
      <c r="X387" s="13">
        <f t="shared" si="162"/>
        <v>-1149.9999999999977</v>
      </c>
      <c r="Y387" s="43">
        <f t="shared" si="143"/>
        <v>-0.21551175050301813</v>
      </c>
      <c r="Z387" s="49"/>
      <c r="AA387" s="24"/>
    </row>
    <row r="388" spans="1:27" x14ac:dyDescent="0.2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19.920000000000002</v>
      </c>
      <c r="V388" s="13">
        <f>IF(ISNA(VLOOKUP(LOWER(F388)&amp;H388,Prices!A:C,2,0)),0,VLOOKUP(LOWER(F388)&amp;H388,Prices!A:C,2,0))</f>
        <v>19.510000000000002</v>
      </c>
      <c r="W388" s="13">
        <f t="shared" si="161"/>
        <v>27313.423999999999</v>
      </c>
      <c r="X388" s="13">
        <f t="shared" si="162"/>
        <v>1640.0000000000005</v>
      </c>
      <c r="Y388" s="43">
        <f t="shared" si="143"/>
        <v>0.25894410314751609</v>
      </c>
      <c r="Z388" s="49"/>
      <c r="AA388" s="24"/>
    </row>
    <row r="389" spans="1:27" x14ac:dyDescent="0.2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v>
      </c>
      <c r="V389" s="13">
        <f>IF(ISNA(VLOOKUP(LOWER(F389)&amp;H389,Prices!A:C,2,0)),0,VLOOKUP(LOWER(F389)&amp;H389,Prices!A:C,2,0))</f>
        <v>10.42</v>
      </c>
      <c r="W389" s="13">
        <f t="shared" si="161"/>
        <v>5982.7359999999953</v>
      </c>
      <c r="X389" s="13">
        <f t="shared" si="162"/>
        <v>719.99999999999886</v>
      </c>
      <c r="Y389" s="43">
        <f t="shared" ref="Y389:Y452" si="166">W389/O389</f>
        <v>0.12537166806370484</v>
      </c>
      <c r="Z389" s="49"/>
      <c r="AA389" s="24"/>
    </row>
    <row r="390" spans="1:27" x14ac:dyDescent="0.2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26.19</v>
      </c>
      <c r="V390" s="13">
        <f>IF(ISNA(VLOOKUP(LOWER(F390)&amp;H390,Prices!A:C,2,0)),0,VLOOKUP(LOWER(F390)&amp;H390,Prices!A:C,2,0))</f>
        <v>25.14</v>
      </c>
      <c r="W390" s="13">
        <f t="shared" si="161"/>
        <v>-10907.712000000003</v>
      </c>
      <c r="X390" s="13">
        <f t="shared" si="162"/>
        <v>4200.0000000000027</v>
      </c>
      <c r="Y390" s="43">
        <f t="shared" si="166"/>
        <v>-0.12152085561497329</v>
      </c>
      <c r="Z390" s="49"/>
      <c r="AA390" s="24"/>
    </row>
    <row r="391" spans="1:27" x14ac:dyDescent="0.2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6.97</v>
      </c>
      <c r="W391" s="13">
        <f t="shared" si="161"/>
        <v>-7509.3170000000018</v>
      </c>
      <c r="X391" s="13">
        <f t="shared" si="162"/>
        <v>-50.000000000003375</v>
      </c>
      <c r="Y391" s="43">
        <f t="shared" si="166"/>
        <v>-0.17731563164108624</v>
      </c>
      <c r="Z391" s="49"/>
      <c r="AA391" s="24"/>
    </row>
    <row r="392" spans="1:27" x14ac:dyDescent="0.2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6.97</v>
      </c>
      <c r="W392" s="13">
        <f t="shared" si="161"/>
        <v>-7659.3500000000022</v>
      </c>
      <c r="X392" s="13">
        <f t="shared" si="162"/>
        <v>-50.000000000003375</v>
      </c>
      <c r="Y392" s="43">
        <f t="shared" si="166"/>
        <v>-0.18022000000000005</v>
      </c>
      <c r="Z392" s="49"/>
      <c r="AA392" s="24"/>
    </row>
    <row r="393" spans="1:27" x14ac:dyDescent="0.2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18.940000000000001</v>
      </c>
      <c r="V393" s="13">
        <f>IF(ISNA(VLOOKUP(LOWER(F393)&amp;H393,Prices!A:C,2,0)),0,VLOOKUP(LOWER(F393)&amp;H393,Prices!A:C,2,0))</f>
        <v>18.920000000000002</v>
      </c>
      <c r="W393" s="13">
        <f t="shared" si="161"/>
        <v>16028.072000000009</v>
      </c>
      <c r="X393" s="13">
        <f t="shared" si="162"/>
        <v>-79.999999999998295</v>
      </c>
      <c r="Y393" s="43">
        <f t="shared" si="166"/>
        <v>0.2687470154258888</v>
      </c>
      <c r="Z393" s="49"/>
      <c r="AA393" s="24"/>
    </row>
    <row r="394" spans="1:27" x14ac:dyDescent="0.2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18.940000000000001</v>
      </c>
      <c r="V394" s="13">
        <f>IF(ISNA(VLOOKUP(LOWER(F394)&amp;H394,Prices!A:C,2,0)),0,VLOOKUP(LOWER(F394)&amp;H394,Prices!A:C,2,0))</f>
        <v>18.920000000000002</v>
      </c>
      <c r="W394" s="13">
        <f t="shared" si="161"/>
        <v>15948.056</v>
      </c>
      <c r="X394" s="13">
        <f t="shared" si="162"/>
        <v>-79.999999999998295</v>
      </c>
      <c r="Y394" s="43">
        <f t="shared" si="166"/>
        <v>0.26704715338245144</v>
      </c>
      <c r="Z394" s="49"/>
      <c r="AA394" s="24"/>
    </row>
    <row r="395" spans="1:27" x14ac:dyDescent="0.2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7.25</v>
      </c>
      <c r="V395" s="13">
        <f>IF(ISNA(VLOOKUP(LOWER(F395)&amp;H395,Prices!A:C,2,0)),0,VLOOKUP(LOWER(F395)&amp;H395,Prices!A:C,2,0))</f>
        <v>7.19</v>
      </c>
      <c r="W395" s="13">
        <f t="shared" si="161"/>
        <v>-17411.736999999997</v>
      </c>
      <c r="X395" s="13">
        <f t="shared" si="162"/>
        <v>-299.99999999999807</v>
      </c>
      <c r="Y395" s="43">
        <f t="shared" si="166"/>
        <v>-0.32636807872539825</v>
      </c>
      <c r="Z395" s="49"/>
      <c r="AA395" s="24"/>
    </row>
    <row r="396" spans="1:27" x14ac:dyDescent="0.2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12.88</v>
      </c>
      <c r="W396" s="13">
        <f t="shared" si="161"/>
        <v>-12580.241999999997</v>
      </c>
      <c r="X396" s="13">
        <f t="shared" si="162"/>
        <v>-59.999999999998721</v>
      </c>
      <c r="Y396" s="43">
        <f t="shared" si="166"/>
        <v>-0.24565987111892201</v>
      </c>
      <c r="Z396" s="49"/>
      <c r="AA396" s="24"/>
    </row>
    <row r="397" spans="1:27" x14ac:dyDescent="0.2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20.38</v>
      </c>
      <c r="V397" s="13">
        <f>IF(ISNA(VLOOKUP(LOWER(F397)&amp;H397,Prices!A:C,2,0)),0,VLOOKUP(LOWER(F397)&amp;H397,Prices!A:C,2,0))</f>
        <v>20.149999999999999</v>
      </c>
      <c r="W397" s="13">
        <f t="shared" si="161"/>
        <v>20467.975999999999</v>
      </c>
      <c r="X397" s="13">
        <f t="shared" si="162"/>
        <v>-920.00000000000171</v>
      </c>
      <c r="Y397" s="43">
        <f t="shared" si="166"/>
        <v>0.34045202927478374</v>
      </c>
      <c r="Z397" s="49"/>
      <c r="AA397" s="24"/>
    </row>
    <row r="398" spans="1:27" x14ac:dyDescent="0.2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7.86</v>
      </c>
      <c r="V398" s="13">
        <f>IF(ISNA(VLOOKUP(LOWER(F398)&amp;H398,Prices!A:C,2,0)),0,VLOOKUP(LOWER(F398)&amp;H398,Prices!A:C,2,0))</f>
        <v>7.7</v>
      </c>
      <c r="W398" s="13">
        <f t="shared" si="161"/>
        <v>-9702.7974000000013</v>
      </c>
      <c r="X398" s="13">
        <f t="shared" si="162"/>
        <v>1440.0000000000014</v>
      </c>
      <c r="Y398" s="43">
        <f t="shared" si="166"/>
        <v>-0.16260763197586728</v>
      </c>
      <c r="Z398" s="49"/>
      <c r="AA398" s="24"/>
    </row>
    <row r="399" spans="1:27" x14ac:dyDescent="0.2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10.46</v>
      </c>
      <c r="W399" s="13">
        <f t="shared" si="161"/>
        <v>-16611.688000000002</v>
      </c>
      <c r="X399" s="13">
        <f t="shared" si="162"/>
        <v>280.00000000000114</v>
      </c>
      <c r="Y399" s="43">
        <f t="shared" si="166"/>
        <v>-0.28425201916495552</v>
      </c>
      <c r="Z399" s="49"/>
      <c r="AA399" s="24"/>
    </row>
    <row r="400" spans="1:27" x14ac:dyDescent="0.2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6.31</v>
      </c>
      <c r="V400" s="13">
        <f>IF(ISNA(VLOOKUP(LOWER(F400)&amp;H400,Prices!A:C,2,0)),0,VLOOKUP(LOWER(F400)&amp;H400,Prices!A:C,2,0))</f>
        <v>6.33</v>
      </c>
      <c r="W400" s="13">
        <f t="shared" si="161"/>
        <v>4345.3097999999854</v>
      </c>
      <c r="X400" s="13">
        <f t="shared" si="162"/>
        <v>-270.00000000000625</v>
      </c>
      <c r="Y400" s="43">
        <f t="shared" si="166"/>
        <v>4.8329549549549385E-2</v>
      </c>
      <c r="Z400" s="49"/>
      <c r="AA400" s="24"/>
    </row>
    <row r="401" spans="1:27" x14ac:dyDescent="0.2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4.07</v>
      </c>
      <c r="W401" s="13">
        <f t="shared" si="161"/>
        <v>-2621.0850000000119</v>
      </c>
      <c r="X401" s="13">
        <f t="shared" si="162"/>
        <v>-250.00000000001688</v>
      </c>
      <c r="Y401" s="43">
        <f t="shared" si="166"/>
        <v>-2.6408916876574425E-2</v>
      </c>
      <c r="Z401" s="49"/>
      <c r="AA401" s="24"/>
    </row>
    <row r="402" spans="1:27" x14ac:dyDescent="0.2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7.86</v>
      </c>
      <c r="V402" s="13">
        <f>IF(ISNA(VLOOKUP(LOWER(F402)&amp;H402,Prices!A:C,2,0)),0,VLOOKUP(LOWER(F402)&amp;H402,Prices!A:C,2,0))</f>
        <v>7.7</v>
      </c>
      <c r="W402" s="13">
        <f t="shared" si="161"/>
        <v>-9792.6876000000029</v>
      </c>
      <c r="X402" s="13">
        <f t="shared" si="162"/>
        <v>1440.0000000000014</v>
      </c>
      <c r="Y402" s="43">
        <f t="shared" si="166"/>
        <v>-0.16436199395770398</v>
      </c>
      <c r="Z402" s="49"/>
      <c r="AA402" s="24"/>
    </row>
    <row r="403" spans="1:27" ht="42" x14ac:dyDescent="0.2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2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2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2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19.350000000000001</v>
      </c>
      <c r="V406" s="13">
        <f>IF(ISNA(VLOOKUP(LOWER(F406)&amp;H406,Prices!A:C,2,0)),0,VLOOKUP(LOWER(F406)&amp;H406,Prices!A:C,2,0))</f>
        <v>19.12</v>
      </c>
      <c r="W406" s="13">
        <f t="shared" si="172"/>
        <v>-5788.8039999999919</v>
      </c>
      <c r="X406" s="13">
        <f t="shared" si="173"/>
        <v>-460.00000000000085</v>
      </c>
      <c r="Y406" s="43">
        <f t="shared" si="166"/>
        <v>-0.13150395274875037</v>
      </c>
      <c r="Z406" s="49"/>
      <c r="AA406" s="24"/>
    </row>
    <row r="407" spans="1:27" x14ac:dyDescent="0.2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12.4</v>
      </c>
      <c r="V407" s="13">
        <f>IF(ISNA(VLOOKUP(LOWER(F407)&amp;H407,Prices!A:C,2,0)),0,VLOOKUP(LOWER(F407)&amp;H407,Prices!A:C,2,0))</f>
        <v>12.3</v>
      </c>
      <c r="W407" s="13">
        <f t="shared" si="172"/>
        <v>-7927.1543999999994</v>
      </c>
      <c r="X407" s="13">
        <f t="shared" si="173"/>
        <v>-199.99999999999929</v>
      </c>
      <c r="Y407" s="43">
        <f t="shared" si="166"/>
        <v>-0.24376243542435419</v>
      </c>
      <c r="Z407" s="49"/>
      <c r="AA407" s="24"/>
    </row>
    <row r="408" spans="1:27" x14ac:dyDescent="0.2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19.350000000000001</v>
      </c>
      <c r="V408" s="13">
        <f>IF(ISNA(VLOOKUP(LOWER(F408)&amp;H408,Prices!A:C,2,0)),0,VLOOKUP(LOWER(F408)&amp;H408,Prices!A:C,2,0))</f>
        <v>19.12</v>
      </c>
      <c r="W408" s="13">
        <f t="shared" si="172"/>
        <v>-5828.811999999999</v>
      </c>
      <c r="X408" s="13">
        <f t="shared" si="173"/>
        <v>-460.00000000000085</v>
      </c>
      <c r="Y408" s="43">
        <f t="shared" si="166"/>
        <v>-0.13229260099863821</v>
      </c>
      <c r="Z408" s="49"/>
      <c r="AA408" s="24"/>
    </row>
    <row r="409" spans="1:27" x14ac:dyDescent="0.2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19.350000000000001</v>
      </c>
      <c r="V409" s="13">
        <f>IF(ISNA(VLOOKUP(LOWER(F409)&amp;H409,Prices!A:C,2,0)),0,VLOOKUP(LOWER(F409)&amp;H409,Prices!A:C,2,0))</f>
        <v>19.12</v>
      </c>
      <c r="W409" s="13">
        <f t="shared" si="172"/>
        <v>-5868.82</v>
      </c>
      <c r="X409" s="13">
        <f t="shared" si="173"/>
        <v>-460.00000000000085</v>
      </c>
      <c r="Y409" s="43">
        <f t="shared" si="166"/>
        <v>-0.13307981859410431</v>
      </c>
      <c r="Z409" s="49"/>
      <c r="AA409" s="24"/>
    </row>
    <row r="410" spans="1:27" x14ac:dyDescent="0.2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10.46</v>
      </c>
      <c r="W410" s="13">
        <f t="shared" si="172"/>
        <v>15850.687999999991</v>
      </c>
      <c r="X410" s="13">
        <f t="shared" si="173"/>
        <v>-280.00000000000114</v>
      </c>
      <c r="Y410" s="43">
        <f t="shared" si="166"/>
        <v>0.27442326869806077</v>
      </c>
      <c r="Z410" s="49"/>
      <c r="AA410" s="24"/>
    </row>
    <row r="411" spans="1:27" x14ac:dyDescent="0.2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18.940000000000001</v>
      </c>
      <c r="V411" s="13">
        <f>IF(ISNA(VLOOKUP(LOWER(F411)&amp;H411,Prices!A:C,2,0)),0,VLOOKUP(LOWER(F411)&amp;H411,Prices!A:C,2,0))</f>
        <v>18.920000000000002</v>
      </c>
      <c r="W411" s="13">
        <f t="shared" si="172"/>
        <v>-32910.308400000002</v>
      </c>
      <c r="X411" s="13">
        <f t="shared" si="173"/>
        <v>159.99999999999659</v>
      </c>
      <c r="Y411" s="43">
        <f t="shared" si="166"/>
        <v>-0.27750867174851596</v>
      </c>
      <c r="Z411" s="49"/>
      <c r="AA411" s="24"/>
    </row>
    <row r="412" spans="1:27" x14ac:dyDescent="0.2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6.97</v>
      </c>
      <c r="W412" s="13">
        <f t="shared" si="172"/>
        <v>15196.300000000003</v>
      </c>
      <c r="X412" s="13">
        <f t="shared" si="173"/>
        <v>100.00000000000675</v>
      </c>
      <c r="Y412" s="43">
        <f t="shared" si="166"/>
        <v>0.17878000000000002</v>
      </c>
      <c r="Z412" s="49"/>
      <c r="AA412" s="24"/>
    </row>
    <row r="413" spans="1:27" x14ac:dyDescent="0.2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8.0299999999999994</v>
      </c>
      <c r="V413" s="13">
        <f>IF(ISNA(VLOOKUP(LOWER(F413)&amp;H413,Prices!A:C,2,0)),0,VLOOKUP(LOWER(F413)&amp;H413,Prices!A:C,2,0))</f>
        <v>7.8</v>
      </c>
      <c r="W413" s="13">
        <f t="shared" si="172"/>
        <v>23376.170000000006</v>
      </c>
      <c r="X413" s="13">
        <f t="shared" si="173"/>
        <v>2299.9999999999955</v>
      </c>
      <c r="Y413" s="43">
        <f t="shared" si="166"/>
        <v>0.23030709359605916</v>
      </c>
      <c r="Z413" s="49"/>
      <c r="AA413" s="24"/>
    </row>
    <row r="414" spans="1:27" x14ac:dyDescent="0.2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20.38</v>
      </c>
      <c r="V414" s="13">
        <f>IF(ISNA(VLOOKUP(LOWER(F414)&amp;H414,Prices!A:C,2,0)),0,VLOOKUP(LOWER(F414)&amp;H414,Prices!A:C,2,0))</f>
        <v>20.149999999999999</v>
      </c>
      <c r="W414" s="13">
        <f t="shared" si="172"/>
        <v>-20272.479999999996</v>
      </c>
      <c r="X414" s="13">
        <f t="shared" si="173"/>
        <v>920.00000000000171</v>
      </c>
      <c r="Y414" s="43">
        <f t="shared" si="166"/>
        <v>-0.33563708609271514</v>
      </c>
      <c r="Z414" s="49"/>
      <c r="AA414" s="24"/>
    </row>
    <row r="415" spans="1:27" x14ac:dyDescent="0.2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7.25</v>
      </c>
      <c r="V415" s="13">
        <f>IF(ISNA(VLOOKUP(LOWER(F415)&amp;H415,Prices!A:C,2,0)),0,VLOOKUP(LOWER(F415)&amp;H415,Prices!A:C,2,0))</f>
        <v>7.19</v>
      </c>
      <c r="W415" s="13">
        <f t="shared" si="172"/>
        <v>17135.157000000007</v>
      </c>
      <c r="X415" s="13">
        <f t="shared" si="173"/>
        <v>299.99999999999807</v>
      </c>
      <c r="Y415" s="43">
        <f t="shared" si="166"/>
        <v>0.32239241768579502</v>
      </c>
      <c r="Z415" s="49"/>
      <c r="AA415" s="24"/>
    </row>
    <row r="416" spans="1:27" x14ac:dyDescent="0.2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15.95</v>
      </c>
      <c r="V416" s="13">
        <f>IF(ISNA(VLOOKUP(LOWER(F416)&amp;H416,Prices!A:C,2,0)),0,VLOOKUP(LOWER(F416)&amp;H416,Prices!A:C,2,0))</f>
        <v>15.74</v>
      </c>
      <c r="W416" s="13">
        <f t="shared" si="172"/>
        <v>-4104.9999999999991</v>
      </c>
      <c r="X416" s="13">
        <f t="shared" si="173"/>
        <v>-209.99999999999909</v>
      </c>
      <c r="Y416" s="43">
        <f t="shared" si="166"/>
        <v>-0.20690524193548382</v>
      </c>
      <c r="Z416" s="49"/>
      <c r="AA416" s="24"/>
    </row>
    <row r="417" spans="1:27" x14ac:dyDescent="0.2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19.920000000000002</v>
      </c>
      <c r="V417" s="13">
        <f>IF(ISNA(VLOOKUP(LOWER(F417)&amp;H417,Prices!A:C,2,0)),0,VLOOKUP(LOWER(F417)&amp;H417,Prices!A:C,2,0))</f>
        <v>19.510000000000002</v>
      </c>
      <c r="W417" s="13">
        <f t="shared" si="172"/>
        <v>-7025.3060000000005</v>
      </c>
      <c r="X417" s="13">
        <f t="shared" si="173"/>
        <v>-410.00000000000011</v>
      </c>
      <c r="Y417" s="43">
        <f t="shared" si="166"/>
        <v>-0.26480610629476065</v>
      </c>
      <c r="Z417" s="49"/>
      <c r="AA417" s="24"/>
    </row>
    <row r="418" spans="1:27" x14ac:dyDescent="0.2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12.88</v>
      </c>
      <c r="W418" s="13">
        <f t="shared" si="172"/>
        <v>12328.764000000012</v>
      </c>
      <c r="X418" s="13">
        <f t="shared" si="173"/>
        <v>59.999999999998721</v>
      </c>
      <c r="Y418" s="43">
        <f t="shared" si="166"/>
        <v>0.24159835390946521</v>
      </c>
      <c r="Z418" s="49"/>
      <c r="AA418" s="24"/>
    </row>
    <row r="419" spans="1:27" ht="28" x14ac:dyDescent="0.2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605.09</v>
      </c>
      <c r="V419" s="13">
        <f>IF(ISNA(VLOOKUP(LOWER(F419)&amp;H419,Prices!A:C,2,0)),0,VLOOKUP(LOWER(F419)&amp;H419,Prices!A:C,2,0))</f>
        <v>649.63</v>
      </c>
      <c r="W419" s="13">
        <f t="shared" ref="W419:W437" si="178">IF(I419="B",(V419+T419)*K419,(V419+T419)*K419)</f>
        <v>32347.826240000002</v>
      </c>
      <c r="X419" s="13">
        <f t="shared" ref="X419:X437" si="179">K419*(V419-U419)</f>
        <v>4453.9999999999964</v>
      </c>
      <c r="Y419" s="43">
        <f t="shared" si="166"/>
        <v>0.99202116781158001</v>
      </c>
      <c r="Z419" s="49" t="s">
        <v>1409</v>
      </c>
      <c r="AA419" s="24"/>
    </row>
    <row r="420" spans="1:27" ht="28" x14ac:dyDescent="0.2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605.09</v>
      </c>
      <c r="V420" s="13">
        <f>IF(ISNA(VLOOKUP(LOWER(F420)&amp;H420,Prices!A:C,2,0)),0,VLOOKUP(LOWER(F420)&amp;H420,Prices!A:C,2,0))</f>
        <v>649.63</v>
      </c>
      <c r="W420" s="13">
        <f t="shared" si="178"/>
        <v>32347.826240000002</v>
      </c>
      <c r="X420" s="13">
        <f t="shared" si="179"/>
        <v>4453.9999999999964</v>
      </c>
      <c r="Y420" s="43">
        <f t="shared" si="166"/>
        <v>0.99202116781158001</v>
      </c>
      <c r="Z420" s="49" t="s">
        <v>1409</v>
      </c>
      <c r="AA420" s="24"/>
    </row>
    <row r="421" spans="1:27" x14ac:dyDescent="0.2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10.25</v>
      </c>
      <c r="W421" s="13">
        <f t="shared" si="178"/>
        <v>-4730.0584000000044</v>
      </c>
      <c r="X421" s="13">
        <f t="shared" si="179"/>
        <v>159.99999999999659</v>
      </c>
      <c r="Y421" s="43">
        <f t="shared" si="166"/>
        <v>-0.10345709536307972</v>
      </c>
      <c r="Z421" s="49" t="s">
        <v>1408</v>
      </c>
      <c r="AA421" s="24"/>
    </row>
    <row r="422" spans="1:27" x14ac:dyDescent="0.2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10.24</v>
      </c>
      <c r="W422" s="13">
        <f t="shared" si="178"/>
        <v>-6169.4239999999991</v>
      </c>
      <c r="X422" s="13">
        <f t="shared" si="179"/>
        <v>-39.999999999999147</v>
      </c>
      <c r="Y422" s="43">
        <f t="shared" si="166"/>
        <v>-0.13093005093378607</v>
      </c>
      <c r="Z422" s="49"/>
      <c r="AA422" s="24"/>
    </row>
    <row r="423" spans="1:27" x14ac:dyDescent="0.2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10.24</v>
      </c>
      <c r="W423" s="13">
        <f t="shared" si="178"/>
        <v>-6209.4319999999998</v>
      </c>
      <c r="X423" s="13">
        <f t="shared" si="179"/>
        <v>-39.999999999999147</v>
      </c>
      <c r="Y423" s="43">
        <f t="shared" si="166"/>
        <v>-0.13166734520780321</v>
      </c>
      <c r="Z423" s="49"/>
      <c r="AA423" s="24"/>
    </row>
    <row r="424" spans="1:27" x14ac:dyDescent="0.2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11.94</v>
      </c>
      <c r="V424" s="13">
        <f>IF(ISNA(VLOOKUP(LOWER(F424)&amp;H424,Prices!A:C,2,0)),0,VLOOKUP(LOWER(F424)&amp;H424,Prices!A:C,2,0))</f>
        <v>11.88</v>
      </c>
      <c r="W424" s="13">
        <f t="shared" si="178"/>
        <v>-13059.73799999999</v>
      </c>
      <c r="X424" s="13">
        <f t="shared" si="179"/>
        <v>-179.99999999999616</v>
      </c>
      <c r="Y424" s="43">
        <f t="shared" si="166"/>
        <v>-0.2682221811460257</v>
      </c>
      <c r="Z424" s="49"/>
      <c r="AA424" s="24"/>
    </row>
    <row r="425" spans="1:27" x14ac:dyDescent="0.2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11.94</v>
      </c>
      <c r="V425" s="13">
        <f>IF(ISNA(VLOOKUP(LOWER(F425)&amp;H425,Prices!A:C,2,0)),0,VLOOKUP(LOWER(F425)&amp;H425,Prices!A:C,2,0))</f>
        <v>11.88</v>
      </c>
      <c r="W425" s="13">
        <f t="shared" si="178"/>
        <v>-8706.4919999999929</v>
      </c>
      <c r="X425" s="13">
        <f t="shared" si="179"/>
        <v>-119.99999999999744</v>
      </c>
      <c r="Y425" s="43">
        <f t="shared" si="166"/>
        <v>-0.26822218114602564</v>
      </c>
      <c r="Z425" s="49"/>
      <c r="AA425" s="24"/>
    </row>
    <row r="426" spans="1:27" x14ac:dyDescent="0.2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11.94</v>
      </c>
      <c r="V426" s="13">
        <f>IF(ISNA(VLOOKUP(LOWER(F426)&amp;H426,Prices!A:C,2,0)),0,VLOOKUP(LOWER(F426)&amp;H426,Prices!A:C,2,0))</f>
        <v>11.88</v>
      </c>
      <c r="W426" s="13">
        <f t="shared" si="178"/>
        <v>-8706.4919999999929</v>
      </c>
      <c r="X426" s="13">
        <f t="shared" si="179"/>
        <v>-119.99999999999744</v>
      </c>
      <c r="Y426" s="43">
        <f t="shared" si="166"/>
        <v>-0.26822218114602564</v>
      </c>
      <c r="Z426" s="49"/>
      <c r="AA426" s="24"/>
    </row>
    <row r="427" spans="1:27" ht="42" x14ac:dyDescent="0.2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8.3699999999999992</v>
      </c>
      <c r="V427" s="13">
        <f>IF(ISNA(VLOOKUP(LOWER(F427)&amp;H427,Prices!A:C,2,0)),0,VLOOKUP(LOWER(F427)&amp;H427,Prices!A:C,2,0))</f>
        <v>8.4</v>
      </c>
      <c r="W427" s="13">
        <f t="shared" si="178"/>
        <v>-8608.4400000000023</v>
      </c>
      <c r="X427" s="13">
        <f t="shared" si="179"/>
        <v>120.00000000000455</v>
      </c>
      <c r="Y427" s="43">
        <f t="shared" si="166"/>
        <v>-0.20399146919431285</v>
      </c>
      <c r="Z427" s="49" t="s">
        <v>1415</v>
      </c>
      <c r="AA427" s="24"/>
    </row>
    <row r="428" spans="1:27" x14ac:dyDescent="0.2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11.94</v>
      </c>
      <c r="V428" s="13">
        <f>IF(ISNA(VLOOKUP(LOWER(F428)&amp;H428,Prices!A:C,2,0)),0,VLOOKUP(LOWER(F428)&amp;H428,Prices!A:C,2,0))</f>
        <v>11.88</v>
      </c>
      <c r="W428" s="13">
        <f t="shared" si="178"/>
        <v>-13059.73799999999</v>
      </c>
      <c r="X428" s="13">
        <f t="shared" si="179"/>
        <v>-179.99999999999616</v>
      </c>
      <c r="Y428" s="43">
        <f t="shared" si="166"/>
        <v>-0.2682221811460257</v>
      </c>
      <c r="Z428" s="49"/>
      <c r="AA428" s="24"/>
    </row>
    <row r="429" spans="1:27" ht="28" x14ac:dyDescent="0.2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2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2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10.24</v>
      </c>
      <c r="W431" s="13">
        <f t="shared" si="178"/>
        <v>-4447.0319999999983</v>
      </c>
      <c r="X431" s="13">
        <f t="shared" si="179"/>
        <v>-29.999999999999361</v>
      </c>
      <c r="Y431" s="43">
        <f t="shared" si="166"/>
        <v>-0.12647986348122861</v>
      </c>
      <c r="Z431" s="49"/>
      <c r="AA431" s="24"/>
    </row>
    <row r="432" spans="1:27" x14ac:dyDescent="0.2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11.94</v>
      </c>
      <c r="V432" s="13">
        <f>IF(ISNA(VLOOKUP(LOWER(F432)&amp;H432,Prices!A:C,2,0)),0,VLOOKUP(LOWER(F432)&amp;H432,Prices!A:C,2,0))</f>
        <v>11.88</v>
      </c>
      <c r="W432" s="13">
        <f t="shared" si="178"/>
        <v>-18013.103999999992</v>
      </c>
      <c r="X432" s="13">
        <f t="shared" si="179"/>
        <v>-239.99999999999488</v>
      </c>
      <c r="Y432" s="43">
        <f t="shared" si="166"/>
        <v>-0.27492527472527462</v>
      </c>
      <c r="Z432" s="49"/>
      <c r="AA432" s="24"/>
    </row>
    <row r="433" spans="1:27" x14ac:dyDescent="0.2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14.2</v>
      </c>
      <c r="W433" s="13">
        <f t="shared" si="178"/>
        <v>-18396.518000000004</v>
      </c>
      <c r="X433" s="13">
        <f t="shared" si="179"/>
        <v>-1330</v>
      </c>
      <c r="Y433" s="43">
        <f t="shared" si="166"/>
        <v>-0.56448352255293044</v>
      </c>
      <c r="Z433" s="49"/>
      <c r="AA433" s="24"/>
    </row>
    <row r="434" spans="1:27" ht="28" x14ac:dyDescent="0.2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605.09</v>
      </c>
      <c r="V434" s="13">
        <f>IF(ISNA(VLOOKUP(LOWER(F434)&amp;H434,Prices!A:C,2,0)),0,VLOOKUP(LOWER(F434)&amp;H434,Prices!A:C,2,0))</f>
        <v>649.63</v>
      </c>
      <c r="W434" s="13">
        <f t="shared" si="178"/>
        <v>32655.894</v>
      </c>
      <c r="X434" s="13">
        <f t="shared" si="179"/>
        <v>4453.9999999999964</v>
      </c>
      <c r="Y434" s="43">
        <f t="shared" si="166"/>
        <v>1.0110183900928793</v>
      </c>
      <c r="Z434" s="49" t="s">
        <v>1409</v>
      </c>
      <c r="AA434" s="24"/>
    </row>
    <row r="435" spans="1:27" ht="28" x14ac:dyDescent="0.2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605.09</v>
      </c>
      <c r="V435" s="13">
        <f>IF(ISNA(VLOOKUP(LOWER(F435)&amp;H435,Prices!A:C,2,0)),0,VLOOKUP(LOWER(F435)&amp;H435,Prices!A:C,2,0))</f>
        <v>649.63</v>
      </c>
      <c r="W435" s="13">
        <f t="shared" si="178"/>
        <v>32654.893779999999</v>
      </c>
      <c r="X435" s="13">
        <f t="shared" si="179"/>
        <v>4453.9999999999964</v>
      </c>
      <c r="Y435" s="43">
        <f t="shared" si="166"/>
        <v>1.0109561245781864</v>
      </c>
      <c r="Z435" s="49" t="s">
        <v>1409</v>
      </c>
      <c r="AA435" s="24"/>
    </row>
    <row r="436" spans="1:27" ht="42" x14ac:dyDescent="0.2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8.3699999999999992</v>
      </c>
      <c r="V436" s="13">
        <f>IF(ISNA(VLOOKUP(LOWER(F436)&amp;H436,Prices!A:C,2,0)),0,VLOOKUP(LOWER(F436)&amp;H436,Prices!A:C,2,0))</f>
        <v>8.4</v>
      </c>
      <c r="W436" s="13">
        <f t="shared" si="178"/>
        <v>-5796.1979999999967</v>
      </c>
      <c r="X436" s="13">
        <f t="shared" si="179"/>
        <v>90.000000000003411</v>
      </c>
      <c r="Y436" s="43">
        <f t="shared" si="166"/>
        <v>-0.18703446272991278</v>
      </c>
      <c r="Z436" s="49" t="s">
        <v>1416</v>
      </c>
      <c r="AA436" s="24"/>
    </row>
    <row r="437" spans="1:27" x14ac:dyDescent="0.2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12.4</v>
      </c>
      <c r="V437" s="13">
        <f>IF(ISNA(VLOOKUP(LOWER(F437)&amp;H437,Prices!A:C,2,0)),0,VLOOKUP(LOWER(F437)&amp;H437,Prices!A:C,2,0))</f>
        <v>12.3</v>
      </c>
      <c r="W437" s="13">
        <f t="shared" si="178"/>
        <v>8719.3007999999991</v>
      </c>
      <c r="X437" s="13">
        <f t="shared" si="179"/>
        <v>199.99999999999929</v>
      </c>
      <c r="Y437" s="43">
        <f t="shared" si="166"/>
        <v>0.26136992805755394</v>
      </c>
      <c r="Z437" s="49"/>
      <c r="AA437" s="24"/>
    </row>
    <row r="438" spans="1:27" x14ac:dyDescent="0.2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2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14.2</v>
      </c>
      <c r="W439" s="13">
        <f t="shared" ref="W439:W457" si="184">IF(I439="B",(V439+T439)*K439,(V439+T439)*K439)</f>
        <v>20008.900000000001</v>
      </c>
      <c r="X439" s="13">
        <f t="shared" ref="X439:X457" si="185">K439*(V439-U439)</f>
        <v>1330</v>
      </c>
      <c r="Y439" s="43">
        <f t="shared" si="166"/>
        <v>0.58420145985401462</v>
      </c>
      <c r="Z439" s="49"/>
      <c r="AA439" s="24"/>
    </row>
    <row r="440" spans="1:27" ht="56" x14ac:dyDescent="0.2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605.09</v>
      </c>
      <c r="V440" s="13">
        <f>IF(ISNA(VLOOKUP(LOWER(F440)&amp;H440,Prices!A:C,2,0)),0,VLOOKUP(LOWER(F440)&amp;H440,Prices!A:C,2,0))</f>
        <v>649.63</v>
      </c>
      <c r="W440" s="13">
        <f t="shared" si="184"/>
        <v>-162518.24890000001</v>
      </c>
      <c r="X440" s="13">
        <f t="shared" si="185"/>
        <v>-22269.999999999982</v>
      </c>
      <c r="Y440" s="43">
        <f t="shared" si="166"/>
        <v>-1.0001430745561402</v>
      </c>
      <c r="Z440" s="49" t="s">
        <v>1410</v>
      </c>
      <c r="AA440" s="24"/>
    </row>
    <row r="441" spans="1:27" x14ac:dyDescent="0.2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10.25</v>
      </c>
      <c r="W441" s="13">
        <f t="shared" si="184"/>
        <v>3865.1976000000091</v>
      </c>
      <c r="X441" s="13">
        <f t="shared" si="185"/>
        <v>-159.99999999999659</v>
      </c>
      <c r="Y441" s="43">
        <f t="shared" si="166"/>
        <v>8.6046251113090139E-2</v>
      </c>
      <c r="Z441" s="49"/>
      <c r="AA441" s="24"/>
    </row>
    <row r="442" spans="1:27" x14ac:dyDescent="0.2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11.94</v>
      </c>
      <c r="V442" s="13">
        <f>IF(ISNA(VLOOKUP(LOWER(F442)&amp;H442,Prices!A:C,2,0)),0,VLOOKUP(LOWER(F442)&amp;H442,Prices!A:C,2,0))</f>
        <v>11.88</v>
      </c>
      <c r="W442" s="13">
        <f t="shared" si="184"/>
        <v>30942.911999999982</v>
      </c>
      <c r="X442" s="13">
        <f t="shared" si="185"/>
        <v>419.99999999999102</v>
      </c>
      <c r="Y442" s="43">
        <f t="shared" si="166"/>
        <v>0.2708588235294116</v>
      </c>
      <c r="Z442" s="49"/>
      <c r="AA442" s="24"/>
    </row>
    <row r="443" spans="1:27" x14ac:dyDescent="0.2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19.350000000000001</v>
      </c>
      <c r="V443" s="13">
        <f>IF(ISNA(VLOOKUP(LOWER(F443)&amp;H443,Prices!A:C,2,0)),0,VLOOKUP(LOWER(F443)&amp;H443,Prices!A:C,2,0))</f>
        <v>19.12</v>
      </c>
      <c r="W443" s="13">
        <f t="shared" si="184"/>
        <v>7482.0960000000023</v>
      </c>
      <c r="X443" s="13">
        <f t="shared" si="185"/>
        <v>690.00000000000125</v>
      </c>
      <c r="Y443" s="43">
        <f t="shared" si="166"/>
        <v>0.11525101663585956</v>
      </c>
      <c r="Z443" s="49"/>
      <c r="AA443" s="24"/>
    </row>
    <row r="444" spans="1:27" x14ac:dyDescent="0.2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10.24</v>
      </c>
      <c r="W444" s="13">
        <f t="shared" si="184"/>
        <v>7348.5009999999938</v>
      </c>
      <c r="X444" s="13">
        <f t="shared" si="185"/>
        <v>54.999999999998828</v>
      </c>
      <c r="Y444" s="43">
        <f t="shared" si="166"/>
        <v>0.11527964546238911</v>
      </c>
      <c r="Z444" s="49"/>
      <c r="AA444" s="24"/>
    </row>
    <row r="445" spans="1:27" x14ac:dyDescent="0.2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605.09</v>
      </c>
      <c r="V445" s="13">
        <f>IF(ISNA(VLOOKUP(LOWER(F445)&amp;H445,Prices!A:C,2,0)),0,VLOOKUP(LOWER(F445)&amp;H445,Prices!A:C,2,0))</f>
        <v>649.63</v>
      </c>
      <c r="W445" s="13">
        <f t="shared" si="184"/>
        <v>-97498.961980000007</v>
      </c>
      <c r="X445" s="13">
        <f t="shared" si="185"/>
        <v>-13361.999999999989</v>
      </c>
      <c r="Y445" s="43">
        <f t="shared" si="166"/>
        <v>-0.99989705545129193</v>
      </c>
      <c r="Z445" s="49"/>
      <c r="AA445" s="24"/>
    </row>
    <row r="446" spans="1:27" x14ac:dyDescent="0.2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605.09</v>
      </c>
      <c r="V446" s="13">
        <f>IF(ISNA(VLOOKUP(LOWER(F446)&amp;H446,Prices!A:C,2,0)),0,VLOOKUP(LOWER(F446)&amp;H446,Prices!A:C,2,0))</f>
        <v>649.63</v>
      </c>
      <c r="W446" s="13">
        <f t="shared" si="184"/>
        <v>-97131.013028000001</v>
      </c>
      <c r="X446" s="13">
        <f t="shared" si="185"/>
        <v>-13361.999999999989</v>
      </c>
      <c r="Y446" s="43">
        <f t="shared" si="166"/>
        <v>-0.99237426645987747</v>
      </c>
      <c r="Z446" s="49"/>
      <c r="AA446" s="24"/>
    </row>
    <row r="447" spans="1:27" x14ac:dyDescent="0.2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19.350000000000001</v>
      </c>
      <c r="V447" s="13">
        <f>IF(ISNA(VLOOKUP(LOWER(F447)&amp;H447,Prices!A:C,2,0)),0,VLOOKUP(LOWER(F447)&amp;H447,Prices!A:C,2,0))</f>
        <v>19.12</v>
      </c>
      <c r="W447" s="13">
        <f t="shared" si="184"/>
        <v>8171.2679999999946</v>
      </c>
      <c r="X447" s="13">
        <f t="shared" si="185"/>
        <v>690.00000000000125</v>
      </c>
      <c r="Y447" s="43">
        <f t="shared" si="166"/>
        <v>0.1245430269775948</v>
      </c>
      <c r="Z447" s="49"/>
      <c r="AA447" s="24"/>
    </row>
    <row r="448" spans="1:27" x14ac:dyDescent="0.2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11.94</v>
      </c>
      <c r="V448" s="13">
        <f>IF(ISNA(VLOOKUP(LOWER(F448)&amp;H448,Prices!A:C,2,0)),0,VLOOKUP(LOWER(F448)&amp;H448,Prices!A:C,2,0))</f>
        <v>11.88</v>
      </c>
      <c r="W448" s="13">
        <f t="shared" si="184"/>
        <v>30942.911999999982</v>
      </c>
      <c r="X448" s="13">
        <f t="shared" si="185"/>
        <v>419.99999999999102</v>
      </c>
      <c r="Y448" s="43">
        <f t="shared" si="166"/>
        <v>0.2708588235294116</v>
      </c>
      <c r="Z448" s="49"/>
      <c r="AA448" s="24"/>
    </row>
    <row r="449" spans="1:27" x14ac:dyDescent="0.2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19.920000000000002</v>
      </c>
      <c r="V449" s="13">
        <f>IF(ISNA(VLOOKUP(LOWER(F449)&amp;H449,Prices!A:C,2,0)),0,VLOOKUP(LOWER(F449)&amp;H449,Prices!A:C,2,0))</f>
        <v>19.510000000000002</v>
      </c>
      <c r="W449" s="13">
        <f t="shared" si="184"/>
        <v>7098.0319999999965</v>
      </c>
      <c r="X449" s="13">
        <f t="shared" si="185"/>
        <v>410.00000000000011</v>
      </c>
      <c r="Y449" s="43">
        <f t="shared" si="166"/>
        <v>0.2664426426426425</v>
      </c>
      <c r="Z449" s="49"/>
      <c r="AA449" s="24"/>
    </row>
    <row r="450" spans="1:27" x14ac:dyDescent="0.2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2" x14ac:dyDescent="0.2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8.3699999999999992</v>
      </c>
      <c r="V451" s="13">
        <f>IF(ISNA(VLOOKUP(LOWER(F451)&amp;H451,Prices!A:C,2,0)),0,VLOOKUP(LOWER(F451)&amp;H451,Prices!A:C,2,0))</f>
        <v>8.4</v>
      </c>
      <c r="W451" s="13">
        <f t="shared" si="184"/>
        <v>6851.4409999999962</v>
      </c>
      <c r="X451" s="13">
        <f t="shared" si="185"/>
        <v>-105.00000000000398</v>
      </c>
      <c r="Y451" s="43">
        <f t="shared" si="166"/>
        <v>0.18877093263534911</v>
      </c>
      <c r="Z451" s="49" t="s">
        <v>1417</v>
      </c>
      <c r="AA451" s="24"/>
    </row>
    <row r="452" spans="1:27" x14ac:dyDescent="0.2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10.24</v>
      </c>
      <c r="W452" s="13">
        <f t="shared" si="184"/>
        <v>3688.3551999999963</v>
      </c>
      <c r="X452" s="13">
        <f t="shared" si="185"/>
        <v>26.999999999999424</v>
      </c>
      <c r="Y452" s="43">
        <f t="shared" si="166"/>
        <v>0.11756088480907748</v>
      </c>
      <c r="Z452" s="49"/>
      <c r="AA452" s="24"/>
    </row>
    <row r="453" spans="1:27" x14ac:dyDescent="0.2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15.95</v>
      </c>
      <c r="V453" s="13">
        <f>IF(ISNA(VLOOKUP(LOWER(F453)&amp;H453,Prices!A:C,2,0)),0,VLOOKUP(LOWER(F453)&amp;H453,Prices!A:C,2,0))</f>
        <v>15.74</v>
      </c>
      <c r="W453" s="13">
        <f t="shared" si="184"/>
        <v>4005.2299999999991</v>
      </c>
      <c r="X453" s="13">
        <f t="shared" si="185"/>
        <v>209.99999999999909</v>
      </c>
      <c r="Y453" s="43">
        <f t="shared" ref="Y453:Y488" si="189">W453/O453</f>
        <v>0.20259129994941827</v>
      </c>
      <c r="Z453" s="49"/>
      <c r="AA453" s="24"/>
    </row>
    <row r="454" spans="1:27" x14ac:dyDescent="0.2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2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8.3699999999999992</v>
      </c>
      <c r="V455" s="13">
        <f>IF(ISNA(VLOOKUP(LOWER(F455)&amp;H455,Prices!A:C,2,0)),0,VLOOKUP(LOWER(F455)&amp;H455,Prices!A:C,2,0))</f>
        <v>8.4</v>
      </c>
      <c r="W455" s="13">
        <f t="shared" si="184"/>
        <v>3360.3399999999992</v>
      </c>
      <c r="X455" s="13">
        <f t="shared" si="185"/>
        <v>-51.000000000001933</v>
      </c>
      <c r="Y455" s="43">
        <f t="shared" si="189"/>
        <v>0.19024740983977803</v>
      </c>
      <c r="Z455" s="49"/>
      <c r="AA455" s="24"/>
    </row>
    <row r="456" spans="1:27" x14ac:dyDescent="0.2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8.3699999999999992</v>
      </c>
      <c r="V456" s="13">
        <f>IF(ISNA(VLOOKUP(LOWER(F456)&amp;H456,Prices!A:C,2,0)),0,VLOOKUP(LOWER(F456)&amp;H456,Prices!A:C,2,0))</f>
        <v>8.4</v>
      </c>
      <c r="W456" s="13">
        <f t="shared" si="184"/>
        <v>3720.139999999999</v>
      </c>
      <c r="X456" s="13">
        <f t="shared" si="185"/>
        <v>-54.000000000002046</v>
      </c>
      <c r="Y456" s="43">
        <f t="shared" si="189"/>
        <v>0.19720843935538587</v>
      </c>
      <c r="Z456" s="49"/>
      <c r="AA456" s="24"/>
    </row>
    <row r="457" spans="1:27" x14ac:dyDescent="0.2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10.24</v>
      </c>
      <c r="W457" s="13">
        <f t="shared" si="184"/>
        <v>3741.0595999999991</v>
      </c>
      <c r="X457" s="13">
        <f t="shared" si="185"/>
        <v>27.999999999999403</v>
      </c>
      <c r="Y457" s="43">
        <f t="shared" si="189"/>
        <v>0.11527978552939723</v>
      </c>
      <c r="Z457" s="49"/>
      <c r="AA457" s="24"/>
    </row>
    <row r="458" spans="1:27" x14ac:dyDescent="0.2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v>
      </c>
      <c r="V458" s="13">
        <f>IF(ISNA(VLOOKUP(LOWER(F458)&amp;H458,Prices!A:C,2,0)),0,VLOOKUP(LOWER(F458)&amp;H458,Prices!A:C,2,0))</f>
        <v>70.14</v>
      </c>
      <c r="W458" s="13">
        <f t="shared" ref="W458:W473" si="194">IF(I458="B",(V458+T458)*K458,(V458+T458)*K458)</f>
        <v>25731.120000000003</v>
      </c>
      <c r="X458" s="13">
        <f t="shared" ref="X458:X473" si="195">K458*(V458-U458)</f>
        <v>2140.0000000000005</v>
      </c>
      <c r="Y458" s="43">
        <f t="shared" si="189"/>
        <v>0.57952972972972983</v>
      </c>
      <c r="Z458" s="49"/>
      <c r="AA458" s="24"/>
    </row>
    <row r="459" spans="1:27" x14ac:dyDescent="0.2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22.4</v>
      </c>
      <c r="V459" s="13">
        <f>IF(ISNA(VLOOKUP(LOWER(F459)&amp;H459,Prices!A:C,2,0)),0,VLOOKUP(LOWER(F459)&amp;H459,Prices!A:C,2,0))</f>
        <v>22.24</v>
      </c>
      <c r="W459" s="13">
        <f t="shared" si="194"/>
        <v>-9976.4420000000027</v>
      </c>
      <c r="X459" s="13">
        <f t="shared" si="195"/>
        <v>-160.00000000000014</v>
      </c>
      <c r="Y459" s="43">
        <f t="shared" si="189"/>
        <v>-0.30973120149022049</v>
      </c>
      <c r="Z459" s="49"/>
      <c r="AA459" s="24"/>
    </row>
    <row r="460" spans="1:27" x14ac:dyDescent="0.2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2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9.26</v>
      </c>
      <c r="V461" s="13">
        <f>IF(ISNA(VLOOKUP(LOWER(F461)&amp;H461,Prices!A:C,2,0)),0,VLOOKUP(LOWER(F461)&amp;H461,Prices!A:C,2,0))</f>
        <v>9.01</v>
      </c>
      <c r="W461" s="13">
        <f t="shared" si="194"/>
        <v>-11305.864000000003</v>
      </c>
      <c r="X461" s="13">
        <f t="shared" si="195"/>
        <v>-500</v>
      </c>
      <c r="Y461" s="43">
        <f t="shared" si="189"/>
        <v>-0.38560245566166451</v>
      </c>
      <c r="Z461" s="49"/>
      <c r="AA461" s="24"/>
    </row>
    <row r="462" spans="1:27" x14ac:dyDescent="0.2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105.17</v>
      </c>
      <c r="V462" s="13">
        <f>IF(ISNA(VLOOKUP(LOWER(F462)&amp;H462,Prices!A:C,2,0)),0,VLOOKUP(LOWER(F462)&amp;H462,Prices!A:C,2,0))</f>
        <v>107.07</v>
      </c>
      <c r="W462" s="13">
        <f t="shared" si="194"/>
        <v>-471.43760000000157</v>
      </c>
      <c r="X462" s="13">
        <f t="shared" si="195"/>
        <v>379.99999999999829</v>
      </c>
      <c r="Y462" s="43">
        <f t="shared" si="189"/>
        <v>-2.1546508226691113E-2</v>
      </c>
      <c r="Z462" s="49"/>
      <c r="AA462" s="24"/>
    </row>
    <row r="463" spans="1:27" x14ac:dyDescent="0.2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10.79</v>
      </c>
      <c r="V463" s="13">
        <f>IF(ISNA(VLOOKUP(LOWER(F463)&amp;H463,Prices!A:C,2,0)),0,VLOOKUP(LOWER(F463)&amp;H463,Prices!A:C,2,0))</f>
        <v>10.59</v>
      </c>
      <c r="W463" s="13">
        <f t="shared" si="194"/>
        <v>-1804.9999999999998</v>
      </c>
      <c r="X463" s="13">
        <f t="shared" si="195"/>
        <v>-399.99999999999858</v>
      </c>
      <c r="Y463" s="43">
        <f t="shared" si="189"/>
        <v>-7.8546562228024364E-2</v>
      </c>
      <c r="Z463" s="49"/>
      <c r="AA463" s="24"/>
    </row>
    <row r="464" spans="1:27" x14ac:dyDescent="0.2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9.4499999999999993</v>
      </c>
      <c r="V464" s="13">
        <f>IF(ISNA(VLOOKUP(LOWER(F464)&amp;H464,Prices!A:C,2,0)),0,VLOOKUP(LOWER(F464)&amp;H464,Prices!A:C,2,0))</f>
        <v>9.43</v>
      </c>
      <c r="W464" s="13">
        <f t="shared" si="194"/>
        <v>13014.694600000001</v>
      </c>
      <c r="X464" s="13">
        <f t="shared" si="195"/>
        <v>-59.999999999998721</v>
      </c>
      <c r="Y464" s="43">
        <f t="shared" si="189"/>
        <v>0.85230481990831697</v>
      </c>
      <c r="Z464" s="49"/>
      <c r="AA464" s="24"/>
    </row>
    <row r="465" spans="1:27" x14ac:dyDescent="0.2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10.79</v>
      </c>
      <c r="V465" s="13">
        <f>IF(ISNA(VLOOKUP(LOWER(F465)&amp;H465,Prices!A:C,2,0)),0,VLOOKUP(LOWER(F465)&amp;H465,Prices!A:C,2,0))</f>
        <v>10.59</v>
      </c>
      <c r="W465" s="13">
        <f t="shared" si="194"/>
        <v>-1844.9999999999989</v>
      </c>
      <c r="X465" s="13">
        <f t="shared" si="195"/>
        <v>-399.99999999999858</v>
      </c>
      <c r="Y465" s="43">
        <f t="shared" si="189"/>
        <v>-8.0147697654213673E-2</v>
      </c>
      <c r="Z465" s="49"/>
      <c r="AA465" s="24"/>
    </row>
    <row r="466" spans="1:27" x14ac:dyDescent="0.2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31.74</v>
      </c>
      <c r="V466" s="13">
        <f>IF(ISNA(VLOOKUP(LOWER(F466)&amp;H466,Prices!A:C,2,0)),0,VLOOKUP(LOWER(F466)&amp;H466,Prices!A:C,2,0))</f>
        <v>32.24</v>
      </c>
      <c r="W466" s="13">
        <f t="shared" si="194"/>
        <v>-8265.4876000000004</v>
      </c>
      <c r="X466" s="13">
        <f t="shared" si="195"/>
        <v>250.00000000000176</v>
      </c>
      <c r="Y466" s="43">
        <f t="shared" si="189"/>
        <v>-0.33902738310090241</v>
      </c>
      <c r="Z466" s="49"/>
      <c r="AA466" s="24"/>
    </row>
    <row r="467" spans="1:27" x14ac:dyDescent="0.2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22.6</v>
      </c>
      <c r="V467" s="13">
        <f>IF(ISNA(VLOOKUP(LOWER(F467)&amp;H467,Prices!A:C,2,0)),0,VLOOKUP(LOWER(F467)&amp;H467,Prices!A:C,2,0))</f>
        <v>22.56</v>
      </c>
      <c r="W467" s="13">
        <f t="shared" si="194"/>
        <v>17374.451999999997</v>
      </c>
      <c r="X467" s="13">
        <f t="shared" si="195"/>
        <v>-80.0000000000054</v>
      </c>
      <c r="Y467" s="43">
        <f t="shared" si="189"/>
        <v>0.62633208363374182</v>
      </c>
      <c r="Z467" s="49"/>
      <c r="AA467" s="24"/>
    </row>
    <row r="468" spans="1:27" x14ac:dyDescent="0.2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7.13</v>
      </c>
      <c r="V468" s="13">
        <f>IF(ISNA(VLOOKUP(LOWER(F468)&amp;H468,Prices!A:C,2,0)),0,VLOOKUP(LOWER(F468)&amp;H468,Prices!A:C,2,0))</f>
        <v>7.35</v>
      </c>
      <c r="W468" s="13">
        <f t="shared" si="194"/>
        <v>-1285.3196000000012</v>
      </c>
      <c r="X468" s="13">
        <f t="shared" si="195"/>
        <v>439.99999999999949</v>
      </c>
      <c r="Y468" s="43">
        <f t="shared" si="189"/>
        <v>-8.0433016270337998E-2</v>
      </c>
      <c r="Z468" s="49"/>
      <c r="AA468" s="24"/>
    </row>
    <row r="469" spans="1:27" x14ac:dyDescent="0.2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7.13</v>
      </c>
      <c r="V469" s="13">
        <f>IF(ISNA(VLOOKUP(LOWER(F469)&amp;H469,Prices!A:C,2,0)),0,VLOOKUP(LOWER(F469)&amp;H469,Prices!A:C,2,0))</f>
        <v>7.35</v>
      </c>
      <c r="W469" s="13">
        <f t="shared" si="194"/>
        <v>-1305.3200000000018</v>
      </c>
      <c r="X469" s="13">
        <f t="shared" si="195"/>
        <v>439.99999999999949</v>
      </c>
      <c r="Y469" s="43">
        <f t="shared" si="189"/>
        <v>-8.1582500000000113E-2</v>
      </c>
      <c r="Z469" s="49"/>
      <c r="AA469" s="24"/>
    </row>
    <row r="470" spans="1:27" x14ac:dyDescent="0.2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14.16</v>
      </c>
      <c r="V470" s="13">
        <f>IF(ISNA(VLOOKUP(LOWER(F470)&amp;H470,Prices!A:C,2,0)),0,VLOOKUP(LOWER(F470)&amp;H470,Prices!A:C,2,0))</f>
        <v>14.25</v>
      </c>
      <c r="W470" s="13">
        <f t="shared" si="194"/>
        <v>-4145</v>
      </c>
      <c r="X470" s="13">
        <f t="shared" si="195"/>
        <v>89.999999999999858</v>
      </c>
      <c r="Y470" s="43">
        <f t="shared" si="189"/>
        <v>-0.2253942359978249</v>
      </c>
      <c r="Z470" s="49"/>
      <c r="AA470" s="24"/>
    </row>
    <row r="471" spans="1:27" x14ac:dyDescent="0.2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38.700000000000003</v>
      </c>
      <c r="V471" s="13">
        <f>IF(ISNA(VLOOKUP(LOWER(F471)&amp;H471,Prices!A:C,2,0)),0,VLOOKUP(LOWER(F471)&amp;H471,Prices!A:C,2,0))</f>
        <v>38.15</v>
      </c>
      <c r="W471" s="13">
        <f t="shared" si="194"/>
        <v>628.00000000000011</v>
      </c>
      <c r="X471" s="13">
        <f t="shared" si="195"/>
        <v>-165.00000000000128</v>
      </c>
      <c r="Y471" s="43">
        <f t="shared" si="189"/>
        <v>5.80836108028117E-2</v>
      </c>
      <c r="Z471" s="49"/>
      <c r="AA471" s="24"/>
    </row>
    <row r="472" spans="1:27" x14ac:dyDescent="0.2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10.99</v>
      </c>
      <c r="V472" s="13">
        <f>IF(ISNA(VLOOKUP(LOWER(F472)&amp;H472,Prices!A:C,2,0)),0,VLOOKUP(LOWER(F472)&amp;H472,Prices!A:C,2,0))</f>
        <v>10.93</v>
      </c>
      <c r="W472" s="13">
        <f t="shared" si="194"/>
        <v>-865.23580000000061</v>
      </c>
      <c r="X472" s="13">
        <f t="shared" si="195"/>
        <v>-60.000000000000497</v>
      </c>
      <c r="Y472" s="43">
        <f t="shared" si="189"/>
        <v>-7.3387260390161205E-2</v>
      </c>
      <c r="Z472" s="49"/>
      <c r="AA472" s="24"/>
    </row>
    <row r="473" spans="1:27" x14ac:dyDescent="0.2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69.83</v>
      </c>
      <c r="V473" s="13">
        <f>IF(ISNA(VLOOKUP(LOWER(F473)&amp;H473,Prices!A:C,2,0)),0,VLOOKUP(LOWER(F473)&amp;H473,Prices!A:C,2,0))</f>
        <v>70.56</v>
      </c>
      <c r="W473" s="13">
        <f t="shared" si="194"/>
        <v>3696.0000000000009</v>
      </c>
      <c r="X473" s="13">
        <f t="shared" si="195"/>
        <v>73.000000000000398</v>
      </c>
      <c r="Y473" s="43">
        <f t="shared" si="189"/>
        <v>1.1016393442622956</v>
      </c>
      <c r="Z473" s="49"/>
      <c r="AA473" s="24"/>
    </row>
    <row r="474" spans="1:27" x14ac:dyDescent="0.2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105.17</v>
      </c>
      <c r="V474" s="13">
        <f>IF(ISNA(VLOOKUP(LOWER(F474)&amp;H474,Prices!A:C,2,0)),0,VLOOKUP(LOWER(F474)&amp;H474,Prices!A:C,2,0))</f>
        <v>107.07</v>
      </c>
      <c r="W474" s="13">
        <f t="shared" ref="W474:W488" si="201">IF(I474="B",(V474+T474)*K474,(V474+T474)*K474)</f>
        <v>-736.11407999999869</v>
      </c>
      <c r="X474" s="13">
        <f t="shared" ref="X474:X488" si="202">K474*(V474-U474)</f>
        <v>-379.99999999999829</v>
      </c>
      <c r="Y474" s="43">
        <f t="shared" si="189"/>
        <v>-3.5554196290571806E-2</v>
      </c>
      <c r="Z474" s="49"/>
      <c r="AA474" s="24"/>
    </row>
    <row r="475" spans="1:27" x14ac:dyDescent="0.2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22.6</v>
      </c>
      <c r="V475" s="13">
        <f>IF(ISNA(VLOOKUP(LOWER(F475)&amp;H475,Prices!A:C,2,0)),0,VLOOKUP(LOWER(F475)&amp;H475,Prices!A:C,2,0))</f>
        <v>22.56</v>
      </c>
      <c r="W475" s="13">
        <f t="shared" si="201"/>
        <v>-18012.567999999999</v>
      </c>
      <c r="X475" s="13">
        <f t="shared" si="202"/>
        <v>80.0000000000054</v>
      </c>
      <c r="Y475" s="43">
        <f t="shared" si="189"/>
        <v>-0.66369078850405305</v>
      </c>
      <c r="Z475" s="49"/>
      <c r="AA475" s="24"/>
    </row>
    <row r="476" spans="1:27" x14ac:dyDescent="0.2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9.4499999999999993</v>
      </c>
      <c r="V476" s="13">
        <f>IF(ISNA(VLOOKUP(LOWER(F476)&amp;H476,Prices!A:C,2,0)),0,VLOOKUP(LOWER(F476)&amp;H476,Prices!A:C,2,0))</f>
        <v>9.43</v>
      </c>
      <c r="W476" s="13">
        <f t="shared" si="201"/>
        <v>-13609.993999999997</v>
      </c>
      <c r="X476" s="13">
        <f t="shared" si="202"/>
        <v>59.999999999998721</v>
      </c>
      <c r="Y476" s="43">
        <f t="shared" si="189"/>
        <v>-0.92584993197278875</v>
      </c>
      <c r="Z476" s="49"/>
      <c r="AA476" s="24"/>
    </row>
    <row r="477" spans="1:27" x14ac:dyDescent="0.2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10.79</v>
      </c>
      <c r="V477" s="13">
        <f>IF(ISNA(VLOOKUP(LOWER(F477)&amp;H477,Prices!A:C,2,0)),0,VLOOKUP(LOWER(F477)&amp;H477,Prices!A:C,2,0))</f>
        <v>10.59</v>
      </c>
      <c r="W477" s="13">
        <f t="shared" si="201"/>
        <v>3025.4719999999934</v>
      </c>
      <c r="X477" s="13">
        <f t="shared" si="202"/>
        <v>799.99999999999716</v>
      </c>
      <c r="Y477" s="43">
        <f t="shared" si="189"/>
        <v>6.6581690140844918E-2</v>
      </c>
      <c r="Z477" s="49"/>
      <c r="AA477" s="24"/>
    </row>
    <row r="478" spans="1:27" x14ac:dyDescent="0.2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69.83</v>
      </c>
      <c r="V478" s="13">
        <f>IF(ISNA(VLOOKUP(LOWER(F478)&amp;H478,Prices!A:C,2,0)),0,VLOOKUP(LOWER(F478)&amp;H478,Prices!A:C,2,0))</f>
        <v>70.56</v>
      </c>
      <c r="W478" s="13">
        <f t="shared" si="201"/>
        <v>-3845.22</v>
      </c>
      <c r="X478" s="13">
        <f t="shared" si="202"/>
        <v>-73.000000000000398</v>
      </c>
      <c r="Y478" s="43">
        <f t="shared" si="189"/>
        <v>-1.194538676607642</v>
      </c>
      <c r="Z478" s="49"/>
      <c r="AA478" s="24"/>
    </row>
    <row r="479" spans="1:27" x14ac:dyDescent="0.2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31.74</v>
      </c>
      <c r="V479" s="13">
        <f>IF(ISNA(VLOOKUP(LOWER(F479)&amp;H479,Prices!A:C,2,0)),0,VLOOKUP(LOWER(F479)&amp;H479,Prices!A:C,2,0))</f>
        <v>32.24</v>
      </c>
      <c r="W479" s="13">
        <f t="shared" si="201"/>
        <v>7490.8871999999992</v>
      </c>
      <c r="X479" s="13">
        <f t="shared" si="202"/>
        <v>-250.00000000000176</v>
      </c>
      <c r="Y479" s="43">
        <f>W479/O479</f>
        <v>0.31687340101522837</v>
      </c>
      <c r="Z479" s="49"/>
      <c r="AA479" s="24"/>
    </row>
    <row r="480" spans="1:27" x14ac:dyDescent="0.2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9.26</v>
      </c>
      <c r="V480" s="13">
        <f>IF(ISNA(VLOOKUP(LOWER(F480)&amp;H480,Prices!A:C,2,0)),0,VLOOKUP(LOWER(F480)&amp;H480,Prices!A:C,2,0))</f>
        <v>9.01</v>
      </c>
      <c r="W480" s="13">
        <f t="shared" si="201"/>
        <v>10722.464600000003</v>
      </c>
      <c r="X480" s="13">
        <f t="shared" si="202"/>
        <v>500</v>
      </c>
      <c r="Y480" s="43">
        <f>W480/O480</f>
        <v>0.37260536539597605</v>
      </c>
      <c r="Z480" s="49"/>
      <c r="AA480" s="24"/>
    </row>
    <row r="481" spans="1:27" x14ac:dyDescent="0.2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38.700000000000003</v>
      </c>
      <c r="V481" s="13">
        <f>IF(ISNA(VLOOKUP(LOWER(F481)&amp;H481,Prices!A:C,2,0)),0,VLOOKUP(LOWER(F481)&amp;H481,Prices!A:C,2,0))</f>
        <v>38.15</v>
      </c>
      <c r="W481" s="13">
        <f t="shared" si="201"/>
        <v>-878.58000000009895</v>
      </c>
      <c r="X481" s="13">
        <f t="shared" si="202"/>
        <v>165.00000000000128</v>
      </c>
      <c r="Y481" s="43">
        <f t="shared" si="189"/>
        <v>-8.3025893025903158E-2</v>
      </c>
      <c r="Z481" s="49"/>
      <c r="AA481" s="24"/>
    </row>
    <row r="482" spans="1:27" x14ac:dyDescent="0.2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2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10.99</v>
      </c>
      <c r="V483" s="13">
        <f>IF(ISNA(VLOOKUP(LOWER(F483)&amp;H483,Prices!A:C,2,0)),0,VLOOKUP(LOWER(F483)&amp;H483,Prices!A:C,2,0))</f>
        <v>10.93</v>
      </c>
      <c r="W483" s="13">
        <f t="shared" si="201"/>
        <v>633.18840000000159</v>
      </c>
      <c r="X483" s="13">
        <f t="shared" si="202"/>
        <v>60.000000000000497</v>
      </c>
      <c r="Y483" s="43">
        <f t="shared" si="189"/>
        <v>5.4679481865285109E-2</v>
      </c>
      <c r="Z483" s="49"/>
      <c r="AA483" s="24"/>
    </row>
    <row r="484" spans="1:27" x14ac:dyDescent="0.2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7.13</v>
      </c>
      <c r="V484" s="13">
        <f>IF(ISNA(VLOOKUP(LOWER(F484)&amp;H484,Prices!A:C,2,0)),0,VLOOKUP(LOWER(F484)&amp;H484,Prices!A:C,2,0))</f>
        <v>7.35</v>
      </c>
      <c r="W484" s="13">
        <f t="shared" si="201"/>
        <v>1881.7896000000012</v>
      </c>
      <c r="X484" s="13">
        <f t="shared" si="202"/>
        <v>-879.99999999999898</v>
      </c>
      <c r="Y484" s="43">
        <f t="shared" si="189"/>
        <v>6.0082681992337204E-2</v>
      </c>
      <c r="Z484" s="49"/>
      <c r="AA484" s="24"/>
    </row>
    <row r="485" spans="1:27" x14ac:dyDescent="0.2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v>
      </c>
      <c r="V485" s="13">
        <f>IF(ISNA(VLOOKUP(LOWER(F485)&amp;H485,Prices!A:C,2,0)),0,VLOOKUP(LOWER(F485)&amp;H485,Prices!A:C,2,0))</f>
        <v>70.14</v>
      </c>
      <c r="W485" s="13">
        <f t="shared" si="201"/>
        <v>-25683.412000000004</v>
      </c>
      <c r="X485" s="13">
        <f t="shared" si="202"/>
        <v>-2140.0000000000005</v>
      </c>
      <c r="Y485" s="43">
        <f t="shared" si="189"/>
        <v>-0.57702565715569543</v>
      </c>
      <c r="Z485" s="49"/>
      <c r="AA485" s="24"/>
    </row>
    <row r="486" spans="1:27" x14ac:dyDescent="0.2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14.16</v>
      </c>
      <c r="V486" s="13">
        <f>IF(ISNA(VLOOKUP(LOWER(F486)&amp;H486,Prices!A:C,2,0)),0,VLOOKUP(LOWER(F486)&amp;H486,Prices!A:C,2,0))</f>
        <v>14.25</v>
      </c>
      <c r="W486" s="13">
        <f t="shared" si="201"/>
        <v>3886.8399999999992</v>
      </c>
      <c r="X486" s="13">
        <f t="shared" si="202"/>
        <v>-89.999999999999858</v>
      </c>
      <c r="Y486" s="43">
        <f t="shared" si="189"/>
        <v>0.21403303964757706</v>
      </c>
      <c r="Z486" s="49"/>
      <c r="AA486" s="24"/>
    </row>
    <row r="487" spans="1:27" x14ac:dyDescent="0.2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22.4</v>
      </c>
      <c r="V487" s="13">
        <f>IF(ISNA(VLOOKUP(LOWER(F487)&amp;H487,Prices!A:C,2,0)),0,VLOOKUP(LOWER(F487)&amp;H487,Prices!A:C,2,0))</f>
        <v>22.24</v>
      </c>
      <c r="W487" s="13">
        <f t="shared" si="201"/>
        <v>4903.9500000000035</v>
      </c>
      <c r="X487" s="13">
        <f t="shared" si="202"/>
        <v>80.000000000000071</v>
      </c>
      <c r="Y487" s="43">
        <f t="shared" si="189"/>
        <v>0.3056372701776256</v>
      </c>
      <c r="Z487" s="49"/>
      <c r="AA487" s="24"/>
    </row>
    <row r="488" spans="1:27" x14ac:dyDescent="0.2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22.4</v>
      </c>
      <c r="V488" s="13">
        <f>IF(ISNA(VLOOKUP(LOWER(F488)&amp;H488,Prices!A:C,2,0)),0,VLOOKUP(LOWER(F488)&amp;H488,Prices!A:C,2,0))</f>
        <v>22.24</v>
      </c>
      <c r="W488" s="13">
        <f t="shared" si="201"/>
        <v>4799.0600000000004</v>
      </c>
      <c r="X488" s="13">
        <f t="shared" si="202"/>
        <v>80.000000000000071</v>
      </c>
      <c r="Y488" s="43">
        <f t="shared" si="189"/>
        <v>0.3010702634880803</v>
      </c>
      <c r="Z488" s="49"/>
      <c r="AA488" s="24"/>
    </row>
    <row r="489" spans="1:27" x14ac:dyDescent="0.2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v>
      </c>
      <c r="V489" s="13">
        <f>IF(ISNA(VLOOKUP(LOWER(F489)&amp;H489,Prices!A:C,2,0)),0,VLOOKUP(LOWER(F489)&amp;H489,Prices!A:C,2,0))</f>
        <v>10.38</v>
      </c>
      <c r="W489" s="13">
        <f t="shared" ref="W489:W494" si="207">IF(I489="B",(V489+T489)*K489,(V489+T489)*K489)</f>
        <v>-10000.999999999998</v>
      </c>
      <c r="X489" s="13">
        <f t="shared" ref="X489:X494" si="208">K489*(V489-U489)</f>
        <v>-223.99999999999895</v>
      </c>
      <c r="Y489" s="43">
        <f t="shared" ref="Y489:Y494" si="209">W489/O489</f>
        <v>-0.57936507936507931</v>
      </c>
      <c r="Z489" s="49"/>
      <c r="AA489" s="24"/>
    </row>
    <row r="490" spans="1:27" x14ac:dyDescent="0.2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23.83</v>
      </c>
      <c r="V490" s="13">
        <f>IF(ISNA(VLOOKUP(LOWER(F490)&amp;H490,Prices!A:C,2,0)),0,VLOOKUP(LOWER(F490)&amp;H490,Prices!A:C,2,0))</f>
        <v>23.28</v>
      </c>
      <c r="W490" s="13">
        <f t="shared" si="207"/>
        <v>-2927.0000000000005</v>
      </c>
      <c r="X490" s="13">
        <f t="shared" si="208"/>
        <v>-329.99999999999829</v>
      </c>
      <c r="Y490" s="43">
        <f t="shared" si="209"/>
        <v>-0.17329780935464775</v>
      </c>
      <c r="Z490" s="49"/>
      <c r="AA490" s="24"/>
    </row>
    <row r="491" spans="1:27" x14ac:dyDescent="0.2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62.04</v>
      </c>
      <c r="V491" s="13">
        <f>IF(ISNA(VLOOKUP(LOWER(F491)&amp;H491,Prices!A:C,2,0)),0,VLOOKUP(LOWER(F491)&amp;H491,Prices!A:C,2,0))</f>
        <v>63.35</v>
      </c>
      <c r="W491" s="13">
        <f t="shared" si="207"/>
        <v>348.0000000000004</v>
      </c>
      <c r="X491" s="13">
        <f t="shared" si="208"/>
        <v>131.00000000000023</v>
      </c>
      <c r="Y491" s="43">
        <f t="shared" si="209"/>
        <v>5.8174523570712205E-2</v>
      </c>
      <c r="Z491" s="49"/>
      <c r="AA491" s="24"/>
    </row>
    <row r="492" spans="1:27" x14ac:dyDescent="0.2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16.38</v>
      </c>
      <c r="V492" s="13">
        <f>IF(ISNA(VLOOKUP(LOWER(F492)&amp;H492,Prices!A:C,2,0)),0,VLOOKUP(LOWER(F492)&amp;H492,Prices!A:C,2,0))</f>
        <v>15.99</v>
      </c>
      <c r="W492" s="13">
        <f t="shared" si="207"/>
        <v>-1589.1596</v>
      </c>
      <c r="X492" s="13">
        <f t="shared" si="208"/>
        <v>-155.99999999999952</v>
      </c>
      <c r="Y492" s="43">
        <f t="shared" si="209"/>
        <v>-0.19914280701754386</v>
      </c>
      <c r="Z492" s="49"/>
      <c r="AA492" s="24"/>
    </row>
    <row r="493" spans="1:27" x14ac:dyDescent="0.2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11.37</v>
      </c>
      <c r="V493" s="13">
        <f>IF(ISNA(VLOOKUP(LOWER(F493)&amp;H493,Prices!A:C,2,0)),0,VLOOKUP(LOWER(F493)&amp;H493,Prices!A:C,2,0))</f>
        <v>11.2</v>
      </c>
      <c r="W493" s="13">
        <f t="shared" si="207"/>
        <v>-371.07452000000052</v>
      </c>
      <c r="X493" s="13">
        <f t="shared" si="208"/>
        <v>-50.999999999999979</v>
      </c>
      <c r="Y493" s="43">
        <f t="shared" si="209"/>
        <v>-9.9590585077831598E-2</v>
      </c>
      <c r="Z493" s="49"/>
      <c r="AA493" s="24"/>
    </row>
    <row r="494" spans="1:27" x14ac:dyDescent="0.2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v>
      </c>
      <c r="V494" s="13">
        <f>IF(ISNA(VLOOKUP(LOWER(F494)&amp;H494,Prices!A:C,2,0)),0,VLOOKUP(LOWER(F494)&amp;H494,Prices!A:C,2,0))</f>
        <v>10.38</v>
      </c>
      <c r="W494" s="13">
        <f t="shared" si="207"/>
        <v>10106.599999999999</v>
      </c>
      <c r="X494" s="13">
        <f t="shared" si="208"/>
        <v>223.99999999999895</v>
      </c>
      <c r="Y494" s="43">
        <f t="shared" si="209"/>
        <v>0.58100603621730373</v>
      </c>
      <c r="Z494" s="49"/>
      <c r="AA494" s="24"/>
    </row>
    <row r="495" spans="1:27" x14ac:dyDescent="0.2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23.83</v>
      </c>
      <c r="V495" s="13">
        <f>IF(ISNA(VLOOKUP(LOWER(F495)&amp;H495,Prices!A:C,2,0)),0,VLOOKUP(LOWER(F495)&amp;H495,Prices!A:C,2,0))</f>
        <v>23.28</v>
      </c>
      <c r="W495" s="13">
        <f t="shared" ref="W495:W504" si="214">IF(I495="B",(V495+T495)*K495,(V495+T495)*K495)</f>
        <v>2492.5199999999995</v>
      </c>
      <c r="X495" s="13">
        <f t="shared" ref="X495:X504" si="215">K495*(V495-U495)</f>
        <v>329.99999999999829</v>
      </c>
      <c r="Y495" s="43">
        <f t="shared" ref="Y495:Y504" si="216">W495/O495</f>
        <v>0.15122679286494356</v>
      </c>
      <c r="Z495" s="49"/>
      <c r="AA495" s="24"/>
    </row>
    <row r="496" spans="1:27" x14ac:dyDescent="0.2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11.37</v>
      </c>
      <c r="V496" s="13">
        <f>IF(ISNA(VLOOKUP(LOWER(F496)&amp;H496,Prices!A:C,2,0)),0,VLOOKUP(LOWER(F496)&amp;H496,Prices!A:C,2,0))</f>
        <v>11.2</v>
      </c>
      <c r="W496" s="13">
        <f t="shared" si="214"/>
        <v>303.25655999999998</v>
      </c>
      <c r="X496" s="13">
        <f t="shared" si="215"/>
        <v>50.999999999999979</v>
      </c>
      <c r="Y496" s="43">
        <f t="shared" si="216"/>
        <v>8.2586209150326786E-2</v>
      </c>
      <c r="Z496" s="49"/>
      <c r="AA496" s="24"/>
    </row>
    <row r="497" spans="1:27" x14ac:dyDescent="0.2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16.38</v>
      </c>
      <c r="V497" s="13">
        <f>IF(ISNA(VLOOKUP(LOWER(F497)&amp;H497,Prices!A:C,2,0)),0,VLOOKUP(LOWER(F497)&amp;H497,Prices!A:C,2,0))</f>
        <v>15.99</v>
      </c>
      <c r="W497" s="13">
        <f t="shared" si="214"/>
        <v>1478.9522399999989</v>
      </c>
      <c r="X497" s="13">
        <f t="shared" si="215"/>
        <v>155.99999999999952</v>
      </c>
      <c r="Y497" s="43">
        <f t="shared" si="216"/>
        <v>0.1874939452332656</v>
      </c>
      <c r="Z497" s="49"/>
      <c r="AA497" s="24"/>
    </row>
    <row r="498" spans="1:27" x14ac:dyDescent="0.2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62.04</v>
      </c>
      <c r="V498" s="13">
        <f>IF(ISNA(VLOOKUP(LOWER(F498)&amp;H498,Prices!A:C,2,0)),0,VLOOKUP(LOWER(F498)&amp;H498,Prices!A:C,2,0))</f>
        <v>63.35</v>
      </c>
      <c r="W498" s="13">
        <f t="shared" si="214"/>
        <v>-395.94999999999982</v>
      </c>
      <c r="X498" s="13">
        <f t="shared" si="215"/>
        <v>-131.00000000000023</v>
      </c>
      <c r="Y498" s="43">
        <f t="shared" si="216"/>
        <v>-6.6546218487394934E-2</v>
      </c>
      <c r="Z498" s="49"/>
      <c r="AA498" s="24"/>
    </row>
    <row r="499" spans="1:27" x14ac:dyDescent="0.2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2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49.72</v>
      </c>
      <c r="V500" s="13">
        <f>IF(ISNA(VLOOKUP(LOWER(F500)&amp;H500,Prices!A:C,2,0)),0,VLOOKUP(LOWER(F500)&amp;H500,Prices!A:C,2,0))</f>
        <v>50.22</v>
      </c>
      <c r="W500" s="13">
        <f t="shared" si="214"/>
        <v>24214.799999999996</v>
      </c>
      <c r="X500" s="13">
        <f t="shared" si="215"/>
        <v>500</v>
      </c>
      <c r="Y500" s="43">
        <f t="shared" si="216"/>
        <v>0.93133846153846134</v>
      </c>
      <c r="Z500" s="49"/>
      <c r="AA500" s="24"/>
    </row>
    <row r="501" spans="1:27" x14ac:dyDescent="0.2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49.72</v>
      </c>
      <c r="V501" s="13">
        <f>IF(ISNA(VLOOKUP(LOWER(F501)&amp;H501,Prices!A:C,2,0)),0,VLOOKUP(LOWER(F501)&amp;H501,Prices!A:C,2,0))</f>
        <v>50.22</v>
      </c>
      <c r="W501" s="13">
        <f t="shared" si="214"/>
        <v>24184.794000000002</v>
      </c>
      <c r="X501" s="13">
        <f t="shared" si="215"/>
        <v>500</v>
      </c>
      <c r="Y501" s="43">
        <f t="shared" si="216"/>
        <v>0.92911233192470233</v>
      </c>
      <c r="Z501" s="49"/>
      <c r="AA501" s="24"/>
    </row>
    <row r="502" spans="1:27" x14ac:dyDescent="0.2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2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27.2</v>
      </c>
      <c r="W503" s="13">
        <f t="shared" si="214"/>
        <v>14691.265999999992</v>
      </c>
      <c r="X503" s="13">
        <f t="shared" si="215"/>
        <v>59.999999999995168</v>
      </c>
      <c r="Y503" s="43">
        <f t="shared" si="216"/>
        <v>0.37005707808564214</v>
      </c>
      <c r="Z503" s="49"/>
      <c r="AA503" s="24"/>
    </row>
    <row r="504" spans="1:27" x14ac:dyDescent="0.2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39.450000000000003</v>
      </c>
      <c r="V504" s="13">
        <f>IF(ISNA(VLOOKUP(LOWER(F504)&amp;H504,Prices!A:C,2,0)),0,VLOOKUP(LOWER(F504)&amp;H504,Prices!A:C,2,0))</f>
        <v>39.89</v>
      </c>
      <c r="W504" s="13">
        <f t="shared" si="214"/>
        <v>17655</v>
      </c>
      <c r="X504" s="13">
        <f t="shared" si="215"/>
        <v>439.99999999999773</v>
      </c>
      <c r="Y504" s="43">
        <f t="shared" si="216"/>
        <v>0.7941970310391363</v>
      </c>
      <c r="Z504" s="49"/>
      <c r="AA504" s="24"/>
    </row>
    <row r="505" spans="1:27" x14ac:dyDescent="0.2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27.2</v>
      </c>
      <c r="W505" s="13">
        <f>IF(I505="B",(V505+T505)*K505,(V505+T505)*K505)</f>
        <v>-14748.434000000003</v>
      </c>
      <c r="X505" s="13">
        <f>K505*(V505-U505)</f>
        <v>-59.999999999995168</v>
      </c>
      <c r="Y505" s="43">
        <f>W505/O505</f>
        <v>-0.37149707808564242</v>
      </c>
      <c r="Z505" s="49"/>
      <c r="AA505" s="24"/>
    </row>
    <row r="506" spans="1:27" x14ac:dyDescent="0.2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11.11</v>
      </c>
      <c r="W506" s="13">
        <f>IF(I506="B",(V506+T506)*K506,(V506+T506)*K506)</f>
        <v>-15487.540000000003</v>
      </c>
      <c r="X506" s="13">
        <f>K506*(V506-U506)</f>
        <v>-160.00000000000014</v>
      </c>
      <c r="Y506" s="43">
        <f>W506/O506</f>
        <v>-0.4108100795755969</v>
      </c>
      <c r="Z506" s="49"/>
      <c r="AA506" s="24"/>
    </row>
    <row r="507" spans="1:27" x14ac:dyDescent="0.2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2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39.450000000000003</v>
      </c>
      <c r="V508" s="13">
        <f>IF(ISNA(VLOOKUP(LOWER(F508)&amp;H508,Prices!A:C,2,0)),0,VLOOKUP(LOWER(F508)&amp;H508,Prices!A:C,2,0))</f>
        <v>39.89</v>
      </c>
      <c r="W508" s="13">
        <f>IF(I508="B",(V508+T508)*K508,(V508+T508)*K508)</f>
        <v>-17837.080000000005</v>
      </c>
      <c r="X508" s="13">
        <f>K508*(V508-U508)</f>
        <v>-439.99999999999773</v>
      </c>
      <c r="Y508" s="43">
        <f>W508/O508</f>
        <v>-0.80783876811594224</v>
      </c>
      <c r="Z508" s="49"/>
      <c r="AA508" s="24"/>
    </row>
    <row r="509" spans="1:27" x14ac:dyDescent="0.2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49.72</v>
      </c>
      <c r="V509" s="13">
        <f>IF(ISNA(VLOOKUP(LOWER(F509)&amp;H509,Prices!A:C,2,0)),0,VLOOKUP(LOWER(F509)&amp;H509,Prices!A:C,2,0))</f>
        <v>50.22</v>
      </c>
      <c r="W509" s="13">
        <f>IF(I509="B",(V509+T509)*K509,(V509+T509)*K509)</f>
        <v>-48382.544000000002</v>
      </c>
      <c r="X509" s="13">
        <f>K509*(V509-U509)</f>
        <v>-1000</v>
      </c>
      <c r="Y509" s="43">
        <f>W509/O509</f>
        <v>-0.92829132770529554</v>
      </c>
      <c r="Z509" s="49"/>
      <c r="AA509" s="24"/>
    </row>
    <row r="510" spans="1:27" x14ac:dyDescent="0.2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11.11</v>
      </c>
      <c r="W510" s="13">
        <f t="shared" ref="W510:W516" si="221">IF(I510="B",(V510+T510)*K510,(V510+T510)*K510)</f>
        <v>15934.160000000005</v>
      </c>
      <c r="X510" s="13">
        <f t="shared" ref="X510:X516" si="222">K510*(V510-U510)</f>
        <v>160.00000000000014</v>
      </c>
      <c r="Y510" s="43">
        <f t="shared" ref="Y510:Y516" si="223">W510/O510</f>
        <v>0.41712460732984308</v>
      </c>
      <c r="Z510" s="49"/>
      <c r="AA510" s="24"/>
    </row>
    <row r="511" spans="1:27" x14ac:dyDescent="0.2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v>
      </c>
      <c r="V511" s="13">
        <f>IF(ISNA(VLOOKUP(LOWER(F511)&amp;H511,Prices!A:C,2,0)),0,VLOOKUP(LOWER(F511)&amp;H511,Prices!A:C,2,0))</f>
        <v>30.3</v>
      </c>
      <c r="W511" s="13">
        <f t="shared" si="221"/>
        <v>50829.869999999995</v>
      </c>
      <c r="X511" s="13">
        <f t="shared" si="222"/>
        <v>1500.0000000000036</v>
      </c>
      <c r="Y511" s="43">
        <f t="shared" si="223"/>
        <v>0.50501609538002978</v>
      </c>
      <c r="Z511" s="49"/>
      <c r="AA511" s="24"/>
    </row>
    <row r="512" spans="1:27" x14ac:dyDescent="0.2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v>
      </c>
      <c r="V512" s="13">
        <f>IF(ISNA(VLOOKUP(LOWER(F512)&amp;H512,Prices!A:C,2,0)),0,VLOOKUP(LOWER(F512)&amp;H512,Prices!A:C,2,0))</f>
        <v>30.3</v>
      </c>
      <c r="W512" s="13">
        <f t="shared" si="221"/>
        <v>30347.892000000003</v>
      </c>
      <c r="X512" s="13">
        <f t="shared" si="222"/>
        <v>900.00000000000216</v>
      </c>
      <c r="Y512" s="43">
        <f t="shared" si="223"/>
        <v>0.50128662041625383</v>
      </c>
      <c r="Z512" s="49"/>
      <c r="AA512" s="24"/>
    </row>
    <row r="513" spans="1:27" x14ac:dyDescent="0.2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2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6.31</v>
      </c>
      <c r="V514" s="13">
        <f>IF(ISNA(VLOOKUP(LOWER(F514)&amp;H514,Prices!A:C,2,0)),0,VLOOKUP(LOWER(F514)&amp;H514,Prices!A:C,2,0))</f>
        <v>6.33</v>
      </c>
      <c r="W514" s="13">
        <f t="shared" si="221"/>
        <v>-805.26919999999973</v>
      </c>
      <c r="X514" s="13">
        <f t="shared" si="222"/>
        <v>40.000000000000924</v>
      </c>
      <c r="Y514" s="43">
        <f t="shared" si="223"/>
        <v>-5.9826835066864766E-2</v>
      </c>
      <c r="Z514" s="49" t="s">
        <v>1473</v>
      </c>
      <c r="AA514" s="24"/>
    </row>
    <row r="515" spans="1:27" x14ac:dyDescent="0.2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6.31</v>
      </c>
      <c r="V515" s="13">
        <f>IF(ISNA(VLOOKUP(LOWER(F515)&amp;H515,Prices!A:C,2,0)),0,VLOOKUP(LOWER(F515)&amp;H515,Prices!A:C,2,0))</f>
        <v>6.33</v>
      </c>
      <c r="W515" s="13">
        <f t="shared" si="221"/>
        <v>-665.2664000000002</v>
      </c>
      <c r="X515" s="13">
        <f t="shared" si="222"/>
        <v>40.000000000000924</v>
      </c>
      <c r="Y515" s="43">
        <f t="shared" si="223"/>
        <v>-4.9944924924924937E-2</v>
      </c>
      <c r="Z515" s="49"/>
      <c r="AA515" s="24"/>
    </row>
    <row r="516" spans="1:27" x14ac:dyDescent="0.2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7.79</v>
      </c>
      <c r="V516" s="13">
        <f>IF(ISNA(VLOOKUP(LOWER(F516)&amp;H516,Prices!A:C,2,0)),0,VLOOKUP(LOWER(F516)&amp;H516,Prices!A:C,2,0))</f>
        <v>7.74</v>
      </c>
      <c r="W516" s="13">
        <f t="shared" si="221"/>
        <v>-18848.411999999997</v>
      </c>
      <c r="X516" s="13">
        <f t="shared" si="222"/>
        <v>-149.99999999999946</v>
      </c>
      <c r="Y516" s="43">
        <f t="shared" si="223"/>
        <v>-0.44813152639087012</v>
      </c>
      <c r="Z516" s="49" t="s">
        <v>1474</v>
      </c>
      <c r="AA516" s="24"/>
    </row>
    <row r="517" spans="1:27" x14ac:dyDescent="0.2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2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6.31</v>
      </c>
      <c r="V518" s="13">
        <f>IF(ISNA(VLOOKUP(LOWER(F518)&amp;H518,Prices!A:C,2,0)),0,VLOOKUP(LOWER(F518)&amp;H518,Prices!A:C,2,0))</f>
        <v>6.33</v>
      </c>
      <c r="W518" s="13">
        <f t="shared" si="231"/>
        <v>1806.8647999999996</v>
      </c>
      <c r="X518" s="13">
        <f t="shared" si="232"/>
        <v>-80.000000000001847</v>
      </c>
      <c r="Y518" s="43">
        <f t="shared" si="233"/>
        <v>6.6526686303387317E-2</v>
      </c>
      <c r="Z518" s="49"/>
      <c r="AA518" s="24"/>
    </row>
    <row r="519" spans="1:27" x14ac:dyDescent="0.2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v>
      </c>
      <c r="V519" s="13">
        <f>IF(ISNA(VLOOKUP(LOWER(F519)&amp;H519,Prices!A:C,2,0)),0,VLOOKUP(LOWER(F519)&amp;H519,Prices!A:C,2,0))</f>
        <v>30.3</v>
      </c>
      <c r="W519" s="13">
        <f t="shared" si="231"/>
        <v>-40896.479999999996</v>
      </c>
      <c r="X519" s="13">
        <f t="shared" si="232"/>
        <v>-1200.0000000000027</v>
      </c>
      <c r="Y519" s="43">
        <f t="shared" si="233"/>
        <v>-0.50866268656716418</v>
      </c>
      <c r="Z519" s="49"/>
      <c r="AA519" s="24"/>
    </row>
    <row r="520" spans="1:27" x14ac:dyDescent="0.2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v>
      </c>
      <c r="V520" s="13">
        <f>IF(ISNA(VLOOKUP(LOWER(F520)&amp;H520,Prices!A:C,2,0)),0,VLOOKUP(LOWER(F520)&amp;H520,Prices!A:C,2,0))</f>
        <v>35.71</v>
      </c>
      <c r="W520" s="13">
        <f t="shared" si="231"/>
        <v>-9299</v>
      </c>
      <c r="X520" s="13">
        <f t="shared" si="232"/>
        <v>-1390.0000000000005</v>
      </c>
      <c r="Y520" s="43">
        <f t="shared" si="233"/>
        <v>-0.20664444444444444</v>
      </c>
      <c r="Z520" s="49"/>
      <c r="AA520" s="24"/>
    </row>
    <row r="521" spans="1:27" x14ac:dyDescent="0.2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22.4</v>
      </c>
      <c r="V521" s="13">
        <f>IF(ISNA(VLOOKUP(LOWER(F521)&amp;H521,Prices!A:C,2,0)),0,VLOOKUP(LOWER(F521)&amp;H521,Prices!A:C,2,0))</f>
        <v>22.24</v>
      </c>
      <c r="W521" s="13">
        <f t="shared" si="231"/>
        <v>-4565.3600000000015</v>
      </c>
      <c r="X521" s="13">
        <f t="shared" si="232"/>
        <v>-160.00000000000014</v>
      </c>
      <c r="Y521" s="43">
        <f t="shared" si="233"/>
        <v>-0.17034925373134335</v>
      </c>
      <c r="Z521" s="49"/>
      <c r="AA521" s="24"/>
    </row>
    <row r="522" spans="1:27" x14ac:dyDescent="0.2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v>
      </c>
      <c r="V522" s="13">
        <f>IF(ISNA(VLOOKUP(LOWER(F522)&amp;H522,Prices!A:C,2,0)),0,VLOOKUP(LOWER(F522)&amp;H522,Prices!A:C,2,0))</f>
        <v>35.71</v>
      </c>
      <c r="W522" s="13">
        <f t="shared" si="231"/>
        <v>-9238.9879999999994</v>
      </c>
      <c r="X522" s="13">
        <f t="shared" si="232"/>
        <v>-1390.0000000000005</v>
      </c>
      <c r="Y522" s="43">
        <f t="shared" si="233"/>
        <v>-0.20558495772140631</v>
      </c>
      <c r="Z522" s="49"/>
      <c r="AA522" s="24"/>
    </row>
    <row r="523" spans="1:27" x14ac:dyDescent="0.2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22.4</v>
      </c>
      <c r="V523" s="13">
        <f>IF(ISNA(VLOOKUP(LOWER(F523)&amp;H523,Prices!A:C,2,0)),0,VLOOKUP(LOWER(F523)&amp;H523,Prices!A:C,2,0))</f>
        <v>22.24</v>
      </c>
      <c r="W523" s="13">
        <f t="shared" si="231"/>
        <v>-4345.3160000000007</v>
      </c>
      <c r="X523" s="13">
        <f t="shared" si="232"/>
        <v>-160.00000000000014</v>
      </c>
      <c r="Y523" s="43">
        <f t="shared" si="233"/>
        <v>-0.163480662151994</v>
      </c>
      <c r="Z523" s="49"/>
      <c r="AA523" s="24"/>
    </row>
    <row r="524" spans="1:27" x14ac:dyDescent="0.2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v>
      </c>
      <c r="V524" s="13">
        <f>IF(ISNA(VLOOKUP(LOWER(F524)&amp;H524,Prices!A:C,2,0)),0,VLOOKUP(LOWER(F524)&amp;H524,Prices!A:C,2,0))</f>
        <v>35.71</v>
      </c>
      <c r="W524" s="13">
        <f t="shared" si="231"/>
        <v>-9419.0239999999994</v>
      </c>
      <c r="X524" s="13">
        <f t="shared" si="232"/>
        <v>-1390.0000000000005</v>
      </c>
      <c r="Y524" s="43">
        <f t="shared" si="233"/>
        <v>-0.20875496453900708</v>
      </c>
      <c r="Z524" s="49"/>
      <c r="AA524" s="24"/>
    </row>
    <row r="525" spans="1:27" x14ac:dyDescent="0.2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22.4</v>
      </c>
      <c r="V525" s="13">
        <f>IF(ISNA(VLOOKUP(LOWER(F525)&amp;H525,Prices!A:C,2,0)),0,VLOOKUP(LOWER(F525)&amp;H525,Prices!A:C,2,0))</f>
        <v>22.24</v>
      </c>
      <c r="W525" s="13">
        <f t="shared" si="231"/>
        <v>-4225.2920000000031</v>
      </c>
      <c r="X525" s="13">
        <f t="shared" si="232"/>
        <v>-160.00000000000014</v>
      </c>
      <c r="Y525" s="43">
        <f t="shared" si="233"/>
        <v>-0.15968601662887388</v>
      </c>
      <c r="Z525" s="49"/>
      <c r="AA525" s="24"/>
    </row>
    <row r="526" spans="1:27" x14ac:dyDescent="0.2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22.24</v>
      </c>
      <c r="V526" s="13">
        <f>IF(ISNA(VLOOKUP(LOWER(F526)&amp;H526,Prices!A:C,2,0)),0,VLOOKUP(LOWER(F526)&amp;H526,Prices!A:C,2,0))</f>
        <v>22.09</v>
      </c>
      <c r="W526" s="13">
        <f t="shared" si="231"/>
        <v>2110.7468000000013</v>
      </c>
      <c r="X526" s="13">
        <f t="shared" si="232"/>
        <v>-299.99999999999716</v>
      </c>
      <c r="Y526" s="43">
        <f t="shared" si="233"/>
        <v>5.018418449833574E-2</v>
      </c>
      <c r="Z526" s="49"/>
      <c r="AA526" s="24"/>
    </row>
    <row r="527" spans="1:27" x14ac:dyDescent="0.2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22.24</v>
      </c>
      <c r="V527" s="13">
        <f>IF(ISNA(VLOOKUP(LOWER(F527)&amp;H527,Prices!A:C,2,0)),0,VLOOKUP(LOWER(F527)&amp;H527,Prices!A:C,2,0))</f>
        <v>22.09</v>
      </c>
      <c r="W527" s="13">
        <f t="shared" si="231"/>
        <v>2010.7247999999984</v>
      </c>
      <c r="X527" s="13">
        <f t="shared" si="232"/>
        <v>-299.99999999999716</v>
      </c>
      <c r="Y527" s="43">
        <f t="shared" si="233"/>
        <v>4.7692713472485729E-2</v>
      </c>
      <c r="Z527" s="49"/>
      <c r="AA527" s="24"/>
    </row>
    <row r="528" spans="1:27" x14ac:dyDescent="0.2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7.79</v>
      </c>
      <c r="V528" s="13">
        <f>IF(ISNA(VLOOKUP(LOWER(F528)&amp;H528,Prices!A:C,2,0)),0,VLOOKUP(LOWER(F528)&amp;H528,Prices!A:C,2,0))</f>
        <v>7.74</v>
      </c>
      <c r="W528" s="13">
        <f t="shared" si="231"/>
        <v>18280.14</v>
      </c>
      <c r="X528" s="13">
        <f t="shared" si="232"/>
        <v>149.99999999999946</v>
      </c>
      <c r="Y528" s="43">
        <f t="shared" si="233"/>
        <v>0.43995523465703967</v>
      </c>
      <c r="Z528" s="49"/>
      <c r="AA528" s="24"/>
    </row>
    <row r="529" spans="1:27" x14ac:dyDescent="0.2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v>
      </c>
      <c r="V529" s="13">
        <f>IF(ISNA(VLOOKUP(LOWER(F529)&amp;H529,Prices!A:C,2,0)),0,VLOOKUP(LOWER(F529)&amp;H529,Prices!A:C,2,0))</f>
        <v>30.3</v>
      </c>
      <c r="W529" s="13">
        <f t="shared" si="231"/>
        <v>-42214.896000000008</v>
      </c>
      <c r="X529" s="13">
        <f t="shared" si="232"/>
        <v>-1200.0000000000027</v>
      </c>
      <c r="Y529" s="43">
        <f t="shared" si="233"/>
        <v>-0.53382518968133541</v>
      </c>
      <c r="Z529" s="49" t="s">
        <v>1478</v>
      </c>
      <c r="AA529" s="24"/>
    </row>
    <row r="530" spans="1:27" x14ac:dyDescent="0.2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22.24</v>
      </c>
      <c r="V530" s="13">
        <f>IF(ISNA(VLOOKUP(LOWER(F530)&amp;H530,Prices!A:C,2,0)),0,VLOOKUP(LOWER(F530)&amp;H530,Prices!A:C,2,0))</f>
        <v>22.09</v>
      </c>
      <c r="W530" s="13">
        <f t="shared" ref="W530:W532" si="239">IF(I530="B",(V530+T530)*K530,(V530+T530)*K530)</f>
        <v>-5581.1136000000088</v>
      </c>
      <c r="X530" s="13">
        <f t="shared" ref="X530:X532" si="240">K530*(V530-U530)</f>
        <v>599.99999999999432</v>
      </c>
      <c r="Y530" s="43">
        <f t="shared" ref="Y530:Y532" si="241">W530/O530</f>
        <v>-6.7339691119691222E-2</v>
      </c>
      <c r="Z530" s="49"/>
      <c r="AA530" s="24"/>
    </row>
    <row r="531" spans="1:27" x14ac:dyDescent="0.2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22.4</v>
      </c>
      <c r="V531" s="13">
        <f>IF(ISNA(VLOOKUP(LOWER(F531)&amp;H531,Prices!A:C,2,0)),0,VLOOKUP(LOWER(F531)&amp;H531,Prices!A:C,2,0))</f>
        <v>22.24</v>
      </c>
      <c r="W531" s="13">
        <f t="shared" si="239"/>
        <v>11725.752000000015</v>
      </c>
      <c r="X531" s="13">
        <f t="shared" si="240"/>
        <v>480.00000000000045</v>
      </c>
      <c r="Y531" s="43">
        <f t="shared" si="241"/>
        <v>0.14929656226126833</v>
      </c>
      <c r="Z531" s="49"/>
      <c r="AA531" s="24"/>
    </row>
    <row r="532" spans="1:27" x14ac:dyDescent="0.2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v>
      </c>
      <c r="V532" s="13">
        <f>IF(ISNA(VLOOKUP(LOWER(F532)&amp;H532,Prices!A:C,2,0)),0,VLOOKUP(LOWER(F532)&amp;H532,Prices!A:C,2,0))</f>
        <v>35.71</v>
      </c>
      <c r="W532" s="13">
        <f t="shared" si="239"/>
        <v>12246.576000000019</v>
      </c>
      <c r="X532" s="13">
        <f t="shared" si="240"/>
        <v>4170.0000000000018</v>
      </c>
      <c r="Y532" s="43">
        <f t="shared" si="241"/>
        <v>0.1024646586345383</v>
      </c>
      <c r="Z532" s="49"/>
      <c r="AA532" s="24"/>
    </row>
    <row r="533" spans="1:27" x14ac:dyDescent="0.2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12.15</v>
      </c>
      <c r="V533" s="13">
        <f>IF(ISNA(VLOOKUP(LOWER(F533)&amp;H533,Prices!A:C,2,0)),0,VLOOKUP(LOWER(F533)&amp;H533,Prices!A:C,2,0))</f>
        <v>11.86</v>
      </c>
      <c r="W533" s="13">
        <f t="shared" ref="W533:W554" si="246">IF(I533="B",(V533+T533)*K533,(V533+T533)*K533)</f>
        <v>-10809.276</v>
      </c>
      <c r="X533" s="13">
        <f t="shared" ref="X533:X554" si="247">K533*(V533-U533)</f>
        <v>-870.00000000000273</v>
      </c>
      <c r="Y533" s="43">
        <f t="shared" ref="Y533:Y554" si="248">W533/O533</f>
        <v>-0.23305899094437257</v>
      </c>
      <c r="Z533" s="49"/>
      <c r="AA533" s="24"/>
    </row>
    <row r="534" spans="1:27" x14ac:dyDescent="0.2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12.15</v>
      </c>
      <c r="V534" s="13">
        <f>IF(ISNA(VLOOKUP(LOWER(F534)&amp;H534,Prices!A:C,2,0)),0,VLOOKUP(LOWER(F534)&amp;H534,Prices!A:C,2,0))</f>
        <v>11.86</v>
      </c>
      <c r="W534" s="13">
        <f t="shared" si="246"/>
        <v>-10809.276</v>
      </c>
      <c r="X534" s="13">
        <f t="shared" si="247"/>
        <v>-870.00000000000273</v>
      </c>
      <c r="Y534" s="43">
        <f t="shared" si="248"/>
        <v>-0.23305899094437257</v>
      </c>
      <c r="Z534" s="49"/>
      <c r="AA534" s="24"/>
    </row>
    <row r="535" spans="1:27" x14ac:dyDescent="0.2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27.06</v>
      </c>
      <c r="V535" s="13">
        <f>IF(ISNA(VLOOKUP(LOWER(F535)&amp;H535,Prices!A:C,2,0)),0,VLOOKUP(LOWER(F535)&amp;H535,Prices!A:C,2,0))</f>
        <v>26.9</v>
      </c>
      <c r="W535" s="13">
        <f t="shared" si="246"/>
        <v>-3346.8059999999973</v>
      </c>
      <c r="X535" s="13">
        <f t="shared" si="247"/>
        <v>-480.00000000000045</v>
      </c>
      <c r="Y535" s="43">
        <f t="shared" si="248"/>
        <v>-3.9828704034273445E-2</v>
      </c>
      <c r="Z535" s="49"/>
      <c r="AA535" s="24"/>
    </row>
    <row r="536" spans="1:27" x14ac:dyDescent="0.2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27.06</v>
      </c>
      <c r="V536" s="13">
        <f>IF(ISNA(VLOOKUP(LOWER(F536)&amp;H536,Prices!A:C,2,0)),0,VLOOKUP(LOWER(F536)&amp;H536,Prices!A:C,2,0))</f>
        <v>26.9</v>
      </c>
      <c r="W536" s="13">
        <f t="shared" si="246"/>
        <v>-2431.2439999999997</v>
      </c>
      <c r="X536" s="13">
        <f t="shared" si="247"/>
        <v>-320.00000000000028</v>
      </c>
      <c r="Y536" s="43">
        <f t="shared" si="248"/>
        <v>-4.3245179651369613E-2</v>
      </c>
      <c r="Z536" s="49"/>
      <c r="AA536" s="24"/>
    </row>
    <row r="537" spans="1:27" x14ac:dyDescent="0.2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27.06</v>
      </c>
      <c r="V537" s="13">
        <f>IF(ISNA(VLOOKUP(LOWER(F537)&amp;H537,Prices!A:C,2,0)),0,VLOOKUP(LOWER(F537)&amp;H537,Prices!A:C,2,0))</f>
        <v>26.9</v>
      </c>
      <c r="W537" s="13">
        <f t="shared" si="246"/>
        <v>-1155.6100000000029</v>
      </c>
      <c r="X537" s="13">
        <f t="shared" si="247"/>
        <v>-160.00000000000014</v>
      </c>
      <c r="Y537" s="43">
        <f t="shared" si="248"/>
        <v>-4.1198217468805809E-2</v>
      </c>
      <c r="Z537" s="49"/>
      <c r="AA537" s="24"/>
    </row>
    <row r="538" spans="1:27" x14ac:dyDescent="0.2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12.15</v>
      </c>
      <c r="V538" s="13">
        <f>IF(ISNA(VLOOKUP(LOWER(F538)&amp;H538,Prices!A:C,2,0)),0,VLOOKUP(LOWER(F538)&amp;H538,Prices!A:C,2,0))</f>
        <v>11.86</v>
      </c>
      <c r="W538" s="13">
        <f t="shared" si="246"/>
        <v>-6826.1080000000011</v>
      </c>
      <c r="X538" s="13">
        <f t="shared" si="247"/>
        <v>-580.00000000000182</v>
      </c>
      <c r="Y538" s="43">
        <f t="shared" si="248"/>
        <v>-0.22351368696791096</v>
      </c>
      <c r="Z538" s="49"/>
      <c r="AA538" s="24"/>
    </row>
    <row r="539" spans="1:27" x14ac:dyDescent="0.2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12.15</v>
      </c>
      <c r="V539" s="13">
        <f>IF(ISNA(VLOOKUP(LOWER(F539)&amp;H539,Prices!A:C,2,0)),0,VLOOKUP(LOWER(F539)&amp;H539,Prices!A:C,2,0))</f>
        <v>11.86</v>
      </c>
      <c r="W539" s="13">
        <f t="shared" si="246"/>
        <v>-6886.1200000000017</v>
      </c>
      <c r="X539" s="13">
        <f t="shared" si="247"/>
        <v>-580.00000000000182</v>
      </c>
      <c r="Y539" s="43">
        <f t="shared" si="248"/>
        <v>-0.22503660130718961</v>
      </c>
      <c r="Z539" s="49"/>
      <c r="AA539" s="24"/>
    </row>
    <row r="540" spans="1:27" x14ac:dyDescent="0.2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v>
      </c>
      <c r="V540" s="13">
        <f>IF(ISNA(VLOOKUP(LOWER(F540)&amp;H540,Prices!A:C,2,0)),0,VLOOKUP(LOWER(F540)&amp;H540,Prices!A:C,2,0))</f>
        <v>26.3</v>
      </c>
      <c r="W540" s="13">
        <f t="shared" si="246"/>
        <v>29277.516000000007</v>
      </c>
      <c r="X540" s="13">
        <f t="shared" si="247"/>
        <v>500.00000000000711</v>
      </c>
      <c r="Y540" s="43">
        <f t="shared" si="248"/>
        <v>0.28647275929549909</v>
      </c>
      <c r="Z540" s="49"/>
      <c r="AA540" s="24"/>
    </row>
    <row r="541" spans="1:27" x14ac:dyDescent="0.2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11.11</v>
      </c>
      <c r="W541" s="13">
        <f t="shared" si="246"/>
        <v>-23471.358000000007</v>
      </c>
      <c r="X541" s="13">
        <f t="shared" si="247"/>
        <v>-240.00000000000023</v>
      </c>
      <c r="Y541" s="43">
        <f t="shared" si="248"/>
        <v>-0.41330089804543069</v>
      </c>
      <c r="Z541" s="49"/>
      <c r="AA541" s="24"/>
    </row>
    <row r="542" spans="1:27" x14ac:dyDescent="0.2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6.57</v>
      </c>
      <c r="V542" s="13">
        <f>IF(ISNA(VLOOKUP(LOWER(F542)&amp;H542,Prices!A:C,2,0)),0,VLOOKUP(LOWER(F542)&amp;H542,Prices!A:C,2,0))</f>
        <v>6.44</v>
      </c>
      <c r="W542" s="13">
        <f t="shared" si="246"/>
        <v>2785.0000000000009</v>
      </c>
      <c r="X542" s="13">
        <f t="shared" si="247"/>
        <v>-389.99999999999966</v>
      </c>
      <c r="Y542" s="43">
        <f t="shared" si="248"/>
        <v>0.1684815486993346</v>
      </c>
      <c r="Z542" s="49"/>
      <c r="AA542" s="24"/>
    </row>
    <row r="543" spans="1:27" x14ac:dyDescent="0.2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11.11</v>
      </c>
      <c r="W543" s="13">
        <f t="shared" si="246"/>
        <v>-23501.364000000005</v>
      </c>
      <c r="X543" s="13">
        <f t="shared" si="247"/>
        <v>-240.00000000000023</v>
      </c>
      <c r="Y543" s="43">
        <f t="shared" si="248"/>
        <v>-0.41361077085533265</v>
      </c>
      <c r="Z543" s="49"/>
      <c r="AA543" s="24"/>
    </row>
    <row r="544" spans="1:27" x14ac:dyDescent="0.2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11.11</v>
      </c>
      <c r="W544" s="13">
        <f t="shared" si="246"/>
        <v>-7574.9999999999991</v>
      </c>
      <c r="X544" s="13">
        <f t="shared" si="247"/>
        <v>-80.000000000000071</v>
      </c>
      <c r="Y544" s="43">
        <f t="shared" si="248"/>
        <v>-0.40551391862955027</v>
      </c>
      <c r="Z544" s="49"/>
      <c r="AA544" s="24"/>
    </row>
    <row r="545" spans="1:27" x14ac:dyDescent="0.2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7.86</v>
      </c>
      <c r="V545" s="13">
        <f>IF(ISNA(VLOOKUP(LOWER(F545)&amp;H545,Prices!A:C,2,0)),0,VLOOKUP(LOWER(F545)&amp;H545,Prices!A:C,2,0))</f>
        <v>7.7</v>
      </c>
      <c r="W545" s="13">
        <f t="shared" si="246"/>
        <v>8284.8860000000004</v>
      </c>
      <c r="X545" s="13">
        <f t="shared" si="247"/>
        <v>-1600.0000000000014</v>
      </c>
      <c r="Y545" s="43">
        <f t="shared" si="248"/>
        <v>0.1205951382823872</v>
      </c>
      <c r="Z545" s="49"/>
      <c r="AA545" s="24"/>
    </row>
    <row r="546" spans="1:27" x14ac:dyDescent="0.2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7.86</v>
      </c>
      <c r="V546" s="13">
        <f>IF(ISNA(VLOOKUP(LOWER(F546)&amp;H546,Prices!A:C,2,0)),0,VLOOKUP(LOWER(F546)&amp;H546,Prices!A:C,2,0))</f>
        <v>7.7</v>
      </c>
      <c r="W546" s="13">
        <f t="shared" si="246"/>
        <v>9085.0620000000054</v>
      </c>
      <c r="X546" s="13">
        <f t="shared" si="247"/>
        <v>-1600.0000000000014</v>
      </c>
      <c r="Y546" s="43">
        <f t="shared" si="248"/>
        <v>0.13380061855670111</v>
      </c>
      <c r="Z546" s="49"/>
      <c r="AA546" s="24"/>
    </row>
    <row r="547" spans="1:27" x14ac:dyDescent="0.2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7.86</v>
      </c>
      <c r="V547" s="13">
        <f>IF(ISNA(VLOOKUP(LOWER(F547)&amp;H547,Prices!A:C,2,0)),0,VLOOKUP(LOWER(F547)&amp;H547,Prices!A:C,2,0))</f>
        <v>7.7</v>
      </c>
      <c r="W547" s="13">
        <f t="shared" si="246"/>
        <v>1854.7291999999995</v>
      </c>
      <c r="X547" s="13">
        <f t="shared" si="247"/>
        <v>-320.00000000000028</v>
      </c>
      <c r="Y547" s="43">
        <f t="shared" si="248"/>
        <v>0.13698147710487441</v>
      </c>
      <c r="Z547" s="49"/>
      <c r="AA547" s="24"/>
    </row>
    <row r="548" spans="1:27" x14ac:dyDescent="0.2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12.15</v>
      </c>
      <c r="V548" s="13">
        <f>IF(ISNA(VLOOKUP(LOWER(F548)&amp;H548,Prices!A:C,2,0)),0,VLOOKUP(LOWER(F548)&amp;H548,Prices!A:C,2,0))</f>
        <v>11.86</v>
      </c>
      <c r="W548" s="13">
        <f t="shared" si="246"/>
        <v>-3345.0000000000005</v>
      </c>
      <c r="X548" s="13">
        <f t="shared" si="247"/>
        <v>-290.00000000000091</v>
      </c>
      <c r="Y548" s="43">
        <f t="shared" si="248"/>
        <v>-0.22006578947368424</v>
      </c>
      <c r="Z548" s="49"/>
      <c r="AA548" s="24"/>
    </row>
    <row r="549" spans="1:27" x14ac:dyDescent="0.2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7.86</v>
      </c>
      <c r="V549" s="13">
        <f>IF(ISNA(VLOOKUP(LOWER(F549)&amp;H549,Prices!A:C,2,0)),0,VLOOKUP(LOWER(F549)&amp;H549,Prices!A:C,2,0))</f>
        <v>7.7</v>
      </c>
      <c r="W549" s="13">
        <f t="shared" si="246"/>
        <v>2034.7328000000005</v>
      </c>
      <c r="X549" s="13">
        <f t="shared" si="247"/>
        <v>-320.00000000000028</v>
      </c>
      <c r="Y549" s="43">
        <f t="shared" si="248"/>
        <v>0.15230035928143715</v>
      </c>
      <c r="Z549" s="49"/>
      <c r="AA549" s="24"/>
    </row>
    <row r="550" spans="1:27" x14ac:dyDescent="0.2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12.15</v>
      </c>
      <c r="V550" s="13">
        <f>IF(ISNA(VLOOKUP(LOWER(F550)&amp;H550,Prices!A:C,2,0)),0,VLOOKUP(LOWER(F550)&amp;H550,Prices!A:C,2,0))</f>
        <v>11.86</v>
      </c>
      <c r="W550" s="13">
        <f t="shared" si="246"/>
        <v>-6346.0119999999979</v>
      </c>
      <c r="X550" s="13">
        <f t="shared" si="247"/>
        <v>-580.00000000000182</v>
      </c>
      <c r="Y550" s="43">
        <f t="shared" si="248"/>
        <v>-0.21111151031270783</v>
      </c>
      <c r="Z550" s="49"/>
      <c r="AA550" s="24"/>
    </row>
    <row r="551" spans="1:27" x14ac:dyDescent="0.2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v>
      </c>
      <c r="V551" s="13">
        <f>IF(ISNA(VLOOKUP(LOWER(F551)&amp;H551,Prices!A:C,2,0)),0,VLOOKUP(LOWER(F551)&amp;H551,Prices!A:C,2,0))</f>
        <v>26.3</v>
      </c>
      <c r="W551" s="13">
        <f t="shared" si="246"/>
        <v>12051.081199999999</v>
      </c>
      <c r="X551" s="13">
        <f t="shared" si="247"/>
        <v>200.00000000000284</v>
      </c>
      <c r="Y551" s="43">
        <f t="shared" si="248"/>
        <v>0.297263966452886</v>
      </c>
      <c r="Z551" s="49"/>
      <c r="AA551" s="24"/>
    </row>
    <row r="552" spans="1:27" x14ac:dyDescent="0.2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7.86</v>
      </c>
      <c r="V552" s="13">
        <f>IF(ISNA(VLOOKUP(LOWER(F552)&amp;H552,Prices!A:C,2,0)),0,VLOOKUP(LOWER(F552)&amp;H552,Prices!A:C,2,0))</f>
        <v>7.7</v>
      </c>
      <c r="W552" s="13">
        <f t="shared" si="246"/>
        <v>1974.7316000000001</v>
      </c>
      <c r="X552" s="13">
        <f t="shared" si="247"/>
        <v>-320.00000000000028</v>
      </c>
      <c r="Y552" s="43">
        <f t="shared" si="248"/>
        <v>0.14714840536512669</v>
      </c>
      <c r="Z552" s="49"/>
      <c r="AA552" s="24"/>
    </row>
    <row r="553" spans="1:27" x14ac:dyDescent="0.2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5.07</v>
      </c>
      <c r="V553" s="13">
        <f>IF(ISNA(VLOOKUP(LOWER(F553)&amp;H553,Prices!A:C,2,0)),0,VLOOKUP(LOWER(F553)&amp;H553,Prices!A:C,2,0))</f>
        <v>5.0199999999999996</v>
      </c>
      <c r="W553" s="13">
        <f t="shared" si="246"/>
        <v>-455.00000000000182</v>
      </c>
      <c r="X553" s="13">
        <f t="shared" si="247"/>
        <v>-150.00000000000213</v>
      </c>
      <c r="Y553" s="43">
        <f t="shared" si="248"/>
        <v>-2.9335912314635837E-2</v>
      </c>
      <c r="Z553" s="49"/>
      <c r="AA553" s="24"/>
    </row>
    <row r="554" spans="1:27" x14ac:dyDescent="0.2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7.86</v>
      </c>
      <c r="V554" s="13">
        <f>IF(ISNA(VLOOKUP(LOWER(F554)&amp;H554,Prices!A:C,2,0)),0,VLOOKUP(LOWER(F554)&amp;H554,Prices!A:C,2,0))</f>
        <v>7.7</v>
      </c>
      <c r="W554" s="13">
        <f t="shared" si="246"/>
        <v>1874.7296000000001</v>
      </c>
      <c r="X554" s="13">
        <f t="shared" si="247"/>
        <v>-320.00000000000028</v>
      </c>
      <c r="Y554" s="43">
        <f t="shared" si="248"/>
        <v>0.13866343195266273</v>
      </c>
      <c r="Z554" s="49"/>
      <c r="AA554" s="24"/>
    </row>
    <row r="555" spans="1:27" x14ac:dyDescent="0.2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5.07</v>
      </c>
      <c r="V555" s="13">
        <f>IF(ISNA(VLOOKUP(LOWER(F555)&amp;H555,Prices!A:C,2,0)),0,VLOOKUP(LOWER(F555)&amp;H555,Prices!A:C,2,0))</f>
        <v>5.0199999999999996</v>
      </c>
      <c r="W555" s="13">
        <f t="shared" ref="W555:W561" si="253">IF(I555="B",(V555+T555)*K555,(V555+T555)*K555)</f>
        <v>-769.31</v>
      </c>
      <c r="X555" s="13">
        <f t="shared" ref="X555:X561" si="254">K555*(V555-U555)</f>
        <v>150.00000000000213</v>
      </c>
      <c r="Y555" s="43">
        <f t="shared" ref="Y555:Y561" si="255">W555/O555</f>
        <v>-5.3760307477288612E-2</v>
      </c>
      <c r="Z555" s="49"/>
      <c r="AA555" s="24"/>
    </row>
    <row r="556" spans="1:27" x14ac:dyDescent="0.2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12.15</v>
      </c>
      <c r="V556" s="13">
        <f>IF(ISNA(VLOOKUP(LOWER(F556)&amp;H556,Prices!A:C,2,0)),0,VLOOKUP(LOWER(F556)&amp;H556,Prices!A:C,2,0))</f>
        <v>11.86</v>
      </c>
      <c r="W556" s="13">
        <f t="shared" si="253"/>
        <v>29419.416000000012</v>
      </c>
      <c r="X556" s="13">
        <f t="shared" si="254"/>
        <v>3770.0000000000118</v>
      </c>
      <c r="Y556" s="43">
        <f t="shared" si="255"/>
        <v>0.16004469589816131</v>
      </c>
      <c r="Z556" s="49"/>
      <c r="AA556" s="24"/>
    </row>
    <row r="557" spans="1:27" x14ac:dyDescent="0.2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7.86</v>
      </c>
      <c r="V557" s="13">
        <f>IF(ISNA(VLOOKUP(LOWER(F557)&amp;H557,Prices!A:C,2,0)),0,VLOOKUP(LOWER(F557)&amp;H557,Prices!A:C,2,0))</f>
        <v>7.7</v>
      </c>
      <c r="W557" s="13">
        <f t="shared" si="253"/>
        <v>-24033.995999999996</v>
      </c>
      <c r="X557" s="13">
        <f t="shared" si="254"/>
        <v>4480.0000000000036</v>
      </c>
      <c r="Y557" s="43">
        <f t="shared" si="255"/>
        <v>-0.1253075912408759</v>
      </c>
      <c r="Z557" s="49"/>
      <c r="AA557" s="24"/>
    </row>
    <row r="558" spans="1:27" x14ac:dyDescent="0.2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6.57</v>
      </c>
      <c r="V558" s="13">
        <f>IF(ISNA(VLOOKUP(LOWER(F558)&amp;H558,Prices!A:C,2,0)),0,VLOOKUP(LOWER(F558)&amp;H558,Prices!A:C,2,0))</f>
        <v>6.44</v>
      </c>
      <c r="W558" s="13">
        <f t="shared" si="253"/>
        <v>-2841.5000000000009</v>
      </c>
      <c r="X558" s="13">
        <f t="shared" si="254"/>
        <v>389.99999999999966</v>
      </c>
      <c r="Y558" s="43">
        <f t="shared" si="255"/>
        <v>-0.17221212121212126</v>
      </c>
      <c r="Z558" s="49"/>
      <c r="AA558" s="24"/>
    </row>
    <row r="559" spans="1:27" x14ac:dyDescent="0.2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11.11</v>
      </c>
      <c r="W559" s="13">
        <f t="shared" si="253"/>
        <v>50176.280000000006</v>
      </c>
      <c r="X559" s="13">
        <f t="shared" si="254"/>
        <v>560.00000000000045</v>
      </c>
      <c r="Y559" s="43">
        <f t="shared" si="255"/>
        <v>0.39169617486338804</v>
      </c>
      <c r="Z559" s="49"/>
      <c r="AA559" s="24"/>
    </row>
    <row r="560" spans="1:27" x14ac:dyDescent="0.2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27.06</v>
      </c>
      <c r="V560" s="13">
        <f>IF(ISNA(VLOOKUP(LOWER(F560)&amp;H560,Prices!A:C,2,0)),0,VLOOKUP(LOWER(F560)&amp;H560,Prices!A:C,2,0))</f>
        <v>26.9</v>
      </c>
      <c r="W560" s="13">
        <f t="shared" si="253"/>
        <v>5020.0560000000251</v>
      </c>
      <c r="X560" s="13">
        <f t="shared" si="254"/>
        <v>960.00000000000091</v>
      </c>
      <c r="Y560" s="43">
        <f t="shared" si="255"/>
        <v>3.0128772056175878E-2</v>
      </c>
      <c r="Z560" s="49"/>
      <c r="AA560" s="24"/>
    </row>
    <row r="561" spans="1:27" x14ac:dyDescent="0.2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v>
      </c>
      <c r="V561" s="13">
        <f>IF(ISNA(VLOOKUP(LOWER(F561)&amp;H561,Prices!A:C,2,0)),0,VLOOKUP(LOWER(F561)&amp;H561,Prices!A:C,2,0))</f>
        <v>26.3</v>
      </c>
      <c r="W561" s="13">
        <f t="shared" si="253"/>
        <v>-43152.16639999998</v>
      </c>
      <c r="X561" s="13">
        <f t="shared" si="254"/>
        <v>-700.00000000001</v>
      </c>
      <c r="Y561" s="43">
        <f t="shared" si="255"/>
        <v>-0.30578349206349192</v>
      </c>
      <c r="Z561" s="49"/>
      <c r="AA561" s="24"/>
    </row>
    <row r="562" spans="1:27" x14ac:dyDescent="0.2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2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7.19</v>
      </c>
      <c r="W563" s="13">
        <f t="shared" ref="W563" si="260">IF(I563="B",(V563+T563)*K563,(V563+T563)*K563)</f>
        <v>8593.9830000000002</v>
      </c>
      <c r="X563" s="13">
        <f t="shared" ref="X563" si="261">K563*(V563-U563)</f>
        <v>0</v>
      </c>
      <c r="Y563" s="43">
        <f t="shared" ref="Y563" si="262">W563/O563</f>
        <v>0.31422241316270566</v>
      </c>
      <c r="Z563" s="49"/>
      <c r="AA563" s="24"/>
    </row>
    <row r="564" spans="1:27" x14ac:dyDescent="0.2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10.24</v>
      </c>
      <c r="W564" s="13">
        <f t="shared" ref="W564:W575" si="267">IF(I564="B",(V564+T564)*K564,(V564+T564)*K564)</f>
        <v>-304.99999999999972</v>
      </c>
      <c r="X564" s="13">
        <f t="shared" ref="X564:X575" si="268">K564*(V564-U564)</f>
        <v>-19.999999999999574</v>
      </c>
      <c r="Y564" s="43">
        <f t="shared" ref="Y564:Y575" si="269">W564/O564</f>
        <v>-1.4677574590952825E-2</v>
      </c>
      <c r="Z564" s="49"/>
      <c r="AA564" s="24"/>
    </row>
    <row r="565" spans="1:27" x14ac:dyDescent="0.2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25.62</v>
      </c>
      <c r="V565" s="13">
        <f>IF(ISNA(VLOOKUP(LOWER(F565)&amp;H565,Prices!A:C,2,0)),0,VLOOKUP(LOWER(F565)&amp;H565,Prices!A:C,2,0))</f>
        <v>24.87</v>
      </c>
      <c r="W565" s="13">
        <f t="shared" si="267"/>
        <v>8964.3330000000005</v>
      </c>
      <c r="X565" s="13">
        <f t="shared" si="268"/>
        <v>-1125</v>
      </c>
      <c r="Y565" s="43">
        <f t="shared" si="269"/>
        <v>0.31636961355214399</v>
      </c>
      <c r="Z565" s="49"/>
      <c r="AA565" s="24"/>
    </row>
    <row r="566" spans="1:27" x14ac:dyDescent="0.2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25.52</v>
      </c>
      <c r="V566" s="13">
        <f>IF(ISNA(VLOOKUP(LOWER(F566)&amp;H566,Prices!A:C,2,0)),0,VLOOKUP(LOWER(F566)&amp;H566,Prices!A:C,2,0))</f>
        <v>26.43</v>
      </c>
      <c r="W566" s="13">
        <f t="shared" si="267"/>
        <v>-2927.3756000000008</v>
      </c>
      <c r="X566" s="13">
        <f t="shared" si="268"/>
        <v>546.00000000000011</v>
      </c>
      <c r="Y566" s="43">
        <f t="shared" si="269"/>
        <v>-0.15587729499467523</v>
      </c>
      <c r="Z566" s="49"/>
      <c r="AA566" s="24"/>
    </row>
    <row r="567" spans="1:27" x14ac:dyDescent="0.2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10.24</v>
      </c>
      <c r="W567" s="13">
        <f t="shared" si="267"/>
        <v>-184.9999999999996</v>
      </c>
      <c r="X567" s="13">
        <f t="shared" si="268"/>
        <v>-14.99999999999968</v>
      </c>
      <c r="Y567" s="43">
        <f t="shared" si="269"/>
        <v>-1.190476190476188E-2</v>
      </c>
      <c r="Z567" s="49"/>
      <c r="AA567" s="24"/>
    </row>
    <row r="568" spans="1:27" x14ac:dyDescent="0.2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25.62</v>
      </c>
      <c r="V568" s="13">
        <f>IF(ISNA(VLOOKUP(LOWER(F568)&amp;H568,Prices!A:C,2,0)),0,VLOOKUP(LOWER(F568)&amp;H568,Prices!A:C,2,0))</f>
        <v>24.87</v>
      </c>
      <c r="W568" s="13">
        <f t="shared" si="267"/>
        <v>5875</v>
      </c>
      <c r="X568" s="13">
        <f t="shared" si="268"/>
        <v>-750</v>
      </c>
      <c r="Y568" s="43">
        <f t="shared" si="269"/>
        <v>0.3093733543970511</v>
      </c>
      <c r="Z568" s="49"/>
      <c r="AA568" s="24"/>
    </row>
    <row r="569" spans="1:27" x14ac:dyDescent="0.2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58.85</v>
      </c>
      <c r="V569" s="13">
        <f>IF(ISNA(VLOOKUP(LOWER(F569)&amp;H569,Prices!A:C,2,0)),0,VLOOKUP(LOWER(F569)&amp;H569,Prices!A:C,2,0))</f>
        <v>59.8</v>
      </c>
      <c r="W569" s="13">
        <f t="shared" si="267"/>
        <v>25543.149999999998</v>
      </c>
      <c r="X569" s="13">
        <f t="shared" si="268"/>
        <v>949.99999999999568</v>
      </c>
      <c r="Y569" s="43">
        <f t="shared" si="269"/>
        <v>0.74578540145985395</v>
      </c>
      <c r="Z569" s="49"/>
      <c r="AA569" s="24"/>
    </row>
    <row r="570" spans="1:27" x14ac:dyDescent="0.2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58.85</v>
      </c>
      <c r="V570" s="13">
        <f>IF(ISNA(VLOOKUP(LOWER(F570)&amp;H570,Prices!A:C,2,0)),0,VLOOKUP(LOWER(F570)&amp;H570,Prices!A:C,2,0))</f>
        <v>59.8</v>
      </c>
      <c r="W570" s="13">
        <f t="shared" si="267"/>
        <v>25523.145999999997</v>
      </c>
      <c r="X570" s="13">
        <f t="shared" si="268"/>
        <v>949.99999999999568</v>
      </c>
      <c r="Y570" s="43">
        <f t="shared" si="269"/>
        <v>0.74476644295302008</v>
      </c>
      <c r="Z570" s="49"/>
      <c r="AA570" s="24"/>
    </row>
    <row r="571" spans="1:27" x14ac:dyDescent="0.2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19.87</v>
      </c>
      <c r="V571" s="13">
        <f>IF(ISNA(VLOOKUP(LOWER(F571)&amp;H571,Prices!A:C,2,0)),0,VLOOKUP(LOWER(F571)&amp;H571,Prices!A:C,2,0))</f>
        <v>19.600000000000001</v>
      </c>
      <c r="W571" s="13">
        <f t="shared" si="267"/>
        <v>-19091.655999999999</v>
      </c>
      <c r="X571" s="13">
        <f t="shared" si="268"/>
        <v>-539.99999999999909</v>
      </c>
      <c r="Y571" s="43">
        <f t="shared" si="269"/>
        <v>-0.32758503774879888</v>
      </c>
      <c r="Z571" s="49"/>
      <c r="AA571" s="24"/>
    </row>
    <row r="572" spans="1:27" x14ac:dyDescent="0.2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605.09</v>
      </c>
      <c r="V572" s="13">
        <f>IF(ISNA(VLOOKUP(LOWER(F572)&amp;H572,Prices!A:C,2,0)),0,VLOOKUP(LOWER(F572)&amp;H572,Prices!A:C,2,0))</f>
        <v>649.63</v>
      </c>
      <c r="W572" s="13">
        <f t="shared" si="267"/>
        <v>29732.250940000002</v>
      </c>
      <c r="X572" s="13">
        <f t="shared" si="268"/>
        <v>4453.9999999999964</v>
      </c>
      <c r="Y572" s="43">
        <f t="shared" si="269"/>
        <v>0.84411466768872612</v>
      </c>
      <c r="Z572" s="49"/>
      <c r="AA572" s="24"/>
    </row>
    <row r="573" spans="1:27" x14ac:dyDescent="0.2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v>
      </c>
      <c r="V573" s="13">
        <f>IF(ISNA(VLOOKUP(LOWER(F573)&amp;H573,Prices!A:C,2,0)),0,VLOOKUP(LOWER(F573)&amp;H573,Prices!A:C,2,0))</f>
        <v>102.9</v>
      </c>
      <c r="W573" s="13">
        <f t="shared" si="267"/>
        <v>11562.081600000005</v>
      </c>
      <c r="X573" s="13">
        <f t="shared" si="268"/>
        <v>760.00000000000227</v>
      </c>
      <c r="Y573" s="43">
        <f t="shared" si="269"/>
        <v>0.39071646390916481</v>
      </c>
      <c r="Z573" s="49"/>
      <c r="AA573" s="24"/>
    </row>
    <row r="574" spans="1:27" x14ac:dyDescent="0.2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605.09</v>
      </c>
      <c r="V574" s="13">
        <f>IF(ISNA(VLOOKUP(LOWER(F574)&amp;H574,Prices!A:C,2,0)),0,VLOOKUP(LOWER(F574)&amp;H574,Prices!A:C,2,0))</f>
        <v>649.63</v>
      </c>
      <c r="W574" s="13">
        <f t="shared" si="267"/>
        <v>29941.296920000001</v>
      </c>
      <c r="X574" s="13">
        <f t="shared" si="268"/>
        <v>4453.9999999999964</v>
      </c>
      <c r="Y574" s="43">
        <f t="shared" si="269"/>
        <v>0.85512357685497231</v>
      </c>
      <c r="Z574" s="49"/>
      <c r="AA574" s="24"/>
    </row>
    <row r="575" spans="1:27" x14ac:dyDescent="0.2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14.74</v>
      </c>
      <c r="V575" s="13">
        <f>IF(ISNA(VLOOKUP(LOWER(F575)&amp;H575,Prices!A:C,2,0)),0,VLOOKUP(LOWER(F575)&amp;H575,Prices!A:C,2,0))</f>
        <v>14.6</v>
      </c>
      <c r="W575" s="13">
        <f t="shared" si="267"/>
        <v>-3866.6120000000001</v>
      </c>
      <c r="X575" s="13">
        <f t="shared" si="268"/>
        <v>-280.00000000000114</v>
      </c>
      <c r="Y575" s="43">
        <f t="shared" si="269"/>
        <v>-0.11695741076830006</v>
      </c>
      <c r="Z575" s="49"/>
      <c r="AA575" s="24"/>
    </row>
    <row r="576" spans="1:27" x14ac:dyDescent="0.2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47.4</v>
      </c>
      <c r="V576" s="13">
        <f>IF(ISNA(VLOOKUP(LOWER(F576)&amp;H576,Prices!A:C,2,0)),0,VLOOKUP(LOWER(F576)&amp;H576,Prices!A:C,2,0))</f>
        <v>48.09</v>
      </c>
      <c r="W576" s="13">
        <f t="shared" ref="W576:W596" si="274">IF(I576="B",(V576+T576)*K576,(V576+T576)*K576)</f>
        <v>25885.000000000004</v>
      </c>
      <c r="X576" s="13">
        <f t="shared" ref="X576:X596" si="275">K576*(V576-U576)</f>
        <v>690.00000000000477</v>
      </c>
      <c r="Y576" s="43">
        <f t="shared" ref="Y576:Y596" si="276">W576/O576</f>
        <v>1.1659909909909911</v>
      </c>
      <c r="Z576" s="49"/>
      <c r="AA576" s="13"/>
    </row>
    <row r="577" spans="1:27" x14ac:dyDescent="0.2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10.24</v>
      </c>
      <c r="W577" s="13">
        <f t="shared" si="274"/>
        <v>1047.52</v>
      </c>
      <c r="X577" s="13">
        <f t="shared" si="275"/>
        <v>16.999999999999638</v>
      </c>
      <c r="Y577" s="43">
        <f t="shared" si="276"/>
        <v>5.6687050165052218E-2</v>
      </c>
      <c r="Z577" s="49"/>
      <c r="AA577" s="24"/>
    </row>
    <row r="578" spans="1:27" x14ac:dyDescent="0.2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7.19</v>
      </c>
      <c r="W578" s="13">
        <f t="shared" si="274"/>
        <v>-8533.4890000000032</v>
      </c>
      <c r="X578" s="13">
        <f t="shared" si="275"/>
        <v>0</v>
      </c>
      <c r="Y578" s="43">
        <f t="shared" si="276"/>
        <v>-0.3108739162112934</v>
      </c>
      <c r="Z578" s="49"/>
      <c r="AA578" s="24"/>
    </row>
    <row r="579" spans="1:27" x14ac:dyDescent="0.2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605.09</v>
      </c>
      <c r="V579" s="13">
        <f>IF(ISNA(VLOOKUP(LOWER(F579)&amp;H579,Prices!A:C,2,0)),0,VLOOKUP(LOWER(F579)&amp;H579,Prices!A:C,2,0))</f>
        <v>649.63</v>
      </c>
      <c r="W579" s="13">
        <f t="shared" si="274"/>
        <v>29955.3</v>
      </c>
      <c r="X579" s="13">
        <f t="shared" si="275"/>
        <v>4453.9999999999964</v>
      </c>
      <c r="Y579" s="43">
        <f t="shared" si="276"/>
        <v>0.85586571428571423</v>
      </c>
      <c r="Z579" s="49"/>
      <c r="AA579" s="24"/>
    </row>
    <row r="580" spans="1:27" x14ac:dyDescent="0.2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58.85</v>
      </c>
      <c r="V580" s="13">
        <f>IF(ISNA(VLOOKUP(LOWER(F580)&amp;H580,Prices!A:C,2,0)),0,VLOOKUP(LOWER(F580)&amp;H580,Prices!A:C,2,0))</f>
        <v>59.8</v>
      </c>
      <c r="W580" s="13">
        <f t="shared" si="274"/>
        <v>-50982.439999999995</v>
      </c>
      <c r="X580" s="13">
        <f t="shared" si="275"/>
        <v>-1899.9999999999914</v>
      </c>
      <c r="Y580" s="43">
        <f t="shared" si="276"/>
        <v>-0.74210247452692857</v>
      </c>
      <c r="Z580" s="49"/>
      <c r="AA580" s="24"/>
    </row>
    <row r="581" spans="1:27" x14ac:dyDescent="0.2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2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2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v>
      </c>
      <c r="V583" s="13">
        <f>IF(ISNA(VLOOKUP(LOWER(F583)&amp;H583,Prices!A:C,2,0)),0,VLOOKUP(LOWER(F583)&amp;H583,Prices!A:C,2,0))</f>
        <v>102.9</v>
      </c>
      <c r="W583" s="13">
        <f t="shared" si="274"/>
        <v>11934.156000000001</v>
      </c>
      <c r="X583" s="13">
        <f t="shared" si="275"/>
        <v>760.00000000000227</v>
      </c>
      <c r="Y583" s="43">
        <f t="shared" si="276"/>
        <v>0.40842422997946615</v>
      </c>
      <c r="Z583" s="49"/>
      <c r="AA583" s="24"/>
    </row>
    <row r="584" spans="1:27" x14ac:dyDescent="0.2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19.87</v>
      </c>
      <c r="V584" s="13">
        <f>IF(ISNA(VLOOKUP(LOWER(F584)&amp;H584,Prices!A:C,2,0)),0,VLOOKUP(LOWER(F584)&amp;H584,Prices!A:C,2,0))</f>
        <v>19.600000000000001</v>
      </c>
      <c r="W584" s="13">
        <f t="shared" si="274"/>
        <v>19809.103999999999</v>
      </c>
      <c r="X584" s="13">
        <f t="shared" si="275"/>
        <v>539.99999999999909</v>
      </c>
      <c r="Y584" s="43">
        <f t="shared" si="276"/>
        <v>0.33529289099526066</v>
      </c>
      <c r="Z584" s="49"/>
      <c r="AA584" s="24"/>
    </row>
    <row r="585" spans="1:27" x14ac:dyDescent="0.2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36.18</v>
      </c>
      <c r="V585" s="13">
        <f>IF(ISNA(VLOOKUP(LOWER(F585)&amp;H585,Prices!A:C,2,0)),0,VLOOKUP(LOWER(F585)&amp;H585,Prices!A:C,2,0))</f>
        <v>36</v>
      </c>
      <c r="W585" s="13">
        <f t="shared" si="274"/>
        <v>5164.9999999999991</v>
      </c>
      <c r="X585" s="13">
        <f t="shared" si="275"/>
        <v>-89.999999999999858</v>
      </c>
      <c r="Y585" s="43">
        <f t="shared" si="276"/>
        <v>0.40257209664848004</v>
      </c>
      <c r="Z585" s="49"/>
      <c r="AA585" s="24"/>
    </row>
    <row r="586" spans="1:27" x14ac:dyDescent="0.2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21.19</v>
      </c>
      <c r="V586" s="13">
        <f>IF(ISNA(VLOOKUP(LOWER(F586)&amp;H586,Prices!A:C,2,0)),0,VLOOKUP(LOWER(F586)&amp;H586,Prices!A:C,2,0))</f>
        <v>20.260000000000002</v>
      </c>
      <c r="W586" s="13">
        <f t="shared" si="274"/>
        <v>-340.2092999999997</v>
      </c>
      <c r="X586" s="13">
        <f t="shared" si="275"/>
        <v>-464.99999999999989</v>
      </c>
      <c r="Y586" s="43">
        <f t="shared" si="276"/>
        <v>-3.2509249880554203E-2</v>
      </c>
      <c r="Z586" s="49"/>
      <c r="AA586" s="24"/>
    </row>
    <row r="587" spans="1:27" x14ac:dyDescent="0.2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49.96</v>
      </c>
      <c r="V587" s="13">
        <f>IF(ISNA(VLOOKUP(LOWER(F587)&amp;H587,Prices!A:C,2,0)),0,VLOOKUP(LOWER(F587)&amp;H587,Prices!A:C,2,0))</f>
        <v>50.72</v>
      </c>
      <c r="W587" s="13">
        <f t="shared" si="274"/>
        <v>6442</v>
      </c>
      <c r="X587" s="13">
        <f t="shared" si="275"/>
        <v>227.9999999999994</v>
      </c>
      <c r="Y587" s="43">
        <f t="shared" si="276"/>
        <v>0.73463336754475994</v>
      </c>
      <c r="Z587" s="49"/>
      <c r="AA587" s="24"/>
    </row>
    <row r="588" spans="1:27" x14ac:dyDescent="0.2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12.4</v>
      </c>
      <c r="V588" s="13">
        <f>IF(ISNA(VLOOKUP(LOWER(F588)&amp;H588,Prices!A:C,2,0)),0,VLOOKUP(LOWER(F588)&amp;H588,Prices!A:C,2,0))</f>
        <v>12.3</v>
      </c>
      <c r="W588" s="13">
        <f t="shared" si="274"/>
        <v>-3350.1898999999985</v>
      </c>
      <c r="X588" s="13">
        <f t="shared" si="275"/>
        <v>-49.999999999999822</v>
      </c>
      <c r="Y588" s="43">
        <f t="shared" si="276"/>
        <v>-0.35283727224855171</v>
      </c>
      <c r="Z588" s="49"/>
      <c r="AA588" s="24"/>
    </row>
    <row r="589" spans="1:27" x14ac:dyDescent="0.2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5.07</v>
      </c>
      <c r="V589" s="13">
        <f>IF(ISNA(VLOOKUP(LOWER(F589)&amp;H589,Prices!A:C,2,0)),0,VLOOKUP(LOWER(F589)&amp;H589,Prices!A:C,2,0))</f>
        <v>5.0199999999999996</v>
      </c>
      <c r="W589" s="13">
        <f t="shared" si="274"/>
        <v>-505.0000000000008</v>
      </c>
      <c r="X589" s="13">
        <f t="shared" si="275"/>
        <v>-100.00000000000142</v>
      </c>
      <c r="Y589" s="43">
        <f t="shared" si="276"/>
        <v>-4.7912713472485845E-2</v>
      </c>
      <c r="Z589" s="49"/>
      <c r="AA589" s="24"/>
    </row>
    <row r="590" spans="1:27" x14ac:dyDescent="0.2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2.36</v>
      </c>
      <c r="V590" s="13">
        <f>IF(ISNA(VLOOKUP(LOWER(F590)&amp;H590,Prices!A:C,2,0)),0,VLOOKUP(LOWER(F590)&amp;H590,Prices!A:C,2,0))</f>
        <v>2.3199999999999998</v>
      </c>
      <c r="W590" s="13">
        <f t="shared" si="274"/>
        <v>-1145.1620000000019</v>
      </c>
      <c r="X590" s="13">
        <f t="shared" si="275"/>
        <v>-120.00000000000011</v>
      </c>
      <c r="Y590" s="43">
        <f t="shared" si="276"/>
        <v>-0.14137802469135824</v>
      </c>
      <c r="Z590" s="49"/>
      <c r="AA590" s="24"/>
    </row>
    <row r="591" spans="1:27" x14ac:dyDescent="0.2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46.69</v>
      </c>
      <c r="V591" s="13">
        <f>IF(ISNA(VLOOKUP(LOWER(F591)&amp;H591,Prices!A:C,2,0)),0,VLOOKUP(LOWER(F591)&amp;H591,Prices!A:C,2,0))</f>
        <v>47.07</v>
      </c>
      <c r="W591" s="13">
        <f t="shared" si="274"/>
        <v>1615.0000000000005</v>
      </c>
      <c r="X591" s="13">
        <f t="shared" si="275"/>
        <v>76.000000000000512</v>
      </c>
      <c r="Y591" s="43">
        <f t="shared" si="276"/>
        <v>0.20721067487811143</v>
      </c>
      <c r="Z591" s="49"/>
      <c r="AA591" s="24"/>
    </row>
    <row r="592" spans="1:27" x14ac:dyDescent="0.2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10.24</v>
      </c>
      <c r="W592" s="13">
        <f t="shared" si="274"/>
        <v>1001.5400000000018</v>
      </c>
      <c r="X592" s="13">
        <f t="shared" si="275"/>
        <v>17.999999999999616</v>
      </c>
      <c r="Y592" s="43">
        <f t="shared" si="276"/>
        <v>5.1471888169390571E-2</v>
      </c>
      <c r="Z592" s="49"/>
      <c r="AA592" s="24"/>
    </row>
    <row r="593" spans="1:27" x14ac:dyDescent="0.2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14.74</v>
      </c>
      <c r="V593" s="13">
        <f>IF(ISNA(VLOOKUP(LOWER(F593)&amp;H593,Prices!A:C,2,0)),0,VLOOKUP(LOWER(F593)&amp;H593,Prices!A:C,2,0))</f>
        <v>14.6</v>
      </c>
      <c r="W593" s="13">
        <f t="shared" si="274"/>
        <v>4359.6800000000012</v>
      </c>
      <c r="X593" s="13">
        <f t="shared" si="275"/>
        <v>280.00000000000114</v>
      </c>
      <c r="Y593" s="43">
        <f t="shared" si="276"/>
        <v>0.12975238095238098</v>
      </c>
      <c r="Z593" s="49"/>
      <c r="AA593" s="24"/>
    </row>
    <row r="594" spans="1:27" x14ac:dyDescent="0.2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27.06</v>
      </c>
      <c r="V594" s="13">
        <f>IF(ISNA(VLOOKUP(LOWER(F594)&amp;H594,Prices!A:C,2,0)),0,VLOOKUP(LOWER(F594)&amp;H594,Prices!A:C,2,0))</f>
        <v>26.9</v>
      </c>
      <c r="W594" s="13">
        <f t="shared" si="274"/>
        <v>159.99999999999943</v>
      </c>
      <c r="X594" s="13">
        <f t="shared" si="275"/>
        <v>-48.000000000000043</v>
      </c>
      <c r="Y594" s="43">
        <f t="shared" si="276"/>
        <v>2.0240354206198536E-2</v>
      </c>
      <c r="Z594" s="49"/>
      <c r="AA594" s="24"/>
    </row>
    <row r="595" spans="1:27" x14ac:dyDescent="0.2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12.56</v>
      </c>
      <c r="V595" s="13">
        <f>IF(ISNA(VLOOKUP(LOWER(F595)&amp;H595,Prices!A:C,2,0)),0,VLOOKUP(LOWER(F595)&amp;H595,Prices!A:C,2,0))</f>
        <v>12.51</v>
      </c>
      <c r="W595" s="13">
        <f t="shared" si="274"/>
        <v>-2274.9999999999995</v>
      </c>
      <c r="X595" s="13">
        <f t="shared" si="275"/>
        <v>-25.000000000000355</v>
      </c>
      <c r="Y595" s="43">
        <f t="shared" si="276"/>
        <v>-0.26686217008797647</v>
      </c>
      <c r="Z595" s="49"/>
      <c r="AA595" s="24"/>
    </row>
    <row r="596" spans="1:27" x14ac:dyDescent="0.2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38.700000000000003</v>
      </c>
      <c r="V596" s="13">
        <f>IF(ISNA(VLOOKUP(LOWER(F596)&amp;H596,Prices!A:C,2,0)),0,VLOOKUP(LOWER(F596)&amp;H596,Prices!A:C,2,0))</f>
        <v>38.15</v>
      </c>
      <c r="W596" s="13">
        <f t="shared" si="274"/>
        <v>-363.00000000000097</v>
      </c>
      <c r="X596" s="13">
        <f t="shared" si="275"/>
        <v>-110.00000000000085</v>
      </c>
      <c r="Y596" s="43">
        <f t="shared" si="276"/>
        <v>-4.5443164747120804E-2</v>
      </c>
      <c r="Z596" s="49"/>
      <c r="AA596" s="24"/>
    </row>
    <row r="597" spans="1:27" x14ac:dyDescent="0.2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12.56</v>
      </c>
      <c r="V597" s="13">
        <f>IF(ISNA(VLOOKUP(LOWER(F597)&amp;H597,Prices!A:C,2,0)),0,VLOOKUP(LOWER(F597)&amp;H597,Prices!A:C,2,0))</f>
        <v>12.51</v>
      </c>
      <c r="W597" s="13">
        <f t="shared" ref="W597:W624" si="285">IF(I597="B",(V597+T597)*K597,(V597+T597)*K597)</f>
        <v>2261.4700000000003</v>
      </c>
      <c r="X597" s="13">
        <f t="shared" ref="X597:X624" si="286">K597*(V597-U597)</f>
        <v>25.000000000000355</v>
      </c>
      <c r="Y597" s="43">
        <f t="shared" ref="Y597:Y624" si="287">W597/O597</f>
        <v>0.26511957796014068</v>
      </c>
      <c r="Z597" s="49"/>
      <c r="AA597" s="24"/>
    </row>
    <row r="598" spans="1:27" x14ac:dyDescent="0.2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2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46.84</v>
      </c>
      <c r="V599" s="13">
        <f>IF(ISNA(VLOOKUP(LOWER(F599)&amp;H599,Prices!A:C,2,0)),0,VLOOKUP(LOWER(F599)&amp;H599,Prices!A:C,2,0))</f>
        <v>45.84</v>
      </c>
      <c r="W599" s="13">
        <f t="shared" si="285"/>
        <v>-1493.3047999999978</v>
      </c>
      <c r="X599" s="13">
        <f t="shared" si="286"/>
        <v>-300</v>
      </c>
      <c r="Y599" s="43">
        <f t="shared" si="287"/>
        <v>-9.7985879265091724E-2</v>
      </c>
      <c r="Z599" s="49"/>
      <c r="AA599" s="24"/>
    </row>
    <row r="600" spans="1:27" x14ac:dyDescent="0.2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11.18</v>
      </c>
      <c r="V600" s="13">
        <f>IF(ISNA(VLOOKUP(LOWER(F600)&amp;H600,Prices!A:C,2,0)),0,VLOOKUP(LOWER(F600)&amp;H600,Prices!A:C,2,0))</f>
        <v>11.26</v>
      </c>
      <c r="W600" s="13">
        <f t="shared" si="285"/>
        <v>-2445.0000000000005</v>
      </c>
      <c r="X600" s="13">
        <f t="shared" si="286"/>
        <v>80.000000000000071</v>
      </c>
      <c r="Y600" s="43">
        <f t="shared" si="287"/>
        <v>-0.17846715328467155</v>
      </c>
      <c r="Z600" s="49"/>
      <c r="AA600" s="24"/>
    </row>
    <row r="601" spans="1:27" x14ac:dyDescent="0.2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47.4</v>
      </c>
      <c r="V601" s="13">
        <f>IF(ISNA(VLOOKUP(LOWER(F601)&amp;H601,Prices!A:C,2,0)),0,VLOOKUP(LOWER(F601)&amp;H601,Prices!A:C,2,0))</f>
        <v>48.09</v>
      </c>
      <c r="W601" s="13">
        <f t="shared" si="285"/>
        <v>-25657.460000000003</v>
      </c>
      <c r="X601" s="13">
        <f t="shared" si="286"/>
        <v>-690.00000000000477</v>
      </c>
      <c r="Y601" s="43">
        <f t="shared" si="287"/>
        <v>-1.1423624220837045</v>
      </c>
      <c r="Z601" s="49"/>
      <c r="AA601" s="24"/>
    </row>
    <row r="602" spans="1:27" x14ac:dyDescent="0.2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36.18</v>
      </c>
      <c r="V602" s="13">
        <f>IF(ISNA(VLOOKUP(LOWER(F602)&amp;H602,Prices!A:C,2,0)),0,VLOOKUP(LOWER(F602)&amp;H602,Prices!A:C,2,0))</f>
        <v>36</v>
      </c>
      <c r="W602" s="13">
        <f t="shared" si="285"/>
        <v>-5127.8899999999985</v>
      </c>
      <c r="X602" s="13">
        <f t="shared" si="286"/>
        <v>89.999999999999858</v>
      </c>
      <c r="Y602" s="43">
        <f t="shared" si="287"/>
        <v>-0.39781923972071359</v>
      </c>
      <c r="Z602" s="49"/>
      <c r="AA602" s="24"/>
    </row>
    <row r="603" spans="1:27" x14ac:dyDescent="0.2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27.06</v>
      </c>
      <c r="V603" s="13">
        <f>IF(ISNA(VLOOKUP(LOWER(F603)&amp;H603,Prices!A:C,2,0)),0,VLOOKUP(LOWER(F603)&amp;H603,Prices!A:C,2,0))</f>
        <v>26.9</v>
      </c>
      <c r="W603" s="13">
        <f t="shared" si="285"/>
        <v>-156.92999999999876</v>
      </c>
      <c r="X603" s="13">
        <f t="shared" si="286"/>
        <v>48.000000000000043</v>
      </c>
      <c r="Y603" s="43">
        <f t="shared" si="287"/>
        <v>-1.9799394398183037E-2</v>
      </c>
      <c r="Z603" s="49"/>
      <c r="AA603" s="24"/>
    </row>
    <row r="604" spans="1:27" x14ac:dyDescent="0.2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25.62</v>
      </c>
      <c r="V604" s="13">
        <f>IF(ISNA(VLOOKUP(LOWER(F604)&amp;H604,Prices!A:C,2,0)),0,VLOOKUP(LOWER(F604)&amp;H604,Prices!A:C,2,0))</f>
        <v>24.87</v>
      </c>
      <c r="W604" s="13">
        <f t="shared" si="285"/>
        <v>-7707.1600000000008</v>
      </c>
      <c r="X604" s="13">
        <f t="shared" si="286"/>
        <v>900</v>
      </c>
      <c r="Y604" s="43">
        <f t="shared" si="287"/>
        <v>-0.34773326114419784</v>
      </c>
      <c r="Z604" s="49"/>
      <c r="AA604" s="24"/>
    </row>
    <row r="605" spans="1:27" x14ac:dyDescent="0.2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25.62</v>
      </c>
      <c r="V605" s="13">
        <f>IF(ISNA(VLOOKUP(LOWER(F605)&amp;H605,Prices!A:C,2,0)),0,VLOOKUP(LOWER(F605)&amp;H605,Prices!A:C,2,0))</f>
        <v>24.87</v>
      </c>
      <c r="W605" s="13">
        <f t="shared" si="285"/>
        <v>-3808.1300000000006</v>
      </c>
      <c r="X605" s="13">
        <f t="shared" si="286"/>
        <v>450</v>
      </c>
      <c r="Y605" s="43">
        <f t="shared" si="287"/>
        <v>-0.34215004492362988</v>
      </c>
      <c r="Z605" s="49"/>
      <c r="AA605" s="24"/>
    </row>
    <row r="606" spans="1:27" x14ac:dyDescent="0.2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v>
      </c>
      <c r="V606" s="13">
        <f>IF(ISNA(VLOOKUP(LOWER(F606)&amp;H606,Prices!A:C,2,0)),0,VLOOKUP(LOWER(F606)&amp;H606,Prices!A:C,2,0))</f>
        <v>102.9</v>
      </c>
      <c r="W606" s="13">
        <f t="shared" si="285"/>
        <v>-11647.459600000002</v>
      </c>
      <c r="X606" s="13">
        <f t="shared" si="286"/>
        <v>-760.00000000000227</v>
      </c>
      <c r="Y606" s="43">
        <f t="shared" si="287"/>
        <v>-0.39418774874780027</v>
      </c>
      <c r="Z606" s="49"/>
      <c r="AA606" s="24"/>
    </row>
    <row r="607" spans="1:27" x14ac:dyDescent="0.2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2.36</v>
      </c>
      <c r="V607" s="13">
        <f>IF(ISNA(VLOOKUP(LOWER(F607)&amp;H607,Prices!A:C,2,0)),0,VLOOKUP(LOWER(F607)&amp;H607,Prices!A:C,2,0))</f>
        <v>2.3199999999999998</v>
      </c>
      <c r="W607" s="13">
        <f t="shared" si="285"/>
        <v>530.89960000000099</v>
      </c>
      <c r="X607" s="13">
        <f t="shared" si="286"/>
        <v>60.000000000000057</v>
      </c>
      <c r="Y607" s="43">
        <f t="shared" si="287"/>
        <v>0.13206457711442809</v>
      </c>
      <c r="Z607" s="49"/>
      <c r="AA607" s="24"/>
    </row>
    <row r="608" spans="1:27" x14ac:dyDescent="0.2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5.07</v>
      </c>
      <c r="V608" s="13">
        <f>IF(ISNA(VLOOKUP(LOWER(F608)&amp;H608,Prices!A:C,2,0)),0,VLOOKUP(LOWER(F608)&amp;H608,Prices!A:C,2,0))</f>
        <v>5.0199999999999996</v>
      </c>
      <c r="W608" s="13">
        <f t="shared" si="285"/>
        <v>229.74000000000049</v>
      </c>
      <c r="X608" s="13">
        <f t="shared" si="286"/>
        <v>50.000000000000711</v>
      </c>
      <c r="Y608" s="43">
        <f t="shared" si="287"/>
        <v>4.3676806083650287E-2</v>
      </c>
      <c r="Z608" s="49"/>
      <c r="AA608" s="24"/>
    </row>
    <row r="609" spans="1:27" x14ac:dyDescent="0.2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46.69</v>
      </c>
      <c r="V609" s="13">
        <f>IF(ISNA(VLOOKUP(LOWER(F609)&amp;H609,Prices!A:C,2,0)),0,VLOOKUP(LOWER(F609)&amp;H609,Prices!A:C,2,0))</f>
        <v>47.07</v>
      </c>
      <c r="W609" s="13">
        <f t="shared" si="285"/>
        <v>-1646.7799999999997</v>
      </c>
      <c r="X609" s="13">
        <f t="shared" si="286"/>
        <v>-76.000000000000512</v>
      </c>
      <c r="Y609" s="43">
        <f t="shared" si="287"/>
        <v>-0.2116683804627249</v>
      </c>
      <c r="Z609" s="49"/>
      <c r="AA609" s="24"/>
    </row>
    <row r="610" spans="1:27" x14ac:dyDescent="0.2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2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25.62</v>
      </c>
      <c r="V611" s="13">
        <f>IF(ISNA(VLOOKUP(LOWER(F611)&amp;H611,Prices!A:C,2,0)),0,VLOOKUP(LOWER(F611)&amp;H611,Prices!A:C,2,0))</f>
        <v>24.87</v>
      </c>
      <c r="W611" s="13">
        <f t="shared" si="285"/>
        <v>-4490.9400000000014</v>
      </c>
      <c r="X611" s="13">
        <f t="shared" si="286"/>
        <v>525</v>
      </c>
      <c r="Y611" s="43">
        <f t="shared" si="287"/>
        <v>-0.34716604823747693</v>
      </c>
      <c r="Z611" s="49"/>
      <c r="AA611" s="24"/>
    </row>
    <row r="612" spans="1:27" x14ac:dyDescent="0.2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v>
      </c>
      <c r="V612" s="13">
        <f>IF(ISNA(VLOOKUP(LOWER(F612)&amp;H612,Prices!A:C,2,0)),0,VLOOKUP(LOWER(F612)&amp;H612,Prices!A:C,2,0))</f>
        <v>102.9</v>
      </c>
      <c r="W612" s="13">
        <f t="shared" si="285"/>
        <v>-11763.316400000002</v>
      </c>
      <c r="X612" s="13">
        <f t="shared" si="286"/>
        <v>-760.00000000000227</v>
      </c>
      <c r="Y612" s="43">
        <f t="shared" si="287"/>
        <v>-0.39967777928785003</v>
      </c>
      <c r="Z612" s="49"/>
      <c r="AA612" s="24"/>
    </row>
    <row r="613" spans="1:27" x14ac:dyDescent="0.2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5.07</v>
      </c>
      <c r="V613" s="13">
        <f>IF(ISNA(VLOOKUP(LOWER(F613)&amp;H613,Prices!A:C,2,0)),0,VLOOKUP(LOWER(F613)&amp;H613,Prices!A:C,2,0))</f>
        <v>5.0199999999999996</v>
      </c>
      <c r="W613" s="13">
        <f t="shared" si="285"/>
        <v>139.83000000000078</v>
      </c>
      <c r="X613" s="13">
        <f t="shared" si="286"/>
        <v>50.000000000000711</v>
      </c>
      <c r="Y613" s="43">
        <f t="shared" si="287"/>
        <v>2.704642166344309E-2</v>
      </c>
      <c r="Z613" s="49"/>
      <c r="AA613" s="24"/>
    </row>
    <row r="614" spans="1:27" x14ac:dyDescent="0.2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2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49.96</v>
      </c>
      <c r="V615" s="13">
        <f>IF(ISNA(VLOOKUP(LOWER(F615)&amp;H615,Prices!A:C,2,0)),0,VLOOKUP(LOWER(F615)&amp;H615,Prices!A:C,2,0))</f>
        <v>50.72</v>
      </c>
      <c r="W615" s="13">
        <f t="shared" si="285"/>
        <v>-4256.8999999999996</v>
      </c>
      <c r="X615" s="13">
        <f t="shared" si="286"/>
        <v>-151.9999999999996</v>
      </c>
      <c r="Y615" s="43">
        <f t="shared" si="287"/>
        <v>-0.72175313665649365</v>
      </c>
      <c r="Z615" s="49"/>
      <c r="AA615" s="24"/>
    </row>
    <row r="616" spans="1:27" x14ac:dyDescent="0.2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25.52</v>
      </c>
      <c r="V616" s="13">
        <f>IF(ISNA(VLOOKUP(LOWER(F616)&amp;H616,Prices!A:C,2,0)),0,VLOOKUP(LOWER(F616)&amp;H616,Prices!A:C,2,0))</f>
        <v>26.43</v>
      </c>
      <c r="W616" s="13">
        <f t="shared" si="285"/>
        <v>2831.9157200000009</v>
      </c>
      <c r="X616" s="13">
        <f t="shared" si="286"/>
        <v>-546.00000000000011</v>
      </c>
      <c r="Y616" s="43">
        <f t="shared" si="287"/>
        <v>0.15132605108474942</v>
      </c>
      <c r="Z616" s="49"/>
      <c r="AA616" s="24"/>
    </row>
    <row r="617" spans="1:27" x14ac:dyDescent="0.2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605.09</v>
      </c>
      <c r="V617" s="13">
        <f>IF(ISNA(VLOOKUP(LOWER(F617)&amp;H617,Prices!A:C,2,0)),0,VLOOKUP(LOWER(F617)&amp;H617,Prices!A:C,2,0))</f>
        <v>649.63</v>
      </c>
      <c r="W617" s="13">
        <f t="shared" si="285"/>
        <v>-90856.075199999992</v>
      </c>
      <c r="X617" s="13">
        <f t="shared" si="286"/>
        <v>-13361.999999999989</v>
      </c>
      <c r="Y617" s="43">
        <f t="shared" si="287"/>
        <v>-0.87227414746543774</v>
      </c>
      <c r="Z617" s="49"/>
      <c r="AA617" s="24"/>
    </row>
    <row r="618" spans="1:27" x14ac:dyDescent="0.2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49.96</v>
      </c>
      <c r="V618" s="13">
        <f>IF(ISNA(VLOOKUP(LOWER(F618)&amp;H618,Prices!A:C,2,0)),0,VLOOKUP(LOWER(F618)&amp;H618,Prices!A:C,2,0))</f>
        <v>50.72</v>
      </c>
      <c r="W618" s="13">
        <f t="shared" si="285"/>
        <v>-2131.9499999999998</v>
      </c>
      <c r="X618" s="13">
        <f t="shared" si="286"/>
        <v>-75.999999999999801</v>
      </c>
      <c r="Y618" s="43">
        <f t="shared" si="287"/>
        <v>-0.72318521031207594</v>
      </c>
      <c r="Z618" s="49"/>
      <c r="AA618" s="24"/>
    </row>
    <row r="619" spans="1:27" x14ac:dyDescent="0.2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14.74</v>
      </c>
      <c r="V619" s="13">
        <f>IF(ISNA(VLOOKUP(LOWER(F619)&amp;H619,Prices!A:C,2,0)),0,VLOOKUP(LOWER(F619)&amp;H619,Prices!A:C,2,0))</f>
        <v>14.7</v>
      </c>
      <c r="W619" s="13">
        <f t="shared" si="285"/>
        <v>-1555.3249999999998</v>
      </c>
      <c r="X619" s="13">
        <f t="shared" si="286"/>
        <v>-40.000000000000924</v>
      </c>
      <c r="Y619" s="43">
        <f t="shared" si="287"/>
        <v>-9.571230769230768E-2</v>
      </c>
      <c r="Z619" s="49"/>
      <c r="AA619" s="24"/>
    </row>
    <row r="620" spans="1:27" x14ac:dyDescent="0.2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19.350000000000001</v>
      </c>
      <c r="V620" s="13">
        <f>IF(ISNA(VLOOKUP(LOWER(F620)&amp;H620,Prices!A:C,2,0)),0,VLOOKUP(LOWER(F620)&amp;H620,Prices!A:C,2,0))</f>
        <v>19.12</v>
      </c>
      <c r="W620" s="13">
        <f t="shared" si="285"/>
        <v>-2059.9999999999986</v>
      </c>
      <c r="X620" s="13">
        <f t="shared" si="286"/>
        <v>-115.00000000000021</v>
      </c>
      <c r="Y620" s="43">
        <f t="shared" si="287"/>
        <v>-0.17735686612139462</v>
      </c>
      <c r="Z620" s="49"/>
      <c r="AA620" s="24"/>
    </row>
    <row r="621" spans="1:27" x14ac:dyDescent="0.2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13.32</v>
      </c>
      <c r="W621" s="13">
        <f t="shared" si="285"/>
        <v>-1600.9999999999998</v>
      </c>
      <c r="X621" s="13">
        <f t="shared" si="286"/>
        <v>-42.000000000000171</v>
      </c>
      <c r="Y621" s="43">
        <f t="shared" si="287"/>
        <v>-0.16697955778055901</v>
      </c>
      <c r="Z621" s="49"/>
      <c r="AA621" s="24"/>
    </row>
    <row r="622" spans="1:27" x14ac:dyDescent="0.2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21.39</v>
      </c>
      <c r="W622" s="13">
        <f t="shared" si="285"/>
        <v>-387.05041999999992</v>
      </c>
      <c r="X622" s="13">
        <f t="shared" si="286"/>
        <v>-23.000000000000043</v>
      </c>
      <c r="Y622" s="43">
        <f t="shared" si="287"/>
        <v>-0.15353051170170565</v>
      </c>
      <c r="Z622" s="49"/>
      <c r="AA622" s="24"/>
    </row>
    <row r="623" spans="1:27" x14ac:dyDescent="0.2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2.36</v>
      </c>
      <c r="V623" s="13">
        <f>IF(ISNA(VLOOKUP(LOWER(F623)&amp;H623,Prices!A:C,2,0)),0,VLOOKUP(LOWER(F623)&amp;H623,Prices!A:C,2,0))</f>
        <v>2.3199999999999998</v>
      </c>
      <c r="W623" s="13">
        <f t="shared" si="285"/>
        <v>530.89960000000099</v>
      </c>
      <c r="X623" s="13">
        <f t="shared" si="286"/>
        <v>60.000000000000057</v>
      </c>
      <c r="Y623" s="43">
        <f t="shared" si="287"/>
        <v>0.13206457711442809</v>
      </c>
      <c r="Z623" s="49"/>
      <c r="AA623" s="24"/>
    </row>
    <row r="624" spans="1:27" x14ac:dyDescent="0.2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21.19</v>
      </c>
      <c r="V624" s="13">
        <f>IF(ISNA(VLOOKUP(LOWER(F624)&amp;H624,Prices!A:C,2,0)),0,VLOOKUP(LOWER(F624)&amp;H624,Prices!A:C,2,0))</f>
        <v>20.260000000000002</v>
      </c>
      <c r="W624" s="13">
        <f t="shared" si="285"/>
        <v>254.39199999999929</v>
      </c>
      <c r="X624" s="13">
        <f t="shared" si="286"/>
        <v>464.99999999999989</v>
      </c>
      <c r="Y624" s="43">
        <f t="shared" si="287"/>
        <v>2.4460769230769161E-2</v>
      </c>
      <c r="Z624" s="49"/>
      <c r="AA624" s="24"/>
    </row>
    <row r="625" spans="1:27" x14ac:dyDescent="0.2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21.39</v>
      </c>
      <c r="W625" s="13">
        <f t="shared" ref="W625:W632" si="292">IF(I625="B",(V625+T625)*K625,(V625+T625)*K625)</f>
        <v>471.3276399999998</v>
      </c>
      <c r="X625" s="13">
        <f t="shared" ref="X625:X632" si="293">K625*(V625-U625)</f>
        <v>23.000000000000043</v>
      </c>
      <c r="Y625" s="43">
        <f t="shared" ref="Y625:Y632" si="294">W625/O625</f>
        <v>0.1800334759358288</v>
      </c>
      <c r="Z625" s="49"/>
      <c r="AA625" s="24"/>
    </row>
    <row r="626" spans="1:27" x14ac:dyDescent="0.2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46.84</v>
      </c>
      <c r="V626" s="13">
        <f>IF(ISNA(VLOOKUP(LOWER(F626)&amp;H626,Prices!A:C,2,0)),0,VLOOKUP(LOWER(F626)&amp;H626,Prices!A:C,2,0))</f>
        <v>45.84</v>
      </c>
      <c r="W626" s="13">
        <f t="shared" si="292"/>
        <v>1797.1185999999996</v>
      </c>
      <c r="X626" s="13">
        <f t="shared" si="293"/>
        <v>300</v>
      </c>
      <c r="Y626" s="43">
        <f t="shared" si="294"/>
        <v>0.11542187540141295</v>
      </c>
      <c r="Z626" s="49"/>
      <c r="AA626" s="24"/>
    </row>
    <row r="627" spans="1:27" x14ac:dyDescent="0.2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19.350000000000001</v>
      </c>
      <c r="V627" s="13">
        <f>IF(ISNA(VLOOKUP(LOWER(F627)&amp;H627,Prices!A:C,2,0)),0,VLOOKUP(LOWER(F627)&amp;H627,Prices!A:C,2,0))</f>
        <v>19.12</v>
      </c>
      <c r="W627" s="13">
        <f t="shared" si="292"/>
        <v>2213.2099999999982</v>
      </c>
      <c r="X627" s="13">
        <f t="shared" si="293"/>
        <v>115.00000000000021</v>
      </c>
      <c r="Y627" s="43">
        <f t="shared" si="294"/>
        <v>0.18771925360474964</v>
      </c>
      <c r="Z627" s="49"/>
      <c r="AA627" s="24"/>
    </row>
    <row r="628" spans="1:27" x14ac:dyDescent="0.2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38.700000000000003</v>
      </c>
      <c r="V628" s="13">
        <f>IF(ISNA(VLOOKUP(LOWER(F628)&amp;H628,Prices!A:C,2,0)),0,VLOOKUP(LOWER(F628)&amp;H628,Prices!A:C,2,0))</f>
        <v>38.15</v>
      </c>
      <c r="W628" s="13">
        <f t="shared" si="292"/>
        <v>337.02000000000112</v>
      </c>
      <c r="X628" s="13">
        <f t="shared" si="293"/>
        <v>110.00000000000085</v>
      </c>
      <c r="Y628" s="43">
        <f t="shared" si="294"/>
        <v>4.223308270676706E-2</v>
      </c>
      <c r="Z628" s="49"/>
      <c r="AA628" s="24"/>
    </row>
    <row r="629" spans="1:27" x14ac:dyDescent="0.2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12.4</v>
      </c>
      <c r="V629" s="13">
        <f>IF(ISNA(VLOOKUP(LOWER(F629)&amp;H629,Prices!A:C,2,0)),0,VLOOKUP(LOWER(F629)&amp;H629,Prices!A:C,2,0))</f>
        <v>12.3</v>
      </c>
      <c r="W629" s="13">
        <f t="shared" si="292"/>
        <v>3075.5751999999993</v>
      </c>
      <c r="X629" s="13">
        <f t="shared" si="293"/>
        <v>49.999999999999822</v>
      </c>
      <c r="Y629" s="43">
        <f t="shared" si="294"/>
        <v>0.3328544588744588</v>
      </c>
      <c r="Z629" s="49"/>
      <c r="AA629" s="24"/>
    </row>
    <row r="630" spans="1:27" x14ac:dyDescent="0.2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2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14.74</v>
      </c>
      <c r="V631" s="13">
        <f>IF(ISNA(VLOOKUP(LOWER(F631)&amp;H631,Prices!A:C,2,0)),0,VLOOKUP(LOWER(F631)&amp;H631,Prices!A:C,2,0))</f>
        <v>14.7</v>
      </c>
      <c r="W631" s="13">
        <f t="shared" si="292"/>
        <v>1538.4148000000018</v>
      </c>
      <c r="X631" s="13">
        <f t="shared" si="293"/>
        <v>40.000000000000924</v>
      </c>
      <c r="Y631" s="43">
        <f t="shared" si="294"/>
        <v>9.4613456334563445E-2</v>
      </c>
      <c r="Z631" s="49"/>
      <c r="AA631" s="24"/>
    </row>
    <row r="632" spans="1:27" x14ac:dyDescent="0.2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13.32</v>
      </c>
      <c r="W632" s="13">
        <f t="shared" si="292"/>
        <v>1551.4400000000003</v>
      </c>
      <c r="X632" s="13">
        <f t="shared" si="293"/>
        <v>42.000000000000171</v>
      </c>
      <c r="Y632" s="43">
        <f t="shared" si="294"/>
        <v>0.16231847666875918</v>
      </c>
      <c r="Z632" s="49"/>
      <c r="AA632" s="24"/>
    </row>
    <row r="633" spans="1:27" x14ac:dyDescent="0.2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16.38</v>
      </c>
      <c r="V633" s="13">
        <f>IF(ISNA(VLOOKUP(LOWER(F633)&amp;H633,Prices!A:C,2,0)),0,VLOOKUP(LOWER(F633)&amp;H633,Prices!A:C,2,0))</f>
        <v>15.99</v>
      </c>
      <c r="W633" s="13">
        <f>IF(I633="B",(V633+T633)*K633,(V633+T633)*K633)</f>
        <v>-3015.3800000000024</v>
      </c>
      <c r="X633" s="13">
        <f t="shared" ref="X633:X639" si="299">K633*(V633-U633)</f>
        <v>-389.99999999999881</v>
      </c>
      <c r="Y633" s="43">
        <f t="shared" ref="Y633:Y639" si="300">W633/O633</f>
        <v>-0.15870421052631592</v>
      </c>
      <c r="Z633" s="49"/>
      <c r="AA633" s="24"/>
    </row>
    <row r="634" spans="1:27" x14ac:dyDescent="0.2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60.26</v>
      </c>
      <c r="V634" s="13">
        <f>IF(ISNA(VLOOKUP(LOWER(F634)&amp;H634,Prices!A:C,2,0)),0,VLOOKUP(LOWER(F634)&amp;H634,Prices!A:C,2,0))</f>
        <v>60.83</v>
      </c>
      <c r="W634" s="13">
        <f t="shared" ref="W634:W639" si="301">IF(I634="B",(V634+T634)*K634,(V634+T634)*K634)</f>
        <v>15730.080200000004</v>
      </c>
      <c r="X634" s="13">
        <f t="shared" si="299"/>
        <v>570.00000000000023</v>
      </c>
      <c r="Y634" s="43">
        <f t="shared" si="300"/>
        <v>0.34885961854069647</v>
      </c>
      <c r="Z634" s="49"/>
      <c r="AA634" s="24"/>
    </row>
    <row r="635" spans="1:27" x14ac:dyDescent="0.2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40.549999999999997</v>
      </c>
      <c r="V635" s="13">
        <f>IF(ISNA(VLOOKUP(LOWER(F635)&amp;H635,Prices!A:C,2,0)),0,VLOOKUP(LOWER(F635)&amp;H635,Prices!A:C,2,0))</f>
        <v>41.52</v>
      </c>
      <c r="W635" s="13">
        <f t="shared" si="301"/>
        <v>12933.712400000004</v>
      </c>
      <c r="X635" s="46">
        <f>K635*(V635-U635)</f>
        <v>970.00000000000591</v>
      </c>
      <c r="Y635" s="43">
        <f t="shared" si="300"/>
        <v>0.45254417074877551</v>
      </c>
      <c r="Z635" s="49"/>
      <c r="AA635" s="24"/>
    </row>
    <row r="636" spans="1:27" x14ac:dyDescent="0.2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40.549999999999997</v>
      </c>
      <c r="V636" s="13">
        <f>IF(ISNA(VLOOKUP(LOWER(F636)&amp;H636,Prices!A:C,2,0)),0,VLOOKUP(LOWER(F636)&amp;H636,Prices!A:C,2,0))</f>
        <v>41.52</v>
      </c>
      <c r="W636" s="13">
        <f t="shared" si="301"/>
        <v>6554.7160000000031</v>
      </c>
      <c r="X636" s="46">
        <f>K636*(V636-U636)</f>
        <v>485.00000000000296</v>
      </c>
      <c r="Y636" s="43">
        <f t="shared" si="300"/>
        <v>0.46159971830985935</v>
      </c>
      <c r="Z636" s="49"/>
      <c r="AA636" s="24"/>
    </row>
    <row r="637" spans="1:27" x14ac:dyDescent="0.2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19.920000000000002</v>
      </c>
      <c r="V637" s="13">
        <f>IF(ISNA(VLOOKUP(LOWER(F637)&amp;H637,Prices!A:C,2,0)),0,VLOOKUP(LOWER(F637)&amp;H637,Prices!A:C,2,0))</f>
        <v>19.510000000000002</v>
      </c>
      <c r="W637" s="13">
        <f t="shared" si="301"/>
        <v>-6505.2020000000002</v>
      </c>
      <c r="X637" s="13">
        <f t="shared" si="299"/>
        <v>-410.00000000000011</v>
      </c>
      <c r="Y637" s="43">
        <f t="shared" si="300"/>
        <v>-0.2501038831218762</v>
      </c>
      <c r="Z637" s="49"/>
      <c r="AA637" s="24"/>
    </row>
    <row r="638" spans="1:27" x14ac:dyDescent="0.2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66.27</v>
      </c>
      <c r="V638" s="13">
        <f>IF(ISNA(VLOOKUP(LOWER(F638)&amp;H638,Prices!A:C,2,0)),0,VLOOKUP(LOWER(F638)&amp;H638,Prices!A:C,2,0))</f>
        <v>65.88</v>
      </c>
      <c r="W638" s="13">
        <f>IF(I638="B",(V638+T638)*K638,(V638+T638)*K638)</f>
        <v>8469.5106999999971</v>
      </c>
      <c r="X638" s="46">
        <f t="shared" si="299"/>
        <v>-195.00000000000028</v>
      </c>
      <c r="Y638" s="43">
        <f t="shared" si="300"/>
        <v>0.34618886981401992</v>
      </c>
      <c r="Z638" s="49"/>
      <c r="AA638" s="24"/>
    </row>
    <row r="639" spans="1:27" x14ac:dyDescent="0.2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11.18</v>
      </c>
      <c r="V639" s="13">
        <f>IF(ISNA(VLOOKUP(LOWER(F639)&amp;H639,Prices!A:C,2,0)),0,VLOOKUP(LOWER(F639)&amp;H639,Prices!A:C,2,0))</f>
        <v>11.26</v>
      </c>
      <c r="W639" s="13">
        <f t="shared" si="301"/>
        <v>2151.5699999999997</v>
      </c>
      <c r="X639" s="13">
        <f t="shared" si="299"/>
        <v>-80.000000000000071</v>
      </c>
      <c r="Y639" s="43">
        <f t="shared" si="300"/>
        <v>0.16020625465376021</v>
      </c>
      <c r="Z639" s="49"/>
      <c r="AA639" s="24"/>
    </row>
    <row r="640" spans="1:27" s="13" customFormat="1" x14ac:dyDescent="0.2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2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6.32</v>
      </c>
      <c r="V641" s="13">
        <f>IF(ISNA(VLOOKUP(LOWER(F641)&amp;H641,Prices!A:C,2,0)),0,VLOOKUP(LOWER(F641)&amp;H641,Prices!A:C,2,0))</f>
        <v>6.23</v>
      </c>
      <c r="W641" s="13">
        <f t="shared" si="306"/>
        <v>-7324.9999999999991</v>
      </c>
      <c r="X641" s="46">
        <f t="shared" si="307"/>
        <v>-179.99999999999972</v>
      </c>
      <c r="Y641" s="43">
        <f t="shared" si="308"/>
        <v>-0.37032355915065718</v>
      </c>
      <c r="Z641" s="49"/>
      <c r="AA641" s="24"/>
    </row>
    <row r="642" spans="1:27" x14ac:dyDescent="0.2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16.38</v>
      </c>
      <c r="V642" s="13">
        <f>IF(ISNA(VLOOKUP(LOWER(F642)&amp;H642,Prices!A:C,2,0)),0,VLOOKUP(LOWER(F642)&amp;H642,Prices!A:C,2,0))</f>
        <v>15.99</v>
      </c>
      <c r="W642" s="13">
        <f t="shared" si="306"/>
        <v>3315.2833999999966</v>
      </c>
      <c r="X642" s="13">
        <f t="shared" si="307"/>
        <v>389.99999999999881</v>
      </c>
      <c r="Y642" s="43">
        <f t="shared" si="308"/>
        <v>0.17150974650801845</v>
      </c>
      <c r="Z642" s="49"/>
      <c r="AA642" s="24"/>
    </row>
    <row r="643" spans="1:27" x14ac:dyDescent="0.2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60.26</v>
      </c>
      <c r="V643" s="13">
        <f>IF(ISNA(VLOOKUP(LOWER(F643)&amp;H643,Prices!A:C,2,0)),0,VLOOKUP(LOWER(F643)&amp;H643,Prices!A:C,2,0))</f>
        <v>60.83</v>
      </c>
      <c r="W643" s="13">
        <f t="shared" si="306"/>
        <v>-15615.229399999997</v>
      </c>
      <c r="X643" s="13">
        <f t="shared" si="307"/>
        <v>-570.00000000000023</v>
      </c>
      <c r="Y643" s="43">
        <f t="shared" si="308"/>
        <v>-0.34493548486856629</v>
      </c>
      <c r="Z643" s="49"/>
      <c r="AA643" s="24"/>
    </row>
    <row r="644" spans="1:27" x14ac:dyDescent="0.2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19.920000000000002</v>
      </c>
      <c r="V644" s="13">
        <f>IF(ISNA(VLOOKUP(LOWER(F644)&amp;H644,Prices!A:C,2,0)),0,VLOOKUP(LOWER(F644)&amp;H644,Prices!A:C,2,0))</f>
        <v>19.510000000000002</v>
      </c>
      <c r="W644" s="13">
        <f t="shared" si="306"/>
        <v>6418.8480000000009</v>
      </c>
      <c r="X644" s="13">
        <f t="shared" si="307"/>
        <v>410.00000000000011</v>
      </c>
      <c r="Y644" s="43">
        <f t="shared" si="308"/>
        <v>0.24725916795069341</v>
      </c>
      <c r="Z644" s="49"/>
      <c r="AA644" s="24"/>
    </row>
    <row r="645" spans="1:27" s="13" customFormat="1" x14ac:dyDescent="0.2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605.09</v>
      </c>
      <c r="V645" s="13">
        <f>IF(ISNA(VLOOKUP(LOWER(F645)&amp;H645,Prices!A:C,2,0)),0,VLOOKUP(LOWER(F645)&amp;H645,Prices!A:C,2,0))</f>
        <v>649.63</v>
      </c>
      <c r="W645" s="13">
        <f t="shared" ref="W645" si="316">IF(I645="B",(V645+T645)*K645,(V645+T645)*K645)</f>
        <v>30525.4254</v>
      </c>
      <c r="X645" s="46">
        <f t="shared" ref="X645" si="317">K645*(V645-U645)</f>
        <v>4453.9999999999964</v>
      </c>
      <c r="Y645" s="43">
        <f t="shared" ref="Y645" si="318">W645/O645</f>
        <v>0.88659382515248331</v>
      </c>
      <c r="Z645" s="49"/>
      <c r="AA645" s="24"/>
    </row>
    <row r="646" spans="1:27" s="13" customFormat="1" x14ac:dyDescent="0.2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2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66.27</v>
      </c>
      <c r="V647" s="13">
        <f>IF(ISNA(VLOOKUP(LOWER(F647)&amp;H647,Prices!A:C,2,0)),0,VLOOKUP(LOWER(F647)&amp;H647,Prices!A:C,2,0))</f>
        <v>65.88</v>
      </c>
      <c r="W647" s="13">
        <f t="shared" si="319"/>
        <v>-8829.6227999999992</v>
      </c>
      <c r="X647" s="46">
        <f t="shared" si="320"/>
        <v>195.00000000000028</v>
      </c>
      <c r="Y647" s="43">
        <f t="shared" si="321"/>
        <v>-0.36576730737365365</v>
      </c>
      <c r="Z647" s="49"/>
      <c r="AA647" s="24"/>
    </row>
    <row r="648" spans="1:27" x14ac:dyDescent="0.2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6.32</v>
      </c>
      <c r="V648" s="13">
        <f>IF(ISNA(VLOOKUP(LOWER(F648)&amp;H648,Prices!A:C,2,0)),0,VLOOKUP(LOWER(F648)&amp;H648,Prices!A:C,2,0))</f>
        <v>6.23</v>
      </c>
      <c r="W648" s="13">
        <f t="shared" si="319"/>
        <v>7235.28</v>
      </c>
      <c r="X648" s="46">
        <f t="shared" si="320"/>
        <v>179.99999999999972</v>
      </c>
      <c r="Y648" s="43">
        <f t="shared" si="321"/>
        <v>0.36690060851926976</v>
      </c>
      <c r="Z648" s="49"/>
      <c r="AA648" s="24"/>
    </row>
    <row r="649" spans="1:27" x14ac:dyDescent="0.2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40.549999999999997</v>
      </c>
      <c r="V649" s="13">
        <f>IF(ISNA(VLOOKUP(LOWER(F649)&amp;H649,Prices!A:C,2,0)),0,VLOOKUP(LOWER(F649)&amp;H649,Prices!A:C,2,0))</f>
        <v>41.52</v>
      </c>
      <c r="W649" s="13">
        <f t="shared" si="319"/>
        <v>-20166.4463</v>
      </c>
      <c r="X649" s="46">
        <f t="shared" si="320"/>
        <v>-1455.0000000000089</v>
      </c>
      <c r="Y649" s="43">
        <f t="shared" si="321"/>
        <v>-0.47827454761057747</v>
      </c>
      <c r="Z649" s="49"/>
      <c r="AA649" s="24"/>
    </row>
    <row r="650" spans="1:27" s="13" customFormat="1" x14ac:dyDescent="0.2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2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2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605.09</v>
      </c>
      <c r="V652" s="13">
        <f>IF(ISNA(VLOOKUP(LOWER(F652)&amp;H652,Prices!A:C,2,0)),0,VLOOKUP(LOWER(F652)&amp;H652,Prices!A:C,2,0))</f>
        <v>649.63</v>
      </c>
      <c r="W652" s="13">
        <f t="shared" ref="W652" si="334">IF(I652="B",(V652+T652)*K652,(V652+T652)*K652)</f>
        <v>-30275.370600000009</v>
      </c>
      <c r="X652" s="46">
        <f t="shared" ref="X652" si="335">K652*(V652-U652)</f>
        <v>-4453.9999999999964</v>
      </c>
      <c r="Y652" s="43">
        <f t="shared" ref="Y652" si="336">W652/O652</f>
        <v>-0.87173540454938125</v>
      </c>
      <c r="Z652" s="49"/>
      <c r="AA652" s="24"/>
    </row>
    <row r="653" spans="1:27" s="13" customFormat="1" x14ac:dyDescent="0.2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29.23</v>
      </c>
      <c r="V653" s="13">
        <f>IF(ISNA(VLOOKUP(LOWER(F653)&amp;H653,Prices!A:C,2,0)),0,VLOOKUP(LOWER(F653)&amp;H653,Prices!A:C,2,0))</f>
        <v>29.23</v>
      </c>
      <c r="W653" s="13">
        <f t="shared" ref="W653:W665" si="341">IF(I653="B",(V653+T653)*K653,(V653+T653)*K653)</f>
        <v>-6097.0639999999994</v>
      </c>
      <c r="X653" s="46">
        <f t="shared" ref="X653:X665" si="342">K653*(V653-U653)</f>
        <v>0</v>
      </c>
      <c r="Y653" s="43">
        <f t="shared" ref="Y653:Y665" si="343">W653/O653</f>
        <v>-0.17262355605889013</v>
      </c>
      <c r="Z653" s="49" t="s">
        <v>1777</v>
      </c>
      <c r="AA653" s="24"/>
    </row>
    <row r="654" spans="1:27" s="13" customFormat="1" x14ac:dyDescent="0.2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50.6</v>
      </c>
      <c r="V654" s="13">
        <f>IF(ISNA(VLOOKUP(LOWER(F654)&amp;H654,Prices!A:C,2,0)),0,VLOOKUP(LOWER(F654)&amp;H654,Prices!A:C,2,0))</f>
        <v>50.27</v>
      </c>
      <c r="W654" s="13">
        <f t="shared" si="341"/>
        <v>1884.5351000000007</v>
      </c>
      <c r="X654" s="46">
        <f t="shared" si="342"/>
        <v>-164.99999999999915</v>
      </c>
      <c r="Y654" s="43">
        <f t="shared" si="343"/>
        <v>8.107270810927085E-2</v>
      </c>
      <c r="Z654" s="49" t="s">
        <v>1779</v>
      </c>
      <c r="AA654" s="24"/>
    </row>
    <row r="655" spans="1:27" s="13" customFormat="1" x14ac:dyDescent="0.2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50.6</v>
      </c>
      <c r="V655" s="13">
        <f>IF(ISNA(VLOOKUP(LOWER(F655)&amp;H655,Prices!A:C,2,0)),0,VLOOKUP(LOWER(F655)&amp;H655,Prices!A:C,2,0))</f>
        <v>50.27</v>
      </c>
      <c r="W655" s="13">
        <f t="shared" si="341"/>
        <v>1879.5350000000005</v>
      </c>
      <c r="X655" s="46">
        <f t="shared" si="342"/>
        <v>-164.99999999999915</v>
      </c>
      <c r="Y655" s="43">
        <f t="shared" si="343"/>
        <v>8.0840215053763459E-2</v>
      </c>
      <c r="Z655" s="49"/>
      <c r="AA655" s="24"/>
    </row>
    <row r="656" spans="1:27" s="13" customFormat="1" x14ac:dyDescent="0.2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22.29</v>
      </c>
      <c r="V656" s="13">
        <f>IF(ISNA(VLOOKUP(LOWER(F656)&amp;H656,Prices!A:C,2,0)),0,VLOOKUP(LOWER(F656)&amp;H656,Prices!A:C,2,0))</f>
        <v>22.21</v>
      </c>
      <c r="W656" s="13">
        <f t="shared" si="341"/>
        <v>2821.6123400000015</v>
      </c>
      <c r="X656" s="46">
        <f t="shared" si="342"/>
        <v>-79.999999999998295</v>
      </c>
      <c r="Y656" s="43">
        <f t="shared" si="343"/>
        <v>0.14557149770417382</v>
      </c>
      <c r="Z656" s="49"/>
      <c r="AA656" s="24"/>
    </row>
    <row r="657" spans="1:27" s="13" customFormat="1" x14ac:dyDescent="0.2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8.3699999999999992</v>
      </c>
      <c r="V657" s="13">
        <f>IF(ISNA(VLOOKUP(LOWER(F657)&amp;H657,Prices!A:C,2,0)),0,VLOOKUP(LOWER(F657)&amp;H657,Prices!A:C,2,0))</f>
        <v>8.4</v>
      </c>
      <c r="W657" s="13">
        <f t="shared" si="341"/>
        <v>-1625</v>
      </c>
      <c r="X657" s="46">
        <f t="shared" si="342"/>
        <v>60.000000000002274</v>
      </c>
      <c r="Y657" s="43">
        <f t="shared" si="343"/>
        <v>-8.821932681867535E-2</v>
      </c>
      <c r="Z657" s="49"/>
      <c r="AA657" s="24"/>
    </row>
    <row r="658" spans="1:27" s="13" customFormat="1" x14ac:dyDescent="0.2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8.3699999999999992</v>
      </c>
      <c r="V658" s="13">
        <f>IF(ISNA(VLOOKUP(LOWER(F658)&amp;H658,Prices!A:C,2,0)),0,VLOOKUP(LOWER(F658)&amp;H658,Prices!A:C,2,0))</f>
        <v>8.4</v>
      </c>
      <c r="W658" s="13">
        <f t="shared" si="341"/>
        <v>-1664.9999999999991</v>
      </c>
      <c r="X658" s="46">
        <f t="shared" si="342"/>
        <v>60.000000000002274</v>
      </c>
      <c r="Y658" s="43">
        <f t="shared" si="343"/>
        <v>-9.0195016251354232E-2</v>
      </c>
      <c r="Z658" s="49"/>
      <c r="AA658" s="24"/>
    </row>
    <row r="659" spans="1:27" s="13" customFormat="1" ht="28" x14ac:dyDescent="0.2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40.340000000000003</v>
      </c>
      <c r="V659" s="13">
        <f>IF(ISNA(VLOOKUP(LOWER(F659)&amp;H659,Prices!A:C,2,0)),0,VLOOKUP(LOWER(F659)&amp;H659,Prices!A:C,2,0))</f>
        <v>40.450000000000003</v>
      </c>
      <c r="W659" s="13">
        <f t="shared" si="341"/>
        <v>-2550</v>
      </c>
      <c r="X659" s="46">
        <f t="shared" si="342"/>
        <v>10.999999999999943</v>
      </c>
      <c r="Y659" s="43">
        <f t="shared" si="343"/>
        <v>-0.38694992412746582</v>
      </c>
      <c r="Z659" s="49" t="s">
        <v>1778</v>
      </c>
      <c r="AA659" s="24"/>
    </row>
    <row r="660" spans="1:27" s="13" customFormat="1" x14ac:dyDescent="0.2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v>
      </c>
      <c r="V660" s="13">
        <f>IF(ISNA(VLOOKUP(LOWER(F660)&amp;H660,Prices!A:C,2,0)),0,VLOOKUP(LOWER(F660)&amp;H660,Prices!A:C,2,0))</f>
        <v>31.71</v>
      </c>
      <c r="W660" s="13">
        <f t="shared" si="341"/>
        <v>3359.7502000000004</v>
      </c>
      <c r="X660" s="46">
        <f t="shared" si="342"/>
        <v>-44.999999999999929</v>
      </c>
      <c r="Y660" s="43">
        <f t="shared" si="343"/>
        <v>0.26899521216973582</v>
      </c>
      <c r="Z660" s="49"/>
      <c r="AA660" s="24"/>
    </row>
    <row r="661" spans="1:27" s="13" customFormat="1" x14ac:dyDescent="0.2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7.13</v>
      </c>
      <c r="V661" s="13">
        <f>IF(ISNA(VLOOKUP(LOWER(F661)&amp;H661,Prices!A:C,2,0)),0,VLOOKUP(LOWER(F661)&amp;H661,Prices!A:C,2,0))</f>
        <v>7.35</v>
      </c>
      <c r="W661" s="13">
        <f t="shared" si="341"/>
        <v>484.86279999999925</v>
      </c>
      <c r="X661" s="46">
        <f t="shared" si="342"/>
        <v>219.99999999999974</v>
      </c>
      <c r="Y661" s="43">
        <f t="shared" si="343"/>
        <v>7.0679708454810392E-2</v>
      </c>
      <c r="Z661" s="49" t="s">
        <v>1776</v>
      </c>
      <c r="AA661" s="24"/>
    </row>
    <row r="662" spans="1:27" s="13" customFormat="1" x14ac:dyDescent="0.2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6.32</v>
      </c>
      <c r="V662" s="13">
        <f>IF(ISNA(VLOOKUP(LOWER(F662)&amp;H662,Prices!A:C,2,0)),0,VLOOKUP(LOWER(F662)&amp;H662,Prices!A:C,2,0))</f>
        <v>6.23</v>
      </c>
      <c r="W662" s="13">
        <f t="shared" si="341"/>
        <v>-3695.0000000000005</v>
      </c>
      <c r="X662" s="46">
        <f t="shared" si="342"/>
        <v>-89.999999999999858</v>
      </c>
      <c r="Y662" s="43">
        <f t="shared" si="343"/>
        <v>-0.37247983870967749</v>
      </c>
      <c r="Z662" s="49" t="s">
        <v>1776</v>
      </c>
      <c r="AA662" s="24"/>
    </row>
    <row r="663" spans="1:27" s="13" customFormat="1" x14ac:dyDescent="0.2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29.59</v>
      </c>
      <c r="V663" s="13">
        <f>IF(ISNA(VLOOKUP(LOWER(F663)&amp;H663,Prices!A:C,2,0)),0,VLOOKUP(LOWER(F663)&amp;H663,Prices!A:C,2,0))</f>
        <v>29.93</v>
      </c>
      <c r="W663" s="13">
        <f t="shared" si="341"/>
        <v>-430.30780000000135</v>
      </c>
      <c r="X663" s="46">
        <f t="shared" si="342"/>
        <v>169.99999999999994</v>
      </c>
      <c r="Y663" s="43">
        <f t="shared" si="343"/>
        <v>-2.7960220922677151E-2</v>
      </c>
      <c r="Z663" s="49" t="s">
        <v>1776</v>
      </c>
      <c r="AA663" s="24"/>
    </row>
    <row r="664" spans="1:27" s="13" customFormat="1" x14ac:dyDescent="0.2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2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29.74</v>
      </c>
      <c r="V665" s="13">
        <f>IF(ISNA(VLOOKUP(LOWER(F665)&amp;H665,Prices!A:C,2,0)),0,VLOOKUP(LOWER(F665)&amp;H665,Prices!A:C,2,0))</f>
        <v>30.19</v>
      </c>
      <c r="W665" s="13">
        <f t="shared" si="341"/>
        <v>5804.8143</v>
      </c>
      <c r="X665" s="46">
        <f t="shared" si="342"/>
        <v>225.00000000000142</v>
      </c>
      <c r="Y665" s="43">
        <f t="shared" si="343"/>
        <v>0.6251819386106624</v>
      </c>
      <c r="Z665" s="49" t="s">
        <v>1776</v>
      </c>
      <c r="AA665" s="24"/>
    </row>
    <row r="666" spans="1:27" s="13" customFormat="1" x14ac:dyDescent="0.2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v>
      </c>
      <c r="V666" s="13">
        <f>IF(ISNA(VLOOKUP(LOWER(F666)&amp;H666,Prices!A:C,2,0)),0,VLOOKUP(LOWER(F666)&amp;H666,Prices!A:C,2,0))</f>
        <v>31.71</v>
      </c>
      <c r="W666" s="13">
        <f>IF(I666="B",(V666+T666)*K666,(V666+T666)*K666)</f>
        <v>-3332.7908000000016</v>
      </c>
      <c r="X666" s="46">
        <f t="shared" ref="X666:X667" si="348">K666*(V666-U666)</f>
        <v>44.999999999999929</v>
      </c>
      <c r="Y666" s="43">
        <f>W666/O666</f>
        <v>-0.26577279106858065</v>
      </c>
      <c r="Z666" s="49" t="s">
        <v>1787</v>
      </c>
      <c r="AA666" s="24"/>
    </row>
    <row r="667" spans="1:27" s="13" customFormat="1" x14ac:dyDescent="0.2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29.59</v>
      </c>
      <c r="V667" s="13">
        <f>IF(ISNA(VLOOKUP(LOWER(F667)&amp;H667,Prices!A:C,2,0)),0,VLOOKUP(LOWER(F667)&amp;H667,Prices!A:C,2,0))</f>
        <v>29.93</v>
      </c>
      <c r="W667" s="13">
        <f>IF(I667="B",(V667+T667)*K667,(V667+T667)*K667)</f>
        <v>444.26140000000026</v>
      </c>
      <c r="X667" s="46">
        <f t="shared" si="348"/>
        <v>-169.99999999999994</v>
      </c>
      <c r="Y667" s="43">
        <f t="shared" ref="Y667" si="349">W667/O667</f>
        <v>2.8792054439403775E-2</v>
      </c>
      <c r="Z667" s="49" t="s">
        <v>1787</v>
      </c>
      <c r="AA667" s="24"/>
    </row>
    <row r="668" spans="1:27" s="13" customFormat="1" x14ac:dyDescent="0.2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2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2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2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2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29.23</v>
      </c>
      <c r="V672" s="13">
        <f>IF(ISNA(VLOOKUP(LOWER(F672)&amp;H672,Prices!A:C,2,0)),0,VLOOKUP(LOWER(F672)&amp;H672,Prices!A:C,2,0))</f>
        <v>29.23</v>
      </c>
      <c r="W672" s="13">
        <f t="shared" ref="W672:W674" si="360">IF(I672="B",(V672+T672)*K672,(V672+T672)*K672)</f>
        <v>3157.2000000000012</v>
      </c>
      <c r="X672" s="46">
        <f t="shared" ref="X672:X674" si="361">K672*(V672-U672)</f>
        <v>0</v>
      </c>
      <c r="Y672" s="43">
        <f t="shared" ref="Y672:Y674" si="362">W672/O672</f>
        <v>0.17742062377072218</v>
      </c>
      <c r="Z672" s="49"/>
      <c r="AA672" s="24"/>
    </row>
    <row r="673" spans="1:27" s="13" customFormat="1" x14ac:dyDescent="0.2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2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29.23</v>
      </c>
      <c r="V674" s="13">
        <f>IF(ISNA(VLOOKUP(LOWER(F674)&amp;H674,Prices!A:C,2,0)),0,VLOOKUP(LOWER(F674)&amp;H674,Prices!A:C,2,0))</f>
        <v>29.23</v>
      </c>
      <c r="W674" s="13">
        <f t="shared" si="360"/>
        <v>3277.08</v>
      </c>
      <c r="X674" s="46">
        <f t="shared" si="361"/>
        <v>0</v>
      </c>
      <c r="Y674" s="43">
        <f t="shared" si="362"/>
        <v>0.18292380686575496</v>
      </c>
      <c r="Z674" s="49"/>
      <c r="AA674" s="24"/>
    </row>
    <row r="675" spans="1:27" s="13" customFormat="1" x14ac:dyDescent="0.2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8.24</v>
      </c>
      <c r="V675" s="13">
        <f>IF(ISNA(VLOOKUP(LOWER(F675)&amp;H675,Prices!A:C,2,0)),0,VLOOKUP(LOWER(F675)&amp;H675,Prices!A:C,2,0))</f>
        <v>8.1300000000000008</v>
      </c>
      <c r="W675" s="13">
        <f t="shared" ref="W675:W687" si="367">IF(I675="B",(V675+T675)*K675,(V675+T675)*K675)</f>
        <v>-818.06200000000831</v>
      </c>
      <c r="X675" s="46">
        <f t="shared" ref="X675:X687" si="368">K675*(V675-U675)</f>
        <v>-1099.9999999999943</v>
      </c>
      <c r="Y675" s="43">
        <f t="shared" ref="Y675:Y687" si="369">W675/O675</f>
        <v>-9.9642143727162995E-3</v>
      </c>
      <c r="Z675" s="49"/>
      <c r="AA675" s="24"/>
    </row>
    <row r="676" spans="1:27" s="13" customFormat="1" x14ac:dyDescent="0.2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50.6</v>
      </c>
      <c r="V676" s="13">
        <f>IF(ISNA(VLOOKUP(LOWER(F676)&amp;H676,Prices!A:C,2,0)),0,VLOOKUP(LOWER(F676)&amp;H676,Prices!A:C,2,0))</f>
        <v>50.27</v>
      </c>
      <c r="W676" s="13">
        <f t="shared" si="367"/>
        <v>-1883.7456000000011</v>
      </c>
      <c r="X676" s="46">
        <f t="shared" si="368"/>
        <v>164.99999999999915</v>
      </c>
      <c r="Y676" s="43">
        <f t="shared" si="369"/>
        <v>-8.0916907216494888E-2</v>
      </c>
      <c r="Z676" s="49"/>
      <c r="AA676" s="24"/>
    </row>
    <row r="677" spans="1:27" s="13" customFormat="1" x14ac:dyDescent="0.2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8.24</v>
      </c>
      <c r="V677" s="13">
        <f>IF(ISNA(VLOOKUP(LOWER(F677)&amp;H677,Prices!A:C,2,0)),0,VLOOKUP(LOWER(F677)&amp;H677,Prices!A:C,2,0))</f>
        <v>8.1300000000000008</v>
      </c>
      <c r="W677" s="13">
        <f t="shared" si="367"/>
        <v>-58.953999999991069</v>
      </c>
      <c r="X677" s="46">
        <f t="shared" si="368"/>
        <v>-549.99999999999716</v>
      </c>
      <c r="Y677" s="43">
        <f t="shared" si="369"/>
        <v>-1.4485012285010092E-3</v>
      </c>
      <c r="Z677" s="49"/>
      <c r="AA677" s="24"/>
    </row>
    <row r="678" spans="1:27" s="13" customFormat="1" x14ac:dyDescent="0.2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40.340000000000003</v>
      </c>
      <c r="V678" s="13">
        <f>IF(ISNA(VLOOKUP(LOWER(F678)&amp;H678,Prices!A:C,2,0)),0,VLOOKUP(LOWER(F678)&amp;H678,Prices!A:C,2,0))</f>
        <v>40.450000000000003</v>
      </c>
      <c r="W678" s="13">
        <f t="shared" si="367"/>
        <v>2922.0200000000004</v>
      </c>
      <c r="X678" s="46">
        <f t="shared" si="368"/>
        <v>-10.999999999999943</v>
      </c>
      <c r="Y678" s="43">
        <f t="shared" si="369"/>
        <v>0.41868749104456227</v>
      </c>
      <c r="Z678" s="49"/>
      <c r="AA678" s="24"/>
    </row>
    <row r="679" spans="1:27" s="13" customFormat="1" x14ac:dyDescent="0.2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2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29.74</v>
      </c>
      <c r="V680" s="13">
        <f>IF(ISNA(VLOOKUP(LOWER(F680)&amp;H680,Prices!A:C,2,0)),0,VLOOKUP(LOWER(F680)&amp;H680,Prices!A:C,2,0))</f>
        <v>30.19</v>
      </c>
      <c r="W680" s="13">
        <f t="shared" si="367"/>
        <v>-6144.1493</v>
      </c>
      <c r="X680" s="46">
        <f t="shared" si="368"/>
        <v>-225.00000000000142</v>
      </c>
      <c r="Y680" s="43">
        <f t="shared" si="369"/>
        <v>-0.68534849972113776</v>
      </c>
      <c r="Z680" s="49"/>
      <c r="AA680" s="24"/>
    </row>
    <row r="681" spans="1:27" s="13" customFormat="1" x14ac:dyDescent="0.2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6.32</v>
      </c>
      <c r="V681" s="13">
        <f>IF(ISNA(VLOOKUP(LOWER(F681)&amp;H681,Prices!A:C,2,0)),0,VLOOKUP(LOWER(F681)&amp;H681,Prices!A:C,2,0))</f>
        <v>6.23</v>
      </c>
      <c r="W681" s="13">
        <f t="shared" si="367"/>
        <v>3455.2999999999993</v>
      </c>
      <c r="X681" s="46">
        <f t="shared" si="368"/>
        <v>89.999999999999858</v>
      </c>
      <c r="Y681" s="43">
        <f t="shared" si="369"/>
        <v>0.35621649484536078</v>
      </c>
      <c r="Z681" s="49"/>
      <c r="AA681" s="24"/>
    </row>
    <row r="682" spans="1:27" s="13" customFormat="1" x14ac:dyDescent="0.2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8.3699999999999992</v>
      </c>
      <c r="V682" s="13">
        <f>IF(ISNA(VLOOKUP(LOWER(F682)&amp;H682,Prices!A:C,2,0)),0,VLOOKUP(LOWER(F682)&amp;H682,Prices!A:C,2,0))</f>
        <v>8.4</v>
      </c>
      <c r="W682" s="13">
        <f t="shared" si="367"/>
        <v>1376.7999999999993</v>
      </c>
      <c r="X682" s="46">
        <f t="shared" si="368"/>
        <v>-60.000000000002274</v>
      </c>
      <c r="Y682" s="43">
        <f t="shared" si="369"/>
        <v>7.5648351648351611E-2</v>
      </c>
      <c r="Z682" s="49"/>
      <c r="AA682" s="24"/>
    </row>
    <row r="683" spans="1:27" s="13" customFormat="1" x14ac:dyDescent="0.2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2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50.6</v>
      </c>
      <c r="V684" s="13">
        <f>IF(ISNA(VLOOKUP(LOWER(F684)&amp;H684,Prices!A:C,2,0)),0,VLOOKUP(LOWER(F684)&amp;H684,Prices!A:C,2,0))</f>
        <v>50.27</v>
      </c>
      <c r="W684" s="13">
        <f t="shared" si="367"/>
        <v>-2243.378400000001</v>
      </c>
      <c r="X684" s="46">
        <f t="shared" si="368"/>
        <v>164.99999999999915</v>
      </c>
      <c r="Y684" s="43">
        <f t="shared" si="369"/>
        <v>-9.7878638743455537E-2</v>
      </c>
      <c r="Z684" s="49"/>
      <c r="AA684" s="24"/>
    </row>
    <row r="685" spans="1:27" s="13" customFormat="1" x14ac:dyDescent="0.2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22.29</v>
      </c>
      <c r="V685" s="13">
        <f>IF(ISNA(VLOOKUP(LOWER(F685)&amp;H685,Prices!A:C,2,0)),0,VLOOKUP(LOWER(F685)&amp;H685,Prices!A:C,2,0))</f>
        <v>22.21</v>
      </c>
      <c r="W685" s="13">
        <f t="shared" si="367"/>
        <v>-3354.2576000000004</v>
      </c>
      <c r="X685" s="46">
        <f t="shared" si="368"/>
        <v>79.999999999998295</v>
      </c>
      <c r="Y685" s="43">
        <f t="shared" si="369"/>
        <v>-0.17766194915254238</v>
      </c>
      <c r="Z685" s="49"/>
      <c r="AA685" s="24"/>
    </row>
    <row r="686" spans="1:27" s="13" customFormat="1" x14ac:dyDescent="0.2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8.3699999999999992</v>
      </c>
      <c r="V686" s="13">
        <f>IF(ISNA(VLOOKUP(LOWER(F686)&amp;H686,Prices!A:C,2,0)),0,VLOOKUP(LOWER(F686)&amp;H686,Prices!A:C,2,0))</f>
        <v>8.4</v>
      </c>
      <c r="W686" s="13">
        <f t="shared" si="367"/>
        <v>1336.8399999999988</v>
      </c>
      <c r="X686" s="46">
        <f t="shared" si="368"/>
        <v>-60.000000000002274</v>
      </c>
      <c r="Y686" s="43">
        <f t="shared" si="369"/>
        <v>7.3614537444933847E-2</v>
      </c>
      <c r="Z686" s="49"/>
      <c r="AA686" s="24"/>
    </row>
    <row r="687" spans="1:27" s="13" customFormat="1" x14ac:dyDescent="0.2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7.13</v>
      </c>
      <c r="V687" s="13">
        <f>IF(ISNA(VLOOKUP(LOWER(F687)&amp;H687,Prices!A:C,2,0)),0,VLOOKUP(LOWER(F687)&amp;H687,Prices!A:C,2,0))</f>
        <v>7.35</v>
      </c>
      <c r="W687" s="13">
        <f t="shared" si="367"/>
        <v>-841.65039999999976</v>
      </c>
      <c r="X687" s="46">
        <f t="shared" si="368"/>
        <v>-219.99999999999974</v>
      </c>
      <c r="Y687" s="43">
        <f t="shared" si="369"/>
        <v>-0.12908748466257666</v>
      </c>
      <c r="Z687" s="49"/>
      <c r="AA687" s="24"/>
    </row>
    <row r="688" spans="1:27" s="13" customFormat="1" x14ac:dyDescent="0.2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15</v>
      </c>
      <c r="V688" s="13">
        <f>IF(ISNA(VLOOKUP(LOWER(F688)&amp;H688,Prices!A:C,2,0)),0,VLOOKUP(LOWER(F688)&amp;H688,Prices!A:C,2,0))</f>
        <v>14.78</v>
      </c>
      <c r="W688" s="13">
        <f t="shared" ref="W688:W695" si="374">IF(I688="B",(V688+T688)*K688,(V688+T688)*K688)</f>
        <v>1354.9999999999986</v>
      </c>
      <c r="X688" s="13">
        <f t="shared" ref="X688:X695" si="375">K688*(V688-U688)</f>
        <v>-220.00000000000063</v>
      </c>
      <c r="Y688" s="43">
        <f t="shared" ref="Y688:Y695" si="376">W688/O688</f>
        <v>0.10096870342771971</v>
      </c>
      <c r="Z688" s="49"/>
      <c r="AA688" s="24"/>
    </row>
    <row r="689" spans="1:27" s="13" customFormat="1" x14ac:dyDescent="0.2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29.59</v>
      </c>
      <c r="V689" s="13">
        <f>IF(ISNA(VLOOKUP(LOWER(F689)&amp;H689,Prices!A:C,2,0)),0,VLOOKUP(LOWER(F689)&amp;H689,Prices!A:C,2,0))</f>
        <v>29.93</v>
      </c>
      <c r="W689" s="13">
        <f t="shared" si="374"/>
        <v>-407.67281999999841</v>
      </c>
      <c r="X689" s="13">
        <f t="shared" si="375"/>
        <v>339.99999999999989</v>
      </c>
      <c r="Y689" s="43">
        <f t="shared" si="376"/>
        <v>-1.3440797204180489E-2</v>
      </c>
      <c r="Z689" s="49"/>
      <c r="AA689" s="24"/>
    </row>
    <row r="690" spans="1:27" s="13" customFormat="1" x14ac:dyDescent="0.2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15</v>
      </c>
      <c r="V690" s="13">
        <f>IF(ISNA(VLOOKUP(LOWER(F690)&amp;H690,Prices!A:C,2,0)),0,VLOOKUP(LOWER(F690)&amp;H690,Prices!A:C,2,0))</f>
        <v>14.78</v>
      </c>
      <c r="W690" s="13">
        <f t="shared" si="374"/>
        <v>1365.0000000000002</v>
      </c>
      <c r="X690" s="13">
        <f t="shared" si="375"/>
        <v>-220.00000000000063</v>
      </c>
      <c r="Y690" s="43">
        <f t="shared" si="376"/>
        <v>0.10178970917225952</v>
      </c>
      <c r="Z690" s="49"/>
      <c r="AA690" s="24"/>
    </row>
    <row r="691" spans="1:27" s="13" customFormat="1" x14ac:dyDescent="0.2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29.59</v>
      </c>
      <c r="V691" s="13">
        <f>IF(ISNA(VLOOKUP(LOWER(F691)&amp;H691,Prices!A:C,2,0)),0,VLOOKUP(LOWER(F691)&amp;H691,Prices!A:C,2,0))</f>
        <v>29.93</v>
      </c>
      <c r="W691" s="13">
        <f t="shared" si="374"/>
        <v>-145.30210000000034</v>
      </c>
      <c r="X691" s="13">
        <f t="shared" si="375"/>
        <v>169.99999999999994</v>
      </c>
      <c r="Y691" s="43">
        <f t="shared" si="376"/>
        <v>-9.6194703740483511E-3</v>
      </c>
      <c r="Z691" s="49"/>
      <c r="AA691" s="24"/>
    </row>
    <row r="692" spans="1:27" s="13" customFormat="1" x14ac:dyDescent="0.2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8.24</v>
      </c>
      <c r="V692" s="13">
        <f>IF(ISNA(VLOOKUP(LOWER(F692)&amp;H692,Prices!A:C,2,0)),0,VLOOKUP(LOWER(F692)&amp;H692,Prices!A:C,2,0))</f>
        <v>8.1300000000000008</v>
      </c>
      <c r="W692" s="13">
        <f t="shared" si="374"/>
        <v>219.7606000000012</v>
      </c>
      <c r="X692" s="13">
        <f t="shared" si="375"/>
        <v>-164.99999999999915</v>
      </c>
      <c r="Y692" s="43">
        <f t="shared" si="376"/>
        <v>1.8359281537176374E-2</v>
      </c>
      <c r="Z692" s="49"/>
      <c r="AA692" s="24"/>
    </row>
    <row r="693" spans="1:27" s="13" customFormat="1" x14ac:dyDescent="0.2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v>
      </c>
      <c r="V693" s="13">
        <f>IF(ISNA(VLOOKUP(LOWER(F693)&amp;H693,Prices!A:C,2,0)),0,VLOOKUP(LOWER(F693)&amp;H693,Prices!A:C,2,0))</f>
        <v>70.14</v>
      </c>
      <c r="W693" s="13">
        <f t="shared" si="374"/>
        <v>9384.8639999999996</v>
      </c>
      <c r="X693" s="13">
        <f t="shared" si="375"/>
        <v>1070.0000000000002</v>
      </c>
      <c r="Y693" s="43">
        <f t="shared" si="376"/>
        <v>0.3654542056074766</v>
      </c>
      <c r="Z693" s="49"/>
      <c r="AA693" s="24"/>
    </row>
    <row r="694" spans="1:27" s="13" customFormat="1" x14ac:dyDescent="0.2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10.64</v>
      </c>
      <c r="V694" s="13">
        <f>IF(ISNA(VLOOKUP(LOWER(F694)&amp;H694,Prices!A:C,2,0)),0,VLOOKUP(LOWER(F694)&amp;H694,Prices!A:C,2,0))</f>
        <v>10.64</v>
      </c>
      <c r="W694" s="13">
        <f t="shared" si="374"/>
        <v>1144.8102000000001</v>
      </c>
      <c r="X694" s="13">
        <f t="shared" si="375"/>
        <v>0</v>
      </c>
      <c r="Y694" s="43">
        <f t="shared" si="376"/>
        <v>0.12063331928345629</v>
      </c>
      <c r="Z694" s="49"/>
      <c r="AA694" s="24"/>
    </row>
    <row r="695" spans="1:27" s="13" customFormat="1" x14ac:dyDescent="0.2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8.24</v>
      </c>
      <c r="V695" s="13">
        <f>IF(ISNA(VLOOKUP(LOWER(F695)&amp;H695,Prices!A:C,2,0)),0,VLOOKUP(LOWER(F695)&amp;H695,Prices!A:C,2,0))</f>
        <v>8.1300000000000008</v>
      </c>
      <c r="W695" s="13">
        <f t="shared" si="374"/>
        <v>-1197.4979999999923</v>
      </c>
      <c r="X695" s="13">
        <f t="shared" si="375"/>
        <v>1649.9999999999914</v>
      </c>
      <c r="Y695" s="43">
        <f t="shared" si="376"/>
        <v>-9.9048635235731361E-3</v>
      </c>
      <c r="Z695" s="49"/>
      <c r="AA695" s="24"/>
    </row>
    <row r="696" spans="1:27" s="13" customFormat="1" x14ac:dyDescent="0.2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10.64</v>
      </c>
      <c r="V696" s="13">
        <f>IF(ISNA(VLOOKUP(LOWER(F696)&amp;H696,Prices!A:C,2,0)),0,VLOOKUP(LOWER(F696)&amp;H696,Prices!A:C,2,0))</f>
        <v>10.64</v>
      </c>
      <c r="W696" s="13">
        <f t="shared" ref="W696:W698" si="381">IF(I696="B",(V696+T696)*K696,(V696+T696)*K696)</f>
        <v>-1014.8328000000006</v>
      </c>
      <c r="X696" s="13">
        <f t="shared" ref="X696:X698" si="382">K696*(V696-U696)</f>
        <v>0</v>
      </c>
      <c r="Y696" s="43">
        <f t="shared" ref="Y696:Y698" si="383">W696/O696</f>
        <v>-0.10527311203319509</v>
      </c>
      <c r="Z696" s="49"/>
      <c r="AA696" s="24"/>
    </row>
    <row r="697" spans="1:27" s="13" customFormat="1" x14ac:dyDescent="0.2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v>
      </c>
      <c r="V697" s="13">
        <f>IF(ISNA(VLOOKUP(LOWER(F697)&amp;H697,Prices!A:C,2,0)),0,VLOOKUP(LOWER(F697)&amp;H697,Prices!A:C,2,0))</f>
        <v>70.14</v>
      </c>
      <c r="W697" s="13">
        <f t="shared" si="381"/>
        <v>-9051.2599999999984</v>
      </c>
      <c r="X697" s="13">
        <f t="shared" si="382"/>
        <v>-1070.0000000000002</v>
      </c>
      <c r="Y697" s="43">
        <f t="shared" si="383"/>
        <v>-0.347457197696737</v>
      </c>
      <c r="Z697" s="49"/>
      <c r="AA697" s="24"/>
    </row>
    <row r="698" spans="1:27" s="13" customFormat="1" x14ac:dyDescent="0.2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15</v>
      </c>
      <c r="V698" s="13">
        <f>IF(ISNA(VLOOKUP(LOWER(F698)&amp;H698,Prices!A:C,2,0)),0,VLOOKUP(LOWER(F698)&amp;H698,Prices!A:C,2,0))</f>
        <v>14.78</v>
      </c>
      <c r="W698" s="13">
        <f t="shared" si="381"/>
        <v>-823.05999999999949</v>
      </c>
      <c r="X698" s="13">
        <f t="shared" si="382"/>
        <v>132.0000000000004</v>
      </c>
      <c r="Y698" s="43">
        <f t="shared" si="383"/>
        <v>-0.10214197071233551</v>
      </c>
      <c r="Z698" s="49"/>
      <c r="AA698" s="24"/>
    </row>
    <row r="699" spans="1:27" s="13" customFormat="1" x14ac:dyDescent="0.2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29.59</v>
      </c>
      <c r="V699" s="13">
        <f>IF(ISNA(VLOOKUP(LOWER(F699)&amp;H699,Prices!A:C,2,0)),0,VLOOKUP(LOWER(F699)&amp;H699,Prices!A:C,2,0))</f>
        <v>29.93</v>
      </c>
      <c r="W699" s="13">
        <f t="shared" ref="W699:W708" si="384">IF(I699="B",(V699+T699)*K699,(V699+T699)*K699)</f>
        <v>619.40460000000462</v>
      </c>
      <c r="X699" s="13">
        <f t="shared" ref="X699:X708" si="385">K699*(V699-U699)</f>
        <v>-509.99999999999977</v>
      </c>
      <c r="Y699" s="43">
        <f t="shared" ref="Y699:Y708" si="386">W699/O699</f>
        <v>1.3592376563528739E-2</v>
      </c>
      <c r="Z699" s="49"/>
      <c r="AA699" s="24"/>
    </row>
    <row r="700" spans="1:27" s="13" customFormat="1" x14ac:dyDescent="0.2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8.24</v>
      </c>
      <c r="V700" s="13">
        <f>IF(ISNA(VLOOKUP(LOWER(F700)&amp;H700,Prices!A:C,2,0)),0,VLOOKUP(LOWER(F700)&amp;H700,Prices!A:C,2,0))</f>
        <v>8.1300000000000008</v>
      </c>
      <c r="W700" s="13">
        <f t="shared" si="384"/>
        <v>12.525499999998857</v>
      </c>
      <c r="X700" s="13">
        <f t="shared" si="385"/>
        <v>164.99999999999915</v>
      </c>
      <c r="Y700" s="43">
        <f t="shared" si="386"/>
        <v>1.024580777096021E-3</v>
      </c>
      <c r="Z700" s="49"/>
      <c r="AA700" s="24"/>
    </row>
    <row r="701" spans="1:27" s="13" customFormat="1" x14ac:dyDescent="0.2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8.98</v>
      </c>
      <c r="V701" s="13">
        <f>IF(ISNA(VLOOKUP(LOWER(F701)&amp;H701,Prices!A:C,2,0)),0,VLOOKUP(LOWER(F701)&amp;H701,Prices!A:C,2,0))</f>
        <v>8.83</v>
      </c>
      <c r="W701" s="13">
        <f t="shared" si="384"/>
        <v>-2244.9999999999991</v>
      </c>
      <c r="X701" s="13">
        <f t="shared" si="385"/>
        <v>-150.00000000000034</v>
      </c>
      <c r="Y701" s="43">
        <f t="shared" si="386"/>
        <v>-0.20280036133694662</v>
      </c>
      <c r="Z701" s="49"/>
      <c r="AA701" s="24"/>
    </row>
    <row r="702" spans="1:27" s="13" customFormat="1" x14ac:dyDescent="0.2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8.98</v>
      </c>
      <c r="V702" s="13">
        <f>IF(ISNA(VLOOKUP(LOWER(F702)&amp;H702,Prices!A:C,2,0)),0,VLOOKUP(LOWER(F702)&amp;H702,Prices!A:C,2,0))</f>
        <v>8.83</v>
      </c>
      <c r="W702" s="13">
        <f t="shared" si="384"/>
        <v>-2215</v>
      </c>
      <c r="X702" s="13">
        <f t="shared" si="385"/>
        <v>-150.00000000000034</v>
      </c>
      <c r="Y702" s="43">
        <f t="shared" si="386"/>
        <v>-0.2006340579710145</v>
      </c>
      <c r="Z702" s="49"/>
      <c r="AA702" s="24"/>
    </row>
    <row r="703" spans="1:27" s="13" customFormat="1" x14ac:dyDescent="0.2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14.45</v>
      </c>
      <c r="V703" s="13">
        <f>IF(ISNA(VLOOKUP(LOWER(F703)&amp;H703,Prices!A:C,2,0)),0,VLOOKUP(LOWER(F703)&amp;H703,Prices!A:C,2,0))</f>
        <v>14.51</v>
      </c>
      <c r="W703" s="13">
        <f t="shared" si="384"/>
        <v>5875</v>
      </c>
      <c r="X703" s="13">
        <f t="shared" si="385"/>
        <v>120.00000000000099</v>
      </c>
      <c r="Y703" s="43">
        <f t="shared" si="386"/>
        <v>0.25388936905790838</v>
      </c>
      <c r="Z703" s="49"/>
      <c r="AA703" s="24"/>
    </row>
    <row r="704" spans="1:27" s="13" customFormat="1" x14ac:dyDescent="0.2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15</v>
      </c>
      <c r="V704" s="13">
        <f>IF(ISNA(VLOOKUP(LOWER(F704)&amp;H704,Prices!A:C,2,0)),0,VLOOKUP(LOWER(F704)&amp;H704,Prices!A:C,2,0))</f>
        <v>14.78</v>
      </c>
      <c r="W704" s="13">
        <f t="shared" si="384"/>
        <v>-2123.5899999999997</v>
      </c>
      <c r="X704" s="13">
        <f t="shared" si="385"/>
        <v>308.00000000000091</v>
      </c>
      <c r="Y704" s="43">
        <f t="shared" si="386"/>
        <v>-0.11422063253012046</v>
      </c>
      <c r="Z704" s="49"/>
      <c r="AA704" s="24"/>
    </row>
    <row r="705" spans="1:27" s="13" customFormat="1" x14ac:dyDescent="0.2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8.98</v>
      </c>
      <c r="V705" s="13">
        <f>IF(ISNA(VLOOKUP(LOWER(F705)&amp;H705,Prices!A:C,2,0)),0,VLOOKUP(LOWER(F705)&amp;H705,Prices!A:C,2,0))</f>
        <v>8.83</v>
      </c>
      <c r="W705" s="13">
        <f t="shared" si="384"/>
        <v>4253.0600000000013</v>
      </c>
      <c r="X705" s="13">
        <f t="shared" si="385"/>
        <v>300.00000000000068</v>
      </c>
      <c r="Y705" s="43">
        <f t="shared" si="386"/>
        <v>0.19384958979033734</v>
      </c>
      <c r="Z705" s="49"/>
      <c r="AA705" s="24"/>
    </row>
    <row r="706" spans="1:27" s="13" customFormat="1" x14ac:dyDescent="0.2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10.98</v>
      </c>
      <c r="V706" s="13">
        <f>IF(ISNA(VLOOKUP(LOWER(F706)&amp;H706,Prices!A:C,2,0)),0,VLOOKUP(LOWER(F706)&amp;H706,Prices!A:C,2,0))</f>
        <v>10.68</v>
      </c>
      <c r="W706" s="13">
        <f t="shared" si="384"/>
        <v>114.78879999999947</v>
      </c>
      <c r="X706" s="13">
        <f t="shared" si="385"/>
        <v>-300.00000000000068</v>
      </c>
      <c r="Y706" s="43">
        <f t="shared" si="386"/>
        <v>1.0870151515151465E-2</v>
      </c>
      <c r="Z706" s="49"/>
      <c r="AA706" s="24"/>
    </row>
    <row r="707" spans="1:27" s="13" customFormat="1" x14ac:dyDescent="0.2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40.39</v>
      </c>
      <c r="V707" s="13">
        <f>IF(ISNA(VLOOKUP(LOWER(F707)&amp;H707,Prices!A:C,2,0)),0,VLOOKUP(LOWER(F707)&amp;H707,Prices!A:C,2,0))</f>
        <v>39.82</v>
      </c>
      <c r="W707" s="13">
        <f t="shared" si="384"/>
        <v>-2111</v>
      </c>
      <c r="X707" s="13">
        <f t="shared" si="385"/>
        <v>-57.000000000000028</v>
      </c>
      <c r="Y707" s="43">
        <f t="shared" si="386"/>
        <v>-0.34674770039421815</v>
      </c>
      <c r="Z707" s="49"/>
      <c r="AA707" s="24"/>
    </row>
    <row r="708" spans="1:27" s="13" customFormat="1" x14ac:dyDescent="0.2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14.45</v>
      </c>
      <c r="V708" s="13">
        <f>IF(ISNA(VLOOKUP(LOWER(F708)&amp;H708,Prices!A:C,2,0)),0,VLOOKUP(LOWER(F708)&amp;H708,Prices!A:C,2,0))</f>
        <v>14.51</v>
      </c>
      <c r="W708" s="13">
        <f t="shared" si="384"/>
        <v>-6567.48</v>
      </c>
      <c r="X708" s="13">
        <f t="shared" si="385"/>
        <v>-120.00000000000099</v>
      </c>
      <c r="Y708" s="43">
        <f t="shared" si="386"/>
        <v>-0.29214768683274017</v>
      </c>
      <c r="Z708" s="49"/>
      <c r="AA708" s="24"/>
    </row>
    <row r="709" spans="1:27" s="13" customFormat="1" x14ac:dyDescent="0.2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v>
      </c>
      <c r="V709" s="13">
        <f>IF(ISNA(VLOOKUP(LOWER(F709)&amp;H709,Prices!A:C,2,0)),0,VLOOKUP(LOWER(F709)&amp;H709,Prices!A:C,2,0))</f>
        <v>30.3</v>
      </c>
      <c r="W709" s="13">
        <f t="shared" ref="W709:W713" si="400">IF(I709="B",(V709+T709)*K709,(V709+T709)*K709)</f>
        <v>17131.307999999997</v>
      </c>
      <c r="X709" s="13">
        <f t="shared" ref="X709:X713" si="401">K709*(V709-U709)</f>
        <v>600.00000000000136</v>
      </c>
      <c r="Y709" s="43">
        <f t="shared" ref="Y709:Y713" si="402">W709/O709</f>
        <v>0.39418564196962719</v>
      </c>
      <c r="Z709" s="49"/>
      <c r="AA709" s="24"/>
    </row>
    <row r="710" spans="1:27" s="13" customFormat="1" x14ac:dyDescent="0.2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2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65.06</v>
      </c>
      <c r="V711" s="13">
        <f>IF(ISNA(VLOOKUP(LOWER(F711)&amp;H711,Prices!A:C,2,0)),0,VLOOKUP(LOWER(F711)&amp;H711,Prices!A:C,2,0))</f>
        <v>67.989999999999995</v>
      </c>
      <c r="W711" s="13">
        <f t="shared" si="400"/>
        <v>55925.992399999996</v>
      </c>
      <c r="X711" s="13">
        <f t="shared" si="401"/>
        <v>5859.9999999999854</v>
      </c>
      <c r="Y711" s="43">
        <f t="shared" si="402"/>
        <v>0.69874300207401474</v>
      </c>
      <c r="Z711" s="49"/>
      <c r="AA711" s="24"/>
    </row>
    <row r="712" spans="1:27" s="13" customFormat="1" x14ac:dyDescent="0.2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40.39</v>
      </c>
      <c r="V712" s="13">
        <f>IF(ISNA(VLOOKUP(LOWER(F712)&amp;H712,Prices!A:C,2,0)),0,VLOOKUP(LOWER(F712)&amp;H712,Prices!A:C,2,0))</f>
        <v>39.82</v>
      </c>
      <c r="W712" s="13">
        <f t="shared" si="400"/>
        <v>1972.0299999999995</v>
      </c>
      <c r="X712" s="13">
        <f t="shared" si="401"/>
        <v>57.000000000000028</v>
      </c>
      <c r="Y712" s="43">
        <f t="shared" si="402"/>
        <v>0.33060016764459338</v>
      </c>
      <c r="Z712" s="49"/>
      <c r="AA712" s="24"/>
    </row>
    <row r="713" spans="1:27" s="13" customFormat="1" x14ac:dyDescent="0.2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10.98</v>
      </c>
      <c r="V713" s="13">
        <f>IF(ISNA(VLOOKUP(LOWER(F713)&amp;H713,Prices!A:C,2,0)),0,VLOOKUP(LOWER(F713)&amp;H713,Prices!A:C,2,0))</f>
        <v>10.68</v>
      </c>
      <c r="W713" s="13">
        <f t="shared" si="400"/>
        <v>-295.60799999999966</v>
      </c>
      <c r="X713" s="13">
        <f t="shared" si="401"/>
        <v>300.00000000000068</v>
      </c>
      <c r="Y713" s="43">
        <f t="shared" si="402"/>
        <v>-2.8423846153846122E-2</v>
      </c>
      <c r="Z713" s="49"/>
      <c r="AA713" s="24"/>
    </row>
    <row r="714" spans="1:27" s="13" customFormat="1" x14ac:dyDescent="0.2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v>
      </c>
      <c r="V714" s="13">
        <f>IF(ISNA(VLOOKUP(LOWER(F714)&amp;H714,Prices!A:C,2,0)),0,VLOOKUP(LOWER(F714)&amp;H714,Prices!A:C,2,0))</f>
        <v>30.3</v>
      </c>
      <c r="W714" s="13">
        <f t="shared" ref="W714" si="407">IF(I714="B",(V714+T714)*K714,(V714+T714)*K714)</f>
        <v>-16992.392000000011</v>
      </c>
      <c r="X714" s="13">
        <f t="shared" ref="X714" si="408">K714*(V714-U714)</f>
        <v>-600.00000000000136</v>
      </c>
      <c r="Y714" s="43">
        <f t="shared" ref="Y714" si="409">W714/O714</f>
        <v>-0.38919816765918486</v>
      </c>
      <c r="Z714" s="49"/>
      <c r="AA714" s="24"/>
    </row>
    <row r="715" spans="1:27" s="13" customFormat="1" x14ac:dyDescent="0.2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2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65.06</v>
      </c>
      <c r="V716" s="13">
        <f>IF(ISNA(VLOOKUP(LOWER(F716)&amp;H716,Prices!A:C,2,0)),0,VLOOKUP(LOWER(F716)&amp;H716,Prices!A:C,2,0))</f>
        <v>67.989999999999995</v>
      </c>
      <c r="W716" s="13">
        <f t="shared" si="414"/>
        <v>28472.097999999994</v>
      </c>
      <c r="X716" s="13">
        <f t="shared" si="415"/>
        <v>2929.9999999999927</v>
      </c>
      <c r="Y716" s="43">
        <f t="shared" si="416"/>
        <v>0.72063016957732207</v>
      </c>
      <c r="Z716" s="49"/>
      <c r="AA716" s="24"/>
    </row>
    <row r="717" spans="1:27" s="13" customFormat="1" x14ac:dyDescent="0.2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v>
      </c>
      <c r="V717" s="13">
        <f>IF(ISNA(VLOOKUP(LOWER(F717)&amp;H717,Prices!A:C,2,0)),0,VLOOKUP(LOWER(F717)&amp;H717,Prices!A:C,2,0))</f>
        <v>30.3</v>
      </c>
      <c r="W717" s="13">
        <f t="shared" si="414"/>
        <v>17331.347999999998</v>
      </c>
      <c r="X717" s="13">
        <f t="shared" si="415"/>
        <v>600.00000000000136</v>
      </c>
      <c r="Y717" s="43">
        <f>W717/O717</f>
        <v>0.40063217753120661</v>
      </c>
      <c r="Z717" s="49"/>
      <c r="AA717" s="24"/>
    </row>
    <row r="718" spans="1:27" s="13" customFormat="1" x14ac:dyDescent="0.2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65.06</v>
      </c>
      <c r="V718" s="13">
        <f>IF(ISNA(VLOOKUP(LOWER(F718)&amp;H718,Prices!A:C,2,0)),0,VLOOKUP(LOWER(F718)&amp;H718,Prices!A:C,2,0))</f>
        <v>67.989999999999995</v>
      </c>
      <c r="W718" s="13">
        <f t="shared" si="414"/>
        <v>28632.12999999999</v>
      </c>
      <c r="X718" s="13">
        <f t="shared" si="415"/>
        <v>2929.9999999999927</v>
      </c>
      <c r="Y718" s="43">
        <f t="shared" si="416"/>
        <v>0.72762719186785241</v>
      </c>
      <c r="Z718" s="49"/>
      <c r="AA718" s="24"/>
    </row>
    <row r="719" spans="1:27" s="13" customFormat="1" x14ac:dyDescent="0.2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v>
      </c>
      <c r="V719" s="13">
        <f>IF(ISNA(VLOOKUP(LOWER(F719)&amp;H719,Prices!A:C,2,0)),0,VLOOKUP(LOWER(F719)&amp;H719,Prices!A:C,2,0))</f>
        <v>70.14</v>
      </c>
      <c r="W719" s="13">
        <f t="shared" ref="W719:W740" si="422">IF(I719="B",(V719+T719)*K719,(V719+T719)*K719)</f>
        <v>11345.8536</v>
      </c>
      <c r="X719" s="13">
        <f t="shared" ref="X719:X740" si="423">K719*(V719-U719)</f>
        <v>1284.0000000000005</v>
      </c>
      <c r="Y719" s="43">
        <f t="shared" ref="Y719:Y740" si="424">W719/O719</f>
        <v>0.36918695821944553</v>
      </c>
      <c r="Z719" s="49"/>
      <c r="AA719" s="24"/>
    </row>
    <row r="720" spans="1:27" s="13" customFormat="1" x14ac:dyDescent="0.2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7.36</v>
      </c>
      <c r="V720" s="13">
        <f>IF(ISNA(VLOOKUP(LOWER(F720)&amp;H720,Prices!A:C,2,0)),0,VLOOKUP(LOWER(F720)&amp;H720,Prices!A:C,2,0))</f>
        <v>7.27</v>
      </c>
      <c r="W720" s="13">
        <f t="shared" si="422"/>
        <v>11933.030399999998</v>
      </c>
      <c r="X720" s="13">
        <f t="shared" si="423"/>
        <v>-540.00000000000443</v>
      </c>
      <c r="Y720" s="43">
        <f t="shared" si="424"/>
        <v>0.37667393939393934</v>
      </c>
      <c r="Z720" s="49"/>
      <c r="AA720" s="24"/>
    </row>
    <row r="721" spans="1:27" s="13" customFormat="1" x14ac:dyDescent="0.2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2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7.36</v>
      </c>
      <c r="V722" s="13">
        <f>IF(ISNA(VLOOKUP(LOWER(F722)&amp;H722,Prices!A:C,2,0)),0,VLOOKUP(LOWER(F722)&amp;H722,Prices!A:C,2,0))</f>
        <v>7.27</v>
      </c>
      <c r="W722" s="13">
        <f t="shared" si="422"/>
        <v>12113.069999999998</v>
      </c>
      <c r="X722" s="13">
        <f t="shared" si="423"/>
        <v>-540.00000000000443</v>
      </c>
      <c r="Y722" s="43">
        <f t="shared" si="424"/>
        <v>0.3845419047619047</v>
      </c>
      <c r="Z722" s="49"/>
      <c r="AA722" s="24"/>
    </row>
    <row r="723" spans="1:27" s="13" customFormat="1" x14ac:dyDescent="0.2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58.85</v>
      </c>
      <c r="V723" s="13">
        <f>IF(ISNA(VLOOKUP(LOWER(F723)&amp;H723,Prices!A:C,2,0)),0,VLOOKUP(LOWER(F723)&amp;H723,Prices!A:C,2,0))</f>
        <v>59.8</v>
      </c>
      <c r="W723" s="13">
        <f t="shared" si="422"/>
        <v>22532.547999999999</v>
      </c>
      <c r="X723" s="13">
        <f t="shared" si="423"/>
        <v>949.99999999999568</v>
      </c>
      <c r="Y723" s="43">
        <f t="shared" si="424"/>
        <v>0.6047382716049382</v>
      </c>
      <c r="Z723" s="49"/>
      <c r="AA723" s="24"/>
    </row>
    <row r="724" spans="1:27" s="13" customFormat="1" x14ac:dyDescent="0.2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7.36</v>
      </c>
      <c r="V724" s="13">
        <f>IF(ISNA(VLOOKUP(LOWER(F724)&amp;H724,Prices!A:C,2,0)),0,VLOOKUP(LOWER(F724)&amp;H724,Prices!A:C,2,0))</f>
        <v>7.27</v>
      </c>
      <c r="W724" s="13">
        <f t="shared" si="422"/>
        <v>12293.1096</v>
      </c>
      <c r="X724" s="13">
        <f t="shared" si="423"/>
        <v>-540.00000000000443</v>
      </c>
      <c r="Y724" s="43">
        <f t="shared" si="424"/>
        <v>0.39250030651340995</v>
      </c>
      <c r="Z724" s="49"/>
      <c r="AA724" s="24"/>
    </row>
    <row r="725" spans="1:27" s="13" customFormat="1" x14ac:dyDescent="0.2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65.06</v>
      </c>
      <c r="V725" s="13">
        <f>IF(ISNA(VLOOKUP(LOWER(F725)&amp;H725,Prices!A:C,2,0)),0,VLOOKUP(LOWER(F725)&amp;H725,Prices!A:C,2,0))</f>
        <v>67.989999999999995</v>
      </c>
      <c r="W725" s="13">
        <f t="shared" si="422"/>
        <v>28492.101999999995</v>
      </c>
      <c r="X725" s="13">
        <f t="shared" si="423"/>
        <v>2929.9999999999927</v>
      </c>
      <c r="Y725" s="43">
        <f t="shared" si="424"/>
        <v>0.72150169663205865</v>
      </c>
      <c r="Z725" s="49"/>
      <c r="AA725" s="24"/>
    </row>
    <row r="726" spans="1:27" s="13" customFormat="1" x14ac:dyDescent="0.2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116.01</v>
      </c>
      <c r="V726" s="13">
        <f>IF(ISNA(VLOOKUP(LOWER(F726)&amp;H726,Prices!A:C,2,0)),0,VLOOKUP(LOWER(F726)&amp;H726,Prices!A:C,2,0))</f>
        <v>117.01</v>
      </c>
      <c r="W726" s="13">
        <f t="shared" si="422"/>
        <v>36233.848000000005</v>
      </c>
      <c r="X726" s="13">
        <f t="shared" si="423"/>
        <v>1000</v>
      </c>
      <c r="Y726" s="43">
        <f t="shared" si="424"/>
        <v>0.44866082218920267</v>
      </c>
      <c r="Z726" s="49"/>
      <c r="AA726" s="24"/>
    </row>
    <row r="727" spans="1:27" s="13" customFormat="1" x14ac:dyDescent="0.2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28.98</v>
      </c>
      <c r="V727" s="13">
        <f>IF(ISNA(VLOOKUP(LOWER(F727)&amp;H727,Prices!A:C,2,0)),0,VLOOKUP(LOWER(F727)&amp;H727,Prices!A:C,2,0))</f>
        <v>28.31</v>
      </c>
      <c r="W727" s="13">
        <f t="shared" si="422"/>
        <v>8129.3343999999979</v>
      </c>
      <c r="X727" s="13">
        <f t="shared" si="423"/>
        <v>-1340.0000000000034</v>
      </c>
      <c r="Y727" s="43">
        <f t="shared" si="424"/>
        <v>0.16768429042904287</v>
      </c>
      <c r="Z727" s="49"/>
      <c r="AA727" s="24"/>
    </row>
    <row r="728" spans="1:27" s="13" customFormat="1" x14ac:dyDescent="0.2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v>
      </c>
      <c r="V728" s="13">
        <f>IF(ISNA(VLOOKUP(LOWER(F728)&amp;H728,Prices!A:C,2,0)),0,VLOOKUP(LOWER(F728)&amp;H728,Prices!A:C,2,0))</f>
        <v>70.14</v>
      </c>
      <c r="W728" s="13">
        <f t="shared" si="422"/>
        <v>116459.13599999998</v>
      </c>
      <c r="X728" s="13">
        <f t="shared" si="423"/>
        <v>12840.000000000004</v>
      </c>
      <c r="Y728" s="43">
        <f t="shared" si="424"/>
        <v>0.38268643533123026</v>
      </c>
      <c r="Z728" s="49"/>
      <c r="AA728" s="24"/>
    </row>
    <row r="729" spans="1:27" s="13" customFormat="1" x14ac:dyDescent="0.2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2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7.36</v>
      </c>
      <c r="V730" s="13">
        <f>IF(ISNA(VLOOKUP(LOWER(F730)&amp;H730,Prices!A:C,2,0)),0,VLOOKUP(LOWER(F730)&amp;H730,Prices!A:C,2,0))</f>
        <v>7.27</v>
      </c>
      <c r="W730" s="13">
        <f t="shared" si="422"/>
        <v>12293.1096</v>
      </c>
      <c r="X730" s="13">
        <f t="shared" si="423"/>
        <v>-540.00000000000443</v>
      </c>
      <c r="Y730" s="43">
        <f t="shared" si="424"/>
        <v>0.39250030651340995</v>
      </c>
      <c r="Z730" s="49"/>
      <c r="AA730" s="24"/>
    </row>
    <row r="731" spans="1:27" s="13" customFormat="1" x14ac:dyDescent="0.2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2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15.23</v>
      </c>
      <c r="V732" s="13">
        <f>IF(ISNA(VLOOKUP(LOWER(F732)&amp;H732,Prices!A:C,2,0)),0,VLOOKUP(LOWER(F732)&amp;H732,Prices!A:C,2,0))</f>
        <v>15.18</v>
      </c>
      <c r="W732" s="13">
        <f t="shared" si="422"/>
        <v>-1386.982800000002</v>
      </c>
      <c r="X732" s="13">
        <f t="shared" si="423"/>
        <v>-100.00000000000142</v>
      </c>
      <c r="Y732" s="43">
        <f t="shared" si="424"/>
        <v>-4.3698260869565284E-2</v>
      </c>
      <c r="Z732" s="49"/>
      <c r="AA732" s="24"/>
    </row>
    <row r="733" spans="1:27" s="13" customFormat="1" x14ac:dyDescent="0.2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2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2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12.89</v>
      </c>
      <c r="V735" s="13">
        <f>IF(ISNA(VLOOKUP(LOWER(F735)&amp;H735,Prices!A:C,2,0)),0,VLOOKUP(LOWER(F735)&amp;H735,Prices!A:C,2,0))</f>
        <v>12.74</v>
      </c>
      <c r="W735" s="13">
        <f t="shared" si="422"/>
        <v>-14548.004000000003</v>
      </c>
      <c r="X735" s="13">
        <f t="shared" si="423"/>
        <v>-300.00000000000068</v>
      </c>
      <c r="Y735" s="43">
        <f t="shared" si="424"/>
        <v>-0.36351834082958528</v>
      </c>
      <c r="Z735" s="49"/>
      <c r="AA735" s="24"/>
    </row>
    <row r="736" spans="1:27" s="13" customFormat="1" x14ac:dyDescent="0.2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2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11.11</v>
      </c>
      <c r="W737" s="13">
        <f t="shared" si="422"/>
        <v>-17680.2</v>
      </c>
      <c r="X737" s="13">
        <f t="shared" si="423"/>
        <v>-240.00000000000023</v>
      </c>
      <c r="Y737" s="43">
        <f t="shared" si="424"/>
        <v>-0.34667058823529412</v>
      </c>
      <c r="Z737" s="49"/>
      <c r="AA737" s="24"/>
    </row>
    <row r="738" spans="1:27" s="13" customFormat="1" x14ac:dyDescent="0.2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19.920000000000002</v>
      </c>
      <c r="V738" s="13">
        <f>IF(ISNA(VLOOKUP(LOWER(F738)&amp;H738,Prices!A:C,2,0)),0,VLOOKUP(LOWER(F738)&amp;H738,Prices!A:C,2,0))</f>
        <v>19.510000000000002</v>
      </c>
      <c r="W738" s="13">
        <f t="shared" si="422"/>
        <v>-11090.019999999995</v>
      </c>
      <c r="X738" s="13">
        <f t="shared" si="423"/>
        <v>-820.00000000000023</v>
      </c>
      <c r="Y738" s="43">
        <f t="shared" si="424"/>
        <v>-0.22135768463073843</v>
      </c>
      <c r="Z738" s="49"/>
      <c r="AA738" s="24"/>
    </row>
    <row r="739" spans="1:27" s="13" customFormat="1" x14ac:dyDescent="0.2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v>
      </c>
      <c r="V739" s="13">
        <f>IF(ISNA(VLOOKUP(LOWER(F739)&amp;H739,Prices!A:C,2,0)),0,VLOOKUP(LOWER(F739)&amp;H739,Prices!A:C,2,0))</f>
        <v>30.3</v>
      </c>
      <c r="W739" s="13">
        <f t="shared" si="422"/>
        <v>-17272.056</v>
      </c>
      <c r="X739" s="13">
        <f t="shared" si="423"/>
        <v>-600.00000000000136</v>
      </c>
      <c r="Y739" s="43">
        <f t="shared" si="424"/>
        <v>-0.39815712309820195</v>
      </c>
      <c r="Z739" s="49"/>
      <c r="AA739" s="24"/>
    </row>
    <row r="740" spans="1:27" s="13" customFormat="1" x14ac:dyDescent="0.2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2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116.01</v>
      </c>
      <c r="V741" s="13">
        <f>IF(ISNA(VLOOKUP(LOWER(F741)&amp;H741,Prices!A:C,2,0)),0,VLOOKUP(LOWER(F741)&amp;H741,Prices!A:C,2,0))</f>
        <v>117.01</v>
      </c>
      <c r="W741" s="13">
        <f t="shared" ref="W741:W760" si="429">IF(I741="B",(V741+T741)*K741,(V741+T741)*K741)</f>
        <v>-35338.124000000025</v>
      </c>
      <c r="X741" s="13">
        <f t="shared" ref="X741:X760" si="430">K741*(V741-U741)</f>
        <v>-1000</v>
      </c>
      <c r="Y741" s="43">
        <f t="shared" ref="Y741:Y760" si="431">W741/O741</f>
        <v>-0.43216490155313714</v>
      </c>
      <c r="Z741" s="49"/>
      <c r="AA741" s="24"/>
    </row>
    <row r="742" spans="1:27" s="13" customFormat="1" x14ac:dyDescent="0.2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v>
      </c>
      <c r="V742" s="13">
        <f>IF(ISNA(VLOOKUP(LOWER(F742)&amp;H742,Prices!A:C,2,0)),0,VLOOKUP(LOWER(F742)&amp;H742,Prices!A:C,2,0))</f>
        <v>70.14</v>
      </c>
      <c r="W742" s="13">
        <f t="shared" si="429"/>
        <v>-61682.976600000024</v>
      </c>
      <c r="X742" s="13">
        <f t="shared" si="430"/>
        <v>-7062.0000000000018</v>
      </c>
      <c r="Y742" s="43">
        <f t="shared" si="431"/>
        <v>-0.36287732655618515</v>
      </c>
      <c r="Z742" s="49"/>
      <c r="AA742" s="24"/>
    </row>
    <row r="743" spans="1:27" s="13" customFormat="1" x14ac:dyDescent="0.2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58.85</v>
      </c>
      <c r="V743" s="13">
        <f>IF(ISNA(VLOOKUP(LOWER(F743)&amp;H743,Prices!A:C,2,0)),0,VLOOKUP(LOWER(F743)&amp;H743,Prices!A:C,2,0))</f>
        <v>59.8</v>
      </c>
      <c r="W743" s="13">
        <f t="shared" si="429"/>
        <v>-10884.039999999999</v>
      </c>
      <c r="X743" s="13">
        <f t="shared" si="430"/>
        <v>-474.99999999999784</v>
      </c>
      <c r="Y743" s="43">
        <f t="shared" si="431"/>
        <v>-0.57164075630252098</v>
      </c>
      <c r="Z743" s="49"/>
      <c r="AA743" s="24"/>
    </row>
    <row r="744" spans="1:27" s="13" customFormat="1" x14ac:dyDescent="0.2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19.920000000000002</v>
      </c>
      <c r="V744" s="13">
        <f>IF(ISNA(VLOOKUP(LOWER(F744)&amp;H744,Prices!A:C,2,0)),0,VLOOKUP(LOWER(F744)&amp;H744,Prices!A:C,2,0))</f>
        <v>19.510000000000002</v>
      </c>
      <c r="W744" s="13">
        <f t="shared" si="429"/>
        <v>5779.6160000000009</v>
      </c>
      <c r="X744" s="13">
        <f t="shared" si="430"/>
        <v>410.00000000000011</v>
      </c>
      <c r="Y744" s="43">
        <f t="shared" si="431"/>
        <v>0.22826287519747238</v>
      </c>
      <c r="Z744" s="49"/>
      <c r="AA744" s="24"/>
    </row>
    <row r="745" spans="1:27" s="13" customFormat="1" x14ac:dyDescent="0.2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12.89</v>
      </c>
      <c r="V745" s="13">
        <f>IF(ISNA(VLOOKUP(LOWER(F745)&amp;H745,Prices!A:C,2,0)),0,VLOOKUP(LOWER(F745)&amp;H745,Prices!A:C,2,0))</f>
        <v>12.74</v>
      </c>
      <c r="W745" s="13">
        <f t="shared" si="429"/>
        <v>7424.8100000000022</v>
      </c>
      <c r="X745" s="13">
        <f t="shared" si="430"/>
        <v>150.00000000000034</v>
      </c>
      <c r="Y745" s="43">
        <f t="shared" si="431"/>
        <v>0.36774690440812297</v>
      </c>
      <c r="Z745" s="49"/>
      <c r="AA745" s="24"/>
    </row>
    <row r="746" spans="1:27" s="13" customFormat="1" x14ac:dyDescent="0.2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2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v>
      </c>
      <c r="V747" s="13">
        <f>IF(ISNA(VLOOKUP(LOWER(F747)&amp;H747,Prices!A:C,2,0)),0,VLOOKUP(LOWER(F747)&amp;H747,Prices!A:C,2,0))</f>
        <v>70.14</v>
      </c>
      <c r="W747" s="13">
        <f t="shared" si="429"/>
        <v>-27528.334999999992</v>
      </c>
      <c r="X747" s="13">
        <f t="shared" si="430"/>
        <v>-3210.0000000000009</v>
      </c>
      <c r="Y747" s="43">
        <f t="shared" si="431"/>
        <v>-0.35394837672774015</v>
      </c>
      <c r="Z747" s="49"/>
      <c r="AA747" s="24"/>
    </row>
    <row r="748" spans="1:27" s="13" customFormat="1" x14ac:dyDescent="0.2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65.06</v>
      </c>
      <c r="V748" s="13">
        <f>IF(ISNA(VLOOKUP(LOWER(F748)&amp;H748,Prices!A:C,2,0)),0,VLOOKUP(LOWER(F748)&amp;H748,Prices!A:C,2,0))</f>
        <v>67.989999999999995</v>
      </c>
      <c r="W748" s="13">
        <f t="shared" si="429"/>
        <v>-70519.494999999981</v>
      </c>
      <c r="X748" s="13">
        <f t="shared" si="430"/>
        <v>-7324.9999999999818</v>
      </c>
      <c r="Y748" s="43">
        <f t="shared" si="431"/>
        <v>-0.7082048204870699</v>
      </c>
      <c r="Z748" s="49"/>
      <c r="AA748" s="24"/>
    </row>
    <row r="749" spans="1:27" s="13" customFormat="1" x14ac:dyDescent="0.2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2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7.36</v>
      </c>
      <c r="V750" s="13">
        <f>IF(ISNA(VLOOKUP(LOWER(F750)&amp;H750,Prices!A:C,2,0)),0,VLOOKUP(LOWER(F750)&amp;H750,Prices!A:C,2,0))</f>
        <v>7.27</v>
      </c>
      <c r="W750" s="13">
        <f t="shared" si="429"/>
        <v>-12158.429999999997</v>
      </c>
      <c r="X750" s="13">
        <f t="shared" si="430"/>
        <v>540.00000000000443</v>
      </c>
      <c r="Y750" s="43">
        <f t="shared" si="431"/>
        <v>-0.38598190476190464</v>
      </c>
      <c r="Z750" s="49"/>
      <c r="AA750" s="24"/>
    </row>
    <row r="751" spans="1:27" s="13" customFormat="1" x14ac:dyDescent="0.2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7.36</v>
      </c>
      <c r="V751" s="13">
        <f>IF(ISNA(VLOOKUP(LOWER(F751)&amp;H751,Prices!A:C,2,0)),0,VLOOKUP(LOWER(F751)&amp;H751,Prices!A:C,2,0))</f>
        <v>7.27</v>
      </c>
      <c r="W751" s="13">
        <f t="shared" si="429"/>
        <v>-12038.5764</v>
      </c>
      <c r="X751" s="13">
        <f t="shared" si="430"/>
        <v>540.00000000000443</v>
      </c>
      <c r="Y751" s="43">
        <f t="shared" si="431"/>
        <v>-0.38072664136622397</v>
      </c>
      <c r="Z751" s="49"/>
      <c r="AA751" s="24"/>
    </row>
    <row r="752" spans="1:27" s="13" customFormat="1" x14ac:dyDescent="0.2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7.36</v>
      </c>
      <c r="V752" s="13">
        <f>IF(ISNA(VLOOKUP(LOWER(F752)&amp;H752,Prices!A:C,2,0)),0,VLOOKUP(LOWER(F752)&amp;H752,Prices!A:C,2,0))</f>
        <v>7.27</v>
      </c>
      <c r="W752" s="13">
        <f t="shared" si="429"/>
        <v>-12098.503200000001</v>
      </c>
      <c r="X752" s="13">
        <f t="shared" si="430"/>
        <v>540.00000000000443</v>
      </c>
      <c r="Y752" s="43">
        <f t="shared" si="431"/>
        <v>-0.38334927756653997</v>
      </c>
      <c r="Z752" s="49"/>
      <c r="AA752" s="24"/>
    </row>
    <row r="753" spans="1:27" s="13" customFormat="1" x14ac:dyDescent="0.2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2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19.920000000000002</v>
      </c>
      <c r="V754" s="13">
        <f>IF(ISNA(VLOOKUP(LOWER(F754)&amp;H754,Prices!A:C,2,0)),0,VLOOKUP(LOWER(F754)&amp;H754,Prices!A:C,2,0))</f>
        <v>19.510000000000002</v>
      </c>
      <c r="W754" s="13">
        <f t="shared" si="429"/>
        <v>2947.2799999999993</v>
      </c>
      <c r="X754" s="13">
        <f t="shared" si="430"/>
        <v>205.00000000000006</v>
      </c>
      <c r="Y754" s="43">
        <f t="shared" si="431"/>
        <v>0.23170440251572322</v>
      </c>
      <c r="Z754" s="49"/>
      <c r="AA754" s="24"/>
    </row>
    <row r="755" spans="1:27" s="13" customFormat="1" x14ac:dyDescent="0.2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2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2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12.89</v>
      </c>
      <c r="V757" s="13">
        <f>IF(ISNA(VLOOKUP(LOWER(F757)&amp;H757,Prices!A:C,2,0)),0,VLOOKUP(LOWER(F757)&amp;H757,Prices!A:C,2,0))</f>
        <v>12.74</v>
      </c>
      <c r="W757" s="13">
        <f t="shared" si="429"/>
        <v>3649.9599999999991</v>
      </c>
      <c r="X757" s="13">
        <f t="shared" si="430"/>
        <v>75.000000000000171</v>
      </c>
      <c r="Y757" s="43">
        <f t="shared" si="431"/>
        <v>0.36372296960637757</v>
      </c>
      <c r="Z757" s="49"/>
      <c r="AA757" s="24"/>
    </row>
    <row r="758" spans="1:27" s="13" customFormat="1" x14ac:dyDescent="0.2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2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2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2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2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12.89</v>
      </c>
      <c r="V762" s="13">
        <f>IF(ISNA(VLOOKUP(LOWER(F762)&amp;H762,Prices!A:C,2,0)),0,VLOOKUP(LOWER(F762)&amp;H762,Prices!A:C,2,0))</f>
        <v>12.74</v>
      </c>
      <c r="W762" s="13">
        <f t="shared" si="436"/>
        <v>3914.7000000000007</v>
      </c>
      <c r="X762" s="13">
        <f t="shared" si="437"/>
        <v>75.000000000000171</v>
      </c>
      <c r="Y762" s="43">
        <f t="shared" si="438"/>
        <v>0.3800679611650486</v>
      </c>
      <c r="Z762" s="49"/>
      <c r="AA762" s="24"/>
    </row>
    <row r="763" spans="1:27" s="13" customFormat="1" x14ac:dyDescent="0.2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15.23</v>
      </c>
      <c r="V763" s="13">
        <f>IF(ISNA(VLOOKUP(LOWER(F763)&amp;H763,Prices!A:C,2,0)),0,VLOOKUP(LOWER(F763)&amp;H763,Prices!A:C,2,0))</f>
        <v>15.18</v>
      </c>
      <c r="W763" s="13">
        <f t="shared" si="436"/>
        <v>948.52699999999857</v>
      </c>
      <c r="X763" s="13">
        <f t="shared" si="437"/>
        <v>50.000000000000711</v>
      </c>
      <c r="Y763" s="43">
        <f t="shared" si="438"/>
        <v>5.8732321981424064E-2</v>
      </c>
      <c r="Z763" s="49"/>
      <c r="AA763" s="24"/>
    </row>
    <row r="764" spans="1:27" s="13" customFormat="1" x14ac:dyDescent="0.2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28.98</v>
      </c>
      <c r="V764" s="13">
        <f>IF(ISNA(VLOOKUP(LOWER(F764)&amp;H764,Prices!A:C,2,0)),0,VLOOKUP(LOWER(F764)&amp;H764,Prices!A:C,2,0))</f>
        <v>28.31</v>
      </c>
      <c r="W764" s="13">
        <f t="shared" si="436"/>
        <v>-3220.6463999999996</v>
      </c>
      <c r="X764" s="13">
        <f t="shared" si="437"/>
        <v>670.00000000000171</v>
      </c>
      <c r="Y764" s="43">
        <f t="shared" si="438"/>
        <v>-0.1282104458598726</v>
      </c>
      <c r="Z764" s="49"/>
      <c r="AA764" s="24"/>
    </row>
    <row r="765" spans="1:27" s="13" customFormat="1" x14ac:dyDescent="0.2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58.85</v>
      </c>
      <c r="V765" s="13">
        <f>IF(ISNA(VLOOKUP(LOWER(F765)&amp;H765,Prices!A:C,2,0)),0,VLOOKUP(LOWER(F765)&amp;H765,Prices!A:C,2,0))</f>
        <v>59.8</v>
      </c>
      <c r="W765" s="13">
        <f t="shared" si="436"/>
        <v>-6370.5899999999983</v>
      </c>
      <c r="X765" s="13">
        <f t="shared" si="437"/>
        <v>-284.99999999999875</v>
      </c>
      <c r="Y765" s="43">
        <f t="shared" si="438"/>
        <v>-0.54985240807871549</v>
      </c>
      <c r="Z765" s="49"/>
      <c r="AA765" s="24"/>
    </row>
    <row r="766" spans="1:27" s="13" customFormat="1" x14ac:dyDescent="0.2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10.06</v>
      </c>
      <c r="V766" s="13">
        <f>IF(ISNA(VLOOKUP(LOWER(F766)&amp;H766,Prices!A:C,2,0)),0,VLOOKUP(LOWER(F766)&amp;H766,Prices!A:C,2,0))</f>
        <v>10.050000000000001</v>
      </c>
      <c r="W766" s="13">
        <f t="shared" si="436"/>
        <v>-5904.9999999999991</v>
      </c>
      <c r="X766" s="13">
        <f t="shared" si="437"/>
        <v>-9.9999999999997868</v>
      </c>
      <c r="Y766" s="43">
        <f t="shared" si="438"/>
        <v>-0.37021943573667704</v>
      </c>
      <c r="Z766" s="49"/>
      <c r="AA766" s="24"/>
    </row>
    <row r="767" spans="1:27" s="13" customFormat="1" x14ac:dyDescent="0.2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v>
      </c>
      <c r="V767" s="13">
        <f>IF(ISNA(VLOOKUP(LOWER(F767)&amp;H767,Prices!A:C,2,0)),0,VLOOKUP(LOWER(F767)&amp;H767,Prices!A:C,2,0))</f>
        <v>70.14</v>
      </c>
      <c r="W767" s="13">
        <f t="shared" si="436"/>
        <v>-16930.500200000006</v>
      </c>
      <c r="X767" s="13">
        <f t="shared" si="437"/>
        <v>-1926.0000000000005</v>
      </c>
      <c r="Y767" s="43">
        <f t="shared" si="438"/>
        <v>-0.36605695444422837</v>
      </c>
      <c r="Z767" s="49"/>
      <c r="AA767" s="24"/>
    </row>
    <row r="768" spans="1:27" s="13" customFormat="1" x14ac:dyDescent="0.2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7.36</v>
      </c>
      <c r="V768" s="13">
        <f>IF(ISNA(VLOOKUP(LOWER(F768)&amp;H768,Prices!A:C,2,0)),0,VLOOKUP(LOWER(F768)&amp;H768,Prices!A:C,2,0))</f>
        <v>7.27</v>
      </c>
      <c r="W768" s="13">
        <f t="shared" si="436"/>
        <v>8354.5855999999967</v>
      </c>
      <c r="X768" s="13">
        <f t="shared" si="437"/>
        <v>-360.00000000000296</v>
      </c>
      <c r="Y768" s="43">
        <f t="shared" si="438"/>
        <v>0.40321359073359059</v>
      </c>
      <c r="Z768" s="49"/>
      <c r="AA768" s="24"/>
    </row>
    <row r="769" spans="1:27" s="13" customFormat="1" x14ac:dyDescent="0.2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10.06</v>
      </c>
      <c r="V769" s="13">
        <f>IF(ISNA(VLOOKUP(LOWER(F769)&amp;H769,Prices!A:C,2,0)),0,VLOOKUP(LOWER(F769)&amp;H769,Prices!A:C,2,0))</f>
        <v>10.050000000000001</v>
      </c>
      <c r="W769" s="13">
        <f t="shared" si="436"/>
        <v>-8810</v>
      </c>
      <c r="X769" s="13">
        <f t="shared" si="437"/>
        <v>-14.99999999999968</v>
      </c>
      <c r="Y769" s="43">
        <f t="shared" si="438"/>
        <v>-0.36892797319932996</v>
      </c>
      <c r="Z769" s="49"/>
      <c r="AA769" s="24"/>
    </row>
    <row r="770" spans="1:27" s="13" customFormat="1" x14ac:dyDescent="0.2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11.11</v>
      </c>
      <c r="W770" s="13">
        <f t="shared" si="436"/>
        <v>-5855</v>
      </c>
      <c r="X770" s="13">
        <f t="shared" si="437"/>
        <v>-80.000000000000071</v>
      </c>
      <c r="Y770" s="43">
        <f t="shared" si="438"/>
        <v>-0.34522405660377359</v>
      </c>
      <c r="Z770" s="49"/>
      <c r="AA770" s="24"/>
    </row>
    <row r="771" spans="1:27" s="13" customFormat="1" x14ac:dyDescent="0.2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11.11</v>
      </c>
      <c r="W771" s="13">
        <f t="shared" ref="W771:W786" si="446">IF(I771="B",(V771+T771)*K771,(V771+T771)*K771)</f>
        <v>23798.015999999989</v>
      </c>
      <c r="X771" s="13">
        <f t="shared" ref="X771:X786" si="447">K771*(V771-U771)</f>
        <v>320.00000000000028</v>
      </c>
      <c r="Y771" s="43">
        <f t="shared" ref="Y771:Y786" si="448">W771/O771</f>
        <v>0.3483316159250584</v>
      </c>
      <c r="Z771" s="49"/>
      <c r="AA771" s="24"/>
    </row>
    <row r="772" spans="1:27" s="13" customFormat="1" x14ac:dyDescent="0.2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v>
      </c>
      <c r="V772" s="13">
        <f>IF(ISNA(VLOOKUP(LOWER(F772)&amp;H772,Prices!A:C,2,0)),0,VLOOKUP(LOWER(F772)&amp;H772,Prices!A:C,2,0))</f>
        <v>70.14</v>
      </c>
      <c r="W772" s="13">
        <f t="shared" si="446"/>
        <v>-16472.051999999996</v>
      </c>
      <c r="X772" s="13">
        <f t="shared" si="447"/>
        <v>-1926.0000000000005</v>
      </c>
      <c r="Y772" s="43">
        <f t="shared" si="448"/>
        <v>-0.35264508670520223</v>
      </c>
      <c r="Z772" s="49"/>
      <c r="AA772" s="24"/>
    </row>
    <row r="773" spans="1:27" s="13" customFormat="1" x14ac:dyDescent="0.2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2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15.23</v>
      </c>
      <c r="V774" s="13">
        <f>IF(ISNA(VLOOKUP(LOWER(F774)&amp;H774,Prices!A:C,2,0)),0,VLOOKUP(LOWER(F774)&amp;H774,Prices!A:C,2,0))</f>
        <v>15.18</v>
      </c>
      <c r="W774" s="13">
        <f t="shared" si="446"/>
        <v>668.81259999999895</v>
      </c>
      <c r="X774" s="13">
        <f t="shared" si="447"/>
        <v>50.000000000000711</v>
      </c>
      <c r="Y774" s="43">
        <f t="shared" si="448"/>
        <v>4.2143201008191487E-2</v>
      </c>
      <c r="Z774" s="49"/>
      <c r="AA774" s="24"/>
    </row>
    <row r="775" spans="1:27" s="13" customFormat="1" x14ac:dyDescent="0.2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19.920000000000002</v>
      </c>
      <c r="V775" s="13">
        <f>IF(ISNA(VLOOKUP(LOWER(F775)&amp;H775,Prices!A:C,2,0)),0,VLOOKUP(LOWER(F775)&amp;H775,Prices!A:C,2,0))</f>
        <v>19.510000000000002</v>
      </c>
      <c r="W775" s="13">
        <f t="shared" si="446"/>
        <v>2917.3099999999986</v>
      </c>
      <c r="X775" s="13">
        <f t="shared" si="447"/>
        <v>205.00000000000006</v>
      </c>
      <c r="Y775" s="43">
        <f t="shared" si="448"/>
        <v>0.22989046493301801</v>
      </c>
      <c r="Z775" s="49"/>
      <c r="AA775" s="24"/>
    </row>
    <row r="776" spans="1:27" s="13" customFormat="1" x14ac:dyDescent="0.2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10.06</v>
      </c>
      <c r="V776" s="13">
        <f>IF(ISNA(VLOOKUP(LOWER(F776)&amp;H776,Prices!A:C,2,0)),0,VLOOKUP(LOWER(F776)&amp;H776,Prices!A:C,2,0))</f>
        <v>10.050000000000001</v>
      </c>
      <c r="W776" s="13">
        <f t="shared" si="446"/>
        <v>14427.480000000003</v>
      </c>
      <c r="X776" s="13">
        <f t="shared" si="447"/>
        <v>24.999999999999467</v>
      </c>
      <c r="Y776" s="43">
        <f t="shared" si="448"/>
        <v>0.36433030303030312</v>
      </c>
      <c r="Z776" s="49"/>
      <c r="AA776" s="24"/>
    </row>
    <row r="777" spans="1:27" s="13" customFormat="1" x14ac:dyDescent="0.2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58.85</v>
      </c>
      <c r="V777" s="13">
        <f>IF(ISNA(VLOOKUP(LOWER(F777)&amp;H777,Prices!A:C,2,0)),0,VLOOKUP(LOWER(F777)&amp;H777,Prices!A:C,2,0))</f>
        <v>59.8</v>
      </c>
      <c r="W777" s="13">
        <f t="shared" si="446"/>
        <v>-4270.6999999999989</v>
      </c>
      <c r="X777" s="13">
        <f t="shared" si="447"/>
        <v>-189.99999999999915</v>
      </c>
      <c r="Y777" s="43">
        <f t="shared" si="448"/>
        <v>-0.55449233965203826</v>
      </c>
      <c r="Z777" s="49"/>
      <c r="AA777" s="24"/>
    </row>
    <row r="778" spans="1:27" s="13" customFormat="1" x14ac:dyDescent="0.2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7.36</v>
      </c>
      <c r="V778" s="13">
        <f>IF(ISNA(VLOOKUP(LOWER(F778)&amp;H778,Prices!A:C,2,0)),0,VLOOKUP(LOWER(F778)&amp;H778,Prices!A:C,2,0))</f>
        <v>7.27</v>
      </c>
      <c r="W778" s="13">
        <f t="shared" si="446"/>
        <v>-23360.267999999982</v>
      </c>
      <c r="X778" s="13">
        <f t="shared" si="447"/>
        <v>900.0000000000075</v>
      </c>
      <c r="Y778" s="43">
        <f t="shared" si="448"/>
        <v>-0.47287991902833965</v>
      </c>
      <c r="Z778" s="49"/>
      <c r="AA778" s="24"/>
    </row>
    <row r="779" spans="1:27" s="13" customFormat="1" x14ac:dyDescent="0.2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28.98</v>
      </c>
      <c r="V779" s="13">
        <f>IF(ISNA(VLOOKUP(LOWER(F779)&amp;H779,Prices!A:C,2,0)),0,VLOOKUP(LOWER(F779)&amp;H779,Prices!A:C,2,0))</f>
        <v>28.31</v>
      </c>
      <c r="W779" s="13">
        <f t="shared" si="446"/>
        <v>-4059.7655999999988</v>
      </c>
      <c r="X779" s="13">
        <f t="shared" si="447"/>
        <v>670.00000000000171</v>
      </c>
      <c r="Y779" s="43">
        <f t="shared" si="448"/>
        <v>-0.16720616144975284</v>
      </c>
      <c r="Z779" s="49"/>
      <c r="AA779" s="24"/>
    </row>
    <row r="780" spans="1:27" s="13" customFormat="1" x14ac:dyDescent="0.2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65.06</v>
      </c>
      <c r="V780" s="13">
        <f>IF(ISNA(VLOOKUP(LOWER(F780)&amp;H780,Prices!A:C,2,0)),0,VLOOKUP(LOWER(F780)&amp;H780,Prices!A:C,2,0))</f>
        <v>67.989999999999995</v>
      </c>
      <c r="W780" s="13">
        <f t="shared" si="446"/>
        <v>-70194.879999999976</v>
      </c>
      <c r="X780" s="13">
        <f t="shared" si="447"/>
        <v>-7324.9999999999818</v>
      </c>
      <c r="Y780" s="43">
        <f t="shared" si="448"/>
        <v>-0.70265145145145125</v>
      </c>
      <c r="Z780" s="49"/>
      <c r="AA780" s="24"/>
    </row>
    <row r="781" spans="1:27" s="13" customFormat="1" x14ac:dyDescent="0.2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2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29.3</v>
      </c>
      <c r="V782" s="13">
        <f>IF(ISNA(VLOOKUP(LOWER(F782)&amp;H782,Prices!A:C,2,0)),0,VLOOKUP(LOWER(F782)&amp;H782,Prices!A:C,2,0))</f>
        <v>29.47</v>
      </c>
      <c r="W782" s="13">
        <f t="shared" si="446"/>
        <v>4324.4692000000032</v>
      </c>
      <c r="X782" s="13">
        <f t="shared" si="447"/>
        <v>169.99999999999815</v>
      </c>
      <c r="Y782" s="43">
        <f t="shared" si="448"/>
        <v>0.17201548130469385</v>
      </c>
      <c r="Z782" s="49"/>
      <c r="AA782" s="24"/>
    </row>
    <row r="783" spans="1:27" s="13" customFormat="1" x14ac:dyDescent="0.2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29.3</v>
      </c>
      <c r="V783" s="13">
        <f>IF(ISNA(VLOOKUP(LOWER(F783)&amp;H783,Prices!A:C,2,0)),0,VLOOKUP(LOWER(F783)&amp;H783,Prices!A:C,2,0))</f>
        <v>29.47</v>
      </c>
      <c r="W783" s="13">
        <f t="shared" si="446"/>
        <v>10386.079499999994</v>
      </c>
      <c r="X783" s="13">
        <f t="shared" si="447"/>
        <v>424.9999999999954</v>
      </c>
      <c r="Y783" s="43">
        <f t="shared" si="448"/>
        <v>0.16414191228763325</v>
      </c>
      <c r="Z783" s="49"/>
      <c r="AA783" s="24"/>
    </row>
    <row r="784" spans="1:27" s="13" customFormat="1" x14ac:dyDescent="0.2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29.3</v>
      </c>
      <c r="V784" s="13">
        <f>IF(ISNA(VLOOKUP(LOWER(F784)&amp;H784,Prices!A:C,2,0)),0,VLOOKUP(LOWER(F784)&amp;H784,Prices!A:C,2,0))</f>
        <v>29.47</v>
      </c>
      <c r="W784" s="13">
        <f t="shared" si="446"/>
        <v>10386.079499999994</v>
      </c>
      <c r="X784" s="13">
        <f t="shared" si="447"/>
        <v>424.9999999999954</v>
      </c>
      <c r="Y784" s="43">
        <f t="shared" si="448"/>
        <v>0.16414191228763325</v>
      </c>
      <c r="Z784" s="49"/>
      <c r="AA784" s="24"/>
    </row>
    <row r="785" spans="1:27 16382:16382" s="13" customFormat="1" x14ac:dyDescent="0.2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60.26</v>
      </c>
      <c r="V785" s="13">
        <f>IF(ISNA(VLOOKUP(LOWER(F785)&amp;H785,Prices!A:C,2,0)),0,VLOOKUP(LOWER(F785)&amp;H785,Prices!A:C,2,0))</f>
        <v>60.83</v>
      </c>
      <c r="W785" s="13">
        <f t="shared" si="446"/>
        <v>33540.617999999995</v>
      </c>
      <c r="X785" s="13">
        <f t="shared" si="447"/>
        <v>1140.0000000000005</v>
      </c>
      <c r="Y785" s="43">
        <f t="shared" si="448"/>
        <v>0.38071076049943242</v>
      </c>
      <c r="Z785" s="49"/>
      <c r="AA785" s="24"/>
    </row>
    <row r="786" spans="1:27 16382:16382" s="13" customFormat="1" x14ac:dyDescent="0.2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60.26</v>
      </c>
      <c r="V786" s="13">
        <f>IF(ISNA(VLOOKUP(LOWER(F786)&amp;H786,Prices!A:C,2,0)),0,VLOOKUP(LOWER(F786)&amp;H786,Prices!A:C,2,0))</f>
        <v>60.83</v>
      </c>
      <c r="W786" s="13">
        <f t="shared" si="446"/>
        <v>33520.61359999999</v>
      </c>
      <c r="X786" s="13">
        <f t="shared" si="447"/>
        <v>1140.0000000000005</v>
      </c>
      <c r="Y786" s="43">
        <f t="shared" si="448"/>
        <v>0.38039733999092135</v>
      </c>
      <c r="Z786" s="49"/>
      <c r="AA786" s="24"/>
    </row>
    <row r="787" spans="1:27 16382:16382" s="13" customFormat="1" x14ac:dyDescent="0.2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29.3</v>
      </c>
      <c r="V787" s="13">
        <f>IF(ISNA(VLOOKUP(LOWER(F787)&amp;H787,Prices!A:C,2,0)),0,VLOOKUP(LOWER(F787)&amp;H787,Prices!A:C,2,0))</f>
        <v>29.47</v>
      </c>
      <c r="W787" s="13">
        <f t="shared" ref="W787" si="451">IF(I787="B",(V787+T787)*K787,(V787+T787)*K787)</f>
        <v>-12602.597999999982</v>
      </c>
      <c r="X787" s="13">
        <f t="shared" ref="X787" si="452">K787*(V787-U787)</f>
        <v>-509.99999999999443</v>
      </c>
      <c r="Y787" s="43">
        <f t="shared" ref="Y787" si="453">W787/O787</f>
        <v>-0.16604213438735155</v>
      </c>
      <c r="Z787" s="49"/>
      <c r="AA787" s="24"/>
    </row>
    <row r="788" spans="1:27 16382:16382" s="13" customFormat="1" x14ac:dyDescent="0.2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29.3</v>
      </c>
      <c r="V788" s="13">
        <f>IF(ISNA(VLOOKUP(LOWER(F788)&amp;H788,Prices!A:C,2,0)),0,VLOOKUP(LOWER(F788)&amp;H788,Prices!A:C,2,0))</f>
        <v>29.47</v>
      </c>
      <c r="W788" s="13">
        <f t="shared" ref="W788:W793" si="458">IF(I788="B",(V788+T788)*K788,(V788+T788)*K788)</f>
        <v>-1519.4856799999998</v>
      </c>
      <c r="X788" s="13">
        <f t="shared" ref="X788:X793" si="459">K788*(V788-U788)</f>
        <v>-67.999999999999261</v>
      </c>
      <c r="Y788" s="43">
        <f t="shared" ref="Y788:Y793" si="460">W788/O788</f>
        <v>-0.14775239984441849</v>
      </c>
      <c r="Z788" s="49"/>
      <c r="AA788" s="24"/>
    </row>
    <row r="789" spans="1:27 16382:16382" s="13" customFormat="1" x14ac:dyDescent="0.2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29.3</v>
      </c>
      <c r="V789" s="16">
        <f>IF(ISNA(VLOOKUP(LOWER(F789)&amp;H789,Prices!A:C,2,0)),0,VLOOKUP(LOWER(F789)&amp;H789,Prices!A:C,2,0))</f>
        <v>29.47</v>
      </c>
      <c r="W789" s="49">
        <f t="shared" si="458"/>
        <v>-2634.3803599999992</v>
      </c>
      <c r="X789" s="24">
        <f t="shared" si="459"/>
        <v>-118.99999999999871</v>
      </c>
      <c r="Y789" s="43">
        <f t="shared" si="460"/>
        <v>-0.14620825618825614</v>
      </c>
      <c r="XFB789" s="12"/>
    </row>
    <row r="790" spans="1:27 16382:16382" s="13" customFormat="1" x14ac:dyDescent="0.2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60.26</v>
      </c>
      <c r="V790" s="13">
        <f>IF(ISNA(VLOOKUP(LOWER(F790)&amp;H790,Prices!A:C,2,0)),0,VLOOKUP(LOWER(F790)&amp;H790,Prices!A:C,2,0))</f>
        <v>60.83</v>
      </c>
      <c r="W790" s="13">
        <f t="shared" si="458"/>
        <v>-8392.4909999999963</v>
      </c>
      <c r="X790" s="13">
        <f t="shared" si="459"/>
        <v>-285.00000000000011</v>
      </c>
      <c r="Y790" s="43">
        <f t="shared" si="460"/>
        <v>-0.38061183673469373</v>
      </c>
      <c r="Z790" s="49"/>
      <c r="AA790" s="24"/>
    </row>
    <row r="791" spans="1:27 16382:16382" s="13" customFormat="1" x14ac:dyDescent="0.2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60.26</v>
      </c>
      <c r="V791" s="13">
        <f>IF(ISNA(VLOOKUP(LOWER(F791)&amp;H791,Prices!A:C,2,0)),0,VLOOKUP(LOWER(F791)&amp;H791,Prices!A:C,2,0))</f>
        <v>60.83</v>
      </c>
      <c r="W791" s="13">
        <f t="shared" si="458"/>
        <v>-25205.666399999995</v>
      </c>
      <c r="X791" s="13">
        <f t="shared" si="459"/>
        <v>-855.00000000000045</v>
      </c>
      <c r="Y791" s="43">
        <f t="shared" si="460"/>
        <v>-0.3812109255898366</v>
      </c>
      <c r="Z791" s="49"/>
      <c r="AA791" s="24"/>
    </row>
    <row r="792" spans="1:27 16382:16382" s="13" customFormat="1" x14ac:dyDescent="0.2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60.26</v>
      </c>
      <c r="V792" s="43">
        <f>IF(ISNA(VLOOKUP(LOWER(F792)&amp;H792,Prices!A:C,2,0)),0,VLOOKUP(LOWER(F792)&amp;H792,Prices!A:C,2,0))</f>
        <v>60.83</v>
      </c>
      <c r="W792" s="49">
        <f t="shared" si="458"/>
        <v>-25715.044199999997</v>
      </c>
      <c r="X792" s="24">
        <f t="shared" si="459"/>
        <v>-855.00000000000045</v>
      </c>
      <c r="Y792" s="43">
        <f t="shared" si="460"/>
        <v>-0.39193787837219929</v>
      </c>
      <c r="XFB792" s="12"/>
    </row>
    <row r="793" spans="1:27 16382:16382" s="13" customFormat="1" x14ac:dyDescent="0.2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29.3</v>
      </c>
      <c r="V793" s="16">
        <f>IF(ISNA(VLOOKUP(LOWER(F793)&amp;H793,Prices!A:C,2,0)),0,VLOOKUP(LOWER(F793)&amp;H793,Prices!A:C,2,0))</f>
        <v>29.47</v>
      </c>
      <c r="W793" s="49">
        <f t="shared" si="458"/>
        <v>-5896.7980999999982</v>
      </c>
      <c r="X793" s="24">
        <f t="shared" si="459"/>
        <v>-254.99999999999721</v>
      </c>
      <c r="Y793" s="43">
        <f t="shared" si="460"/>
        <v>-0.15374261765089292</v>
      </c>
      <c r="XFB793" s="12"/>
    </row>
    <row r="794" spans="1:27 16382:16382" s="13" customFormat="1" x14ac:dyDescent="0.2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29.3</v>
      </c>
      <c r="V794" s="16">
        <f>IF(ISNA(VLOOKUP(LOWER(F794)&amp;H794,Prices!A:C,2,0)),0,VLOOKUP(LOWER(F794)&amp;H794,Prices!A:C,2,0))</f>
        <v>29.47</v>
      </c>
      <c r="W794" s="49">
        <f t="shared" ref="W794:W796" si="465">IF(I794="B",(V794+T794)*K794,(V794+T794)*K794)</f>
        <v>-746.26315999999952</v>
      </c>
      <c r="X794" s="24">
        <f t="shared" ref="X794:X796" si="466">K794*(V794-U794)</f>
        <v>-33.999999999999631</v>
      </c>
      <c r="Y794" s="43">
        <f t="shared" ref="Y794:Y796" si="467">W794/O794</f>
        <v>-0.14468072120977113</v>
      </c>
      <c r="Z794" s="49"/>
      <c r="AA794" s="24"/>
    </row>
    <row r="795" spans="1:27 16382:16382" s="13" customFormat="1" x14ac:dyDescent="0.2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60.26</v>
      </c>
      <c r="V795" s="16">
        <f>IF(ISNA(VLOOKUP(LOWER(F795)&amp;H795,Prices!A:C,2,0)),0,VLOOKUP(LOWER(F795)&amp;H795,Prices!A:C,2,0))</f>
        <v>60.83</v>
      </c>
      <c r="W795" s="49">
        <f t="shared" si="465"/>
        <v>-3409.945400000001</v>
      </c>
      <c r="X795" s="24">
        <f t="shared" si="466"/>
        <v>-114.00000000000006</v>
      </c>
      <c r="Y795" s="43">
        <f t="shared" si="467"/>
        <v>-0.38881931584948698</v>
      </c>
      <c r="Z795" s="49"/>
      <c r="AA795" s="24"/>
    </row>
    <row r="796" spans="1:27 16382:16382" s="13" customFormat="1" x14ac:dyDescent="0.2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60.26</v>
      </c>
      <c r="V796" s="16">
        <f>IF(ISNA(VLOOKUP(LOWER(F796)&amp;H796,Prices!A:C,2,0)),0,VLOOKUP(LOWER(F796)&amp;H796,Prices!A:C,2,0))</f>
        <v>60.83</v>
      </c>
      <c r="W796" s="49">
        <f t="shared" si="465"/>
        <v>-5112.4230999999991</v>
      </c>
      <c r="X796" s="24">
        <f t="shared" si="466"/>
        <v>-171.00000000000009</v>
      </c>
      <c r="Y796" s="43">
        <f t="shared" si="467"/>
        <v>-0.38862965412390721</v>
      </c>
      <c r="Z796" s="49"/>
      <c r="AA796" s="24"/>
    </row>
    <row r="797" spans="1:27 16382:16382" s="13" customFormat="1" x14ac:dyDescent="0.2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2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2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2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2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2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2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2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56.29</v>
      </c>
      <c r="V804" s="16">
        <f>IF(ISNA(VLOOKUP(LOWER(F804)&amp;H804,Prices!A:C,2,0)),0,VLOOKUP(LOWER(F804)&amp;H804,Prices!A:C,2,0))</f>
        <v>55.33</v>
      </c>
      <c r="W804" s="49">
        <f t="shared" ref="W804:W814" si="479">IF(I804="B",(V804+T804)*K804,(V804+T804)*K804)</f>
        <v>32584.388000000003</v>
      </c>
      <c r="X804" s="24">
        <f t="shared" ref="X804:X814" si="480">K804*(V804-U804)</f>
        <v>-1920.0000000000018</v>
      </c>
      <c r="Y804" s="43">
        <f t="shared" ref="Y804:Y813" si="481">W804/O804</f>
        <v>0.41742746605175507</v>
      </c>
      <c r="Z804" s="49"/>
      <c r="AA804" s="24"/>
    </row>
    <row r="805" spans="1:27" s="13" customFormat="1" x14ac:dyDescent="0.2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56.29</v>
      </c>
      <c r="V805" s="16">
        <f>IF(ISNA(VLOOKUP(LOWER(F805)&amp;H805,Prices!A:C,2,0)),0,VLOOKUP(LOWER(F805)&amp;H805,Prices!A:C,2,0))</f>
        <v>55.33</v>
      </c>
      <c r="W805" s="49">
        <f t="shared" si="479"/>
        <v>32784.427999999993</v>
      </c>
      <c r="X805" s="24">
        <f t="shared" si="480"/>
        <v>-1920.0000000000018</v>
      </c>
      <c r="Y805" s="43">
        <f t="shared" si="481"/>
        <v>0.42106894425892616</v>
      </c>
      <c r="Z805" s="49"/>
      <c r="AA805" s="24"/>
    </row>
    <row r="806" spans="1:27" s="13" customFormat="1" x14ac:dyDescent="0.2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56.29</v>
      </c>
      <c r="V806" s="16">
        <f>IF(ISNA(VLOOKUP(LOWER(F806)&amp;H806,Prices!A:C,2,0)),0,VLOOKUP(LOWER(F806)&amp;H806,Prices!A:C,2,0))</f>
        <v>55.33</v>
      </c>
      <c r="W806" s="49">
        <f t="shared" si="479"/>
        <v>32844.44</v>
      </c>
      <c r="X806" s="24">
        <f t="shared" si="480"/>
        <v>-1920.0000000000018</v>
      </c>
      <c r="Y806" s="43">
        <f t="shared" si="481"/>
        <v>0.42216503856041132</v>
      </c>
      <c r="Z806" s="49"/>
      <c r="AA806" s="24"/>
    </row>
    <row r="807" spans="1:27" s="13" customFormat="1" x14ac:dyDescent="0.2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65.06</v>
      </c>
      <c r="V807" s="16">
        <f>IF(ISNA(VLOOKUP(LOWER(F807)&amp;H807,Prices!A:C,2,0)),0,VLOOKUP(LOWER(F807)&amp;H807,Prices!A:C,2,0))</f>
        <v>67.989999999999995</v>
      </c>
      <c r="W807" s="49">
        <f t="shared" si="479"/>
        <v>27121.827999999994</v>
      </c>
      <c r="X807" s="24">
        <f t="shared" si="480"/>
        <v>2929.9999999999927</v>
      </c>
      <c r="Y807" s="43">
        <f t="shared" si="481"/>
        <v>0.66377454723445894</v>
      </c>
      <c r="Z807" s="49"/>
      <c r="AA807" s="24"/>
    </row>
    <row r="808" spans="1:27" s="13" customFormat="1" x14ac:dyDescent="0.2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65.06</v>
      </c>
      <c r="V808" s="16">
        <f>IF(ISNA(VLOOKUP(LOWER(F808)&amp;H808,Prices!A:C,2,0)),0,VLOOKUP(LOWER(F808)&amp;H808,Prices!A:C,2,0))</f>
        <v>67.989999999999995</v>
      </c>
      <c r="W808" s="49">
        <f t="shared" si="479"/>
        <v>40742.753999999994</v>
      </c>
      <c r="X808" s="24">
        <f t="shared" si="480"/>
        <v>4394.9999999999891</v>
      </c>
      <c r="Y808" s="43">
        <f t="shared" si="481"/>
        <v>0.66540509554140115</v>
      </c>
      <c r="Z808" s="49"/>
      <c r="AA808" s="24"/>
    </row>
    <row r="809" spans="1:27" s="13" customFormat="1" x14ac:dyDescent="0.2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2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49.81</v>
      </c>
      <c r="V810" s="16">
        <f>IF(ISNA(VLOOKUP(LOWER(F810)&amp;H810,Prices!A:C,2,0)),0,VLOOKUP(LOWER(F810)&amp;H810,Prices!A:C,2,0))</f>
        <v>50.56</v>
      </c>
      <c r="W810" s="49">
        <f t="shared" si="479"/>
        <v>22983.374100000005</v>
      </c>
      <c r="X810" s="24">
        <f t="shared" si="480"/>
        <v>1125</v>
      </c>
      <c r="Y810" s="43">
        <f t="shared" si="481"/>
        <v>0.43492050525120651</v>
      </c>
      <c r="Z810" s="49"/>
      <c r="AA810" s="24"/>
    </row>
    <row r="811" spans="1:27" s="13" customFormat="1" x14ac:dyDescent="0.2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49.81</v>
      </c>
      <c r="V811" s="16">
        <f>IF(ISNA(VLOOKUP(LOWER(F811)&amp;H811,Prices!A:C,2,0)),0,VLOOKUP(LOWER(F811)&amp;H811,Prices!A:C,2,0))</f>
        <v>50.56</v>
      </c>
      <c r="W811" s="49">
        <f t="shared" si="479"/>
        <v>23058.390600000013</v>
      </c>
      <c r="X811" s="24">
        <f t="shared" si="480"/>
        <v>1125</v>
      </c>
      <c r="Y811" s="43">
        <f t="shared" si="481"/>
        <v>0.43696021603183655</v>
      </c>
      <c r="Z811" s="49"/>
      <c r="AA811" s="24"/>
    </row>
    <row r="812" spans="1:27" s="13" customFormat="1" x14ac:dyDescent="0.2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49.81</v>
      </c>
      <c r="V812" s="16">
        <f>IF(ISNA(VLOOKUP(LOWER(F812)&amp;H812,Prices!A:C,2,0)),0,VLOOKUP(LOWER(F812)&amp;H812,Prices!A:C,2,0))</f>
        <v>50.56</v>
      </c>
      <c r="W812" s="49">
        <f t="shared" si="479"/>
        <v>15372.260400000001</v>
      </c>
      <c r="X812" s="24">
        <f t="shared" si="480"/>
        <v>750</v>
      </c>
      <c r="Y812" s="43">
        <f t="shared" si="481"/>
        <v>0.43696021603183632</v>
      </c>
      <c r="Z812" s="49"/>
      <c r="AA812" s="24"/>
    </row>
    <row r="813" spans="1:27" s="13" customFormat="1" x14ac:dyDescent="0.2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2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19.260000000000002</v>
      </c>
      <c r="V814" s="16">
        <f>IF(ISNA(VLOOKUP(LOWER(F814)&amp;H814,Prices!A:C,2,0)),0,VLOOKUP(LOWER(F814)&amp;H814,Prices!A:C,2,0))</f>
        <v>19.27</v>
      </c>
      <c r="W814" s="49">
        <f t="shared" si="479"/>
        <v>5032.6300000000047</v>
      </c>
      <c r="X814" s="24">
        <f t="shared" si="480"/>
        <v>19.999999999996021</v>
      </c>
      <c r="Y814" s="43">
        <f>W814/O814</f>
        <v>0.15022776119403</v>
      </c>
      <c r="Z814" s="49"/>
      <c r="AA814" s="24"/>
    </row>
    <row r="815" spans="1:27" s="13" customFormat="1" x14ac:dyDescent="0.2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19.260000000000002</v>
      </c>
      <c r="V815" s="16">
        <f>IF(ISNA(VLOOKUP(LOWER(F815)&amp;H815,Prices!A:C,2,0)),0,VLOOKUP(LOWER(F815)&amp;H815,Prices!A:C,2,0))</f>
        <v>19.27</v>
      </c>
      <c r="W815" s="49">
        <f t="shared" ref="W815" si="486">IF(I815="B",(V815+T815)*K815,(V815+T815)*K815)</f>
        <v>-4881.1139999999968</v>
      </c>
      <c r="X815" s="24">
        <f t="shared" ref="X815" si="487">K815*(V815-U815)</f>
        <v>-19.999999999996021</v>
      </c>
      <c r="Y815" s="43">
        <f>W815/O815</f>
        <v>-0.14484017804154292</v>
      </c>
      <c r="Z815" s="49"/>
      <c r="AA815" s="24"/>
    </row>
    <row r="816" spans="1:27" s="13" customFormat="1" x14ac:dyDescent="0.2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29.3</v>
      </c>
      <c r="V816" s="16">
        <f>IF(ISNA(VLOOKUP(LOWER(F816)&amp;H816,Prices!A:C,2,0)),0,VLOOKUP(LOWER(F816)&amp;H816,Prices!A:C,2,0))</f>
        <v>29.47</v>
      </c>
      <c r="W816" s="49">
        <f t="shared" ref="W816:W821" si="492">IF(I816="B",(V816+T816)*K816,(V816+T816)*K816)</f>
        <v>-828.18151999999964</v>
      </c>
      <c r="X816" s="24">
        <f t="shared" ref="X816:X821" si="493">K816*(V816-U816)</f>
        <v>-33.999999999999631</v>
      </c>
      <c r="Y816" s="43">
        <f t="shared" ref="Y816:Y821" si="494">W816/O816</f>
        <v>-0.16315632781717881</v>
      </c>
      <c r="Z816" s="49"/>
      <c r="AA816" s="24"/>
    </row>
    <row r="817" spans="1:27" s="13" customFormat="1" x14ac:dyDescent="0.2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2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56.29</v>
      </c>
      <c r="V818" s="16">
        <f>IF(ISNA(VLOOKUP(LOWER(F818)&amp;H818,Prices!A:C,2,0)),0,VLOOKUP(LOWER(F818)&amp;H818,Prices!A:C,2,0))</f>
        <v>55.33</v>
      </c>
      <c r="W818" s="49">
        <f t="shared" si="492"/>
        <v>-49130.399999999987</v>
      </c>
      <c r="X818" s="24">
        <f t="shared" si="493"/>
        <v>2880.0000000000027</v>
      </c>
      <c r="Y818" s="43">
        <f t="shared" si="494"/>
        <v>-0.41991794871794863</v>
      </c>
      <c r="Z818" s="49"/>
      <c r="AA818" s="24"/>
    </row>
    <row r="819" spans="1:27" s="13" customFormat="1" x14ac:dyDescent="0.2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56.29</v>
      </c>
      <c r="V819" s="16">
        <f>IF(ISNA(VLOOKUP(LOWER(F819)&amp;H819,Prices!A:C,2,0)),0,VLOOKUP(LOWER(F819)&amp;H819,Prices!A:C,2,0))</f>
        <v>55.33</v>
      </c>
      <c r="W819" s="49">
        <f t="shared" si="492"/>
        <v>-24520.259000000002</v>
      </c>
      <c r="X819" s="24">
        <f t="shared" si="493"/>
        <v>1440.0000000000014</v>
      </c>
      <c r="Y819" s="43">
        <f t="shared" si="494"/>
        <v>-0.41882755145614486</v>
      </c>
      <c r="Z819" s="49"/>
      <c r="AA819" s="24"/>
    </row>
    <row r="820" spans="1:27" s="13" customFormat="1" x14ac:dyDescent="0.2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65.06</v>
      </c>
      <c r="V820" s="16">
        <f>IF(ISNA(VLOOKUP(LOWER(F820)&amp;H820,Prices!A:C,2,0)),0,VLOOKUP(LOWER(F820)&amp;H820,Prices!A:C,2,0))</f>
        <v>67.989999999999995</v>
      </c>
      <c r="W820" s="49">
        <f t="shared" si="492"/>
        <v>-35086.043000000012</v>
      </c>
      <c r="X820" s="24">
        <f t="shared" si="493"/>
        <v>-3808.9999999999905</v>
      </c>
      <c r="Y820" s="43">
        <f t="shared" si="494"/>
        <v>-0.65747293169680532</v>
      </c>
      <c r="Z820" s="49"/>
      <c r="AA820" s="24"/>
    </row>
    <row r="821" spans="1:27" s="13" customFormat="1" x14ac:dyDescent="0.2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65.06</v>
      </c>
      <c r="V821" s="16">
        <f>IF(ISNA(VLOOKUP(LOWER(F821)&amp;H821,Prices!A:C,2,0)),0,VLOOKUP(LOWER(F821)&amp;H821,Prices!A:C,2,0))</f>
        <v>67.989999999999995</v>
      </c>
      <c r="W821" s="49">
        <f t="shared" si="492"/>
        <v>-16157.669999999993</v>
      </c>
      <c r="X821" s="24">
        <f t="shared" si="493"/>
        <v>-1757.9999999999955</v>
      </c>
      <c r="Y821" s="43">
        <f t="shared" si="494"/>
        <v>-0.65505837995621474</v>
      </c>
      <c r="Z821" s="49"/>
      <c r="AA821" s="24"/>
    </row>
    <row r="822" spans="1:27" s="13" customFormat="1" x14ac:dyDescent="0.2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65.06</v>
      </c>
      <c r="V822" s="16">
        <f>IF(ISNA(VLOOKUP(LOWER(F822)&amp;H822,Prices!A:C,2,0)),0,VLOOKUP(LOWER(F822)&amp;H822,Prices!A:C,2,0))</f>
        <v>67.989999999999995</v>
      </c>
      <c r="W822" s="49">
        <f t="shared" ref="W822:W830" si="499">IF(I822="B",(V822+T822)*K822,(V822+T822)*K822)</f>
        <v>-7946.4699999999975</v>
      </c>
      <c r="X822" s="24">
        <f t="shared" ref="X822:X830" si="500">K822*(V822-U822)</f>
        <v>-878.99999999999773</v>
      </c>
      <c r="Y822" s="43">
        <f t="shared" ref="Y822:Y830" si="501">W822/O822</f>
        <v>-0.63734921398780864</v>
      </c>
      <c r="Z822" s="49"/>
      <c r="AA822" s="24"/>
    </row>
    <row r="823" spans="1:27" s="13" customFormat="1" x14ac:dyDescent="0.2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49.81</v>
      </c>
      <c r="V823" s="16">
        <f>IF(ISNA(VLOOKUP(LOWER(F823)&amp;H823,Prices!A:C,2,0)),0,VLOOKUP(LOWER(F823)&amp;H823,Prices!A:C,2,0))</f>
        <v>50.56</v>
      </c>
      <c r="W823" s="49">
        <f t="shared" si="499"/>
        <v>-30426.351600000005</v>
      </c>
      <c r="X823" s="24">
        <f t="shared" si="500"/>
        <v>-1500</v>
      </c>
      <c r="Y823" s="43">
        <f t="shared" si="501"/>
        <v>-0.42987216162757846</v>
      </c>
      <c r="Z823" s="49"/>
      <c r="AA823" s="24"/>
    </row>
    <row r="824" spans="1:27" s="13" customFormat="1" x14ac:dyDescent="0.2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49.81</v>
      </c>
      <c r="V824" s="16">
        <f>IF(ISNA(VLOOKUP(LOWER(F824)&amp;H824,Prices!A:C,2,0)),0,VLOOKUP(LOWER(F824)&amp;H824,Prices!A:C,2,0))</f>
        <v>50.56</v>
      </c>
      <c r="W824" s="49">
        <f t="shared" si="499"/>
        <v>-7453.2069999999994</v>
      </c>
      <c r="X824" s="24">
        <f t="shared" si="500"/>
        <v>-375</v>
      </c>
      <c r="Y824" s="43">
        <f t="shared" si="501"/>
        <v>-0.41754661064425769</v>
      </c>
      <c r="Z824" s="49"/>
      <c r="AA824" s="24"/>
    </row>
    <row r="825" spans="1:27" s="13" customFormat="1" x14ac:dyDescent="0.2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65.06</v>
      </c>
      <c r="V825" s="16">
        <f>IF(ISNA(VLOOKUP(LOWER(F825)&amp;H825,Prices!A:C,2,0)),0,VLOOKUP(LOWER(F825)&amp;H825,Prices!A:C,2,0))</f>
        <v>67.989999999999995</v>
      </c>
      <c r="W825" s="49">
        <f t="shared" si="499"/>
        <v>-5181.4299999999985</v>
      </c>
      <c r="X825" s="24">
        <f t="shared" si="500"/>
        <v>-585.99999999999852</v>
      </c>
      <c r="Y825" s="43">
        <f t="shared" si="501"/>
        <v>-0.61464175563463797</v>
      </c>
      <c r="Z825" s="49"/>
      <c r="AA825" s="24"/>
    </row>
    <row r="826" spans="1:27" s="13" customFormat="1" x14ac:dyDescent="0.2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49.81</v>
      </c>
      <c r="V826" s="16">
        <f>IF(ISNA(VLOOKUP(LOWER(F826)&amp;H826,Prices!A:C,2,0)),0,VLOOKUP(LOWER(F826)&amp;H826,Prices!A:C,2,0))</f>
        <v>50.56</v>
      </c>
      <c r="W826" s="49">
        <f t="shared" si="499"/>
        <v>-10291.658820000001</v>
      </c>
      <c r="X826" s="24">
        <f t="shared" si="500"/>
        <v>-525</v>
      </c>
      <c r="Y826" s="43">
        <f t="shared" si="501"/>
        <v>-0.40952046556046318</v>
      </c>
      <c r="Z826" s="49"/>
      <c r="AA826" s="24"/>
    </row>
    <row r="827" spans="1:27" s="13" customFormat="1" x14ac:dyDescent="0.2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56.29</v>
      </c>
      <c r="V827" s="16">
        <f>IF(ISNA(VLOOKUP(LOWER(F827)&amp;H827,Prices!A:C,2,0)),0,VLOOKUP(LOWER(F827)&amp;H827,Prices!A:C,2,0))</f>
        <v>55.33</v>
      </c>
      <c r="W827" s="49">
        <f t="shared" si="499"/>
        <v>-4726.8899999999985</v>
      </c>
      <c r="X827" s="24">
        <f t="shared" si="500"/>
        <v>288.00000000000023</v>
      </c>
      <c r="Y827" s="43">
        <f t="shared" si="501"/>
        <v>-0.39758516275548816</v>
      </c>
      <c r="Z827" s="49"/>
      <c r="AA827" s="24"/>
    </row>
    <row r="828" spans="1:27" s="13" customFormat="1" x14ac:dyDescent="0.2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2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2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56.29</v>
      </c>
      <c r="V830" s="16">
        <f>IF(ISNA(VLOOKUP(LOWER(F830)&amp;H830,Prices!A:C,2,0)),0,VLOOKUP(LOWER(F830)&amp;H830,Prices!A:C,2,0))</f>
        <v>55.33</v>
      </c>
      <c r="W830" s="49">
        <f t="shared" si="499"/>
        <v>-8669.56</v>
      </c>
      <c r="X830" s="24">
        <f t="shared" si="500"/>
        <v>576.00000000000045</v>
      </c>
      <c r="Y830" s="43">
        <f t="shared" si="501"/>
        <v>-0.35302386187800305</v>
      </c>
      <c r="Z830" s="49"/>
      <c r="AA830" s="24"/>
    </row>
    <row r="831" spans="1:27" s="13" customFormat="1" x14ac:dyDescent="0.2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56.29</v>
      </c>
      <c r="V831" s="16">
        <f>IF(ISNA(VLOOKUP(LOWER(F831)&amp;H831,Prices!A:C,2,0)),0,VLOOKUP(LOWER(F831)&amp;H831,Prices!A:C,2,0))</f>
        <v>55.33</v>
      </c>
      <c r="W831" s="49">
        <f t="shared" ref="W831:W833" si="506">IF(I831="B",(V831+T831)*K831,(V831+T831)*K831)</f>
        <v>-4529.09</v>
      </c>
      <c r="X831" s="24">
        <f t="shared" ref="X831:X833" si="507">K831*(V831-U831)</f>
        <v>288.00000000000023</v>
      </c>
      <c r="Y831" s="43">
        <f t="shared" ref="Y831:Y833" si="508">W831/O831</f>
        <v>-0.37470753702324811</v>
      </c>
      <c r="Z831" s="49"/>
      <c r="AA831" s="24"/>
    </row>
    <row r="832" spans="1:27" s="13" customFormat="1" x14ac:dyDescent="0.2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49.81</v>
      </c>
      <c r="V832" s="16">
        <f>IF(ISNA(VLOOKUP(LOWER(F832)&amp;H832,Prices!A:C,2,0)),0,VLOOKUP(LOWER(F832)&amp;H832,Prices!A:C,2,0))</f>
        <v>50.56</v>
      </c>
      <c r="W832" s="49">
        <f t="shared" si="506"/>
        <v>-5827.7083199999997</v>
      </c>
      <c r="X832" s="24">
        <f t="shared" si="507"/>
        <v>-300</v>
      </c>
      <c r="Y832" s="43">
        <f t="shared" si="508"/>
        <v>-0.40425279689234184</v>
      </c>
      <c r="Z832" s="49"/>
      <c r="AA832" s="24"/>
    </row>
    <row r="833" spans="1:27" s="13" customFormat="1" x14ac:dyDescent="0.2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2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22.6</v>
      </c>
      <c r="V834" s="16">
        <f>IF(ISNA(VLOOKUP(LOWER(F834)&amp;H834,Prices!A:C,2,0)),0,VLOOKUP(LOWER(F834)&amp;H834,Prices!A:C,2,0))</f>
        <v>22.56</v>
      </c>
      <c r="W834" s="49">
        <f t="shared" ref="W834:W852" si="513">IF(I834="B",(V834+T834)*K834,(V834+T834)*K834)</f>
        <v>17810.027999999995</v>
      </c>
      <c r="X834" s="24">
        <f t="shared" ref="X834:X852" si="514">K834*(V834-U834)</f>
        <v>-120.0000000000081</v>
      </c>
      <c r="Y834" s="43">
        <f t="shared" ref="Y834:Y852" si="515">W834/O834</f>
        <v>0.35720072202166053</v>
      </c>
      <c r="Z834" s="49"/>
      <c r="AA834" s="24"/>
    </row>
    <row r="835" spans="1:27" s="13" customFormat="1" x14ac:dyDescent="0.2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2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2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2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2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22.6</v>
      </c>
      <c r="V839" s="16">
        <f>IF(ISNA(VLOOKUP(LOWER(F839)&amp;H839,Prices!A:C,2,0)),0,VLOOKUP(LOWER(F839)&amp;H839,Prices!A:C,2,0))</f>
        <v>22.56</v>
      </c>
      <c r="W839" s="49">
        <f t="shared" si="513"/>
        <v>12113.399999999998</v>
      </c>
      <c r="X839" s="24">
        <f t="shared" si="514"/>
        <v>-80.0000000000054</v>
      </c>
      <c r="Y839" s="43">
        <f t="shared" si="515"/>
        <v>0.36707272727272722</v>
      </c>
      <c r="Z839" s="49"/>
      <c r="AA839" s="24"/>
    </row>
    <row r="840" spans="1:27" s="13" customFormat="1" x14ac:dyDescent="0.2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87.06</v>
      </c>
      <c r="V840" s="16">
        <f>IF(ISNA(VLOOKUP(LOWER(F840)&amp;H840,Prices!A:C,2,0)),0,VLOOKUP(LOWER(F840)&amp;H840,Prices!A:C,2,0))</f>
        <v>85.41</v>
      </c>
      <c r="W840" s="49">
        <f t="shared" si="513"/>
        <v>68771.8416</v>
      </c>
      <c r="X840" s="24">
        <f>K840*(V840-U840)</f>
        <v>-2310.0000000000082</v>
      </c>
      <c r="Y840" s="43">
        <f t="shared" si="515"/>
        <v>1.3539896361631754</v>
      </c>
      <c r="Z840" s="49"/>
      <c r="AA840" s="24"/>
    </row>
    <row r="841" spans="1:27" s="13" customFormat="1" x14ac:dyDescent="0.2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87.06</v>
      </c>
      <c r="V841" s="16">
        <f>IF(ISNA(VLOOKUP(LOWER(F841)&amp;H841,Prices!A:C,2,0)),0,VLOOKUP(LOWER(F841)&amp;H841,Prices!A:C,2,0))</f>
        <v>85.41</v>
      </c>
      <c r="W841" s="49">
        <f t="shared" si="513"/>
        <v>34476.938999999991</v>
      </c>
      <c r="X841" s="24">
        <f>K841*(V841-U841)</f>
        <v>-1155.0000000000041</v>
      </c>
      <c r="Y841" s="43">
        <f t="shared" si="515"/>
        <v>1.3624556016597507</v>
      </c>
      <c r="Z841" s="49"/>
      <c r="AA841" s="24"/>
    </row>
    <row r="842" spans="1:27" s="13" customFormat="1" x14ac:dyDescent="0.2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5.2</v>
      </c>
      <c r="V842" s="16">
        <f>IF(ISNA(VLOOKUP(LOWER(F842)&amp;H842,Prices!A:C,2,0)),0,VLOOKUP(LOWER(F842)&amp;H842,Prices!A:C,2,0))</f>
        <v>5.13</v>
      </c>
      <c r="W842" s="49">
        <f t="shared" si="513"/>
        <v>-6356.4</v>
      </c>
      <c r="X842" s="24">
        <f t="shared" si="514"/>
        <v>-350.00000000000142</v>
      </c>
      <c r="Y842" s="43">
        <f t="shared" si="515"/>
        <v>-0.19863749999999999</v>
      </c>
      <c r="Z842" s="49"/>
      <c r="AA842" s="24"/>
    </row>
    <row r="843" spans="1:27" s="13" customFormat="1" x14ac:dyDescent="0.2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87.06</v>
      </c>
      <c r="V843" s="16">
        <f>IF(ISNA(VLOOKUP(LOWER(F843)&amp;H843,Prices!A:C,2,0)),0,VLOOKUP(LOWER(F843)&amp;H843,Prices!A:C,2,0))</f>
        <v>85.41</v>
      </c>
      <c r="W843" s="49">
        <f t="shared" si="513"/>
        <v>128915.37360000001</v>
      </c>
      <c r="X843" s="24">
        <f t="shared" si="514"/>
        <v>-4290.0000000000146</v>
      </c>
      <c r="Y843" s="43">
        <f t="shared" si="515"/>
        <v>1.3842221105527639</v>
      </c>
      <c r="Z843" s="49"/>
      <c r="AA843" s="24"/>
    </row>
    <row r="844" spans="1:27" s="13" customFormat="1" x14ac:dyDescent="0.2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5.2</v>
      </c>
      <c r="V844" s="16">
        <f>IF(ISNA(VLOOKUP(LOWER(F844)&amp;H844,Prices!A:C,2,0)),0,VLOOKUP(LOWER(F844)&amp;H844,Prices!A:C,2,0))</f>
        <v>5.13</v>
      </c>
      <c r="W844" s="49">
        <f t="shared" si="513"/>
        <v>-5906.3099999999968</v>
      </c>
      <c r="X844" s="24">
        <f t="shared" si="514"/>
        <v>-350.00000000000142</v>
      </c>
      <c r="Y844" s="43">
        <f t="shared" si="515"/>
        <v>-0.18720475435816156</v>
      </c>
      <c r="Z844" s="49"/>
      <c r="AA844" s="24"/>
    </row>
    <row r="845" spans="1:27" s="13" customFormat="1" x14ac:dyDescent="0.2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56.29</v>
      </c>
      <c r="V845" s="16">
        <f>IF(ISNA(VLOOKUP(LOWER(F845)&amp;H845,Prices!A:C,2,0)),0,VLOOKUP(LOWER(F845)&amp;H845,Prices!A:C,2,0))</f>
        <v>55.33</v>
      </c>
      <c r="W845" s="49">
        <f t="shared" si="513"/>
        <v>-2699.3799999999992</v>
      </c>
      <c r="X845" s="24">
        <f t="shared" si="514"/>
        <v>192.00000000000017</v>
      </c>
      <c r="Y845" s="43">
        <f t="shared" si="515"/>
        <v>-0.3221217183770882</v>
      </c>
      <c r="Z845" s="49"/>
      <c r="AA845" s="24"/>
    </row>
    <row r="846" spans="1:27" s="13" customFormat="1" x14ac:dyDescent="0.2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19.05</v>
      </c>
      <c r="V846" s="16">
        <f>IF(ISNA(VLOOKUP(LOWER(F846)&amp;H846,Prices!A:C,2,0)),0,VLOOKUP(LOWER(F846)&amp;H846,Prices!A:C,2,0))</f>
        <v>18.88</v>
      </c>
      <c r="W846" s="49">
        <f t="shared" si="513"/>
        <v>6830.0399999999863</v>
      </c>
      <c r="X846" s="24">
        <f t="shared" si="514"/>
        <v>-510.00000000000512</v>
      </c>
      <c r="Y846" s="43">
        <f t="shared" si="515"/>
        <v>0.13714939759036116</v>
      </c>
      <c r="Z846" s="49"/>
      <c r="AA846" s="24"/>
    </row>
    <row r="847" spans="1:27" s="13" customFormat="1" x14ac:dyDescent="0.2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19.05</v>
      </c>
      <c r="V847" s="16">
        <f>IF(ISNA(VLOOKUP(LOWER(F847)&amp;H847,Prices!A:C,2,0)),0,VLOOKUP(LOWER(F847)&amp;H847,Prices!A:C,2,0))</f>
        <v>18.88</v>
      </c>
      <c r="W847" s="49">
        <f t="shared" si="513"/>
        <v>4773.4039999999995</v>
      </c>
      <c r="X847" s="24">
        <f t="shared" si="514"/>
        <v>-340.00000000000341</v>
      </c>
      <c r="Y847" s="43">
        <f t="shared" si="515"/>
        <v>0.14473632504548209</v>
      </c>
      <c r="Z847" s="49"/>
      <c r="AA847" s="24"/>
    </row>
    <row r="848" spans="1:27" s="13" customFormat="1" x14ac:dyDescent="0.2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2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49.81</v>
      </c>
      <c r="V849" s="16">
        <f>IF(ISNA(VLOOKUP(LOWER(F849)&amp;H849,Prices!A:C,2,0)),0,VLOOKUP(LOWER(F849)&amp;H849,Prices!A:C,2,0))</f>
        <v>50.56</v>
      </c>
      <c r="W849" s="49">
        <f t="shared" si="513"/>
        <v>-2916.3541600000003</v>
      </c>
      <c r="X849" s="24">
        <f t="shared" si="514"/>
        <v>-150</v>
      </c>
      <c r="Y849" s="43">
        <f t="shared" si="515"/>
        <v>-0.40459963374028862</v>
      </c>
      <c r="Z849" s="49"/>
      <c r="AA849" s="24"/>
    </row>
    <row r="850" spans="1:27" s="13" customFormat="1" x14ac:dyDescent="0.2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2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2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v>
      </c>
      <c r="V852" s="16">
        <f>IF(ISNA(VLOOKUP(LOWER(F852)&amp;H852,Prices!A:C,2,0)),0,VLOOKUP(LOWER(F852)&amp;H852,Prices!A:C,2,0))</f>
        <v>31.71</v>
      </c>
      <c r="W852" s="49">
        <f t="shared" si="513"/>
        <v>4197.7638399999987</v>
      </c>
      <c r="X852" s="24">
        <f t="shared" si="514"/>
        <v>-143.99999999999977</v>
      </c>
      <c r="Y852" s="43">
        <f t="shared" si="515"/>
        <v>9.0220165061898186E-2</v>
      </c>
      <c r="Z852" s="49"/>
      <c r="AA852" s="24"/>
    </row>
    <row r="853" spans="1:27" s="13" customFormat="1" x14ac:dyDescent="0.2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v>
      </c>
      <c r="V853" s="16">
        <f>IF(ISNA(VLOOKUP(LOWER(F853)&amp;H853,Prices!A:C,2,0)),0,VLOOKUP(LOWER(F853)&amp;H853,Prices!A:C,2,0))</f>
        <v>31.71</v>
      </c>
      <c r="W853" s="49">
        <f t="shared" ref="W853:W870" si="524">IF(I853="B",(V853+T853)*K853,(V853+T853)*K853)</f>
        <v>-1669.2045600000001</v>
      </c>
      <c r="X853" s="24">
        <f t="shared" ref="X853:X870" si="525">K853*(V853-U853)</f>
        <v>71.999999999999886</v>
      </c>
      <c r="Y853" s="43">
        <f t="shared" ref="Y853:Y870" si="526">W853/O853</f>
        <v>-7.0347461227242086E-2</v>
      </c>
      <c r="Z853" s="49"/>
      <c r="AA853" s="24"/>
    </row>
    <row r="854" spans="1:27" s="13" customFormat="1" x14ac:dyDescent="0.2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2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22.6</v>
      </c>
      <c r="V855" s="16">
        <f>IF(ISNA(VLOOKUP(LOWER(F855)&amp;H855,Prices!A:C,2,0)),0,VLOOKUP(LOWER(F855)&amp;H855,Prices!A:C,2,0))</f>
        <v>22.56</v>
      </c>
      <c r="W855" s="49">
        <f t="shared" si="524"/>
        <v>-14575.254999999992</v>
      </c>
      <c r="X855" s="24">
        <f t="shared" si="525"/>
        <v>100.00000000000675</v>
      </c>
      <c r="Y855" s="43">
        <f t="shared" si="526"/>
        <v>-0.34806579104477592</v>
      </c>
      <c r="Z855" s="49"/>
      <c r="AA855" s="24"/>
    </row>
    <row r="856" spans="1:27" s="13" customFormat="1" x14ac:dyDescent="0.2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87.06</v>
      </c>
      <c r="V856" s="16">
        <f>IF(ISNA(VLOOKUP(LOWER(F856)&amp;H856,Prices!A:C,2,0)),0,VLOOKUP(LOWER(F856)&amp;H856,Prices!A:C,2,0))</f>
        <v>85.41</v>
      </c>
      <c r="W856" s="49">
        <f t="shared" si="524"/>
        <v>-117776.77239999999</v>
      </c>
      <c r="X856" s="24">
        <f t="shared" si="525"/>
        <v>3960.0000000000136</v>
      </c>
      <c r="Y856" s="43">
        <f t="shared" si="526"/>
        <v>-1.3489185037566427</v>
      </c>
      <c r="Z856" s="49"/>
      <c r="AA856" s="24"/>
    </row>
    <row r="857" spans="1:27" s="13" customFormat="1" x14ac:dyDescent="0.2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5.2</v>
      </c>
      <c r="V857" s="16">
        <f>IF(ISNA(VLOOKUP(LOWER(F857)&amp;H857,Prices!A:C,2,0)),0,VLOOKUP(LOWER(F857)&amp;H857,Prices!A:C,2,0))</f>
        <v>5.13</v>
      </c>
      <c r="W857" s="49">
        <f t="shared" si="524"/>
        <v>6211.7199999999957</v>
      </c>
      <c r="X857" s="24">
        <f t="shared" si="525"/>
        <v>350.00000000000142</v>
      </c>
      <c r="Y857" s="43">
        <f t="shared" si="526"/>
        <v>0.19472476489028201</v>
      </c>
      <c r="Z857" s="49"/>
      <c r="AA857" s="24"/>
    </row>
    <row r="858" spans="1:27" s="13" customFormat="1" x14ac:dyDescent="0.2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19.05</v>
      </c>
      <c r="V858" s="16">
        <f>IF(ISNA(VLOOKUP(LOWER(F858)&amp;H858,Prices!A:C,2,0)),0,VLOOKUP(LOWER(F858)&amp;H858,Prices!A:C,2,0))</f>
        <v>18.88</v>
      </c>
      <c r="W858" s="49">
        <f t="shared" si="524"/>
        <v>-5849.6799999999994</v>
      </c>
      <c r="X858" s="24">
        <f t="shared" si="525"/>
        <v>425.00000000000426</v>
      </c>
      <c r="Y858" s="43">
        <f t="shared" si="526"/>
        <v>-0.14129661835748791</v>
      </c>
      <c r="Z858" s="49"/>
      <c r="AA858" s="24"/>
    </row>
    <row r="859" spans="1:27" s="13" customFormat="1" x14ac:dyDescent="0.2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2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2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22.6</v>
      </c>
      <c r="V861" s="16">
        <f>IF(ISNA(VLOOKUP(LOWER(F861)&amp;H861,Prices!A:C,2,0)),0,VLOOKUP(LOWER(F861)&amp;H861,Prices!A:C,2,0))</f>
        <v>22.56</v>
      </c>
      <c r="W861" s="49">
        <f t="shared" si="524"/>
        <v>-7242.1099999999942</v>
      </c>
      <c r="X861" s="24">
        <f t="shared" si="525"/>
        <v>52.00000000000351</v>
      </c>
      <c r="Y861" s="43">
        <f t="shared" si="526"/>
        <v>-0.32750463528241275</v>
      </c>
      <c r="Z861" s="49"/>
      <c r="AA861" s="24"/>
    </row>
    <row r="862" spans="1:27" s="13" customFormat="1" x14ac:dyDescent="0.2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v>
      </c>
      <c r="V862" s="16">
        <f>IF(ISNA(VLOOKUP(LOWER(F862)&amp;H862,Prices!A:C,2,0)),0,VLOOKUP(LOWER(F862)&amp;H862,Prices!A:C,2,0))</f>
        <v>31.71</v>
      </c>
      <c r="W862" s="49">
        <f t="shared" si="524"/>
        <v>-403.06899999999996</v>
      </c>
      <c r="X862" s="24">
        <f t="shared" si="525"/>
        <v>17.999999999999972</v>
      </c>
      <c r="Y862" s="43">
        <f t="shared" si="526"/>
        <v>-6.7742689075630247E-2</v>
      </c>
      <c r="Z862" s="49"/>
      <c r="AA862" s="24"/>
    </row>
    <row r="863" spans="1:27" s="13" customFormat="1" x14ac:dyDescent="0.2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5.2</v>
      </c>
      <c r="V863" s="16">
        <f>IF(ISNA(VLOOKUP(LOWER(F863)&amp;H863,Prices!A:C,2,0)),0,VLOOKUP(LOWER(F863)&amp;H863,Prices!A:C,2,0))</f>
        <v>5.13</v>
      </c>
      <c r="W863" s="49">
        <f t="shared" si="524"/>
        <v>3054.0999999999995</v>
      </c>
      <c r="X863" s="24">
        <f t="shared" si="525"/>
        <v>175.00000000000071</v>
      </c>
      <c r="Y863" s="43">
        <f t="shared" si="526"/>
        <v>0.19208176100628926</v>
      </c>
      <c r="Z863" s="49"/>
      <c r="AA863" s="24"/>
    </row>
    <row r="864" spans="1:27" s="13" customFormat="1" x14ac:dyDescent="0.2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2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5.2</v>
      </c>
      <c r="V865" s="16">
        <f>IF(ISNA(VLOOKUP(LOWER(F865)&amp;H865,Prices!A:C,2,0)),0,VLOOKUP(LOWER(F865)&amp;H865,Prices!A:C,2,0))</f>
        <v>5.13</v>
      </c>
      <c r="W865" s="49">
        <f t="shared" si="524"/>
        <v>3178.9699999999989</v>
      </c>
      <c r="X865" s="24">
        <f t="shared" si="525"/>
        <v>175.00000000000071</v>
      </c>
      <c r="Y865" s="43">
        <f t="shared" si="526"/>
        <v>0.19837566302652099</v>
      </c>
      <c r="Z865" s="49"/>
      <c r="AA865" s="24"/>
    </row>
    <row r="866" spans="1:27" s="13" customFormat="1" x14ac:dyDescent="0.2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2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87.06</v>
      </c>
      <c r="V867" s="16">
        <f>IF(ISNA(VLOOKUP(LOWER(F867)&amp;H867,Prices!A:C,2,0)),0,VLOOKUP(LOWER(F867)&amp;H867,Prices!A:C,2,0))</f>
        <v>85.41</v>
      </c>
      <c r="W867" s="49">
        <f t="shared" si="524"/>
        <v>-24982.75</v>
      </c>
      <c r="X867" s="24">
        <f t="shared" si="525"/>
        <v>825.00000000000284</v>
      </c>
      <c r="Y867" s="43">
        <f t="shared" si="526"/>
        <v>-1.407875457875458</v>
      </c>
      <c r="Z867" s="49"/>
      <c r="AA867" s="24"/>
    </row>
    <row r="868" spans="1:27" s="13" customFormat="1" x14ac:dyDescent="0.2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2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87.06</v>
      </c>
      <c r="V869" s="16">
        <f>IF(ISNA(VLOOKUP(LOWER(F869)&amp;H869,Prices!A:C,2,0)),0,VLOOKUP(LOWER(F869)&amp;H869,Prices!A:C,2,0))</f>
        <v>85.41</v>
      </c>
      <c r="W869" s="49">
        <f t="shared" si="524"/>
        <v>-25022.709999999995</v>
      </c>
      <c r="X869" s="24">
        <f t="shared" si="525"/>
        <v>825.00000000000284</v>
      </c>
      <c r="Y869" s="43">
        <f t="shared" si="526"/>
        <v>-1.4133131883648684</v>
      </c>
      <c r="Z869" s="49"/>
      <c r="AA869" s="24"/>
    </row>
    <row r="870" spans="1:27" s="13" customFormat="1" x14ac:dyDescent="0.2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87.06</v>
      </c>
      <c r="V870" s="16">
        <f>IF(ISNA(VLOOKUP(LOWER(F870)&amp;H870,Prices!A:C,2,0)),0,VLOOKUP(LOWER(F870)&amp;H870,Prices!A:C,2,0))</f>
        <v>85.41</v>
      </c>
      <c r="W870" s="49">
        <f t="shared" si="524"/>
        <v>-25022.709999999995</v>
      </c>
      <c r="X870" s="24">
        <f t="shared" si="525"/>
        <v>825.00000000000284</v>
      </c>
      <c r="Y870" s="43">
        <f t="shared" si="526"/>
        <v>-1.4133131883648684</v>
      </c>
      <c r="Z870" s="49"/>
      <c r="AA870" s="24"/>
    </row>
    <row r="871" spans="1:27" s="13" customFormat="1" x14ac:dyDescent="0.2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87.06</v>
      </c>
      <c r="V871" s="16">
        <f>IF(ISNA(VLOOKUP(LOWER(F871)&amp;H871,Prices!A:C,2,0)),0,VLOOKUP(LOWER(F871)&amp;H871,Prices!A:C,2,0))</f>
        <v>85.41</v>
      </c>
      <c r="W871" s="49">
        <f>IF(I871="B",(V871+T871)*K871,(V871+T871)*K871)</f>
        <v>40242.383999999991</v>
      </c>
      <c r="X871" s="24">
        <f t="shared" ref="X871:X877" si="531">K871*(V871-U871)</f>
        <v>-1320.0000000000045</v>
      </c>
      <c r="Y871" s="43">
        <f t="shared" ref="Y871:Y877" si="532">W871/O871</f>
        <v>1.4331333333333329</v>
      </c>
      <c r="Z871" s="49"/>
      <c r="AA871" s="24"/>
    </row>
    <row r="872" spans="1:27" s="13" customFormat="1" x14ac:dyDescent="0.2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2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40.39</v>
      </c>
      <c r="V873" s="16">
        <f>IF(ISNA(VLOOKUP(LOWER(F873)&amp;H873,Prices!A:C,2,0)),0,VLOOKUP(LOWER(F873)&amp;H873,Prices!A:C,2,0))</f>
        <v>39.82</v>
      </c>
      <c r="W873" s="49">
        <f t="shared" ref="W873:W877" si="533">IF(I873="B",(V873+T873)*K873,(V873+T873)*K873)</f>
        <v>-19427.458400000007</v>
      </c>
      <c r="X873" s="24">
        <f t="shared" si="531"/>
        <v>-399.00000000000023</v>
      </c>
      <c r="Y873" s="43">
        <f t="shared" si="532"/>
        <v>-0.41079798697454128</v>
      </c>
      <c r="Z873" s="49"/>
      <c r="AA873" s="24"/>
    </row>
    <row r="874" spans="1:27" s="13" customFormat="1" x14ac:dyDescent="0.2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65.06</v>
      </c>
      <c r="V874" s="16">
        <f>IF(ISNA(VLOOKUP(LOWER(F874)&amp;H874,Prices!A:C,2,0)),0,VLOOKUP(LOWER(F874)&amp;H874,Prices!A:C,2,0))</f>
        <v>67.989999999999995</v>
      </c>
      <c r="W874" s="49">
        <f t="shared" si="533"/>
        <v>25111.425999999996</v>
      </c>
      <c r="X874" s="24">
        <f t="shared" si="531"/>
        <v>2929.9999999999927</v>
      </c>
      <c r="Y874" s="43">
        <f t="shared" si="532"/>
        <v>0.58575754606951236</v>
      </c>
      <c r="Z874" s="49"/>
      <c r="AA874" s="24"/>
    </row>
    <row r="875" spans="1:27" s="13" customFormat="1" x14ac:dyDescent="0.2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65.06</v>
      </c>
      <c r="V875" s="16">
        <f>IF(ISNA(VLOOKUP(LOWER(F875)&amp;H875,Prices!A:C,2,0)),0,VLOOKUP(LOWER(F875)&amp;H875,Prices!A:C,2,0))</f>
        <v>67.989999999999995</v>
      </c>
      <c r="W875" s="49">
        <f t="shared" si="533"/>
        <v>7671.9999999999991</v>
      </c>
      <c r="X875" s="24">
        <f t="shared" si="531"/>
        <v>878.99999999999773</v>
      </c>
      <c r="Y875" s="43">
        <f t="shared" si="532"/>
        <v>0.60314465408805029</v>
      </c>
      <c r="Z875" s="49"/>
      <c r="AA875" s="24"/>
    </row>
    <row r="876" spans="1:27" s="13" customFormat="1" x14ac:dyDescent="0.2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27.51</v>
      </c>
      <c r="V876" s="16">
        <f>IF(ISNA(VLOOKUP(LOWER(F876)&amp;H876,Prices!A:C,2,0)),0,VLOOKUP(LOWER(F876)&amp;H876,Prices!A:C,2,0))</f>
        <v>27.51</v>
      </c>
      <c r="W876" s="49">
        <f t="shared" si="533"/>
        <v>9309.9460000000036</v>
      </c>
      <c r="X876" s="24">
        <f t="shared" si="531"/>
        <v>0</v>
      </c>
      <c r="Y876" s="43">
        <f t="shared" si="532"/>
        <v>0.20371873085339176</v>
      </c>
      <c r="Z876" s="49"/>
      <c r="AA876" s="24"/>
    </row>
    <row r="877" spans="1:27" s="13" customFormat="1" x14ac:dyDescent="0.2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9.68</v>
      </c>
      <c r="V877" s="16">
        <f>IF(ISNA(VLOOKUP(LOWER(F877)&amp;H877,Prices!A:C,2,0)),0,VLOOKUP(LOWER(F877)&amp;H877,Prices!A:C,2,0))</f>
        <v>9.67</v>
      </c>
      <c r="W877" s="49">
        <f t="shared" si="533"/>
        <v>711.64879999999903</v>
      </c>
      <c r="X877" s="24">
        <f t="shared" si="531"/>
        <v>-39.999999999999147</v>
      </c>
      <c r="Y877" s="43">
        <f t="shared" si="532"/>
        <v>1.8747334035827162E-2</v>
      </c>
      <c r="Z877" s="49"/>
      <c r="AA877" s="24"/>
    </row>
    <row r="878" spans="1:27" s="13" customFormat="1" x14ac:dyDescent="0.2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9.68</v>
      </c>
      <c r="V878" s="16">
        <f>IF(ISNA(VLOOKUP(LOWER(F878)&amp;H878,Prices!A:C,2,0)),0,VLOOKUP(LOWER(F878)&amp;H878,Prices!A:C,2,0))</f>
        <v>9.67</v>
      </c>
      <c r="W878" s="49">
        <f t="shared" ref="W878:W901" si="538">IF(I878="B",(V878+T878)*K878,(V878+T878)*K878)</f>
        <v>534.62400000000093</v>
      </c>
      <c r="X878" s="24">
        <f t="shared" ref="X878:X901" si="539">K878*(V878-U878)</f>
        <v>-19.999999999999574</v>
      </c>
      <c r="Y878" s="43">
        <f t="shared" ref="Y878:Y901" si="540">W878/O878</f>
        <v>2.8437446808510687E-2</v>
      </c>
      <c r="Z878" s="49"/>
      <c r="AA878" s="24"/>
    </row>
    <row r="879" spans="1:27" s="13" customFormat="1" x14ac:dyDescent="0.2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87.06</v>
      </c>
      <c r="V879" s="16">
        <f>IF(ISNA(VLOOKUP(LOWER(F879)&amp;H879,Prices!A:C,2,0)),0,VLOOKUP(LOWER(F879)&amp;H879,Prices!A:C,2,0))</f>
        <v>85.41</v>
      </c>
      <c r="W879" s="49">
        <f t="shared" si="538"/>
        <v>-29564.71</v>
      </c>
      <c r="X879" s="24">
        <f t="shared" si="539"/>
        <v>990.00000000000341</v>
      </c>
      <c r="Y879" s="43">
        <f t="shared" si="540"/>
        <v>-1.361926939377188</v>
      </c>
      <c r="Z879" s="49"/>
      <c r="AA879" s="24"/>
    </row>
    <row r="880" spans="1:27" s="13" customFormat="1" x14ac:dyDescent="0.2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v>
      </c>
      <c r="V880" s="16">
        <f>IF(ISNA(VLOOKUP(LOWER(F880)&amp;H880,Prices!A:C,2,0)),0,VLOOKUP(LOWER(F880)&amp;H880,Prices!A:C,2,0))</f>
        <v>30.3</v>
      </c>
      <c r="W880" s="49">
        <f t="shared" si="538"/>
        <v>15931.068000000003</v>
      </c>
      <c r="X880" s="24">
        <f t="shared" si="539"/>
        <v>600.00000000000136</v>
      </c>
      <c r="Y880" s="43">
        <f t="shared" si="540"/>
        <v>0.35671894312583974</v>
      </c>
      <c r="Z880" s="49"/>
      <c r="AA880" s="24"/>
    </row>
    <row r="881" spans="1:27" s="13" customFormat="1" x14ac:dyDescent="0.2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v>
      </c>
      <c r="V881" s="16">
        <f>IF(ISNA(VLOOKUP(LOWER(F881)&amp;H881,Prices!A:C,2,0)),0,VLOOKUP(LOWER(F881)&amp;H881,Prices!A:C,2,0))</f>
        <v>30.3</v>
      </c>
      <c r="W881" s="49">
        <f t="shared" si="538"/>
        <v>7995.0000000000009</v>
      </c>
      <c r="X881" s="24">
        <f t="shared" si="539"/>
        <v>300.00000000000068</v>
      </c>
      <c r="Y881" s="43">
        <f t="shared" si="540"/>
        <v>0.35852017937219732</v>
      </c>
      <c r="Z881" s="49"/>
      <c r="AA881" s="24"/>
    </row>
    <row r="882" spans="1:27" s="13" customFormat="1" x14ac:dyDescent="0.2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87.06</v>
      </c>
      <c r="V882" s="16">
        <f>IF(ISNA(VLOOKUP(LOWER(F882)&amp;H882,Prices!A:C,2,0)),0,VLOOKUP(LOWER(F882)&amp;H882,Prices!A:C,2,0))</f>
        <v>85.41</v>
      </c>
      <c r="W882" s="49">
        <f t="shared" si="538"/>
        <v>-9502.59</v>
      </c>
      <c r="X882" s="24">
        <f t="shared" si="539"/>
        <v>330.00000000000114</v>
      </c>
      <c r="Y882" s="43">
        <f t="shared" si="540"/>
        <v>-1.2516583245521602</v>
      </c>
      <c r="Z882" s="49"/>
      <c r="AA882" s="24"/>
    </row>
    <row r="883" spans="1:27" s="13" customFormat="1" x14ac:dyDescent="0.2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27.51</v>
      </c>
      <c r="V883" s="16">
        <f>IF(ISNA(VLOOKUP(LOWER(F883)&amp;H883,Prices!A:C,2,0)),0,VLOOKUP(LOWER(F883)&amp;H883,Prices!A:C,2,0))</f>
        <v>27.51</v>
      </c>
      <c r="W883" s="49">
        <f t="shared" si="538"/>
        <v>4954.549</v>
      </c>
      <c r="X883" s="24">
        <f t="shared" si="539"/>
        <v>0</v>
      </c>
      <c r="Y883" s="43">
        <f t="shared" si="540"/>
        <v>0.21971392461197339</v>
      </c>
      <c r="Z883" s="49"/>
      <c r="AA883" s="24"/>
    </row>
    <row r="884" spans="1:27" s="13" customFormat="1" x14ac:dyDescent="0.2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v>
      </c>
      <c r="V884" s="16">
        <f>IF(ISNA(VLOOKUP(LOWER(F884)&amp;H884,Prices!A:C,2,0)),0,VLOOKUP(LOWER(F884)&amp;H884,Prices!A:C,2,0))</f>
        <v>30.3</v>
      </c>
      <c r="W884" s="49">
        <f t="shared" si="538"/>
        <v>8065.0000000000009</v>
      </c>
      <c r="X884" s="24">
        <f t="shared" si="539"/>
        <v>300.00000000000068</v>
      </c>
      <c r="Y884" s="43">
        <f t="shared" si="540"/>
        <v>0.36279802069275757</v>
      </c>
      <c r="Z884" s="49"/>
      <c r="AA884" s="24"/>
    </row>
    <row r="885" spans="1:27" s="13" customFormat="1" x14ac:dyDescent="0.2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2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40.39</v>
      </c>
      <c r="V886" s="16">
        <f>IF(ISNA(VLOOKUP(LOWER(F886)&amp;H886,Prices!A:C,2,0)),0,VLOOKUP(LOWER(F886)&amp;H886,Prices!A:C,2,0))</f>
        <v>39.82</v>
      </c>
      <c r="W886" s="49">
        <f t="shared" si="538"/>
        <v>-8215.9999999999982</v>
      </c>
      <c r="X886" s="24">
        <f t="shared" si="539"/>
        <v>-171.00000000000009</v>
      </c>
      <c r="Y886" s="43">
        <f t="shared" si="540"/>
        <v>-0.40760033735178836</v>
      </c>
      <c r="Z886" s="49"/>
      <c r="AA886" s="24"/>
    </row>
    <row r="887" spans="1:27" s="13" customFormat="1" x14ac:dyDescent="0.2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27.51</v>
      </c>
      <c r="V887" s="16">
        <f>IF(ISNA(VLOOKUP(LOWER(F887)&amp;H887,Prices!A:C,2,0)),0,VLOOKUP(LOWER(F887)&amp;H887,Prices!A:C,2,0))</f>
        <v>27.51</v>
      </c>
      <c r="W887" s="49">
        <f t="shared" si="538"/>
        <v>4944.5488000000032</v>
      </c>
      <c r="X887" s="24">
        <f t="shared" si="539"/>
        <v>0</v>
      </c>
      <c r="Y887" s="43">
        <f t="shared" si="540"/>
        <v>0.21917326241134766</v>
      </c>
      <c r="Z887" s="49"/>
      <c r="AA887" s="24"/>
    </row>
    <row r="888" spans="1:27" s="13" customFormat="1" x14ac:dyDescent="0.2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56.29</v>
      </c>
      <c r="V888" s="16">
        <f>IF(ISNA(VLOOKUP(LOWER(F888)&amp;H888,Prices!A:C,2,0)),0,VLOOKUP(LOWER(F888)&amp;H888,Prices!A:C,2,0))</f>
        <v>55.33</v>
      </c>
      <c r="W888" s="49">
        <f t="shared" si="538"/>
        <v>14291.794000000004</v>
      </c>
      <c r="X888" s="24">
        <f t="shared" si="539"/>
        <v>-960.00000000000091</v>
      </c>
      <c r="Y888" s="43">
        <f t="shared" si="540"/>
        <v>0.34832546916890089</v>
      </c>
      <c r="Z888" s="49"/>
      <c r="AA888" s="24"/>
    </row>
    <row r="889" spans="1:27" s="13" customFormat="1" x14ac:dyDescent="0.2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65.06</v>
      </c>
      <c r="V889" s="16">
        <f>IF(ISNA(VLOOKUP(LOWER(F889)&amp;H889,Prices!A:C,2,0)),0,VLOOKUP(LOWER(F889)&amp;H889,Prices!A:C,2,0))</f>
        <v>67.989999999999995</v>
      </c>
      <c r="W889" s="49">
        <f t="shared" si="538"/>
        <v>25691.541999999998</v>
      </c>
      <c r="X889" s="24">
        <f t="shared" si="539"/>
        <v>2929.9999999999927</v>
      </c>
      <c r="Y889" s="43">
        <f t="shared" si="540"/>
        <v>0.60750867817450926</v>
      </c>
      <c r="Z889" s="49"/>
      <c r="AA889" s="24"/>
    </row>
    <row r="890" spans="1:27" s="13" customFormat="1" x14ac:dyDescent="0.2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49.96</v>
      </c>
      <c r="V890" s="16">
        <f>IF(ISNA(VLOOKUP(LOWER(F890)&amp;H890,Prices!A:C,2,0)),0,VLOOKUP(LOWER(F890)&amp;H890,Prices!A:C,2,0))</f>
        <v>50.72</v>
      </c>
      <c r="W890" s="49">
        <f t="shared" si="538"/>
        <v>16893.235999999994</v>
      </c>
      <c r="X890" s="24">
        <f t="shared" si="539"/>
        <v>759.99999999999795</v>
      </c>
      <c r="Y890" s="43">
        <f t="shared" si="540"/>
        <v>0.4995043169722056</v>
      </c>
      <c r="Z890" s="49"/>
      <c r="AA890" s="24"/>
    </row>
    <row r="891" spans="1:27" s="13" customFormat="1" x14ac:dyDescent="0.2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49.96</v>
      </c>
      <c r="V891" s="16">
        <f>IF(ISNA(VLOOKUP(LOWER(F891)&amp;H891,Prices!A:C,2,0)),0,VLOOKUP(LOWER(F891)&amp;H891,Prices!A:C,2,0))</f>
        <v>50.72</v>
      </c>
      <c r="W891" s="49">
        <f t="shared" si="538"/>
        <v>8469.9999999999982</v>
      </c>
      <c r="X891" s="24">
        <f t="shared" si="539"/>
        <v>379.99999999999898</v>
      </c>
      <c r="Y891" s="43">
        <f t="shared" si="540"/>
        <v>0.5016286644951139</v>
      </c>
      <c r="Z891" s="49"/>
      <c r="AA891" s="24"/>
    </row>
    <row r="892" spans="1:27" s="13" customFormat="1" x14ac:dyDescent="0.2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2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56.29</v>
      </c>
      <c r="V893" s="16">
        <f>IF(ISNA(VLOOKUP(LOWER(F893)&amp;H893,Prices!A:C,2,0)),0,VLOOKUP(LOWER(F893)&amp;H893,Prices!A:C,2,0))</f>
        <v>55.33</v>
      </c>
      <c r="W893" s="49">
        <f t="shared" si="538"/>
        <v>7305</v>
      </c>
      <c r="X893" s="24">
        <f t="shared" si="539"/>
        <v>-480.00000000000045</v>
      </c>
      <c r="Y893" s="43">
        <f t="shared" si="540"/>
        <v>0.35887988209285188</v>
      </c>
      <c r="Z893" s="49"/>
      <c r="AA893" s="24"/>
    </row>
    <row r="894" spans="1:27" s="13" customFormat="1" x14ac:dyDescent="0.2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27.51</v>
      </c>
      <c r="V894" s="16">
        <f>IF(ISNA(VLOOKUP(LOWER(F894)&amp;H894,Prices!A:C,2,0)),0,VLOOKUP(LOWER(F894)&amp;H894,Prices!A:C,2,0))</f>
        <v>27.51</v>
      </c>
      <c r="W894" s="49">
        <f t="shared" si="538"/>
        <v>4914.548200000002</v>
      </c>
      <c r="X894" s="24">
        <f t="shared" si="539"/>
        <v>0</v>
      </c>
      <c r="Y894" s="43">
        <f t="shared" si="540"/>
        <v>0.2175541478530324</v>
      </c>
      <c r="Z894" s="49"/>
      <c r="AA894" s="24"/>
    </row>
    <row r="895" spans="1:27" s="13" customFormat="1" x14ac:dyDescent="0.2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2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36.18</v>
      </c>
      <c r="V896" s="16">
        <f>IF(ISNA(VLOOKUP(LOWER(F896)&amp;H896,Prices!A:C,2,0)),0,VLOOKUP(LOWER(F896)&amp;H896,Prices!A:C,2,0))</f>
        <v>36</v>
      </c>
      <c r="W896" s="49">
        <f t="shared" si="538"/>
        <v>5450.2919999999976</v>
      </c>
      <c r="X896" s="24">
        <f t="shared" si="539"/>
        <v>-269.99999999999955</v>
      </c>
      <c r="Y896" s="43">
        <f t="shared" si="540"/>
        <v>0.11228454882571071</v>
      </c>
      <c r="Z896" s="49"/>
      <c r="AA896" s="24"/>
    </row>
    <row r="897" spans="1:27" s="13" customFormat="1" x14ac:dyDescent="0.2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v>
      </c>
      <c r="V897" s="16">
        <f>IF(ISNA(VLOOKUP(LOWER(F897)&amp;H897,Prices!A:C,2,0)),0,VLOOKUP(LOWER(F897)&amp;H897,Prices!A:C,2,0))</f>
        <v>31.71</v>
      </c>
      <c r="W897" s="49">
        <f t="shared" si="538"/>
        <v>3108.7091000000023</v>
      </c>
      <c r="X897" s="24">
        <f t="shared" si="539"/>
        <v>-89.999999999999858</v>
      </c>
      <c r="Y897" s="43">
        <f t="shared" si="540"/>
        <v>0.10871512851897193</v>
      </c>
      <c r="Z897" s="49"/>
      <c r="AA897" s="24"/>
    </row>
    <row r="898" spans="1:27" s="13" customFormat="1" x14ac:dyDescent="0.2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27.51</v>
      </c>
      <c r="V898" s="16">
        <f>IF(ISNA(VLOOKUP(LOWER(F898)&amp;H898,Prices!A:C,2,0)),0,VLOOKUP(LOWER(F898)&amp;H898,Prices!A:C,2,0))</f>
        <v>27.51</v>
      </c>
      <c r="W898" s="49">
        <f t="shared" si="538"/>
        <v>-4648.3477999999996</v>
      </c>
      <c r="X898" s="24">
        <f t="shared" si="539"/>
        <v>0</v>
      </c>
      <c r="Y898" s="43">
        <f t="shared" si="540"/>
        <v>-0.2030732983835736</v>
      </c>
      <c r="Z898" s="49"/>
      <c r="AA898" s="24"/>
    </row>
    <row r="899" spans="1:27" s="13" customFormat="1" x14ac:dyDescent="0.2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65.06</v>
      </c>
      <c r="V899" s="16">
        <f>IF(ISNA(VLOOKUP(LOWER(F899)&amp;H899,Prices!A:C,2,0)),0,VLOOKUP(LOWER(F899)&amp;H899,Prices!A:C,2,0))</f>
        <v>67.989999999999995</v>
      </c>
      <c r="W899" s="49">
        <f t="shared" si="538"/>
        <v>-12691.33</v>
      </c>
      <c r="X899" s="24">
        <f t="shared" si="539"/>
        <v>-1464.9999999999964</v>
      </c>
      <c r="Y899" s="43">
        <f t="shared" si="540"/>
        <v>-0.59499906235349276</v>
      </c>
      <c r="Z899" s="49"/>
      <c r="AA899" s="24"/>
    </row>
    <row r="900" spans="1:27" s="13" customFormat="1" x14ac:dyDescent="0.2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2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87.06</v>
      </c>
      <c r="V901" s="16">
        <f>IF(ISNA(VLOOKUP(LOWER(F901)&amp;H901,Prices!A:C,2,0)),0,VLOOKUP(LOWER(F901)&amp;H901,Prices!A:C,2,0))</f>
        <v>85.41</v>
      </c>
      <c r="W901" s="49">
        <f t="shared" si="538"/>
        <v>-9488.6099999999988</v>
      </c>
      <c r="X901" s="24">
        <f t="shared" si="539"/>
        <v>330.00000000000114</v>
      </c>
      <c r="Y901" s="43">
        <f t="shared" si="540"/>
        <v>-1.2475164343938994</v>
      </c>
      <c r="Z901" s="49"/>
      <c r="AA901" s="24"/>
    </row>
    <row r="902" spans="1:27" s="13" customFormat="1" x14ac:dyDescent="0.2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22.24</v>
      </c>
      <c r="V902" s="16">
        <f>IF(ISNA(VLOOKUP(LOWER(F902)&amp;H902,Prices!A:C,2,0)),0,VLOOKUP(LOWER(F902)&amp;H902,Prices!A:C,2,0))</f>
        <v>22.01</v>
      </c>
      <c r="W902" s="49">
        <f t="shared" ref="W902" si="548">IF(I902="B",(V902+T902)*K902,(V902+T902)*K902)</f>
        <v>-10776.555999999995</v>
      </c>
      <c r="X902" s="24">
        <f t="shared" ref="X902:X930" si="549">K902*(V902-U902)</f>
        <v>-229.99999999999687</v>
      </c>
      <c r="Y902" s="43">
        <f t="shared" ref="Y902:Y930" si="550">W902/O902</f>
        <v>-0.32875399633923108</v>
      </c>
      <c r="Z902" s="49"/>
      <c r="AA902" s="24"/>
    </row>
    <row r="903" spans="1:27" s="13" customFormat="1" x14ac:dyDescent="0.2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40.39</v>
      </c>
      <c r="V903" s="16">
        <f>IF(ISNA(VLOOKUP(LOWER(F903)&amp;H903,Prices!A:C,2,0)),0,VLOOKUP(LOWER(F903)&amp;H903,Prices!A:C,2,0))</f>
        <v>39.82</v>
      </c>
      <c r="W903" s="49">
        <f>IF(I903="B",(V903+T903)*K903,(V903+T903)*K903)</f>
        <v>28168.315999999999</v>
      </c>
      <c r="X903" s="24">
        <f t="shared" si="549"/>
        <v>570.00000000000023</v>
      </c>
      <c r="Y903" s="43">
        <f t="shared" si="550"/>
        <v>0.41381395622153666</v>
      </c>
      <c r="Z903" s="49"/>
      <c r="AA903" s="24"/>
    </row>
    <row r="904" spans="1:27" s="13" customFormat="1" x14ac:dyDescent="0.2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27.51</v>
      </c>
      <c r="V904" s="16">
        <f>IF(ISNA(VLOOKUP(LOWER(F904)&amp;H904,Prices!A:C,2,0)),0,VLOOKUP(LOWER(F904)&amp;H904,Prices!A:C,2,0))</f>
        <v>27.51</v>
      </c>
      <c r="W904" s="49">
        <f t="shared" ref="W904:W930" si="551">IF(I904="B",(V904+T904)*K904,(V904+T904)*K904)</f>
        <v>-9215.9492000000046</v>
      </c>
      <c r="X904" s="24">
        <f t="shared" si="549"/>
        <v>0</v>
      </c>
      <c r="Y904" s="43">
        <f t="shared" si="550"/>
        <v>-0.20095833406018326</v>
      </c>
      <c r="Z904" s="49"/>
      <c r="AA904" s="24"/>
    </row>
    <row r="905" spans="1:27" s="13" customFormat="1" x14ac:dyDescent="0.2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87.06</v>
      </c>
      <c r="V905" s="16">
        <f>IF(ISNA(VLOOKUP(LOWER(F905)&amp;H905,Prices!A:C,2,0)),0,VLOOKUP(LOWER(F905)&amp;H905,Prices!A:C,2,0))</f>
        <v>85.41</v>
      </c>
      <c r="W905" s="49">
        <f t="shared" si="551"/>
        <v>-28473.799999999996</v>
      </c>
      <c r="X905" s="24">
        <f t="shared" si="549"/>
        <v>990.00000000000341</v>
      </c>
      <c r="Y905" s="43">
        <f t="shared" si="550"/>
        <v>-1.2488508771929823</v>
      </c>
      <c r="Z905" s="49"/>
      <c r="AA905" s="24"/>
    </row>
    <row r="906" spans="1:27" s="13" customFormat="1" x14ac:dyDescent="0.2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22.24</v>
      </c>
      <c r="V906" s="16">
        <f>IF(ISNA(VLOOKUP(LOWER(F906)&amp;H906,Prices!A:C,2,0)),0,VLOOKUP(LOWER(F906)&amp;H906,Prices!A:C,2,0))</f>
        <v>22.01</v>
      </c>
      <c r="W906" s="49">
        <f t="shared" si="551"/>
        <v>5468.5000000000009</v>
      </c>
      <c r="X906" s="24">
        <f t="shared" si="549"/>
        <v>114.99999999999844</v>
      </c>
      <c r="Y906" s="43">
        <f t="shared" si="550"/>
        <v>0.33152470445589577</v>
      </c>
      <c r="Z906" s="49"/>
      <c r="AA906" s="24"/>
    </row>
    <row r="907" spans="1:27" s="13" customFormat="1" x14ac:dyDescent="0.2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9.68</v>
      </c>
      <c r="V907" s="16">
        <f>IF(ISNA(VLOOKUP(LOWER(F907)&amp;H907,Prices!A:C,2,0)),0,VLOOKUP(LOWER(F907)&amp;H907,Prices!A:C,2,0))</f>
        <v>9.67</v>
      </c>
      <c r="W907" s="49">
        <f t="shared" si="551"/>
        <v>-514.80659999999648</v>
      </c>
      <c r="X907" s="24">
        <f t="shared" si="549"/>
        <v>29.999999999999361</v>
      </c>
      <c r="Y907" s="43">
        <f t="shared" si="550"/>
        <v>-1.8044395373291149E-2</v>
      </c>
      <c r="Z907" s="49"/>
      <c r="AA907" s="24"/>
    </row>
    <row r="908" spans="1:27" s="13" customFormat="1" x14ac:dyDescent="0.2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22.24</v>
      </c>
      <c r="V908" s="16">
        <f>IF(ISNA(VLOOKUP(LOWER(F908)&amp;H908,Prices!A:C,2,0)),0,VLOOKUP(LOWER(F908)&amp;H908,Prices!A:C,2,0))</f>
        <v>22.01</v>
      </c>
      <c r="W908" s="49">
        <f t="shared" si="551"/>
        <v>5478.4900000000025</v>
      </c>
      <c r="X908" s="24">
        <f t="shared" si="549"/>
        <v>114.99999999999844</v>
      </c>
      <c r="Y908" s="43">
        <f t="shared" si="550"/>
        <v>0.33192911239018497</v>
      </c>
      <c r="Z908" s="49"/>
      <c r="AA908" s="24"/>
    </row>
    <row r="909" spans="1:27" s="13" customFormat="1" x14ac:dyDescent="0.2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19.05</v>
      </c>
      <c r="V909" s="16">
        <f>IF(ISNA(VLOOKUP(LOWER(F909)&amp;H909,Prices!A:C,2,0)),0,VLOOKUP(LOWER(F909)&amp;H909,Prices!A:C,2,0))</f>
        <v>18.88</v>
      </c>
      <c r="W909" s="49">
        <f t="shared" si="551"/>
        <v>-2661.4200000000023</v>
      </c>
      <c r="X909" s="24">
        <f t="shared" si="549"/>
        <v>204.00000000000205</v>
      </c>
      <c r="Y909" s="43">
        <f t="shared" si="550"/>
        <v>-0.13294071809626579</v>
      </c>
      <c r="Z909" s="49"/>
      <c r="AA909" s="24"/>
    </row>
    <row r="910" spans="1:27" s="13" customFormat="1" x14ac:dyDescent="0.2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27.51</v>
      </c>
      <c r="V910" s="16">
        <f>IF(ISNA(VLOOKUP(LOWER(F910)&amp;H910,Prices!A:C,2,0)),0,VLOOKUP(LOWER(F910)&amp;H910,Prices!A:C,2,0))</f>
        <v>27.51</v>
      </c>
      <c r="W910" s="49">
        <f t="shared" si="551"/>
        <v>-4698.296800000001</v>
      </c>
      <c r="X910" s="24">
        <f t="shared" si="549"/>
        <v>0</v>
      </c>
      <c r="Y910" s="43">
        <f t="shared" si="550"/>
        <v>-0.20570476357267956</v>
      </c>
      <c r="Z910" s="49"/>
      <c r="AA910" s="24"/>
    </row>
    <row r="911" spans="1:27" s="13" customFormat="1" x14ac:dyDescent="0.2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9.68</v>
      </c>
      <c r="V911" s="16">
        <f>IF(ISNA(VLOOKUP(LOWER(F911)&amp;H911,Prices!A:C,2,0)),0,VLOOKUP(LOWER(F911)&amp;H911,Prices!A:C,2,0))</f>
        <v>9.67</v>
      </c>
      <c r="W911" s="49">
        <f t="shared" si="551"/>
        <v>-184.6899999999998</v>
      </c>
      <c r="X911" s="24">
        <f t="shared" si="549"/>
        <v>9.9999999999997868</v>
      </c>
      <c r="Y911" s="43">
        <f t="shared" si="550"/>
        <v>-1.9441052631578925E-2</v>
      </c>
      <c r="Z911" s="49"/>
      <c r="AA911" s="24"/>
    </row>
    <row r="912" spans="1:27" s="13" customFormat="1" x14ac:dyDescent="0.2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65.06</v>
      </c>
      <c r="V912" s="16">
        <f>IF(ISNA(VLOOKUP(LOWER(F912)&amp;H912,Prices!A:C,2,0)),0,VLOOKUP(LOWER(F912)&amp;H912,Prices!A:C,2,0))</f>
        <v>67.989999999999995</v>
      </c>
      <c r="W912" s="49">
        <f t="shared" si="551"/>
        <v>-20081.220399999995</v>
      </c>
      <c r="X912" s="24">
        <f t="shared" si="549"/>
        <v>-2343.9999999999941</v>
      </c>
      <c r="Y912" s="43">
        <f t="shared" si="550"/>
        <v>-0.58457208896134127</v>
      </c>
      <c r="Z912" s="49"/>
      <c r="AA912" s="24"/>
    </row>
    <row r="913" spans="1:27" s="13" customFormat="1" x14ac:dyDescent="0.2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v>
      </c>
      <c r="V913" s="16">
        <f>IF(ISNA(VLOOKUP(LOWER(F913)&amp;H913,Prices!A:C,2,0)),0,VLOOKUP(LOWER(F913)&amp;H913,Prices!A:C,2,0))</f>
        <v>30.3</v>
      </c>
      <c r="W913" s="49">
        <f t="shared" si="551"/>
        <v>-15953.64</v>
      </c>
      <c r="X913" s="24">
        <f t="shared" si="549"/>
        <v>-600.00000000000136</v>
      </c>
      <c r="Y913" s="43">
        <f t="shared" si="550"/>
        <v>-0.35690469798657715</v>
      </c>
      <c r="Z913" s="49"/>
      <c r="AA913" s="24"/>
    </row>
    <row r="914" spans="1:27" s="13" customFormat="1" x14ac:dyDescent="0.2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2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2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56.29</v>
      </c>
      <c r="V916" s="16">
        <f>IF(ISNA(VLOOKUP(LOWER(F916)&amp;H916,Prices!A:C,2,0)),0,VLOOKUP(LOWER(F916)&amp;H916,Prices!A:C,2,0))</f>
        <v>55.33</v>
      </c>
      <c r="W916" s="49">
        <f t="shared" si="551"/>
        <v>-5653.5</v>
      </c>
      <c r="X916" s="24">
        <f t="shared" si="549"/>
        <v>384.00000000000034</v>
      </c>
      <c r="Y916" s="43">
        <f t="shared" si="550"/>
        <v>-0.34263636363636363</v>
      </c>
      <c r="Z916" s="49"/>
      <c r="AA916" s="24"/>
    </row>
    <row r="917" spans="1:27" s="13" customFormat="1" x14ac:dyDescent="0.2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65.06</v>
      </c>
      <c r="V917" s="16">
        <f>IF(ISNA(VLOOKUP(LOWER(F917)&amp;H917,Prices!A:C,2,0)),0,VLOOKUP(LOWER(F917)&amp;H917,Prices!A:C,2,0))</f>
        <v>67.989999999999995</v>
      </c>
      <c r="W917" s="49">
        <f t="shared" si="551"/>
        <v>-7460.95</v>
      </c>
      <c r="X917" s="24">
        <f t="shared" si="549"/>
        <v>-878.99999999999773</v>
      </c>
      <c r="Y917" s="43">
        <f t="shared" si="550"/>
        <v>-0.57595723328701554</v>
      </c>
      <c r="Z917" s="49"/>
      <c r="AA917" s="24"/>
    </row>
    <row r="918" spans="1:27" s="13" customFormat="1" x14ac:dyDescent="0.2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2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49.96</v>
      </c>
      <c r="V919" s="16">
        <f>IF(ISNA(VLOOKUP(LOWER(F919)&amp;H919,Prices!A:C,2,0)),0,VLOOKUP(LOWER(F919)&amp;H919,Prices!A:C,2,0))</f>
        <v>50.72</v>
      </c>
      <c r="W919" s="49">
        <f t="shared" si="551"/>
        <v>-8381.9999999999982</v>
      </c>
      <c r="X919" s="24">
        <f t="shared" si="549"/>
        <v>-379.99999999999898</v>
      </c>
      <c r="Y919" s="43">
        <f t="shared" si="550"/>
        <v>-0.49305882352941166</v>
      </c>
      <c r="Z919" s="49"/>
      <c r="AA919" s="24"/>
    </row>
    <row r="920" spans="1:27" s="13" customFormat="1" x14ac:dyDescent="0.2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19.05</v>
      </c>
      <c r="V920" s="16">
        <f>IF(ISNA(VLOOKUP(LOWER(F920)&amp;H920,Prices!A:C,2,0)),0,VLOOKUP(LOWER(F920)&amp;H920,Prices!A:C,2,0))</f>
        <v>18.88</v>
      </c>
      <c r="W920" s="49">
        <f t="shared" si="551"/>
        <v>-1183.2700000000002</v>
      </c>
      <c r="X920" s="24">
        <f t="shared" si="549"/>
        <v>85.000000000000853</v>
      </c>
      <c r="Y920" s="43">
        <f t="shared" si="550"/>
        <v>-0.14307980652962518</v>
      </c>
      <c r="Z920" s="49"/>
      <c r="AA920" s="24"/>
    </row>
    <row r="921" spans="1:27" s="13" customFormat="1" x14ac:dyDescent="0.2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36.18</v>
      </c>
      <c r="V921" s="16">
        <f>IF(ISNA(VLOOKUP(LOWER(F921)&amp;H921,Prices!A:C,2,0)),0,VLOOKUP(LOWER(F921)&amp;H921,Prices!A:C,2,0))</f>
        <v>36</v>
      </c>
      <c r="W921" s="49">
        <f t="shared" si="551"/>
        <v>3513.5040000000045</v>
      </c>
      <c r="X921" s="24">
        <f t="shared" si="549"/>
        <v>-179.99999999999972</v>
      </c>
      <c r="Y921" s="43">
        <f t="shared" si="550"/>
        <v>0.10817438423645336</v>
      </c>
      <c r="Z921" s="49"/>
      <c r="AA921" s="24"/>
    </row>
    <row r="922" spans="1:27" s="13" customFormat="1" x14ac:dyDescent="0.2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v>
      </c>
      <c r="V922" s="16">
        <f>IF(ISNA(VLOOKUP(LOWER(F922)&amp;H922,Prices!A:C,2,0)),0,VLOOKUP(LOWER(F922)&amp;H922,Prices!A:C,2,0))</f>
        <v>30.3</v>
      </c>
      <c r="W922" s="49">
        <f t="shared" si="551"/>
        <v>8235</v>
      </c>
      <c r="X922" s="24">
        <f t="shared" si="549"/>
        <v>300.00000000000068</v>
      </c>
      <c r="Y922" s="43">
        <f t="shared" si="550"/>
        <v>0.3733000906618314</v>
      </c>
      <c r="Z922" s="49"/>
      <c r="AA922" s="24"/>
    </row>
    <row r="923" spans="1:27" s="13" customFormat="1" x14ac:dyDescent="0.2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v>
      </c>
      <c r="V923" s="16">
        <f>IF(ISNA(VLOOKUP(LOWER(F923)&amp;H923,Prices!A:C,2,0)),0,VLOOKUP(LOWER(F923)&amp;H923,Prices!A:C,2,0))</f>
        <v>30.3</v>
      </c>
      <c r="W923" s="49">
        <f t="shared" si="551"/>
        <v>8254.9999999999982</v>
      </c>
      <c r="X923" s="24">
        <f t="shared" si="549"/>
        <v>300.00000000000068</v>
      </c>
      <c r="Y923" s="43">
        <f t="shared" si="550"/>
        <v>0.37454627949183295</v>
      </c>
      <c r="Z923" s="49"/>
      <c r="AA923" s="24"/>
    </row>
    <row r="924" spans="1:27" s="13" customFormat="1" x14ac:dyDescent="0.2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56.29</v>
      </c>
      <c r="V924" s="16">
        <f>IF(ISNA(VLOOKUP(LOWER(F924)&amp;H924,Prices!A:C,2,0)),0,VLOOKUP(LOWER(F924)&amp;H924,Prices!A:C,2,0))</f>
        <v>55.33</v>
      </c>
      <c r="W924" s="49">
        <f t="shared" si="551"/>
        <v>-5729.4199999999992</v>
      </c>
      <c r="X924" s="24">
        <f t="shared" si="549"/>
        <v>384.00000000000034</v>
      </c>
      <c r="Y924" s="43">
        <f t="shared" si="550"/>
        <v>-0.34884437408670232</v>
      </c>
      <c r="Z924" s="49"/>
      <c r="AA924" s="24"/>
    </row>
    <row r="925" spans="1:27" s="13" customFormat="1" x14ac:dyDescent="0.2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22.24</v>
      </c>
      <c r="V925" s="16">
        <f>IF(ISNA(VLOOKUP(LOWER(F925)&amp;H925,Prices!A:C,2,0)),0,VLOOKUP(LOWER(F925)&amp;H925,Prices!A:C,2,0))</f>
        <v>22.01</v>
      </c>
      <c r="W925" s="49">
        <f t="shared" si="551"/>
        <v>-6454.9999999999973</v>
      </c>
      <c r="X925" s="24">
        <f t="shared" si="549"/>
        <v>-137.99999999999812</v>
      </c>
      <c r="Y925" s="43">
        <f t="shared" si="550"/>
        <v>-0.32839845339845325</v>
      </c>
      <c r="Z925" s="49"/>
      <c r="AA925" s="24"/>
    </row>
    <row r="926" spans="1:27" s="13" customFormat="1" x14ac:dyDescent="0.2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v>
      </c>
      <c r="V926" s="16">
        <f>IF(ISNA(VLOOKUP(LOWER(F926)&amp;H926,Prices!A:C,2,0)),0,VLOOKUP(LOWER(F926)&amp;H926,Prices!A:C,2,0))</f>
        <v>31.71</v>
      </c>
      <c r="W926" s="49">
        <f t="shared" si="551"/>
        <v>1499.7129999999997</v>
      </c>
      <c r="X926" s="24">
        <f t="shared" si="549"/>
        <v>-44.999999999999929</v>
      </c>
      <c r="Y926" s="43">
        <f t="shared" si="550"/>
        <v>0.10450961672473866</v>
      </c>
      <c r="Z926" s="49"/>
      <c r="AA926" s="24"/>
    </row>
    <row r="927" spans="1:27" s="13" customFormat="1" x14ac:dyDescent="0.2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v>
      </c>
      <c r="V927" s="16">
        <f>IF(ISNA(VLOOKUP(LOWER(F927)&amp;H927,Prices!A:C,2,0)),0,VLOOKUP(LOWER(F927)&amp;H927,Prices!A:C,2,0))</f>
        <v>30.3</v>
      </c>
      <c r="W927" s="49">
        <f t="shared" si="551"/>
        <v>4125</v>
      </c>
      <c r="X927" s="24">
        <f t="shared" si="549"/>
        <v>150.00000000000034</v>
      </c>
      <c r="Y927" s="43">
        <f t="shared" si="550"/>
        <v>0.37431941923774953</v>
      </c>
      <c r="Z927" s="49"/>
      <c r="AA927" s="24"/>
    </row>
    <row r="928" spans="1:27" s="13" customFormat="1" x14ac:dyDescent="0.2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36.18</v>
      </c>
      <c r="V928" s="16">
        <f>IF(ISNA(VLOOKUP(LOWER(F928)&amp;H928,Prices!A:C,2,0)),0,VLOOKUP(LOWER(F928)&amp;H928,Prices!A:C,2,0))</f>
        <v>36</v>
      </c>
      <c r="W928" s="49">
        <f t="shared" si="551"/>
        <v>3573.5159999999978</v>
      </c>
      <c r="X928" s="24">
        <f t="shared" si="549"/>
        <v>-179.99999999999972</v>
      </c>
      <c r="Y928" s="43">
        <f t="shared" si="550"/>
        <v>0.1102256631708821</v>
      </c>
      <c r="Z928" s="49"/>
      <c r="AA928" s="24"/>
    </row>
    <row r="929" spans="1:27" s="13" customFormat="1" x14ac:dyDescent="0.2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22.24</v>
      </c>
      <c r="V929" s="16">
        <f>IF(ISNA(VLOOKUP(LOWER(F929)&amp;H929,Prices!A:C,2,0)),0,VLOOKUP(LOWER(F929)&amp;H929,Prices!A:C,2,0))</f>
        <v>22.01</v>
      </c>
      <c r="W929" s="49">
        <f t="shared" si="551"/>
        <v>-6436.9999999999973</v>
      </c>
      <c r="X929" s="24">
        <f t="shared" si="549"/>
        <v>-137.99999999999812</v>
      </c>
      <c r="Y929" s="43">
        <f t="shared" si="550"/>
        <v>-0.32778286994602296</v>
      </c>
      <c r="Z929" s="49"/>
      <c r="AA929" s="24"/>
    </row>
    <row r="930" spans="1:27" s="13" customFormat="1" x14ac:dyDescent="0.2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22.24</v>
      </c>
      <c r="V930" s="16">
        <f>IF(ISNA(VLOOKUP(LOWER(F930)&amp;H930,Prices!A:C,2,0)),0,VLOOKUP(LOWER(F930)&amp;H930,Prices!A:C,2,0))</f>
        <v>22.01</v>
      </c>
      <c r="W930" s="49">
        <f t="shared" si="551"/>
        <v>-4248.9999999999964</v>
      </c>
      <c r="X930" s="24">
        <f t="shared" si="549"/>
        <v>-91.999999999998749</v>
      </c>
      <c r="Y930" s="43">
        <f t="shared" si="550"/>
        <v>-0.32564377682403411</v>
      </c>
      <c r="Z930" s="49"/>
      <c r="AA930" s="24"/>
    </row>
    <row r="931" spans="1:27" s="13" customFormat="1" x14ac:dyDescent="0.2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v>
      </c>
      <c r="V931" s="16">
        <f>IF(ISNA(VLOOKUP(LOWER(F931)&amp;H931,Prices!A:C,2,0)),0,VLOOKUP(LOWER(F931)&amp;H931,Prices!A:C,2,0))</f>
        <v>102.9</v>
      </c>
      <c r="W931" s="49">
        <f t="shared" ref="W931:W942" si="557">IF(I931="B",(V931+T931)*K931,(V931+T931)*K931)</f>
        <v>7117.192799999998</v>
      </c>
      <c r="X931" s="24">
        <f t="shared" ref="X931:X942" si="558">K931*(V931-U931)</f>
        <v>760.00000000000227</v>
      </c>
      <c r="Y931" s="43">
        <f t="shared" ref="Y931:Y942" si="559">W931/O931</f>
        <v>0.20910779174991179</v>
      </c>
      <c r="Z931" s="49"/>
      <c r="AA931" s="24"/>
    </row>
    <row r="932" spans="1:27" s="13" customFormat="1" x14ac:dyDescent="0.2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36.18</v>
      </c>
      <c r="V932" s="16">
        <f>IF(ISNA(VLOOKUP(LOWER(F932)&amp;H932,Prices!A:C,2,0)),0,VLOOKUP(LOWER(F932)&amp;H932,Prices!A:C,2,0))</f>
        <v>36</v>
      </c>
      <c r="W932" s="49">
        <f t="shared" si="557"/>
        <v>3623.5260000000053</v>
      </c>
      <c r="X932" s="24">
        <f t="shared" si="558"/>
        <v>-179.99999999999972</v>
      </c>
      <c r="Y932" s="43">
        <f t="shared" si="559"/>
        <v>0.11194087117701593</v>
      </c>
      <c r="Z932" s="49"/>
      <c r="AA932" s="24"/>
    </row>
    <row r="933" spans="1:27" s="13" customFormat="1" x14ac:dyDescent="0.2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v>
      </c>
      <c r="V933" s="16">
        <f>IF(ISNA(VLOOKUP(LOWER(F933)&amp;H933,Prices!A:C,2,0)),0,VLOOKUP(LOWER(F933)&amp;H933,Prices!A:C,2,0))</f>
        <v>31.71</v>
      </c>
      <c r="W933" s="49">
        <f t="shared" si="557"/>
        <v>5120.6642999999958</v>
      </c>
      <c r="X933" s="24">
        <f t="shared" si="558"/>
        <v>-134.99999999999977</v>
      </c>
      <c r="Y933" s="43">
        <f t="shared" si="559"/>
        <v>0.12067077412513245</v>
      </c>
      <c r="Z933" s="49"/>
      <c r="AA933" s="24"/>
    </row>
    <row r="934" spans="1:27" s="13" customFormat="1" x14ac:dyDescent="0.2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22.6</v>
      </c>
      <c r="V934" s="16">
        <f>IF(ISNA(VLOOKUP(LOWER(F934)&amp;H934,Prices!A:C,2,0)),0,VLOOKUP(LOWER(F934)&amp;H934,Prices!A:C,2,0))</f>
        <v>22.56</v>
      </c>
      <c r="W934" s="49">
        <f t="shared" si="557"/>
        <v>-3890.6599999999989</v>
      </c>
      <c r="X934" s="24">
        <f t="shared" si="558"/>
        <v>24.00000000000162</v>
      </c>
      <c r="Y934" s="43">
        <f t="shared" si="559"/>
        <v>-0.40275983436852991</v>
      </c>
      <c r="Z934" s="49"/>
      <c r="AA934" s="24"/>
    </row>
    <row r="935" spans="1:27" s="13" customFormat="1" x14ac:dyDescent="0.2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22.6</v>
      </c>
      <c r="V935" s="16">
        <f>IF(ISNA(VLOOKUP(LOWER(F935)&amp;H935,Prices!A:C,2,0)),0,VLOOKUP(LOWER(F935)&amp;H935,Prices!A:C,2,0))</f>
        <v>22.56</v>
      </c>
      <c r="W935" s="49">
        <f t="shared" si="557"/>
        <v>-4052.4999999999986</v>
      </c>
      <c r="X935" s="24">
        <f t="shared" si="558"/>
        <v>24.00000000000162</v>
      </c>
      <c r="Y935" s="43">
        <f t="shared" si="559"/>
        <v>-0.42666877237313106</v>
      </c>
      <c r="Z935" s="49"/>
      <c r="AA935" s="24"/>
    </row>
    <row r="936" spans="1:27" s="13" customFormat="1" x14ac:dyDescent="0.2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27.51</v>
      </c>
      <c r="V936" s="16">
        <f>IF(ISNA(VLOOKUP(LOWER(F936)&amp;H936,Prices!A:C,2,0)),0,VLOOKUP(LOWER(F936)&amp;H936,Prices!A:C,2,0))</f>
        <v>27.51</v>
      </c>
      <c r="W936" s="49">
        <f t="shared" si="557"/>
        <v>-5177.8072000000002</v>
      </c>
      <c r="X936" s="24">
        <f t="shared" si="558"/>
        <v>0</v>
      </c>
      <c r="Y936" s="43">
        <f t="shared" si="559"/>
        <v>-0.23156561717352417</v>
      </c>
      <c r="Z936" s="49"/>
      <c r="AA936" s="24"/>
    </row>
    <row r="937" spans="1:27" s="13" customFormat="1" x14ac:dyDescent="0.2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2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56.29</v>
      </c>
      <c r="V938" s="16">
        <f>IF(ISNA(VLOOKUP(LOWER(F938)&amp;H938,Prices!A:C,2,0)),0,VLOOKUP(LOWER(F938)&amp;H938,Prices!A:C,2,0))</f>
        <v>55.33</v>
      </c>
      <c r="W938" s="49">
        <f t="shared" si="557"/>
        <v>-6049.0999999999985</v>
      </c>
      <c r="X938" s="24">
        <f t="shared" si="558"/>
        <v>384.00000000000034</v>
      </c>
      <c r="Y938" s="43">
        <f t="shared" si="559"/>
        <v>-0.37562717337307494</v>
      </c>
      <c r="Z938" s="49"/>
      <c r="AA938" s="24"/>
    </row>
    <row r="939" spans="1:27" s="13" customFormat="1" x14ac:dyDescent="0.2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36.18</v>
      </c>
      <c r="V939" s="16">
        <f>IF(ISNA(VLOOKUP(LOWER(F939)&amp;H939,Prices!A:C,2,0)),0,VLOOKUP(LOWER(F939)&amp;H939,Prices!A:C,2,0))</f>
        <v>36</v>
      </c>
      <c r="W939" s="49">
        <f t="shared" si="557"/>
        <v>-6537.0239999999985</v>
      </c>
      <c r="X939" s="24">
        <f t="shared" si="558"/>
        <v>269.99999999999955</v>
      </c>
      <c r="Y939" s="43">
        <f t="shared" si="559"/>
        <v>-0.13756363636363633</v>
      </c>
      <c r="Z939" s="49"/>
      <c r="AA939" s="24"/>
    </row>
    <row r="940" spans="1:27" s="13" customFormat="1" x14ac:dyDescent="0.2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v>
      </c>
      <c r="V940" s="16">
        <f>IF(ISNA(VLOOKUP(LOWER(F940)&amp;H940,Prices!A:C,2,0)),0,VLOOKUP(LOWER(F940)&amp;H940,Prices!A:C,2,0))</f>
        <v>31.71</v>
      </c>
      <c r="W940" s="49">
        <f t="shared" si="557"/>
        <v>-3594.3430000000021</v>
      </c>
      <c r="X940" s="24">
        <f t="shared" si="558"/>
        <v>89.999999999999858</v>
      </c>
      <c r="Y940" s="43">
        <f t="shared" si="559"/>
        <v>-0.1276853641207816</v>
      </c>
      <c r="Z940" s="49"/>
      <c r="AA940" s="24"/>
    </row>
    <row r="941" spans="1:27" s="13" customFormat="1" x14ac:dyDescent="0.2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49.81</v>
      </c>
      <c r="V941" s="16">
        <f>IF(ISNA(VLOOKUP(LOWER(F941)&amp;H941,Prices!A:C,2,0)),0,VLOOKUP(LOWER(F941)&amp;H941,Prices!A:C,2,0))</f>
        <v>50.56</v>
      </c>
      <c r="W941" s="49">
        <f t="shared" si="557"/>
        <v>-3252.0074400000012</v>
      </c>
      <c r="X941" s="24">
        <f t="shared" si="558"/>
        <v>-150</v>
      </c>
      <c r="Y941" s="43">
        <f t="shared" si="559"/>
        <v>-0.47322576251455201</v>
      </c>
      <c r="Z941" s="49"/>
      <c r="AA941" s="24"/>
    </row>
    <row r="942" spans="1:27" s="13" customFormat="1" x14ac:dyDescent="0.2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v>
      </c>
      <c r="V942" s="16">
        <f>IF(ISNA(VLOOKUP(LOWER(F942)&amp;H942,Prices!A:C,2,0)),0,VLOOKUP(LOWER(F942)&amp;H942,Prices!A:C,2,0))</f>
        <v>31.71</v>
      </c>
      <c r="W942" s="49">
        <f t="shared" si="557"/>
        <v>-1774.3819999999992</v>
      </c>
      <c r="X942" s="24">
        <f t="shared" si="558"/>
        <v>44.999999999999929</v>
      </c>
      <c r="Y942" s="43">
        <f t="shared" si="559"/>
        <v>-0.12584269503546094</v>
      </c>
      <c r="Z942" s="49"/>
      <c r="AA942" s="24"/>
    </row>
    <row r="943" spans="1:27" s="13" customFormat="1" x14ac:dyDescent="0.2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2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v>
      </c>
      <c r="V944" s="16">
        <f>IF(ISNA(VLOOKUP(LOWER(F944)&amp;H944,Prices!A:C,2,0)),0,VLOOKUP(LOWER(F944)&amp;H944,Prices!A:C,2,0))</f>
        <v>30.3</v>
      </c>
      <c r="W944" s="49">
        <f t="shared" si="564"/>
        <v>-18449.923599999995</v>
      </c>
      <c r="X944" s="24">
        <f t="shared" si="565"/>
        <v>-660.00000000000159</v>
      </c>
      <c r="Y944" s="43">
        <f t="shared" si="566"/>
        <v>-0.3822392392475345</v>
      </c>
      <c r="Z944" s="49"/>
      <c r="AA944" s="24"/>
    </row>
    <row r="945" spans="1:27" s="13" customFormat="1" x14ac:dyDescent="0.2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v>
      </c>
      <c r="V945" s="16">
        <f>IF(ISNA(VLOOKUP(LOWER(F945)&amp;H945,Prices!A:C,2,0)),0,VLOOKUP(LOWER(F945)&amp;H945,Prices!A:C,2,0))</f>
        <v>30.3</v>
      </c>
      <c r="W945" s="49">
        <f t="shared" si="564"/>
        <v>-8346.9799999999977</v>
      </c>
      <c r="X945" s="24">
        <f t="shared" si="565"/>
        <v>-300.00000000000068</v>
      </c>
      <c r="Y945" s="43">
        <f t="shared" si="566"/>
        <v>-0.37975341219290254</v>
      </c>
      <c r="Z945" s="49"/>
      <c r="AA945" s="24"/>
    </row>
    <row r="946" spans="1:27" s="13" customFormat="1" x14ac:dyDescent="0.2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2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36.18</v>
      </c>
      <c r="V947" s="16">
        <f>IF(ISNA(VLOOKUP(LOWER(F947)&amp;H947,Prices!A:C,2,0)),0,VLOOKUP(LOWER(F947)&amp;H947,Prices!A:C,2,0))</f>
        <v>36</v>
      </c>
      <c r="W947" s="49">
        <f t="shared" si="564"/>
        <v>-6297.3120000000072</v>
      </c>
      <c r="X947" s="24">
        <f t="shared" si="565"/>
        <v>269.99999999999955</v>
      </c>
      <c r="Y947" s="43">
        <f t="shared" si="566"/>
        <v>-0.13185326633165845</v>
      </c>
      <c r="Z947" s="49"/>
      <c r="AA947" s="24"/>
    </row>
    <row r="948" spans="1:27" s="13" customFormat="1" x14ac:dyDescent="0.2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9.68</v>
      </c>
      <c r="V948" s="16">
        <f>IF(ISNA(VLOOKUP(LOWER(F948)&amp;H948,Prices!A:C,2,0)),0,VLOOKUP(LOWER(F948)&amp;H948,Prices!A:C,2,0))</f>
        <v>9.67</v>
      </c>
      <c r="W948" s="49">
        <f t="shared" si="564"/>
        <v>-504.36360000000138</v>
      </c>
      <c r="X948" s="24">
        <f t="shared" si="565"/>
        <v>9.9999999999997868</v>
      </c>
      <c r="Y948" s="43">
        <f t="shared" si="566"/>
        <v>-5.4941568627451129E-2</v>
      </c>
      <c r="Z948" s="49"/>
      <c r="AA948" s="24"/>
    </row>
    <row r="949" spans="1:27" s="13" customFormat="1" x14ac:dyDescent="0.2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7.13</v>
      </c>
      <c r="V949" s="16">
        <f>IF(ISNA(VLOOKUP(LOWER(F949)&amp;H949,Prices!A:C,2,0)),0,VLOOKUP(LOWER(F949)&amp;H949,Prices!A:C,2,0))</f>
        <v>7.35</v>
      </c>
      <c r="W949" s="49">
        <f t="shared" si="564"/>
        <v>-208.12900000000133</v>
      </c>
      <c r="X949" s="24">
        <f>K949*(V949-U949)</f>
        <v>1099.9999999999989</v>
      </c>
      <c r="Y949" s="43">
        <f t="shared" si="566"/>
        <v>-5.6327198917456378E-3</v>
      </c>
      <c r="Z949" s="49"/>
      <c r="AA949" s="24"/>
    </row>
    <row r="950" spans="1:27" s="13" customFormat="1" x14ac:dyDescent="0.2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v>
      </c>
      <c r="V950" s="16">
        <f>IF(ISNA(VLOOKUP(LOWER(F950)&amp;H950,Prices!A:C,2,0)),0,VLOOKUP(LOWER(F950)&amp;H950,Prices!A:C,2,0))</f>
        <v>102.9</v>
      </c>
      <c r="W950" s="49">
        <f t="shared" si="564"/>
        <v>-3570.0299999999997</v>
      </c>
      <c r="X950" s="24">
        <f t="shared" si="565"/>
        <v>-380.00000000000114</v>
      </c>
      <c r="Y950" s="43">
        <f t="shared" si="566"/>
        <v>-0.20960720995772661</v>
      </c>
      <c r="Z950" s="49"/>
      <c r="AA950" s="24"/>
    </row>
    <row r="951" spans="1:27" s="13" customFormat="1" x14ac:dyDescent="0.2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v>
      </c>
      <c r="V951" s="16">
        <f>IF(ISNA(VLOOKUP(LOWER(F951)&amp;H951,Prices!A:C,2,0)),0,VLOOKUP(LOWER(F951)&amp;H951,Prices!A:C,2,0))</f>
        <v>31.71</v>
      </c>
      <c r="W951" s="49">
        <f t="shared" si="564"/>
        <v>-3394.5869999999977</v>
      </c>
      <c r="X951" s="24">
        <f t="shared" si="565"/>
        <v>89.999999999999858</v>
      </c>
      <c r="Y951" s="43">
        <f t="shared" si="566"/>
        <v>-0.11973851851851844</v>
      </c>
      <c r="Z951" s="49"/>
      <c r="AA951" s="24"/>
    </row>
    <row r="952" spans="1:27" s="13" customFormat="1" x14ac:dyDescent="0.2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65.06</v>
      </c>
      <c r="V952" s="16">
        <f>IF(ISNA(VLOOKUP(LOWER(F952)&amp;H952,Prices!A:C,2,0)),0,VLOOKUP(LOWER(F952)&amp;H952,Prices!A:C,2,0))</f>
        <v>67.989999999999995</v>
      </c>
      <c r="W952" s="49">
        <f t="shared" si="564"/>
        <v>25581.51999999999</v>
      </c>
      <c r="X952" s="24">
        <f t="shared" si="565"/>
        <v>2929.9999999999927</v>
      </c>
      <c r="Y952" s="43">
        <f t="shared" si="566"/>
        <v>0.60333773584905637</v>
      </c>
      <c r="Z952" s="49"/>
      <c r="AA952" s="24"/>
    </row>
    <row r="953" spans="1:27" s="13" customFormat="1" x14ac:dyDescent="0.2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7.13</v>
      </c>
      <c r="V953" s="16">
        <f>IF(ISNA(VLOOKUP(LOWER(F953)&amp;H953,Prices!A:C,2,0)),0,VLOOKUP(LOWER(F953)&amp;H953,Prices!A:C,2,0))</f>
        <v>7.35</v>
      </c>
      <c r="W953" s="49">
        <f t="shared" si="564"/>
        <v>-108.10700000000395</v>
      </c>
      <c r="X953" s="24">
        <f>K953*(V953-U953)</f>
        <v>1099.9999999999989</v>
      </c>
      <c r="Y953" s="43">
        <f t="shared" si="566"/>
        <v>-2.9337042062416267E-3</v>
      </c>
      <c r="Z953" s="49"/>
      <c r="AA953" s="24"/>
    </row>
    <row r="954" spans="1:27" s="13" customFormat="1" x14ac:dyDescent="0.2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22.24</v>
      </c>
      <c r="V954" s="16">
        <f>IF(ISNA(VLOOKUP(LOWER(F954)&amp;H954,Prices!A:C,2,0)),0,VLOOKUP(LOWER(F954)&amp;H954,Prices!A:C,2,0))</f>
        <v>22.01</v>
      </c>
      <c r="W954" s="49">
        <f t="shared" si="564"/>
        <v>-9966.3939999999984</v>
      </c>
      <c r="X954" s="24">
        <f t="shared" si="565"/>
        <v>-229.99999999999687</v>
      </c>
      <c r="Y954" s="43">
        <f t="shared" si="566"/>
        <v>-0.31174207069127302</v>
      </c>
      <c r="Z954" s="49"/>
      <c r="AA954" s="24"/>
    </row>
    <row r="955" spans="1:27" s="13" customFormat="1" x14ac:dyDescent="0.2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v>
      </c>
      <c r="V955" s="16">
        <f>IF(ISNA(VLOOKUP(LOWER(F955)&amp;H955,Prices!A:C,2,0)),0,VLOOKUP(LOWER(F955)&amp;H955,Prices!A:C,2,0))</f>
        <v>102.9</v>
      </c>
      <c r="W955" s="49">
        <f t="shared" si="564"/>
        <v>5445.9162000000033</v>
      </c>
      <c r="X955" s="24">
        <f t="shared" si="565"/>
        <v>570.00000000000171</v>
      </c>
      <c r="Y955" s="43">
        <f t="shared" si="566"/>
        <v>0.21424588693497004</v>
      </c>
      <c r="Z955" s="49"/>
      <c r="AA955" s="24"/>
    </row>
    <row r="956" spans="1:27" s="13" customFormat="1" x14ac:dyDescent="0.2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36.18</v>
      </c>
      <c r="V956" s="16">
        <f>IF(ISNA(VLOOKUP(LOWER(F956)&amp;H956,Prices!A:C,2,0)),0,VLOOKUP(LOWER(F956)&amp;H956,Prices!A:C,2,0))</f>
        <v>36</v>
      </c>
      <c r="W956" s="49">
        <f t="shared" si="564"/>
        <v>4083.6179999999977</v>
      </c>
      <c r="X956" s="24">
        <f t="shared" si="565"/>
        <v>-179.99999999999972</v>
      </c>
      <c r="Y956" s="43">
        <f t="shared" si="566"/>
        <v>0.12797298652460037</v>
      </c>
      <c r="Z956" s="49"/>
      <c r="AA956" s="24"/>
    </row>
    <row r="957" spans="1:27" s="13" customFormat="1" x14ac:dyDescent="0.2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7.13</v>
      </c>
      <c r="V957" s="16">
        <f>IF(ISNA(VLOOKUP(LOWER(F957)&amp;H957,Prices!A:C,2,0)),0,VLOOKUP(LOWER(F957)&amp;H957,Prices!A:C,2,0))</f>
        <v>7.35</v>
      </c>
      <c r="W957" s="49">
        <f t="shared" si="564"/>
        <v>-25.294400000001716</v>
      </c>
      <c r="X957" s="24">
        <f>K957*(V957-U957)</f>
        <v>439.99999999999949</v>
      </c>
      <c r="Y957" s="43">
        <f t="shared" si="566"/>
        <v>-1.7183695652175078E-3</v>
      </c>
      <c r="Z957" s="49"/>
      <c r="AA957" s="24"/>
    </row>
    <row r="958" spans="1:27" s="13" customFormat="1" x14ac:dyDescent="0.2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49.96</v>
      </c>
      <c r="V958" s="16">
        <f>IF(ISNA(VLOOKUP(LOWER(F958)&amp;H958,Prices!A:C,2,0)),0,VLOOKUP(LOWER(F958)&amp;H958,Prices!A:C,2,0))</f>
        <v>50.72</v>
      </c>
      <c r="W958" s="49">
        <f t="shared" si="564"/>
        <v>26645.114999999991</v>
      </c>
      <c r="X958" s="24">
        <f t="shared" si="565"/>
        <v>1139.999999999997</v>
      </c>
      <c r="Y958" s="43">
        <f t="shared" si="566"/>
        <v>0.53910197268588744</v>
      </c>
      <c r="Z958" s="49"/>
      <c r="AA958" s="24"/>
    </row>
    <row r="959" spans="1:27" s="13" customFormat="1" x14ac:dyDescent="0.2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v>
      </c>
      <c r="V959" s="16">
        <f>IF(ISNA(VLOOKUP(LOWER(F959)&amp;H959,Prices!A:C,2,0)),0,VLOOKUP(LOWER(F959)&amp;H959,Prices!A:C,2,0))</f>
        <v>102.9</v>
      </c>
      <c r="W959" s="49">
        <f t="shared" si="564"/>
        <v>5538.9348</v>
      </c>
      <c r="X959" s="24">
        <f t="shared" si="565"/>
        <v>570.00000000000171</v>
      </c>
      <c r="Y959" s="43">
        <f t="shared" si="566"/>
        <v>0.21870547263681592</v>
      </c>
      <c r="Z959" s="49"/>
      <c r="AA959" s="24"/>
    </row>
    <row r="960" spans="1:27" s="13" customFormat="1" x14ac:dyDescent="0.2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v>
      </c>
      <c r="V960" s="16">
        <f>IF(ISNA(VLOOKUP(LOWER(F960)&amp;H960,Prices!A:C,2,0)),0,VLOOKUP(LOWER(F960)&amp;H960,Prices!A:C,2,0))</f>
        <v>30.3</v>
      </c>
      <c r="W960" s="49">
        <f t="shared" si="564"/>
        <v>8335</v>
      </c>
      <c r="X960" s="24">
        <f t="shared" si="565"/>
        <v>300.00000000000068</v>
      </c>
      <c r="Y960" s="43">
        <f t="shared" si="566"/>
        <v>0.37955373406193077</v>
      </c>
      <c r="Z960" s="49"/>
      <c r="AA960" s="24"/>
    </row>
    <row r="961" spans="1:27" s="13" customFormat="1" x14ac:dyDescent="0.2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49.96</v>
      </c>
      <c r="V961" s="16">
        <f>IF(ISNA(VLOOKUP(LOWER(F961)&amp;H961,Prices!A:C,2,0)),0,VLOOKUP(LOWER(F961)&amp;H961,Prices!A:C,2,0))</f>
        <v>50.72</v>
      </c>
      <c r="W961" s="49">
        <f t="shared" si="564"/>
        <v>10674.999999999998</v>
      </c>
      <c r="X961" s="24">
        <f t="shared" si="565"/>
        <v>455.99999999999881</v>
      </c>
      <c r="Y961" s="43">
        <f t="shared" si="566"/>
        <v>0.54045159983799096</v>
      </c>
      <c r="Z961" s="49"/>
      <c r="AA961" s="24"/>
    </row>
    <row r="962" spans="1:27" s="13" customFormat="1" x14ac:dyDescent="0.2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7.13</v>
      </c>
      <c r="V962" s="16">
        <f>IF(ISNA(VLOOKUP(LOWER(F962)&amp;H962,Prices!A:C,2,0)),0,VLOOKUP(LOWER(F962)&amp;H962,Prices!A:C,2,0))</f>
        <v>7.35</v>
      </c>
      <c r="W962" s="49">
        <f t="shared" si="564"/>
        <v>-5.4410000000011394</v>
      </c>
      <c r="X962" s="24">
        <f t="shared" si="565"/>
        <v>659.9999999999992</v>
      </c>
      <c r="Y962" s="43">
        <f t="shared" si="566"/>
        <v>-2.4675736961456417E-4</v>
      </c>
      <c r="Z962" s="49"/>
      <c r="AA962" s="24"/>
    </row>
    <row r="963" spans="1:27" s="13" customFormat="1" x14ac:dyDescent="0.2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v>
      </c>
      <c r="V963" s="16">
        <f>IF(ISNA(VLOOKUP(LOWER(F963)&amp;H963,Prices!A:C,2,0)),0,VLOOKUP(LOWER(F963)&amp;H963,Prices!A:C,2,0))</f>
        <v>30.3</v>
      </c>
      <c r="W963" s="49">
        <f t="shared" si="564"/>
        <v>12533.418000000001</v>
      </c>
      <c r="X963" s="24">
        <f t="shared" si="565"/>
        <v>450.00000000000108</v>
      </c>
      <c r="Y963" s="43">
        <f t="shared" si="566"/>
        <v>0.3808391978122152</v>
      </c>
      <c r="Z963" s="49"/>
      <c r="AA963" s="24"/>
    </row>
    <row r="964" spans="1:27" s="13" customFormat="1" x14ac:dyDescent="0.2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27.51</v>
      </c>
      <c r="V964" s="16">
        <f>IF(ISNA(VLOOKUP(LOWER(F964)&amp;H964,Prices!A:C,2,0)),0,VLOOKUP(LOWER(F964)&amp;H964,Prices!A:C,2,0))</f>
        <v>27.51</v>
      </c>
      <c r="W964" s="49">
        <f t="shared" si="564"/>
        <v>12812.691000000003</v>
      </c>
      <c r="X964" s="24">
        <f t="shared" si="565"/>
        <v>0</v>
      </c>
      <c r="Y964" s="43">
        <f t="shared" si="566"/>
        <v>0.22900252010723865</v>
      </c>
      <c r="Z964" s="49"/>
      <c r="AA964" s="24"/>
    </row>
    <row r="965" spans="1:27" s="13" customFormat="1" x14ac:dyDescent="0.2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19.05</v>
      </c>
      <c r="V965" s="16">
        <f>IF(ISNA(VLOOKUP(LOWER(F965)&amp;H965,Prices!A:C,2,0)),0,VLOOKUP(LOWER(F965)&amp;H965,Prices!A:C,2,0))</f>
        <v>18.88</v>
      </c>
      <c r="W965" s="49">
        <f t="shared" si="564"/>
        <v>3955</v>
      </c>
      <c r="X965" s="24">
        <f t="shared" si="565"/>
        <v>-255.00000000000256</v>
      </c>
      <c r="Y965" s="43">
        <f t="shared" si="566"/>
        <v>0.1623563218390805</v>
      </c>
      <c r="Z965" s="49"/>
      <c r="AA965" s="24"/>
    </row>
    <row r="966" spans="1:27" s="13" customFormat="1" x14ac:dyDescent="0.2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49.96</v>
      </c>
      <c r="V966" s="16">
        <f>IF(ISNA(VLOOKUP(LOWER(F966)&amp;H966,Prices!A:C,2,0)),0,VLOOKUP(LOWER(F966)&amp;H966,Prices!A:C,2,0))</f>
        <v>50.72</v>
      </c>
      <c r="W966" s="49">
        <f t="shared" si="564"/>
        <v>10687</v>
      </c>
      <c r="X966" s="24">
        <f t="shared" si="565"/>
        <v>455.99999999999881</v>
      </c>
      <c r="Y966" s="43">
        <f t="shared" si="566"/>
        <v>0.54138804457953393</v>
      </c>
      <c r="Z966" s="49"/>
      <c r="AA966" s="24"/>
    </row>
    <row r="967" spans="1:27" s="13" customFormat="1" x14ac:dyDescent="0.2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36.18</v>
      </c>
      <c r="V967" s="16">
        <f>IF(ISNA(VLOOKUP(LOWER(F967)&amp;H967,Prices!A:C,2,0)),0,VLOOKUP(LOWER(F967)&amp;H967,Prices!A:C,2,0))</f>
        <v>36</v>
      </c>
      <c r="W967" s="49">
        <f t="shared" si="564"/>
        <v>2563.0000000000009</v>
      </c>
      <c r="X967" s="24">
        <f t="shared" si="565"/>
        <v>-107.99999999999983</v>
      </c>
      <c r="Y967" s="43">
        <f t="shared" si="566"/>
        <v>0.13466792770071465</v>
      </c>
      <c r="Z967" s="49"/>
      <c r="AA967" s="24"/>
    </row>
    <row r="968" spans="1:27" s="13" customFormat="1" x14ac:dyDescent="0.2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v>
      </c>
      <c r="V968" s="16">
        <f>IF(ISNA(VLOOKUP(LOWER(F968)&amp;H968,Prices!A:C,2,0)),0,VLOOKUP(LOWER(F968)&amp;H968,Prices!A:C,2,0))</f>
        <v>30.3</v>
      </c>
      <c r="W968" s="49">
        <f t="shared" si="564"/>
        <v>8435.0000000000018</v>
      </c>
      <c r="X968" s="24">
        <f t="shared" si="565"/>
        <v>300.00000000000068</v>
      </c>
      <c r="Y968" s="43">
        <f t="shared" si="566"/>
        <v>0.38586459286367802</v>
      </c>
      <c r="Z968" s="49"/>
      <c r="AA968" s="24"/>
    </row>
    <row r="969" spans="1:27" s="13" customFormat="1" x14ac:dyDescent="0.2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27.53</v>
      </c>
      <c r="V969" s="16">
        <f>IF(ISNA(VLOOKUP(LOWER(F969)&amp;H969,Prices!A:C,2,0)),0,VLOOKUP(LOWER(F969)&amp;H969,Prices!A:C,2,0))</f>
        <v>27.5</v>
      </c>
      <c r="W969" s="49">
        <f t="shared" si="564"/>
        <v>6934.9999999999991</v>
      </c>
      <c r="X969" s="24">
        <f t="shared" si="565"/>
        <v>-30.000000000001137</v>
      </c>
      <c r="Y969" s="43">
        <f t="shared" si="566"/>
        <v>0.33730544747081709</v>
      </c>
      <c r="Z969" s="49"/>
      <c r="AA969" s="24"/>
    </row>
    <row r="970" spans="1:27" s="13" customFormat="1" x14ac:dyDescent="0.2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19.05</v>
      </c>
      <c r="V970" s="16">
        <f>IF(ISNA(VLOOKUP(LOWER(F970)&amp;H970,Prices!A:C,2,0)),0,VLOOKUP(LOWER(F970)&amp;H970,Prices!A:C,2,0))</f>
        <v>18.88</v>
      </c>
      <c r="W970" s="49">
        <f t="shared" si="564"/>
        <v>3939.9999999999977</v>
      </c>
      <c r="X970" s="24">
        <f t="shared" si="565"/>
        <v>-255.00000000000256</v>
      </c>
      <c r="Y970" s="43">
        <f t="shared" si="566"/>
        <v>0.16164102564102556</v>
      </c>
      <c r="Z970" s="49"/>
      <c r="AA970" s="24"/>
    </row>
    <row r="971" spans="1:27" s="13" customFormat="1" x14ac:dyDescent="0.2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65.06</v>
      </c>
      <c r="V971" s="16">
        <f>IF(ISNA(VLOOKUP(LOWER(F971)&amp;H971,Prices!A:C,2,0)),0,VLOOKUP(LOWER(F971)&amp;H971,Prices!A:C,2,0))</f>
        <v>67.989999999999995</v>
      </c>
      <c r="W971" s="49">
        <f t="shared" si="564"/>
        <v>-10265.949999999997</v>
      </c>
      <c r="X971" s="24">
        <f t="shared" si="565"/>
        <v>-1171.999999999997</v>
      </c>
      <c r="Y971" s="43">
        <f t="shared" si="566"/>
        <v>-0.60558931099575253</v>
      </c>
      <c r="Z971" s="49"/>
      <c r="AA971" s="24"/>
    </row>
    <row r="972" spans="1:27" s="13" customFormat="1" x14ac:dyDescent="0.2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2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49.96</v>
      </c>
      <c r="V973" s="16">
        <f>IF(ISNA(VLOOKUP(LOWER(F973)&amp;H973,Prices!A:C,2,0)),0,VLOOKUP(LOWER(F973)&amp;H973,Prices!A:C,2,0))</f>
        <v>50.72</v>
      </c>
      <c r="W973" s="49">
        <f t="shared" si="564"/>
        <v>-8741.64</v>
      </c>
      <c r="X973" s="24">
        <f t="shared" si="565"/>
        <v>-379.99999999999898</v>
      </c>
      <c r="Y973" s="43">
        <f t="shared" si="566"/>
        <v>-0.52533894230769229</v>
      </c>
      <c r="Z973" s="49"/>
      <c r="AA973" s="24"/>
    </row>
    <row r="974" spans="1:27" s="13" customFormat="1" x14ac:dyDescent="0.2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36.18</v>
      </c>
      <c r="V974" s="16">
        <f>IF(ISNA(VLOOKUP(LOWER(F974)&amp;H974,Prices!A:C,2,0)),0,VLOOKUP(LOWER(F974)&amp;H974,Prices!A:C,2,0))</f>
        <v>36</v>
      </c>
      <c r="W974" s="49">
        <f t="shared" si="564"/>
        <v>-1205.6100000000008</v>
      </c>
      <c r="X974" s="24">
        <f t="shared" si="565"/>
        <v>53.999999999999915</v>
      </c>
      <c r="Y974" s="43">
        <f t="shared" si="566"/>
        <v>-0.12546674992194826</v>
      </c>
      <c r="Z974" s="49"/>
      <c r="AA974" s="24"/>
    </row>
    <row r="975" spans="1:27" s="13" customFormat="1" x14ac:dyDescent="0.2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v>
      </c>
      <c r="V975" s="16">
        <f>IF(ISNA(VLOOKUP(LOWER(F975)&amp;H975,Prices!A:C,2,0)),0,VLOOKUP(LOWER(F975)&amp;H975,Prices!A:C,2,0))</f>
        <v>31.71</v>
      </c>
      <c r="W975" s="49">
        <f t="shared" si="564"/>
        <v>-1024.6700400000013</v>
      </c>
      <c r="X975" s="24">
        <f t="shared" si="565"/>
        <v>26.999999999999957</v>
      </c>
      <c r="Y975" s="43">
        <f t="shared" si="566"/>
        <v>-0.12052105857445322</v>
      </c>
      <c r="Z975" s="49"/>
      <c r="AA975" s="24"/>
    </row>
    <row r="976" spans="1:27" s="13" customFormat="1" x14ac:dyDescent="0.2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65.06</v>
      </c>
      <c r="V976" s="16">
        <f>IF(ISNA(VLOOKUP(LOWER(F976)&amp;H976,Prices!A:C,2,0)),0,VLOOKUP(LOWER(F976)&amp;H976,Prices!A:C,2,0))</f>
        <v>67.989999999999995</v>
      </c>
      <c r="W976" s="49">
        <f t="shared" si="564"/>
        <v>-5049.5599999999986</v>
      </c>
      <c r="X976" s="24">
        <f t="shared" si="565"/>
        <v>-585.99999999999852</v>
      </c>
      <c r="Y976" s="43">
        <f t="shared" si="566"/>
        <v>-0.58976407381452911</v>
      </c>
      <c r="Z976" s="49"/>
      <c r="AA976" s="24"/>
    </row>
    <row r="977" spans="1:27" s="13" customFormat="1" x14ac:dyDescent="0.2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65.06</v>
      </c>
      <c r="V977" s="16">
        <f>IF(ISNA(VLOOKUP(LOWER(F977)&amp;H977,Prices!A:C,2,0)),0,VLOOKUP(LOWER(F977)&amp;H977,Prices!A:C,2,0))</f>
        <v>67.989999999999995</v>
      </c>
      <c r="W977" s="49">
        <f t="shared" si="564"/>
        <v>-5011.6000000000004</v>
      </c>
      <c r="X977" s="24">
        <f t="shared" si="565"/>
        <v>-585.99999999999852</v>
      </c>
      <c r="Y977" s="43">
        <f t="shared" si="566"/>
        <v>-0.58274418604651168</v>
      </c>
      <c r="Z977" s="49"/>
      <c r="AA977" s="24"/>
    </row>
    <row r="978" spans="1:27" s="13" customFormat="1" x14ac:dyDescent="0.2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49.96</v>
      </c>
      <c r="V978" s="16">
        <f>IF(ISNA(VLOOKUP(LOWER(F978)&amp;H978,Prices!A:C,2,0)),0,VLOOKUP(LOWER(F978)&amp;H978,Prices!A:C,2,0))</f>
        <v>50.72</v>
      </c>
      <c r="W978" s="49">
        <f t="shared" si="564"/>
        <v>-8656.73</v>
      </c>
      <c r="X978" s="24">
        <f t="shared" si="565"/>
        <v>-379.99999999999898</v>
      </c>
      <c r="Y978" s="43">
        <f t="shared" si="566"/>
        <v>-0.51759222720478326</v>
      </c>
      <c r="Z978" s="49"/>
      <c r="AA978" s="24"/>
    </row>
    <row r="979" spans="1:27" s="13" customFormat="1" x14ac:dyDescent="0.2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9.68</v>
      </c>
      <c r="V979" s="16">
        <f>IF(ISNA(VLOOKUP(LOWER(F979)&amp;H979,Prices!A:C,2,0)),0,VLOOKUP(LOWER(F979)&amp;H979,Prices!A:C,2,0))</f>
        <v>9.67</v>
      </c>
      <c r="W979" s="49">
        <f t="shared" si="564"/>
        <v>1034.6339999999968</v>
      </c>
      <c r="X979" s="24">
        <f t="shared" si="565"/>
        <v>-19.999999999999574</v>
      </c>
      <c r="Y979" s="43">
        <f t="shared" si="566"/>
        <v>5.6537377049180153E-2</v>
      </c>
      <c r="Z979" s="49"/>
      <c r="AA979" s="24"/>
    </row>
    <row r="980" spans="1:27" s="13" customFormat="1" x14ac:dyDescent="0.2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19.05</v>
      </c>
      <c r="V980" s="16">
        <f>IF(ISNA(VLOOKUP(LOWER(F980)&amp;H980,Prices!A:C,2,0)),0,VLOOKUP(LOWER(F980)&amp;H980,Prices!A:C,2,0))</f>
        <v>18.88</v>
      </c>
      <c r="W980" s="49">
        <f t="shared" si="564"/>
        <v>5333.515999999996</v>
      </c>
      <c r="X980" s="24">
        <f t="shared" si="565"/>
        <v>-340.00000000000341</v>
      </c>
      <c r="Y980" s="43">
        <f t="shared" si="566"/>
        <v>0.16451314003701406</v>
      </c>
      <c r="Z980" s="49"/>
      <c r="AA980" s="24"/>
    </row>
    <row r="981" spans="1:27" s="13" customFormat="1" x14ac:dyDescent="0.2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22.6</v>
      </c>
      <c r="V981" s="16">
        <f>IF(ISNA(VLOOKUP(LOWER(F981)&amp;H981,Prices!A:C,2,0)),0,VLOOKUP(LOWER(F981)&amp;H981,Prices!A:C,2,0))</f>
        <v>22.56</v>
      </c>
      <c r="W981" s="49">
        <f t="shared" si="564"/>
        <v>6754.9999999999991</v>
      </c>
      <c r="X981" s="24">
        <f t="shared" si="565"/>
        <v>-40.0000000000027</v>
      </c>
      <c r="Y981" s="43">
        <f t="shared" si="566"/>
        <v>0.4275316455696202</v>
      </c>
      <c r="Z981" s="49"/>
      <c r="AA981" s="24"/>
    </row>
    <row r="982" spans="1:27" s="13" customFormat="1" x14ac:dyDescent="0.2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22.24</v>
      </c>
      <c r="V982" s="16">
        <f>IF(ISNA(VLOOKUP(LOWER(F982)&amp;H982,Prices!A:C,2,0)),0,VLOOKUP(LOWER(F982)&amp;H982,Prices!A:C,2,0))</f>
        <v>22.01</v>
      </c>
      <c r="W982" s="49">
        <f t="shared" si="564"/>
        <v>-4959.9999999999991</v>
      </c>
      <c r="X982" s="24">
        <f t="shared" si="565"/>
        <v>-114.99999999999844</v>
      </c>
      <c r="Y982" s="43">
        <f t="shared" si="566"/>
        <v>-0.31077694235588965</v>
      </c>
      <c r="Z982" s="49"/>
      <c r="AA982" s="24"/>
    </row>
    <row r="983" spans="1:27" s="13" customFormat="1" x14ac:dyDescent="0.2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9.68</v>
      </c>
      <c r="V983" s="16">
        <f>IF(ISNA(VLOOKUP(LOWER(F983)&amp;H983,Prices!A:C,2,0)),0,VLOOKUP(LOWER(F983)&amp;H983,Prices!A:C,2,0))</f>
        <v>9.67</v>
      </c>
      <c r="W983" s="49">
        <f t="shared" si="564"/>
        <v>-219.7224999999996</v>
      </c>
      <c r="X983" s="24">
        <f t="shared" si="565"/>
        <v>4.9999999999998934</v>
      </c>
      <c r="Y983" s="43">
        <f t="shared" si="566"/>
        <v>-4.750756756756748E-2</v>
      </c>
      <c r="Z983" s="49"/>
      <c r="AA983" s="24"/>
    </row>
    <row r="984" spans="1:27" s="13" customFormat="1" x14ac:dyDescent="0.2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8.2200000000000006</v>
      </c>
      <c r="V984" s="16">
        <f>IF(ISNA(VLOOKUP(LOWER(F984)&amp;H984,Prices!A:C,2,0)),0,VLOOKUP(LOWER(F984)&amp;H984,Prices!A:C,2,0))</f>
        <v>8.15</v>
      </c>
      <c r="W984" s="49">
        <f t="shared" si="564"/>
        <v>-58.975999999999473</v>
      </c>
      <c r="X984" s="24">
        <f t="shared" si="565"/>
        <v>-350.00000000000142</v>
      </c>
      <c r="Y984" s="43">
        <f t="shared" si="566"/>
        <v>-1.4454901960784185E-3</v>
      </c>
      <c r="Z984" s="49"/>
      <c r="AA984" s="24"/>
    </row>
    <row r="985" spans="1:27" s="13" customFormat="1" x14ac:dyDescent="0.2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31.95</v>
      </c>
      <c r="V985" s="16">
        <f>IF(ISNA(VLOOKUP(LOWER(F985)&amp;H985,Prices!A:C,2,0)),0,VLOOKUP(LOWER(F985)&amp;H985,Prices!A:C,2,0))</f>
        <v>31.47</v>
      </c>
      <c r="W985" s="49">
        <f t="shared" si="564"/>
        <v>-2097.3831999999957</v>
      </c>
      <c r="X985" s="24">
        <f t="shared" si="565"/>
        <v>-480.00000000000045</v>
      </c>
      <c r="Y985" s="43">
        <f t="shared" si="566"/>
        <v>-6.2496519666269242E-2</v>
      </c>
      <c r="Z985" s="49"/>
      <c r="AA985" s="24"/>
    </row>
    <row r="986" spans="1:27" s="13" customFormat="1" x14ac:dyDescent="0.2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49.96</v>
      </c>
      <c r="V986" s="16">
        <f>IF(ISNA(VLOOKUP(LOWER(F986)&amp;H986,Prices!A:C,2,0)),0,VLOOKUP(LOWER(F986)&amp;H986,Prices!A:C,2,0))</f>
        <v>50.72</v>
      </c>
      <c r="W986" s="49">
        <f t="shared" si="564"/>
        <v>17603.378000000001</v>
      </c>
      <c r="X986" s="24">
        <f t="shared" si="565"/>
        <v>759.99999999999795</v>
      </c>
      <c r="Y986" s="43">
        <f t="shared" si="566"/>
        <v>0.53166348535185748</v>
      </c>
      <c r="Z986" s="49"/>
      <c r="AA986" s="24"/>
    </row>
    <row r="987" spans="1:27" s="13" customFormat="1" x14ac:dyDescent="0.2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8.2200000000000006</v>
      </c>
      <c r="V987" s="16">
        <f>IF(ISNA(VLOOKUP(LOWER(F987)&amp;H987,Prices!A:C,2,0)),0,VLOOKUP(LOWER(F987)&amp;H987,Prices!A:C,2,0))</f>
        <v>8.15</v>
      </c>
      <c r="W987" s="49">
        <f t="shared" si="564"/>
        <v>69.757000000000957</v>
      </c>
      <c r="X987" s="24">
        <f t="shared" si="565"/>
        <v>-105.00000000000043</v>
      </c>
      <c r="Y987" s="43">
        <f t="shared" si="566"/>
        <v>5.7413168724280627E-3</v>
      </c>
      <c r="Z987" s="49"/>
      <c r="AA987" s="24"/>
    </row>
    <row r="988" spans="1:27" s="13" customFormat="1" x14ac:dyDescent="0.2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49.96</v>
      </c>
      <c r="V988" s="16">
        <f>IF(ISNA(VLOOKUP(LOWER(F988)&amp;H988,Prices!A:C,2,0)),0,VLOOKUP(LOWER(F988)&amp;H988,Prices!A:C,2,0))</f>
        <v>50.72</v>
      </c>
      <c r="W988" s="49">
        <f t="shared" si="564"/>
        <v>7059</v>
      </c>
      <c r="X988" s="24">
        <f t="shared" si="565"/>
        <v>303.9999999999992</v>
      </c>
      <c r="Y988" s="43">
        <f t="shared" si="566"/>
        <v>0.5338021778584392</v>
      </c>
      <c r="Z988" s="49"/>
      <c r="AA988" s="24"/>
    </row>
    <row r="989" spans="1:27" s="13" customFormat="1" x14ac:dyDescent="0.2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v>
      </c>
      <c r="V989" s="16">
        <f>IF(ISNA(VLOOKUP(LOWER(F989)&amp;H989,Prices!A:C,2,0)),0,VLOOKUP(LOWER(F989)&amp;H989,Prices!A:C,2,0))</f>
        <v>30.3</v>
      </c>
      <c r="W989" s="49">
        <f t="shared" si="564"/>
        <v>-8247.0800000000036</v>
      </c>
      <c r="X989" s="24">
        <f t="shared" si="565"/>
        <v>-300.00000000000068</v>
      </c>
      <c r="Y989" s="43">
        <f t="shared" si="566"/>
        <v>-0.37350905797101464</v>
      </c>
      <c r="Z989" s="49"/>
      <c r="AA989" s="24"/>
    </row>
    <row r="990" spans="1:27" s="13" customFormat="1" x14ac:dyDescent="0.2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19.05</v>
      </c>
      <c r="V990" s="16">
        <f>IF(ISNA(VLOOKUP(LOWER(F990)&amp;H990,Prices!A:C,2,0)),0,VLOOKUP(LOWER(F990)&amp;H990,Prices!A:C,2,0))</f>
        <v>18.88</v>
      </c>
      <c r="W990" s="49">
        <f t="shared" si="564"/>
        <v>-1308.1499999999994</v>
      </c>
      <c r="X990" s="24">
        <f t="shared" si="565"/>
        <v>85.000000000000853</v>
      </c>
      <c r="Y990" s="43">
        <f t="shared" si="566"/>
        <v>-0.16060773480662976</v>
      </c>
      <c r="Z990" s="49"/>
      <c r="AA990" s="24"/>
    </row>
    <row r="991" spans="1:27" s="13" customFormat="1" x14ac:dyDescent="0.2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22.24</v>
      </c>
      <c r="V991" s="16">
        <f>IF(ISNA(VLOOKUP(LOWER(F991)&amp;H991,Prices!A:C,2,0)),0,VLOOKUP(LOWER(F991)&amp;H991,Prices!A:C,2,0))</f>
        <v>22.01</v>
      </c>
      <c r="W991" s="49">
        <f t="shared" si="564"/>
        <v>4968.9999999999991</v>
      </c>
      <c r="X991" s="24">
        <f t="shared" si="565"/>
        <v>114.99999999999844</v>
      </c>
      <c r="Y991" s="43">
        <f t="shared" si="566"/>
        <v>0.31065958111909964</v>
      </c>
      <c r="Z991" s="49"/>
      <c r="AA991" s="24"/>
    </row>
    <row r="992" spans="1:27" s="13" customFormat="1" x14ac:dyDescent="0.2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9.68</v>
      </c>
      <c r="V992" s="16">
        <f>IF(ISNA(VLOOKUP(LOWER(F992)&amp;H992,Prices!A:C,2,0)),0,VLOOKUP(LOWER(F992)&amp;H992,Prices!A:C,2,0))</f>
        <v>9.67</v>
      </c>
      <c r="W992" s="49">
        <f t="shared" si="564"/>
        <v>-234.70220000000009</v>
      </c>
      <c r="X992" s="24">
        <f t="shared" si="565"/>
        <v>4.9999999999998934</v>
      </c>
      <c r="Y992" s="43">
        <f t="shared" si="566"/>
        <v>-5.0911540130151867E-2</v>
      </c>
      <c r="Z992" s="49"/>
      <c r="AA992" s="24"/>
    </row>
    <row r="993" spans="1:27" s="13" customFormat="1" x14ac:dyDescent="0.2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36.18</v>
      </c>
      <c r="V993" s="16">
        <f>IF(ISNA(VLOOKUP(LOWER(F993)&amp;H993,Prices!A:C,2,0)),0,VLOOKUP(LOWER(F993)&amp;H993,Prices!A:C,2,0))</f>
        <v>36</v>
      </c>
      <c r="W993" s="49">
        <f t="shared" si="564"/>
        <v>-1262.5499999999993</v>
      </c>
      <c r="X993" s="24">
        <f t="shared" si="565"/>
        <v>53.999999999999915</v>
      </c>
      <c r="Y993" s="43">
        <f t="shared" si="566"/>
        <v>-0.13217650753768836</v>
      </c>
      <c r="Z993" s="49"/>
      <c r="AA993" s="24"/>
    </row>
    <row r="994" spans="1:27" s="13" customFormat="1" x14ac:dyDescent="0.2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22.24</v>
      </c>
      <c r="V994" s="16">
        <f>IF(ISNA(VLOOKUP(LOWER(F994)&amp;H994,Prices!A:C,2,0)),0,VLOOKUP(LOWER(F994)&amp;H994,Prices!A:C,2,0))</f>
        <v>22.01</v>
      </c>
      <c r="W994" s="49">
        <f t="shared" si="564"/>
        <v>4983.9900000000007</v>
      </c>
      <c r="X994" s="24">
        <f t="shared" si="565"/>
        <v>114.99999999999844</v>
      </c>
      <c r="Y994" s="43">
        <f t="shared" si="566"/>
        <v>0.31130480949406619</v>
      </c>
      <c r="Z994" s="49"/>
      <c r="AA994" s="24"/>
    </row>
    <row r="995" spans="1:27" s="13" customFormat="1" x14ac:dyDescent="0.2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36.18</v>
      </c>
      <c r="V995" s="16">
        <f>IF(ISNA(VLOOKUP(LOWER(F995)&amp;H995,Prices!A:C,2,0)),0,VLOOKUP(LOWER(F995)&amp;H995,Prices!A:C,2,0))</f>
        <v>36</v>
      </c>
      <c r="W995" s="49">
        <f t="shared" si="564"/>
        <v>-2065.9599999999987</v>
      </c>
      <c r="X995" s="24">
        <f t="shared" si="565"/>
        <v>89.999999999999858</v>
      </c>
      <c r="Y995" s="43">
        <f t="shared" si="566"/>
        <v>-0.12948668129113122</v>
      </c>
      <c r="Z995" s="49"/>
      <c r="AA995" s="24"/>
    </row>
    <row r="996" spans="1:27" s="13" customFormat="1" x14ac:dyDescent="0.2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2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v>
      </c>
      <c r="V997" s="16">
        <f>IF(ISNA(VLOOKUP(LOWER(F997)&amp;H997,Prices!A:C,2,0)),0,VLOOKUP(LOWER(F997)&amp;H997,Prices!A:C,2,0))</f>
        <v>31.71</v>
      </c>
      <c r="W997" s="49">
        <f t="shared" si="564"/>
        <v>-1694.4636000000007</v>
      </c>
      <c r="X997" s="24">
        <f t="shared" si="565"/>
        <v>44.999999999999929</v>
      </c>
      <c r="Y997" s="43">
        <f t="shared" si="566"/>
        <v>-0.11949672778561359</v>
      </c>
      <c r="Z997" s="49"/>
      <c r="AA997" s="24"/>
    </row>
    <row r="998" spans="1:27" s="13" customFormat="1" x14ac:dyDescent="0.2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56.29</v>
      </c>
      <c r="V998" s="16">
        <f>IF(ISNA(VLOOKUP(LOWER(F998)&amp;H998,Prices!A:C,2,0)),0,VLOOKUP(LOWER(F998)&amp;H998,Prices!A:C,2,0))</f>
        <v>55.33</v>
      </c>
      <c r="W998" s="49">
        <f t="shared" si="564"/>
        <v>-5513.6399999999976</v>
      </c>
      <c r="X998" s="24">
        <f t="shared" si="565"/>
        <v>384.00000000000034</v>
      </c>
      <c r="Y998" s="43">
        <f t="shared" si="566"/>
        <v>-0.33134855769230753</v>
      </c>
      <c r="Z998" s="49"/>
      <c r="AA998" s="24"/>
    </row>
    <row r="999" spans="1:27" s="13" customFormat="1" x14ac:dyDescent="0.2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v>
      </c>
      <c r="V999" s="16">
        <f>IF(ISNA(VLOOKUP(LOWER(F999)&amp;H999,Prices!A:C,2,0)),0,VLOOKUP(LOWER(F999)&amp;H999,Prices!A:C,2,0))</f>
        <v>31.71</v>
      </c>
      <c r="W999" s="49">
        <f t="shared" si="564"/>
        <v>-1015.6802200000002</v>
      </c>
      <c r="X999" s="24">
        <f t="shared" si="565"/>
        <v>26.999999999999957</v>
      </c>
      <c r="Y999" s="43">
        <f t="shared" si="566"/>
        <v>-0.11933735401245449</v>
      </c>
      <c r="Z999" s="49"/>
      <c r="AA999" s="24"/>
    </row>
    <row r="1000" spans="1:27" s="13" customFormat="1" x14ac:dyDescent="0.2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22.24</v>
      </c>
      <c r="V1000" s="16">
        <f>IF(ISNA(VLOOKUP(LOWER(F1000)&amp;H1000,Prices!A:C,2,0)),0,VLOOKUP(LOWER(F1000)&amp;H1000,Prices!A:C,2,0))</f>
        <v>22.01</v>
      </c>
      <c r="W1000" s="49">
        <f t="shared" si="564"/>
        <v>6011.7599999999957</v>
      </c>
      <c r="X1000" s="24">
        <f t="shared" si="565"/>
        <v>137.99999999999812</v>
      </c>
      <c r="Y1000" s="43">
        <f t="shared" si="566"/>
        <v>0.31242906142812576</v>
      </c>
      <c r="Z1000" s="49"/>
      <c r="AA1000" s="24"/>
    </row>
    <row r="1001" spans="1:27" s="13" customFormat="1" x14ac:dyDescent="0.2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36.18</v>
      </c>
      <c r="V1001" s="16">
        <f>IF(ISNA(VLOOKUP(LOWER(F1001)&amp;H1001,Prices!A:C,2,0)),0,VLOOKUP(LOWER(F1001)&amp;H1001,Prices!A:C,2,0))</f>
        <v>36</v>
      </c>
      <c r="W1001" s="49">
        <f t="shared" si="564"/>
        <v>-839.36999999999955</v>
      </c>
      <c r="X1001" s="24">
        <f t="shared" si="565"/>
        <v>35.999999999999943</v>
      </c>
      <c r="Y1001" s="43">
        <f t="shared" si="566"/>
        <v>-0.13172787193973629</v>
      </c>
      <c r="Z1001" s="49"/>
      <c r="AA1001" s="24"/>
    </row>
    <row r="1002" spans="1:27" s="13" customFormat="1" x14ac:dyDescent="0.2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v>
      </c>
      <c r="V1002" s="16">
        <f>IF(ISNA(VLOOKUP(LOWER(F1002)&amp;H1002,Prices!A:C,2,0)),0,VLOOKUP(LOWER(F1002)&amp;H1002,Prices!A:C,2,0))</f>
        <v>102.9</v>
      </c>
      <c r="W1002" s="49">
        <f t="shared" si="564"/>
        <v>-3564.0400000000027</v>
      </c>
      <c r="X1002" s="24">
        <f t="shared" si="565"/>
        <v>-380.00000000000114</v>
      </c>
      <c r="Y1002" s="43">
        <f t="shared" si="566"/>
        <v>-0.20918182885315192</v>
      </c>
      <c r="Z1002" s="49"/>
      <c r="AA1002" s="24"/>
    </row>
    <row r="1003" spans="1:27" s="13" customFormat="1" x14ac:dyDescent="0.2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36.18</v>
      </c>
      <c r="V1003" s="16">
        <f>IF(ISNA(VLOOKUP(LOWER(F1003)&amp;H1003,Prices!A:C,2,0)),0,VLOOKUP(LOWER(F1003)&amp;H1003,Prices!A:C,2,0))</f>
        <v>36</v>
      </c>
      <c r="W1003" s="49">
        <f t="shared" si="564"/>
        <v>-831.38000000000011</v>
      </c>
      <c r="X1003" s="24">
        <f t="shared" si="565"/>
        <v>35.999999999999943</v>
      </c>
      <c r="Y1003" s="43">
        <f t="shared" si="566"/>
        <v>-0.13031034482758622</v>
      </c>
      <c r="Z1003" s="49"/>
      <c r="AA1003" s="24"/>
    </row>
    <row r="1004" spans="1:27" s="13" customFormat="1" x14ac:dyDescent="0.2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v>
      </c>
      <c r="V1004" s="16">
        <f>IF(ISNA(VLOOKUP(LOWER(F1004)&amp;H1004,Prices!A:C,2,0)),0,VLOOKUP(LOWER(F1004)&amp;H1004,Prices!A:C,2,0))</f>
        <v>26.3</v>
      </c>
      <c r="W1004" s="49">
        <f t="shared" ref="W1004:W1040" si="575">IF(I1004="B",(V1004+T1004)*K1004,(V1004+T1004)*K1004)</f>
        <v>634.90759999999966</v>
      </c>
      <c r="X1004" s="24">
        <f t="shared" ref="X1004:X1040" si="576">K1004*(V1004-U1004)</f>
        <v>20.000000000000284</v>
      </c>
      <c r="Y1004" s="43">
        <f t="shared" ref="Y1004:Y1040" si="577">W1004/O1004</f>
        <v>0.13742588744588738</v>
      </c>
      <c r="Z1004" s="49"/>
      <c r="AA1004" s="24"/>
    </row>
    <row r="1005" spans="1:27" s="13" customFormat="1" x14ac:dyDescent="0.2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49.96</v>
      </c>
      <c r="V1005" s="16">
        <f>IF(ISNA(VLOOKUP(LOWER(F1005)&amp;H1005,Prices!A:C,2,0)),0,VLOOKUP(LOWER(F1005)&amp;H1005,Prices!A:C,2,0))</f>
        <v>50.72</v>
      </c>
      <c r="W1005" s="49">
        <f t="shared" si="575"/>
        <v>-7054.2499999999991</v>
      </c>
      <c r="X1005" s="24">
        <f t="shared" si="576"/>
        <v>-303.9999999999992</v>
      </c>
      <c r="Y1005" s="43">
        <f t="shared" si="577"/>
        <v>-0.53231587684877735</v>
      </c>
      <c r="Z1005" s="49"/>
      <c r="AA1005" s="24"/>
    </row>
    <row r="1006" spans="1:27" s="13" customFormat="1" x14ac:dyDescent="0.2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21.14</v>
      </c>
      <c r="V1006" s="16">
        <f>IF(ISNA(VLOOKUP(LOWER(F1006)&amp;H1006,Prices!A:C,2,0)),0,VLOOKUP(LOWER(F1006)&amp;H1006,Prices!A:C,2,0))</f>
        <v>21.02</v>
      </c>
      <c r="W1006" s="49">
        <f t="shared" si="575"/>
        <v>3758.8916999999979</v>
      </c>
      <c r="X1006" s="24">
        <f t="shared" si="576"/>
        <v>-180.00000000000148</v>
      </c>
      <c r="Y1006" s="43">
        <f t="shared" si="577"/>
        <v>0.1353823770934629</v>
      </c>
      <c r="Z1006" s="49"/>
      <c r="AA1006" s="24"/>
    </row>
    <row r="1007" spans="1:27" s="13" customFormat="1" x14ac:dyDescent="0.2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58.85</v>
      </c>
      <c r="V1007" s="16">
        <f>IF(ISNA(VLOOKUP(LOWER(F1007)&amp;H1007,Prices!A:C,2,0)),0,VLOOKUP(LOWER(F1007)&amp;H1007,Prices!A:C,2,0))</f>
        <v>59.8</v>
      </c>
      <c r="W1007" s="49">
        <f t="shared" si="575"/>
        <v>35183.119999999988</v>
      </c>
      <c r="X1007" s="24">
        <f t="shared" si="576"/>
        <v>1899.9999999999914</v>
      </c>
      <c r="Y1007" s="43">
        <f t="shared" si="577"/>
        <v>0.41686161137440741</v>
      </c>
      <c r="Z1007" s="49"/>
      <c r="AA1007" s="24"/>
    </row>
    <row r="1008" spans="1:27" s="13" customFormat="1" x14ac:dyDescent="0.2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23.31</v>
      </c>
      <c r="V1008" s="16">
        <f>IF(ISNA(VLOOKUP(LOWER(F1008)&amp;H1008,Prices!A:C,2,0)),0,VLOOKUP(LOWER(F1008)&amp;H1008,Prices!A:C,2,0))</f>
        <v>23.2</v>
      </c>
      <c r="W1008" s="49">
        <f t="shared" si="575"/>
        <v>-14607.559999999996</v>
      </c>
      <c r="X1008" s="24">
        <f t="shared" si="576"/>
        <v>-109.99999999999943</v>
      </c>
      <c r="Y1008" s="43">
        <f t="shared" si="577"/>
        <v>-0.38644338624338614</v>
      </c>
      <c r="Z1008" s="49"/>
      <c r="AA1008" s="24"/>
    </row>
    <row r="1009" spans="1:27" s="13" customFormat="1" x14ac:dyDescent="0.2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116.01</v>
      </c>
      <c r="V1009" s="16">
        <f>IF(ISNA(VLOOKUP(LOWER(F1009)&amp;H1009,Prices!A:C,2,0)),0,VLOOKUP(LOWER(F1009)&amp;H1009,Prices!A:C,2,0))</f>
        <v>117.01</v>
      </c>
      <c r="W1009" s="49">
        <f t="shared" si="575"/>
        <v>12097.06</v>
      </c>
      <c r="X1009" s="24">
        <f t="shared" si="576"/>
        <v>400</v>
      </c>
      <c r="Y1009" s="43">
        <f t="shared" si="577"/>
        <v>0.34861844380403456</v>
      </c>
      <c r="Z1009" s="49"/>
      <c r="AA1009" s="24"/>
    </row>
    <row r="1010" spans="1:27" s="13" customFormat="1" x14ac:dyDescent="0.2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4.83</v>
      </c>
      <c r="V1010" s="16">
        <f>IF(ISNA(VLOOKUP(LOWER(F1010)&amp;H1010,Prices!A:C,2,0)),0,VLOOKUP(LOWER(F1010)&amp;H1010,Prices!A:C,2,0))</f>
        <v>4.76</v>
      </c>
      <c r="W1010" s="49">
        <f t="shared" si="575"/>
        <v>-7507.2120000000004</v>
      </c>
      <c r="X1010" s="24">
        <f t="shared" si="576"/>
        <v>-420.00000000000171</v>
      </c>
      <c r="Y1010" s="43">
        <f t="shared" si="577"/>
        <v>-0.20818668885191349</v>
      </c>
      <c r="Z1010" s="49"/>
      <c r="AA1010" s="24"/>
    </row>
    <row r="1011" spans="1:27" s="13" customFormat="1" x14ac:dyDescent="0.2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v>
      </c>
      <c r="V1011" s="16">
        <f>IF(ISNA(VLOOKUP(LOWER(F1011)&amp;H1011,Prices!A:C,2,0)),0,VLOOKUP(LOWER(F1011)&amp;H1011,Prices!A:C,2,0))</f>
        <v>26.3</v>
      </c>
      <c r="W1011" s="49">
        <f t="shared" si="575"/>
        <v>6269.8096000000023</v>
      </c>
      <c r="X1011" s="24">
        <f t="shared" si="576"/>
        <v>200.00000000000284</v>
      </c>
      <c r="Y1011" s="43">
        <f t="shared" si="577"/>
        <v>0.13535858376511231</v>
      </c>
      <c r="Z1011" s="49"/>
      <c r="AA1011" s="24"/>
    </row>
    <row r="1012" spans="1:27" s="13" customFormat="1" x14ac:dyDescent="0.2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40.98</v>
      </c>
      <c r="V1012" s="16">
        <f>IF(ISNA(VLOOKUP(LOWER(F1012)&amp;H1012,Prices!A:C,2,0)),0,VLOOKUP(LOWER(F1012)&amp;H1012,Prices!A:C,2,0))</f>
        <v>41.49</v>
      </c>
      <c r="W1012" s="49">
        <f t="shared" si="575"/>
        <v>20435.806200000003</v>
      </c>
      <c r="X1012" s="24">
        <f t="shared" si="576"/>
        <v>765.00000000000773</v>
      </c>
      <c r="Y1012" s="43">
        <f t="shared" si="577"/>
        <v>0.4890118736539843</v>
      </c>
      <c r="Z1012" s="49"/>
      <c r="AA1012" s="24"/>
    </row>
    <row r="1013" spans="1:27" s="13" customFormat="1" x14ac:dyDescent="0.2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49.96</v>
      </c>
      <c r="V1013" s="16">
        <f>IF(ISNA(VLOOKUP(LOWER(F1013)&amp;H1013,Prices!A:C,2,0)),0,VLOOKUP(LOWER(F1013)&amp;H1013,Prices!A:C,2,0))</f>
        <v>50.72</v>
      </c>
      <c r="W1013" s="49">
        <f t="shared" si="575"/>
        <v>35446.804000000004</v>
      </c>
      <c r="X1013" s="24">
        <f t="shared" si="576"/>
        <v>1519.9999999999959</v>
      </c>
      <c r="Y1013" s="43">
        <f t="shared" si="577"/>
        <v>0.53723558654137626</v>
      </c>
      <c r="Z1013" s="49"/>
      <c r="AA1013" s="24"/>
    </row>
    <row r="1014" spans="1:27" s="13" customFormat="1" x14ac:dyDescent="0.2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v>
      </c>
      <c r="V1014" s="16">
        <f>IF(ISNA(VLOOKUP(LOWER(F1014)&amp;H1014,Prices!A:C,2,0)),0,VLOOKUP(LOWER(F1014)&amp;H1014,Prices!A:C,2,0))</f>
        <v>102.9</v>
      </c>
      <c r="W1014" s="49">
        <f t="shared" si="575"/>
        <v>7105.1904000000031</v>
      </c>
      <c r="X1014" s="24">
        <f t="shared" si="576"/>
        <v>760.00000000000227</v>
      </c>
      <c r="Y1014" s="43">
        <f t="shared" si="577"/>
        <v>0.20868157894736852</v>
      </c>
      <c r="Z1014" s="49"/>
      <c r="AA1014" s="24"/>
    </row>
    <row r="1015" spans="1:27" s="13" customFormat="1" x14ac:dyDescent="0.2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36.18</v>
      </c>
      <c r="V1015" s="16">
        <f>IF(ISNA(VLOOKUP(LOWER(F1015)&amp;H1015,Prices!A:C,2,0)),0,VLOOKUP(LOWER(F1015)&amp;H1015,Prices!A:C,2,0))</f>
        <v>36</v>
      </c>
      <c r="W1015" s="49">
        <f t="shared" si="575"/>
        <v>4093.6199999999976</v>
      </c>
      <c r="X1015" s="24">
        <f t="shared" si="576"/>
        <v>-179.99999999999972</v>
      </c>
      <c r="Y1015" s="43">
        <f t="shared" si="577"/>
        <v>0.12832664576802499</v>
      </c>
      <c r="Z1015" s="49"/>
      <c r="AA1015" s="24"/>
    </row>
    <row r="1016" spans="1:27" s="13" customFormat="1" x14ac:dyDescent="0.2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v>
      </c>
      <c r="V1016" s="16">
        <f>IF(ISNA(VLOOKUP(LOWER(F1016)&amp;H1016,Prices!A:C,2,0)),0,VLOOKUP(LOWER(F1016)&amp;H1016,Prices!A:C,2,0))</f>
        <v>102.9</v>
      </c>
      <c r="W1016" s="49">
        <f t="shared" si="575"/>
        <v>7105.1904000000031</v>
      </c>
      <c r="X1016" s="24">
        <f t="shared" si="576"/>
        <v>760.00000000000227</v>
      </c>
      <c r="Y1016" s="43">
        <f t="shared" si="577"/>
        <v>0.20868157894736852</v>
      </c>
      <c r="Z1016" s="49"/>
      <c r="AA1016" s="24"/>
    </row>
    <row r="1017" spans="1:27" s="13" customFormat="1" x14ac:dyDescent="0.2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27.53</v>
      </c>
      <c r="V1017" s="16">
        <f>IF(ISNA(VLOOKUP(LOWER(F1017)&amp;H1017,Prices!A:C,2,0)),0,VLOOKUP(LOWER(F1017)&amp;H1017,Prices!A:C,2,0))</f>
        <v>27.5</v>
      </c>
      <c r="W1017" s="49">
        <f t="shared" si="575"/>
        <v>20687.639999999996</v>
      </c>
      <c r="X1017" s="24">
        <f t="shared" si="576"/>
        <v>-90.000000000003411</v>
      </c>
      <c r="Y1017" s="43">
        <f t="shared" si="577"/>
        <v>0.33475145631067948</v>
      </c>
      <c r="Z1017" s="49"/>
      <c r="AA1017" s="24"/>
    </row>
    <row r="1018" spans="1:27" s="13" customFormat="1" x14ac:dyDescent="0.2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v>
      </c>
      <c r="V1018" s="16">
        <f>IF(ISNA(VLOOKUP(LOWER(F1018)&amp;H1018,Prices!A:C,2,0)),0,VLOOKUP(LOWER(F1018)&amp;H1018,Prices!A:C,2,0))</f>
        <v>102.9</v>
      </c>
      <c r="W1018" s="49">
        <f t="shared" si="575"/>
        <v>5328.8928000000024</v>
      </c>
      <c r="X1018" s="24">
        <f t="shared" si="576"/>
        <v>570.00000000000171</v>
      </c>
      <c r="Y1018" s="43">
        <f t="shared" si="577"/>
        <v>0.20868157894736852</v>
      </c>
      <c r="Z1018" s="49"/>
      <c r="AA1018" s="24"/>
    </row>
    <row r="1019" spans="1:27" s="13" customFormat="1" x14ac:dyDescent="0.2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27.53</v>
      </c>
      <c r="V1019" s="16">
        <f>IF(ISNA(VLOOKUP(LOWER(F1019)&amp;H1019,Prices!A:C,2,0)),0,VLOOKUP(LOWER(F1019)&amp;H1019,Prices!A:C,2,0))</f>
        <v>27.5</v>
      </c>
      <c r="W1019" s="49">
        <f t="shared" si="575"/>
        <v>6805</v>
      </c>
      <c r="X1019" s="24">
        <f t="shared" si="576"/>
        <v>-30.000000000001137</v>
      </c>
      <c r="Y1019" s="43">
        <f t="shared" si="577"/>
        <v>0.32890285161913968</v>
      </c>
      <c r="Z1019" s="49"/>
      <c r="AA1019" s="24"/>
    </row>
    <row r="1020" spans="1:27" s="13" customFormat="1" x14ac:dyDescent="0.2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36.18</v>
      </c>
      <c r="V1020" s="16">
        <f>IF(ISNA(VLOOKUP(LOWER(F1020)&amp;H1020,Prices!A:C,2,0)),0,VLOOKUP(LOWER(F1020)&amp;H1020,Prices!A:C,2,0))</f>
        <v>36</v>
      </c>
      <c r="W1020" s="49">
        <f t="shared" si="575"/>
        <v>4103.6219999999976</v>
      </c>
      <c r="X1020" s="24">
        <f t="shared" si="576"/>
        <v>-179.99999999999972</v>
      </c>
      <c r="Y1020" s="43">
        <f t="shared" si="577"/>
        <v>0.12868052681091244</v>
      </c>
      <c r="Z1020" s="49"/>
      <c r="AA1020" s="24"/>
    </row>
    <row r="1021" spans="1:27" s="13" customFormat="1" x14ac:dyDescent="0.2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49.96</v>
      </c>
      <c r="V1021" s="16">
        <f>IF(ISNA(VLOOKUP(LOWER(F1021)&amp;H1021,Prices!A:C,2,0)),0,VLOOKUP(LOWER(F1021)&amp;H1021,Prices!A:C,2,0))</f>
        <v>50.72</v>
      </c>
      <c r="W1021" s="49">
        <f t="shared" si="575"/>
        <v>-6950.3600000000006</v>
      </c>
      <c r="X1021" s="24">
        <f t="shared" si="576"/>
        <v>-303.9999999999992</v>
      </c>
      <c r="Y1021" s="43">
        <f t="shared" si="577"/>
        <v>-0.52039233303384247</v>
      </c>
      <c r="Z1021" s="49"/>
      <c r="AA1021" s="24"/>
    </row>
    <row r="1022" spans="1:27" s="13" customFormat="1" x14ac:dyDescent="0.2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27.51</v>
      </c>
      <c r="V1022" s="16">
        <f>IF(ISNA(VLOOKUP(LOWER(F1022)&amp;H1022,Prices!A:C,2,0)),0,VLOOKUP(LOWER(F1022)&amp;H1022,Prices!A:C,2,0))</f>
        <v>27.51</v>
      </c>
      <c r="W1022" s="49">
        <f t="shared" si="575"/>
        <v>-2958.8413200000005</v>
      </c>
      <c r="X1022" s="24">
        <f t="shared" si="576"/>
        <v>0</v>
      </c>
      <c r="Y1022" s="43">
        <f t="shared" si="577"/>
        <v>-0.21810712958867762</v>
      </c>
      <c r="Z1022" s="49"/>
      <c r="AA1022" s="24"/>
    </row>
    <row r="1023" spans="1:27" s="13" customFormat="1" x14ac:dyDescent="0.2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31.95</v>
      </c>
      <c r="V1023" s="16">
        <f>IF(ISNA(VLOOKUP(LOWER(F1023)&amp;H1023,Prices!A:C,2,0)),0,VLOOKUP(LOWER(F1023)&amp;H1023,Prices!A:C,2,0))</f>
        <v>31.47</v>
      </c>
      <c r="W1023" s="49">
        <f t="shared" si="575"/>
        <v>2268.7883999999981</v>
      </c>
      <c r="X1023" s="24">
        <f t="shared" si="576"/>
        <v>480.00000000000045</v>
      </c>
      <c r="Y1023" s="43">
        <f t="shared" si="577"/>
        <v>6.7163658969804557E-2</v>
      </c>
      <c r="Z1023" s="49"/>
      <c r="AA1023" s="24"/>
    </row>
    <row r="1024" spans="1:27" s="13" customFormat="1" x14ac:dyDescent="0.2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49.96</v>
      </c>
      <c r="V1024" s="16">
        <f>IF(ISNA(VLOOKUP(LOWER(F1024)&amp;H1024,Prices!A:C,2,0)),0,VLOOKUP(LOWER(F1024)&amp;H1024,Prices!A:C,2,0))</f>
        <v>50.72</v>
      </c>
      <c r="W1024" s="49">
        <f t="shared" si="575"/>
        <v>-26324.782999999999</v>
      </c>
      <c r="X1024" s="24">
        <f t="shared" si="576"/>
        <v>-1139.999999999997</v>
      </c>
      <c r="Y1024" s="43">
        <f t="shared" si="577"/>
        <v>-0.52845092843521024</v>
      </c>
      <c r="Z1024" s="49"/>
      <c r="AA1024" s="24"/>
    </row>
    <row r="1025" spans="1:27" s="13" customFormat="1" x14ac:dyDescent="0.2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36.18</v>
      </c>
      <c r="V1025" s="16">
        <f>IF(ISNA(VLOOKUP(LOWER(F1025)&amp;H1025,Prices!A:C,2,0)),0,VLOOKUP(LOWER(F1025)&amp;H1025,Prices!A:C,2,0))</f>
        <v>36</v>
      </c>
      <c r="W1025" s="49">
        <f t="shared" si="575"/>
        <v>-998.81999999999994</v>
      </c>
      <c r="X1025" s="24">
        <f t="shared" si="576"/>
        <v>53.999999999999915</v>
      </c>
      <c r="Y1025" s="43">
        <f t="shared" si="577"/>
        <v>-0.10175427872860635</v>
      </c>
      <c r="Z1025" s="49"/>
      <c r="AA1025" s="24"/>
    </row>
    <row r="1026" spans="1:27" s="13" customFormat="1" x14ac:dyDescent="0.2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v>
      </c>
      <c r="V1026" s="16">
        <f>IF(ISNA(VLOOKUP(LOWER(F1026)&amp;H1026,Prices!A:C,2,0)),0,VLOOKUP(LOWER(F1026)&amp;H1026,Prices!A:C,2,0))</f>
        <v>30.3</v>
      </c>
      <c r="W1026" s="49">
        <f t="shared" si="575"/>
        <v>-7162.13</v>
      </c>
      <c r="X1026" s="24">
        <f t="shared" si="576"/>
        <v>-270.00000000000063</v>
      </c>
      <c r="Y1026" s="43">
        <f t="shared" si="577"/>
        <v>-0.35574082352356828</v>
      </c>
      <c r="Z1026" s="49"/>
      <c r="AA1026" s="24"/>
    </row>
    <row r="1027" spans="1:27" s="13" customFormat="1" x14ac:dyDescent="0.2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19.05</v>
      </c>
      <c r="V1027" s="16">
        <f>IF(ISNA(VLOOKUP(LOWER(F1027)&amp;H1027,Prices!A:C,2,0)),0,VLOOKUP(LOWER(F1027)&amp;H1027,Prices!A:C,2,0))</f>
        <v>18.88</v>
      </c>
      <c r="W1027" s="49">
        <f t="shared" si="575"/>
        <v>-3172.8237999999956</v>
      </c>
      <c r="X1027" s="24">
        <f t="shared" si="576"/>
        <v>357.00000000000358</v>
      </c>
      <c r="Y1027" s="43">
        <f t="shared" si="577"/>
        <v>-8.6881453489964011E-2</v>
      </c>
      <c r="Z1027" s="49"/>
      <c r="AA1027" s="24"/>
    </row>
    <row r="1028" spans="1:27" s="13" customFormat="1" x14ac:dyDescent="0.2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22.24</v>
      </c>
      <c r="V1028" s="16">
        <f>IF(ISNA(VLOOKUP(LOWER(F1028)&amp;H1028,Prices!A:C,2,0)),0,VLOOKUP(LOWER(F1028)&amp;H1028,Prices!A:C,2,0))</f>
        <v>22.01</v>
      </c>
      <c r="W1028" s="49">
        <f t="shared" si="575"/>
        <v>4090.0899999999992</v>
      </c>
      <c r="X1028" s="24">
        <f t="shared" si="576"/>
        <v>91.999999999998749</v>
      </c>
      <c r="Y1028" s="43">
        <f t="shared" si="577"/>
        <v>0.31676657372986361</v>
      </c>
      <c r="Z1028" s="49"/>
      <c r="AA1028" s="24"/>
    </row>
    <row r="1029" spans="1:27" s="13" customFormat="1" x14ac:dyDescent="0.2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v>
      </c>
      <c r="V1029" s="16">
        <f>IF(ISNA(VLOOKUP(LOWER(F1029)&amp;H1029,Prices!A:C,2,0)),0,VLOOKUP(LOWER(F1029)&amp;H1029,Prices!A:C,2,0))</f>
        <v>102.9</v>
      </c>
      <c r="W1029" s="49">
        <f t="shared" si="575"/>
        <v>-4810.3082000000013</v>
      </c>
      <c r="X1029" s="24">
        <f t="shared" si="576"/>
        <v>-570.00000000000171</v>
      </c>
      <c r="Y1029" s="43">
        <f t="shared" si="577"/>
        <v>-0.18436657084818525</v>
      </c>
      <c r="Z1029" s="49"/>
      <c r="AA1029" s="24"/>
    </row>
    <row r="1030" spans="1:27" s="13" customFormat="1" x14ac:dyDescent="0.2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8.2200000000000006</v>
      </c>
      <c r="V1030" s="16">
        <f>IF(ISNA(VLOOKUP(LOWER(F1030)&amp;H1030,Prices!A:C,2,0)),0,VLOOKUP(LOWER(F1030)&amp;H1030,Prices!A:C,2,0))</f>
        <v>8.15</v>
      </c>
      <c r="W1030" s="49">
        <f t="shared" si="575"/>
        <v>64.061279999998533</v>
      </c>
      <c r="X1030" s="24">
        <f t="shared" si="576"/>
        <v>224.00000000000091</v>
      </c>
      <c r="Y1030" s="43">
        <f t="shared" si="577"/>
        <v>2.4473288508556896E-3</v>
      </c>
      <c r="Z1030" s="49"/>
      <c r="AA1030" s="24"/>
    </row>
    <row r="1031" spans="1:27" s="13" customFormat="1" x14ac:dyDescent="0.2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27.51</v>
      </c>
      <c r="V1031" s="16">
        <f>IF(ISNA(VLOOKUP(LOWER(F1031)&amp;H1031,Prices!A:C,2,0)),0,VLOOKUP(LOWER(F1031)&amp;H1031,Prices!A:C,2,0))</f>
        <v>27.51</v>
      </c>
      <c r="W1031" s="49">
        <f t="shared" si="575"/>
        <v>-6548.6849999999995</v>
      </c>
      <c r="X1031" s="24">
        <f t="shared" si="576"/>
        <v>0</v>
      </c>
      <c r="Y1031" s="43">
        <f t="shared" si="577"/>
        <v>-0.22388666666666665</v>
      </c>
      <c r="Z1031" s="49"/>
      <c r="AA1031" s="24"/>
    </row>
    <row r="1032" spans="1:27" s="13" customFormat="1" x14ac:dyDescent="0.2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v>
      </c>
      <c r="V1032" s="16">
        <f>IF(ISNA(VLOOKUP(LOWER(F1032)&amp;H1032,Prices!A:C,2,0)),0,VLOOKUP(LOWER(F1032)&amp;H1032,Prices!A:C,2,0))</f>
        <v>30.3</v>
      </c>
      <c r="W1032" s="49">
        <f t="shared" si="575"/>
        <v>-15554.483200000006</v>
      </c>
      <c r="X1032" s="24">
        <f t="shared" si="576"/>
        <v>-570.00000000000136</v>
      </c>
      <c r="Y1032" s="43">
        <f t="shared" si="577"/>
        <v>-0.36976378072552668</v>
      </c>
      <c r="Z1032" s="49"/>
      <c r="AA1032" s="24"/>
    </row>
    <row r="1033" spans="1:27" s="13" customFormat="1" x14ac:dyDescent="0.2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49.96</v>
      </c>
      <c r="V1033" s="16">
        <f>IF(ISNA(VLOOKUP(LOWER(F1033)&amp;H1033,Prices!A:C,2,0)),0,VLOOKUP(LOWER(F1033)&amp;H1033,Prices!A:C,2,0))</f>
        <v>50.72</v>
      </c>
      <c r="W1033" s="49">
        <f t="shared" si="575"/>
        <v>-17719.648000000001</v>
      </c>
      <c r="X1033" s="24">
        <f t="shared" si="576"/>
        <v>-759.99999999999795</v>
      </c>
      <c r="Y1033" s="43">
        <f t="shared" si="577"/>
        <v>-0.53630895883777241</v>
      </c>
      <c r="Z1033" s="49"/>
      <c r="AA1033" s="24"/>
    </row>
    <row r="1034" spans="1:27" s="13" customFormat="1" x14ac:dyDescent="0.2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19.05</v>
      </c>
      <c r="V1034" s="16">
        <f>IF(ISNA(VLOOKUP(LOWER(F1034)&amp;H1034,Prices!A:C,2,0)),0,VLOOKUP(LOWER(F1034)&amp;H1034,Prices!A:C,2,0))</f>
        <v>18.88</v>
      </c>
      <c r="W1034" s="49">
        <f t="shared" si="575"/>
        <v>-983.25</v>
      </c>
      <c r="X1034" s="24">
        <f t="shared" si="576"/>
        <v>119.00000000000119</v>
      </c>
      <c r="Y1034" s="43">
        <f t="shared" si="577"/>
        <v>-8.0265306122448976E-2</v>
      </c>
      <c r="Z1034" s="49"/>
      <c r="AA1034" s="24"/>
    </row>
    <row r="1035" spans="1:27" s="13" customFormat="1" x14ac:dyDescent="0.2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65.06</v>
      </c>
      <c r="V1035" s="16">
        <f>IF(ISNA(VLOOKUP(LOWER(F1035)&amp;H1035,Prices!A:C,2,0)),0,VLOOKUP(LOWER(F1035)&amp;H1035,Prices!A:C,2,0))</f>
        <v>67.989999999999995</v>
      </c>
      <c r="W1035" s="49">
        <f t="shared" si="575"/>
        <v>-12501.519999999999</v>
      </c>
      <c r="X1035" s="24">
        <f t="shared" si="576"/>
        <v>-1464.9999999999964</v>
      </c>
      <c r="Y1035" s="43">
        <f t="shared" si="577"/>
        <v>-0.5809256505576208</v>
      </c>
      <c r="Z1035" s="49"/>
      <c r="AA1035" s="24"/>
    </row>
    <row r="1036" spans="1:27" s="13" customFormat="1" x14ac:dyDescent="0.2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27.53</v>
      </c>
      <c r="V1036" s="16">
        <f>IF(ISNA(VLOOKUP(LOWER(F1036)&amp;H1036,Prices!A:C,2,0)),0,VLOOKUP(LOWER(F1036)&amp;H1036,Prices!A:C,2,0))</f>
        <v>27.5</v>
      </c>
      <c r="W1036" s="49">
        <f t="shared" si="575"/>
        <v>-3335.4300000000007</v>
      </c>
      <c r="X1036" s="24">
        <f t="shared" si="576"/>
        <v>15.000000000000568</v>
      </c>
      <c r="Y1036" s="43">
        <f t="shared" si="577"/>
        <v>-0.31979194630872493</v>
      </c>
      <c r="Z1036" s="49"/>
      <c r="AA1036" s="24"/>
    </row>
    <row r="1037" spans="1:27" s="13" customFormat="1" x14ac:dyDescent="0.2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36.18</v>
      </c>
      <c r="V1037" s="16">
        <f>IF(ISNA(VLOOKUP(LOWER(F1037)&amp;H1037,Prices!A:C,2,0)),0,VLOOKUP(LOWER(F1037)&amp;H1037,Prices!A:C,2,0))</f>
        <v>36</v>
      </c>
      <c r="W1037" s="49">
        <f t="shared" si="575"/>
        <v>-1390.0300000000016</v>
      </c>
      <c r="X1037" s="24">
        <f t="shared" si="576"/>
        <v>71.999999999999886</v>
      </c>
      <c r="Y1037" s="43">
        <f t="shared" si="577"/>
        <v>-0.10669557875345421</v>
      </c>
      <c r="Z1037" s="49"/>
      <c r="AA1037" s="24"/>
    </row>
    <row r="1038" spans="1:27" s="13" customFormat="1" x14ac:dyDescent="0.2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19.05</v>
      </c>
      <c r="V1038" s="16">
        <f>IF(ISNA(VLOOKUP(LOWER(F1038)&amp;H1038,Prices!A:C,2,0)),0,VLOOKUP(LOWER(F1038)&amp;H1038,Prices!A:C,2,0))</f>
        <v>18.88</v>
      </c>
      <c r="W1038" s="49">
        <f t="shared" si="575"/>
        <v>-3702.2599999999884</v>
      </c>
      <c r="X1038" s="24">
        <f t="shared" si="576"/>
        <v>425.00000000000426</v>
      </c>
      <c r="Y1038" s="43">
        <f t="shared" si="577"/>
        <v>-8.5011710677382044E-2</v>
      </c>
      <c r="Z1038" s="49"/>
      <c r="AA1038" s="24"/>
    </row>
    <row r="1039" spans="1:27" s="13" customFormat="1" x14ac:dyDescent="0.2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9.68</v>
      </c>
      <c r="V1039" s="16">
        <f>IF(ISNA(VLOOKUP(LOWER(F1039)&amp;H1039,Prices!A:C,2,0)),0,VLOOKUP(LOWER(F1039)&amp;H1039,Prices!A:C,2,0))</f>
        <v>9.67</v>
      </c>
      <c r="W1039" s="49">
        <f t="shared" si="575"/>
        <v>32.648850000002838</v>
      </c>
      <c r="X1039" s="24">
        <f t="shared" si="576"/>
        <v>14.99999999999968</v>
      </c>
      <c r="Y1039" s="43">
        <f t="shared" si="577"/>
        <v>2.2427511591964857E-3</v>
      </c>
      <c r="Z1039" s="49"/>
      <c r="AA1039" s="24"/>
    </row>
    <row r="1040" spans="1:27" s="13" customFormat="1" x14ac:dyDescent="0.2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22.6</v>
      </c>
      <c r="V1040" s="16">
        <f>IF(ISNA(VLOOKUP(LOWER(F1040)&amp;H1040,Prices!A:C,2,0)),0,VLOOKUP(LOWER(F1040)&amp;H1040,Prices!A:C,2,0))</f>
        <v>22.56</v>
      </c>
      <c r="W1040" s="49">
        <f t="shared" si="575"/>
        <v>-2508.7899999999995</v>
      </c>
      <c r="X1040" s="24">
        <f t="shared" si="576"/>
        <v>20.00000000000135</v>
      </c>
      <c r="Y1040" s="43">
        <f t="shared" si="577"/>
        <v>-0.28557655093910067</v>
      </c>
      <c r="Z1040" s="49"/>
      <c r="AA1040" s="24"/>
    </row>
    <row r="1041" spans="1:27" s="13" customFormat="1" x14ac:dyDescent="0.2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27.53</v>
      </c>
      <c r="V1041" s="16">
        <f>IF(ISNA(VLOOKUP(LOWER(F1041)&amp;H1041,Prices!A:C,2,0)),0,VLOOKUP(LOWER(F1041)&amp;H1041,Prices!A:C,2,0))</f>
        <v>27.5</v>
      </c>
      <c r="W1041" s="49">
        <f t="shared" ref="W1041:W1090" si="586">IF(I1041="B",(V1041+T1041)*K1041,(V1041+T1041)*K1041)</f>
        <v>-17211.919999999995</v>
      </c>
      <c r="X1041" s="24">
        <f t="shared" ref="X1041:X1090" si="587">K1041*(V1041-U1041)</f>
        <v>75.000000000002842</v>
      </c>
      <c r="Y1041" s="43">
        <f t="shared" ref="Y1041:Y1090" si="588">W1041/O1041</f>
        <v>-0.33356434108527122</v>
      </c>
      <c r="Z1041" s="49"/>
      <c r="AA1041" s="24"/>
    </row>
    <row r="1042" spans="1:27" s="13" customFormat="1" x14ac:dyDescent="0.2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22.6</v>
      </c>
      <c r="V1042" s="16">
        <f>IF(ISNA(VLOOKUP(LOWER(F1042)&amp;H1042,Prices!A:C,2,0)),0,VLOOKUP(LOWER(F1042)&amp;H1042,Prices!A:C,2,0))</f>
        <v>22.56</v>
      </c>
      <c r="W1042" s="49">
        <f t="shared" si="586"/>
        <v>-2293.9999999999986</v>
      </c>
      <c r="X1042" s="24">
        <f t="shared" si="587"/>
        <v>20.00000000000135</v>
      </c>
      <c r="Y1042" s="43">
        <f t="shared" si="588"/>
        <v>-0.25488888888888872</v>
      </c>
      <c r="Z1042" s="49"/>
      <c r="AA1042" s="24"/>
    </row>
    <row r="1043" spans="1:27" s="13" customFormat="1" x14ac:dyDescent="0.2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49.96</v>
      </c>
      <c r="V1043" s="16">
        <f>IF(ISNA(VLOOKUP(LOWER(F1043)&amp;H1043,Prices!A:C,2,0)),0,VLOOKUP(LOWER(F1043)&amp;H1043,Prices!A:C,2,0))</f>
        <v>50.72</v>
      </c>
      <c r="W1043" s="49">
        <f t="shared" si="586"/>
        <v>-24499.872799999997</v>
      </c>
      <c r="X1043" s="24">
        <f t="shared" si="587"/>
        <v>-1063.9999999999973</v>
      </c>
      <c r="Y1043" s="43">
        <f t="shared" si="588"/>
        <v>-0.52615481487844684</v>
      </c>
      <c r="Z1043" s="49"/>
      <c r="AA1043" s="24"/>
    </row>
    <row r="1044" spans="1:27" s="13" customFormat="1" x14ac:dyDescent="0.2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36.18</v>
      </c>
      <c r="V1044" s="16">
        <f>IF(ISNA(VLOOKUP(LOWER(F1044)&amp;H1044,Prices!A:C,2,0)),0,VLOOKUP(LOWER(F1044)&amp;H1044,Prices!A:C,2,0))</f>
        <v>36</v>
      </c>
      <c r="W1044" s="49">
        <f t="shared" si="586"/>
        <v>-5723.6760000000086</v>
      </c>
      <c r="X1044" s="24">
        <f t="shared" si="587"/>
        <v>251.9999999999996</v>
      </c>
      <c r="Y1044" s="43">
        <f t="shared" si="588"/>
        <v>-0.12796056338028189</v>
      </c>
      <c r="Z1044" s="49"/>
      <c r="AA1044" s="24"/>
    </row>
    <row r="1045" spans="1:27" s="13" customFormat="1" x14ac:dyDescent="0.2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65.06</v>
      </c>
      <c r="V1045" s="16">
        <f>IF(ISNA(VLOOKUP(LOWER(F1045)&amp;H1045,Prices!A:C,2,0)),0,VLOOKUP(LOWER(F1045)&amp;H1045,Prices!A:C,2,0))</f>
        <v>67.989999999999995</v>
      </c>
      <c r="W1045" s="49">
        <f t="shared" si="586"/>
        <v>-7445.9699999999993</v>
      </c>
      <c r="X1045" s="24">
        <f t="shared" si="587"/>
        <v>-878.99999999999773</v>
      </c>
      <c r="Y1045" s="43">
        <f t="shared" si="588"/>
        <v>-0.57413601665510061</v>
      </c>
      <c r="Z1045" s="49"/>
      <c r="AA1045" s="24"/>
    </row>
    <row r="1046" spans="1:27" s="13" customFormat="1" x14ac:dyDescent="0.2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8.2200000000000006</v>
      </c>
      <c r="V1046" s="16">
        <f>IF(ISNA(VLOOKUP(LOWER(F1046)&amp;H1046,Prices!A:C,2,0)),0,VLOOKUP(LOWER(F1046)&amp;H1046,Prices!A:C,2,0))</f>
        <v>8.15</v>
      </c>
      <c r="W1046" s="49">
        <f t="shared" si="586"/>
        <v>372.12769999999739</v>
      </c>
      <c r="X1046" s="24">
        <f t="shared" si="587"/>
        <v>105.00000000000043</v>
      </c>
      <c r="Y1046" s="43">
        <f t="shared" si="588"/>
        <v>2.9498826793499595E-2</v>
      </c>
      <c r="Z1046" s="49"/>
      <c r="AA1046" s="24"/>
    </row>
    <row r="1047" spans="1:27" s="13" customFormat="1" x14ac:dyDescent="0.2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27.51</v>
      </c>
      <c r="V1047" s="16">
        <f>IF(ISNA(VLOOKUP(LOWER(F1047)&amp;H1047,Prices!A:C,2,0)),0,VLOOKUP(LOWER(F1047)&amp;H1047,Prices!A:C,2,0))</f>
        <v>27.51</v>
      </c>
      <c r="W1047" s="49">
        <f t="shared" si="586"/>
        <v>-1466.9359600000007</v>
      </c>
      <c r="X1047" s="24">
        <f t="shared" si="587"/>
        <v>0</v>
      </c>
      <c r="Y1047" s="43">
        <f t="shared" si="588"/>
        <v>-0.21578934392468382</v>
      </c>
      <c r="Z1047" s="49"/>
      <c r="AA1047" s="24"/>
    </row>
    <row r="1048" spans="1:27" s="13" customFormat="1" x14ac:dyDescent="0.2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v>
      </c>
      <c r="V1048" s="16">
        <f>IF(ISNA(VLOOKUP(LOWER(F1048)&amp;H1048,Prices!A:C,2,0)),0,VLOOKUP(LOWER(F1048)&amp;H1048,Prices!A:C,2,0))</f>
        <v>102.9</v>
      </c>
      <c r="W1048" s="49">
        <f t="shared" si="586"/>
        <v>-12741.232000000005</v>
      </c>
      <c r="X1048" s="24">
        <f t="shared" si="587"/>
        <v>-1330.0000000000041</v>
      </c>
      <c r="Y1048" s="43">
        <f t="shared" si="588"/>
        <v>-0.21464339622641518</v>
      </c>
      <c r="Z1048" s="49"/>
      <c r="AA1048" s="24"/>
    </row>
    <row r="1049" spans="1:27" s="13" customFormat="1" x14ac:dyDescent="0.2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4.83</v>
      </c>
      <c r="V1049" s="16">
        <f>IF(ISNA(VLOOKUP(LOWER(F1049)&amp;H1049,Prices!A:C,2,0)),0,VLOOKUP(LOWER(F1049)&amp;H1049,Prices!A:C,2,0))</f>
        <v>4.76</v>
      </c>
      <c r="W1049" s="49">
        <f t="shared" si="586"/>
        <v>3846.849999999999</v>
      </c>
      <c r="X1049" s="24">
        <f t="shared" si="587"/>
        <v>210.00000000000085</v>
      </c>
      <c r="Y1049" s="43">
        <f t="shared" si="588"/>
        <v>0.21194765840220381</v>
      </c>
      <c r="Z1049" s="49"/>
      <c r="AA1049" s="24"/>
    </row>
    <row r="1050" spans="1:27" s="13" customFormat="1" x14ac:dyDescent="0.2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22.24</v>
      </c>
      <c r="V1050" s="16">
        <f>IF(ISNA(VLOOKUP(LOWER(F1050)&amp;H1050,Prices!A:C,2,0)),0,VLOOKUP(LOWER(F1050)&amp;H1050,Prices!A:C,2,0))</f>
        <v>22.01</v>
      </c>
      <c r="W1050" s="49">
        <f t="shared" si="586"/>
        <v>5363.61</v>
      </c>
      <c r="X1050" s="24">
        <f t="shared" si="587"/>
        <v>114.99999999999844</v>
      </c>
      <c r="Y1050" s="43">
        <f t="shared" si="588"/>
        <v>0.32724893227577789</v>
      </c>
      <c r="Z1050" s="49"/>
      <c r="AA1050" s="24"/>
    </row>
    <row r="1051" spans="1:27" s="13" customFormat="1" x14ac:dyDescent="0.2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116.01</v>
      </c>
      <c r="V1051" s="16">
        <f>IF(ISNA(VLOOKUP(LOWER(F1051)&amp;H1051,Prices!A:C,2,0)),0,VLOOKUP(LOWER(F1051)&amp;H1051,Prices!A:C,2,0))</f>
        <v>117.01</v>
      </c>
      <c r="W1051" s="49">
        <f t="shared" si="586"/>
        <v>-5930.4900000000034</v>
      </c>
      <c r="X1051" s="24">
        <f t="shared" si="587"/>
        <v>-200</v>
      </c>
      <c r="Y1051" s="43">
        <f t="shared" si="588"/>
        <v>-0.33900137189893698</v>
      </c>
      <c r="Z1051" s="49"/>
      <c r="AA1051" s="24"/>
    </row>
    <row r="1052" spans="1:27" s="13" customFormat="1" x14ac:dyDescent="0.2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21.14</v>
      </c>
      <c r="V1052" s="16">
        <f>IF(ISNA(VLOOKUP(LOWER(F1052)&amp;H1052,Prices!A:C,2,0)),0,VLOOKUP(LOWER(F1052)&amp;H1052,Prices!A:C,2,0))</f>
        <v>21.02</v>
      </c>
      <c r="W1052" s="49">
        <f t="shared" si="586"/>
        <v>-1740.2498400000009</v>
      </c>
      <c r="X1052" s="24">
        <f t="shared" si="587"/>
        <v>84.000000000000696</v>
      </c>
      <c r="Y1052" s="43">
        <f t="shared" si="588"/>
        <v>-0.133947801724138</v>
      </c>
      <c r="Z1052" s="49"/>
      <c r="AA1052" s="24"/>
    </row>
    <row r="1053" spans="1:27" s="13" customFormat="1" x14ac:dyDescent="0.2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9.68</v>
      </c>
      <c r="V1053" s="16">
        <f>IF(ISNA(VLOOKUP(LOWER(F1053)&amp;H1053,Prices!A:C,2,0)),0,VLOOKUP(LOWER(F1053)&amp;H1053,Prices!A:C,2,0))</f>
        <v>9.67</v>
      </c>
      <c r="W1053" s="49">
        <f t="shared" si="586"/>
        <v>-58.906999999999421</v>
      </c>
      <c r="X1053" s="24">
        <f t="shared" si="587"/>
        <v>2.9999999999999361</v>
      </c>
      <c r="Y1053" s="43">
        <f t="shared" si="588"/>
        <v>-2.066912280701734E-2</v>
      </c>
      <c r="Z1053" s="49"/>
      <c r="AA1053" s="24"/>
    </row>
    <row r="1054" spans="1:27" s="13" customFormat="1" x14ac:dyDescent="0.2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v>
      </c>
      <c r="V1054" s="16">
        <f>IF(ISNA(VLOOKUP(LOWER(F1054)&amp;H1054,Prices!A:C,2,0)),0,VLOOKUP(LOWER(F1054)&amp;H1054,Prices!A:C,2,0))</f>
        <v>30.3</v>
      </c>
      <c r="W1054" s="49">
        <f t="shared" si="586"/>
        <v>-7747.5800000000027</v>
      </c>
      <c r="X1054" s="24">
        <f t="shared" si="587"/>
        <v>-300.00000000000068</v>
      </c>
      <c r="Y1054" s="43">
        <f t="shared" si="588"/>
        <v>-0.34311691762621799</v>
      </c>
      <c r="Z1054" s="49"/>
      <c r="AA1054" s="24"/>
    </row>
    <row r="1055" spans="1:27" s="13" customFormat="1" x14ac:dyDescent="0.2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40.98</v>
      </c>
      <c r="V1055" s="16">
        <f>IF(ISNA(VLOOKUP(LOWER(F1055)&amp;H1055,Prices!A:C,2,0)),0,VLOOKUP(LOWER(F1055)&amp;H1055,Prices!A:C,2,0))</f>
        <v>41.49</v>
      </c>
      <c r="W1055" s="49">
        <f t="shared" si="586"/>
        <v>-9209.2571800000005</v>
      </c>
      <c r="X1055" s="24">
        <f t="shared" si="587"/>
        <v>-357.00000000000358</v>
      </c>
      <c r="Y1055" s="43">
        <f t="shared" si="588"/>
        <v>-0.4637321708041694</v>
      </c>
      <c r="Z1055" s="49"/>
      <c r="AA1055" s="24"/>
    </row>
    <row r="1056" spans="1:27" s="13" customFormat="1" x14ac:dyDescent="0.2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22.24</v>
      </c>
      <c r="V1056" s="16">
        <f>IF(ISNA(VLOOKUP(LOWER(F1056)&amp;H1056,Prices!A:C,2,0)),0,VLOOKUP(LOWER(F1056)&amp;H1056,Prices!A:C,2,0))</f>
        <v>22.01</v>
      </c>
      <c r="W1056" s="49">
        <f t="shared" si="586"/>
        <v>3285.099999999999</v>
      </c>
      <c r="X1056" s="24">
        <f t="shared" si="587"/>
        <v>68.999999999999062</v>
      </c>
      <c r="Y1056" s="43">
        <f t="shared" si="588"/>
        <v>0.33172775926486914</v>
      </c>
      <c r="Z1056" s="49"/>
      <c r="AA1056" s="24"/>
    </row>
    <row r="1057" spans="1:27" s="13" customFormat="1" x14ac:dyDescent="0.2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v>
      </c>
      <c r="V1057" s="16">
        <f>IF(ISNA(VLOOKUP(LOWER(F1057)&amp;H1057,Prices!A:C,2,0)),0,VLOOKUP(LOWER(F1057)&amp;H1057,Prices!A:C,2,0))</f>
        <v>102.9</v>
      </c>
      <c r="W1057" s="49">
        <f t="shared" si="586"/>
        <v>13267.249799999992</v>
      </c>
      <c r="X1057" s="24">
        <f t="shared" si="587"/>
        <v>1330.0000000000041</v>
      </c>
      <c r="Y1057" s="43">
        <f t="shared" si="588"/>
        <v>0.2258216847372809</v>
      </c>
      <c r="Z1057" s="49"/>
      <c r="AA1057" s="24"/>
    </row>
    <row r="1058" spans="1:27" s="13" customFormat="1" x14ac:dyDescent="0.2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v>
      </c>
      <c r="V1058" s="16">
        <f>IF(ISNA(VLOOKUP(LOWER(F1058)&amp;H1058,Prices!A:C,2,0)),0,VLOOKUP(LOWER(F1058)&amp;H1058,Prices!A:C,2,0))</f>
        <v>102.9</v>
      </c>
      <c r="W1058" s="49">
        <f t="shared" si="586"/>
        <v>-5403.5994000000019</v>
      </c>
      <c r="X1058" s="24">
        <f t="shared" si="587"/>
        <v>-570.00000000000171</v>
      </c>
      <c r="Y1058" s="43">
        <f t="shared" si="588"/>
        <v>-0.2119307918578657</v>
      </c>
      <c r="Z1058" s="49"/>
      <c r="AA1058" s="24"/>
    </row>
    <row r="1059" spans="1:27" s="13" customFormat="1" x14ac:dyDescent="0.2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27.53</v>
      </c>
      <c r="V1059" s="16">
        <f>IF(ISNA(VLOOKUP(LOWER(F1059)&amp;H1059,Prices!A:C,2,0)),0,VLOOKUP(LOWER(F1059)&amp;H1059,Prices!A:C,2,0))</f>
        <v>27.5</v>
      </c>
      <c r="W1059" s="49">
        <f t="shared" si="586"/>
        <v>-3420.3500000000008</v>
      </c>
      <c r="X1059" s="24">
        <f t="shared" si="587"/>
        <v>15.000000000000568</v>
      </c>
      <c r="Y1059" s="43">
        <f t="shared" si="588"/>
        <v>-0.33062832286128574</v>
      </c>
      <c r="Z1059" s="49"/>
      <c r="AA1059" s="24"/>
    </row>
    <row r="1060" spans="1:27" s="13" customFormat="1" x14ac:dyDescent="0.2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22.24</v>
      </c>
      <c r="V1060" s="16">
        <f>IF(ISNA(VLOOKUP(LOWER(F1060)&amp;H1060,Prices!A:C,2,0)),0,VLOOKUP(LOWER(F1060)&amp;H1060,Prices!A:C,2,0))</f>
        <v>22.01</v>
      </c>
      <c r="W1060" s="49">
        <f t="shared" si="586"/>
        <v>3357.0199999999991</v>
      </c>
      <c r="X1060" s="24">
        <f t="shared" si="587"/>
        <v>68.999999999999062</v>
      </c>
      <c r="Y1060" s="43">
        <f t="shared" si="588"/>
        <v>0.33654335839598987</v>
      </c>
      <c r="Z1060" s="49"/>
      <c r="AA1060" s="24"/>
    </row>
    <row r="1061" spans="1:27" s="13" customFormat="1" x14ac:dyDescent="0.2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65.06</v>
      </c>
      <c r="V1061" s="16">
        <f>IF(ISNA(VLOOKUP(LOWER(F1061)&amp;H1061,Prices!A:C,2,0)),0,VLOOKUP(LOWER(F1061)&amp;H1061,Prices!A:C,2,0))</f>
        <v>67.989999999999995</v>
      </c>
      <c r="W1061" s="49">
        <f t="shared" si="586"/>
        <v>7587.9999999999991</v>
      </c>
      <c r="X1061" s="24">
        <f t="shared" si="587"/>
        <v>878.99999999999773</v>
      </c>
      <c r="Y1061" s="43">
        <f t="shared" si="588"/>
        <v>0.59262730396751007</v>
      </c>
      <c r="Z1061" s="49"/>
      <c r="AA1061" s="24"/>
    </row>
    <row r="1062" spans="1:27" s="13" customFormat="1" x14ac:dyDescent="0.2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21.14</v>
      </c>
      <c r="V1062" s="16">
        <f>IF(ISNA(VLOOKUP(LOWER(F1062)&amp;H1062,Prices!A:C,2,0)),0,VLOOKUP(LOWER(F1062)&amp;H1062,Prices!A:C,2,0))</f>
        <v>21.02</v>
      </c>
      <c r="W1062" s="49">
        <f t="shared" si="586"/>
        <v>-2020.1163199999996</v>
      </c>
      <c r="X1062" s="24">
        <f t="shared" si="587"/>
        <v>96.000000000000796</v>
      </c>
      <c r="Y1062" s="43">
        <f t="shared" si="588"/>
        <v>-0.13634694384449242</v>
      </c>
      <c r="Z1062" s="49"/>
      <c r="AA1062" s="24"/>
    </row>
    <row r="1063" spans="1:27" s="13" customFormat="1" x14ac:dyDescent="0.2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4.83</v>
      </c>
      <c r="V1063" s="16">
        <f>IF(ISNA(VLOOKUP(LOWER(F1063)&amp;H1063,Prices!A:C,2,0)),0,VLOOKUP(LOWER(F1063)&amp;H1063,Prices!A:C,2,0))</f>
        <v>4.76</v>
      </c>
      <c r="W1063" s="49">
        <f t="shared" si="586"/>
        <v>1846.0000000000005</v>
      </c>
      <c r="X1063" s="24">
        <f t="shared" si="587"/>
        <v>105.00000000000043</v>
      </c>
      <c r="Y1063" s="43">
        <f t="shared" si="588"/>
        <v>0.20511111111111116</v>
      </c>
      <c r="Z1063" s="49"/>
      <c r="AA1063" s="24"/>
    </row>
    <row r="1064" spans="1:27" s="13" customFormat="1" x14ac:dyDescent="0.2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49.96</v>
      </c>
      <c r="V1064" s="16">
        <f>IF(ISNA(VLOOKUP(LOWER(F1064)&amp;H1064,Prices!A:C,2,0)),0,VLOOKUP(LOWER(F1064)&amp;H1064,Prices!A:C,2,0))</f>
        <v>50.72</v>
      </c>
      <c r="W1064" s="49">
        <f t="shared" si="586"/>
        <v>-12194.339999999998</v>
      </c>
      <c r="X1064" s="24">
        <f t="shared" si="587"/>
        <v>-531.99999999999864</v>
      </c>
      <c r="Y1064" s="43">
        <f t="shared" si="588"/>
        <v>-0.52251006941468836</v>
      </c>
      <c r="Z1064" s="49"/>
      <c r="AA1064" s="24"/>
    </row>
    <row r="1065" spans="1:27" s="13" customFormat="1" x14ac:dyDescent="0.2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27.53</v>
      </c>
      <c r="V1065" s="16">
        <f>IF(ISNA(VLOOKUP(LOWER(F1065)&amp;H1065,Prices!A:C,2,0)),0,VLOOKUP(LOWER(F1065)&amp;H1065,Prices!A:C,2,0))</f>
        <v>27.5</v>
      </c>
      <c r="W1065" s="49">
        <f t="shared" si="586"/>
        <v>-4772.5</v>
      </c>
      <c r="X1065" s="24">
        <f t="shared" si="587"/>
        <v>21.000000000000796</v>
      </c>
      <c r="Y1065" s="43">
        <f t="shared" si="588"/>
        <v>-0.32920604262950953</v>
      </c>
      <c r="Z1065" s="49"/>
      <c r="AA1065" s="24"/>
    </row>
    <row r="1066" spans="1:27" s="13" customFormat="1" x14ac:dyDescent="0.2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v>
      </c>
      <c r="V1066" s="16">
        <f>IF(ISNA(VLOOKUP(LOWER(F1066)&amp;H1066,Prices!A:C,2,0)),0,VLOOKUP(LOWER(F1066)&amp;H1066,Prices!A:C,2,0))</f>
        <v>102.9</v>
      </c>
      <c r="W1066" s="49">
        <f t="shared" si="586"/>
        <v>-3604.0000000000018</v>
      </c>
      <c r="X1066" s="24">
        <f t="shared" si="587"/>
        <v>-380.00000000000114</v>
      </c>
      <c r="Y1066" s="43">
        <f t="shared" si="588"/>
        <v>-0.21202494411107201</v>
      </c>
      <c r="Z1066" s="49"/>
      <c r="AA1066" s="24"/>
    </row>
    <row r="1067" spans="1:27" s="13" customFormat="1" x14ac:dyDescent="0.2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23.31</v>
      </c>
      <c r="V1067" s="16">
        <f>IF(ISNA(VLOOKUP(LOWER(F1067)&amp;H1067,Prices!A:C,2,0)),0,VLOOKUP(LOWER(F1067)&amp;H1067,Prices!A:C,2,0))</f>
        <v>23.2</v>
      </c>
      <c r="W1067" s="49">
        <f t="shared" si="586"/>
        <v>4222.7999999999993</v>
      </c>
      <c r="X1067" s="24">
        <f t="shared" si="587"/>
        <v>32.999999999999829</v>
      </c>
      <c r="Y1067" s="43">
        <f t="shared" si="588"/>
        <v>0.37706938119474948</v>
      </c>
      <c r="Z1067" s="49"/>
      <c r="AA1067" s="24"/>
    </row>
    <row r="1068" spans="1:27" s="13" customFormat="1" x14ac:dyDescent="0.2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49.96</v>
      </c>
      <c r="V1068" s="16">
        <f>IF(ISNA(VLOOKUP(LOWER(F1068)&amp;H1068,Prices!A:C,2,0)),0,VLOOKUP(LOWER(F1068)&amp;H1068,Prices!A:C,2,0))</f>
        <v>50.72</v>
      </c>
      <c r="W1068" s="49">
        <f t="shared" si="586"/>
        <v>-6974.3300000000008</v>
      </c>
      <c r="X1068" s="24">
        <f t="shared" si="587"/>
        <v>-303.9999999999992</v>
      </c>
      <c r="Y1068" s="43">
        <f t="shared" si="588"/>
        <v>-0.52312706270627074</v>
      </c>
      <c r="Z1068" s="49"/>
      <c r="AA1068" s="24"/>
    </row>
    <row r="1069" spans="1:27" s="13" customFormat="1" x14ac:dyDescent="0.2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40.98</v>
      </c>
      <c r="V1069" s="16">
        <f>IF(ISNA(VLOOKUP(LOWER(F1069)&amp;H1069,Prices!A:C,2,0)),0,VLOOKUP(LOWER(F1069)&amp;H1069,Prices!A:C,2,0))</f>
        <v>41.49</v>
      </c>
      <c r="W1069" s="49">
        <f t="shared" si="586"/>
        <v>-5132.709600000001</v>
      </c>
      <c r="X1069" s="24">
        <f t="shared" si="587"/>
        <v>-204.00000000000205</v>
      </c>
      <c r="Y1069" s="43">
        <f t="shared" si="588"/>
        <v>-0.44710013937282239</v>
      </c>
      <c r="Z1069" s="49"/>
      <c r="AA1069" s="24"/>
    </row>
    <row r="1070" spans="1:27" s="13" customFormat="1" x14ac:dyDescent="0.2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40.39</v>
      </c>
      <c r="V1070" s="16">
        <f>IF(ISNA(VLOOKUP(LOWER(F1070)&amp;H1070,Prices!A:C,2,0)),0,VLOOKUP(LOWER(F1070)&amp;H1070,Prices!A:C,2,0))</f>
        <v>39.82</v>
      </c>
      <c r="W1070" s="49">
        <f t="shared" si="586"/>
        <v>-13986.777999999997</v>
      </c>
      <c r="X1070" s="24">
        <f t="shared" si="587"/>
        <v>-285.00000000000011</v>
      </c>
      <c r="Y1070" s="43">
        <f t="shared" si="588"/>
        <v>-0.41271106521097661</v>
      </c>
      <c r="Z1070" s="49"/>
      <c r="AA1070" s="24"/>
    </row>
    <row r="1071" spans="1:27" s="13" customFormat="1" x14ac:dyDescent="0.2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27.2</v>
      </c>
      <c r="W1071" s="49">
        <f t="shared" si="586"/>
        <v>7009.5763999999936</v>
      </c>
      <c r="X1071" s="24">
        <f t="shared" si="587"/>
        <v>59.999999999995168</v>
      </c>
      <c r="Y1071" s="43">
        <f t="shared" si="588"/>
        <v>0.14794378218657647</v>
      </c>
      <c r="Z1071" s="49"/>
      <c r="AA1071" s="24"/>
    </row>
    <row r="1072" spans="1:27" s="13" customFormat="1" x14ac:dyDescent="0.2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27.2</v>
      </c>
      <c r="W1072" s="49">
        <f t="shared" si="586"/>
        <v>5257.1822999999895</v>
      </c>
      <c r="X1072" s="24">
        <f t="shared" si="587"/>
        <v>44.999999999996376</v>
      </c>
      <c r="Y1072" s="43">
        <f t="shared" si="588"/>
        <v>0.14794378218657631</v>
      </c>
      <c r="Z1072" s="49"/>
      <c r="AA1072" s="24"/>
    </row>
    <row r="1073" spans="1:27" s="13" customFormat="1" x14ac:dyDescent="0.2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40.39</v>
      </c>
      <c r="V1073" s="16">
        <f>IF(ISNA(VLOOKUP(LOWER(F1073)&amp;H1073,Prices!A:C,2,0)),0,VLOOKUP(LOWER(F1073)&amp;H1073,Prices!A:C,2,0))</f>
        <v>39.82</v>
      </c>
      <c r="W1073" s="49">
        <f t="shared" si="586"/>
        <v>-5597.0000000000009</v>
      </c>
      <c r="X1073" s="24">
        <f t="shared" si="587"/>
        <v>-114.00000000000006</v>
      </c>
      <c r="Y1073" s="43">
        <f t="shared" si="588"/>
        <v>-0.41287990557686638</v>
      </c>
      <c r="Z1073" s="49"/>
      <c r="AA1073" s="24"/>
    </row>
    <row r="1074" spans="1:27" s="13" customFormat="1" x14ac:dyDescent="0.2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49.96</v>
      </c>
      <c r="V1074" s="16">
        <f>IF(ISNA(VLOOKUP(LOWER(F1074)&amp;H1074,Prices!A:C,2,0)),0,VLOOKUP(LOWER(F1074)&amp;H1074,Prices!A:C,2,0))</f>
        <v>50.72</v>
      </c>
      <c r="W1074" s="49">
        <f t="shared" si="586"/>
        <v>-3433.7199999999993</v>
      </c>
      <c r="X1074" s="24">
        <f t="shared" si="587"/>
        <v>-151.9999999999996</v>
      </c>
      <c r="Y1074" s="43">
        <f t="shared" si="588"/>
        <v>-0.51081820886640872</v>
      </c>
      <c r="Z1074" s="49"/>
      <c r="AA1074" s="24"/>
    </row>
    <row r="1075" spans="1:27" s="13" customFormat="1" x14ac:dyDescent="0.2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27.53</v>
      </c>
      <c r="V1075" s="16">
        <f>IF(ISNA(VLOOKUP(LOWER(F1075)&amp;H1075,Prices!A:C,2,0)),0,VLOOKUP(LOWER(F1075)&amp;H1075,Prices!A:C,2,0))</f>
        <v>27.5</v>
      </c>
      <c r="W1075" s="49">
        <f t="shared" si="586"/>
        <v>-2681.33</v>
      </c>
      <c r="X1075" s="24">
        <f t="shared" si="587"/>
        <v>12.000000000000455</v>
      </c>
      <c r="Y1075" s="43">
        <f t="shared" si="588"/>
        <v>-0.3218110897743639</v>
      </c>
      <c r="Z1075" s="49"/>
      <c r="AA1075" s="24"/>
    </row>
    <row r="1076" spans="1:27" s="13" customFormat="1" x14ac:dyDescent="0.2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40.98</v>
      </c>
      <c r="V1076" s="16">
        <f>IF(ISNA(VLOOKUP(LOWER(F1076)&amp;H1076,Prices!A:C,2,0)),0,VLOOKUP(LOWER(F1076)&amp;H1076,Prices!A:C,2,0))</f>
        <v>41.49</v>
      </c>
      <c r="W1076" s="49">
        <f t="shared" si="586"/>
        <v>-5108.7300800000012</v>
      </c>
      <c r="X1076" s="24">
        <f t="shared" si="587"/>
        <v>-204.00000000000205</v>
      </c>
      <c r="Y1076" s="43">
        <f t="shared" si="588"/>
        <v>-0.44408293463143267</v>
      </c>
      <c r="Z1076" s="49"/>
      <c r="AA1076" s="24"/>
    </row>
    <row r="1077" spans="1:27" s="13" customFormat="1" x14ac:dyDescent="0.2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27.51</v>
      </c>
      <c r="V1077" s="16">
        <f>IF(ISNA(VLOOKUP(LOWER(F1077)&amp;H1077,Prices!A:C,2,0)),0,VLOOKUP(LOWER(F1077)&amp;H1077,Prices!A:C,2,0))</f>
        <v>27.51</v>
      </c>
      <c r="W1077" s="49">
        <f t="shared" si="586"/>
        <v>1563.8663200000008</v>
      </c>
      <c r="X1077" s="24">
        <f t="shared" si="587"/>
        <v>0</v>
      </c>
      <c r="Y1077" s="43">
        <f t="shared" si="588"/>
        <v>0.23397162178336336</v>
      </c>
      <c r="Z1077" s="49"/>
      <c r="AA1077" s="24"/>
    </row>
    <row r="1078" spans="1:27" s="13" customFormat="1" x14ac:dyDescent="0.2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2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2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49.96</v>
      </c>
      <c r="V1080" s="16">
        <f>IF(ISNA(VLOOKUP(LOWER(F1080)&amp;H1080,Prices!A:C,2,0)),0,VLOOKUP(LOWER(F1080)&amp;H1080,Prices!A:C,2,0))</f>
        <v>50.72</v>
      </c>
      <c r="W1080" s="49">
        <f t="shared" si="586"/>
        <v>-1699.38</v>
      </c>
      <c r="X1080" s="24">
        <f t="shared" si="587"/>
        <v>-75.999999999999801</v>
      </c>
      <c r="Y1080" s="43">
        <f t="shared" si="588"/>
        <v>-0.50262644188110028</v>
      </c>
      <c r="Z1080" s="49"/>
      <c r="AA1080" s="24"/>
    </row>
    <row r="1081" spans="1:27" s="13" customFormat="1" x14ac:dyDescent="0.2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v>
      </c>
      <c r="V1081" s="16">
        <f>IF(ISNA(VLOOKUP(LOWER(F1081)&amp;H1081,Prices!A:C,2,0)),0,VLOOKUP(LOWER(F1081)&amp;H1081,Prices!A:C,2,0))</f>
        <v>102.9</v>
      </c>
      <c r="W1081" s="49">
        <f t="shared" si="586"/>
        <v>-3494.1100000000006</v>
      </c>
      <c r="X1081" s="24">
        <f t="shared" si="587"/>
        <v>-380.00000000000114</v>
      </c>
      <c r="Y1081" s="43">
        <f t="shared" si="588"/>
        <v>-0.20423836801496378</v>
      </c>
      <c r="Z1081" s="49"/>
      <c r="AA1081" s="24"/>
    </row>
    <row r="1082" spans="1:27" s="13" customFormat="1" x14ac:dyDescent="0.2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v>
      </c>
      <c r="V1082" s="16">
        <f>IF(ISNA(VLOOKUP(LOWER(F1082)&amp;H1082,Prices!A:C,2,0)),0,VLOOKUP(LOWER(F1082)&amp;H1082,Prices!A:C,2,0))</f>
        <v>26.3</v>
      </c>
      <c r="W1082" s="49">
        <f t="shared" si="586"/>
        <v>-6948.1842799999986</v>
      </c>
      <c r="X1082" s="24">
        <f t="shared" si="587"/>
        <v>-220.00000000000313</v>
      </c>
      <c r="Y1082" s="43">
        <f t="shared" si="588"/>
        <v>-0.13630839800682695</v>
      </c>
      <c r="Z1082" s="49"/>
      <c r="AA1082" s="24"/>
    </row>
    <row r="1083" spans="1:27" s="13" customFormat="1" x14ac:dyDescent="0.2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23.31</v>
      </c>
      <c r="V1083" s="16">
        <f>IF(ISNA(VLOOKUP(LOWER(F1083)&amp;H1083,Prices!A:C,2,0)),0,VLOOKUP(LOWER(F1083)&amp;H1083,Prices!A:C,2,0))</f>
        <v>23.2</v>
      </c>
      <c r="W1083" s="49">
        <f t="shared" si="586"/>
        <v>8402.6500000000015</v>
      </c>
      <c r="X1083" s="24">
        <f t="shared" si="587"/>
        <v>65.999999999999659</v>
      </c>
      <c r="Y1083" s="43">
        <f t="shared" si="588"/>
        <v>0.37595749440715892</v>
      </c>
      <c r="Z1083" s="49"/>
      <c r="AA1083" s="24"/>
    </row>
    <row r="1084" spans="1:27" s="13" customFormat="1" x14ac:dyDescent="0.2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8.2200000000000006</v>
      </c>
      <c r="V1084" s="16">
        <f>IF(ISNA(VLOOKUP(LOWER(F1084)&amp;H1084,Prices!A:C,2,0)),0,VLOOKUP(LOWER(F1084)&amp;H1084,Prices!A:C,2,0))</f>
        <v>8.15</v>
      </c>
      <c r="W1084" s="49">
        <f t="shared" si="586"/>
        <v>429.5775999999986</v>
      </c>
      <c r="X1084" s="24">
        <f t="shared" si="587"/>
        <v>126.00000000000051</v>
      </c>
      <c r="Y1084" s="43">
        <f t="shared" si="588"/>
        <v>2.8411216931216839E-2</v>
      </c>
      <c r="Z1084" s="49"/>
      <c r="AA1084" s="24"/>
    </row>
    <row r="1085" spans="1:27" s="13" customFormat="1" x14ac:dyDescent="0.2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9.68</v>
      </c>
      <c r="V1085" s="16">
        <f>IF(ISNA(VLOOKUP(LOWER(F1085)&amp;H1085,Prices!A:C,2,0)),0,VLOOKUP(LOWER(F1085)&amp;H1085,Prices!A:C,2,0))</f>
        <v>9.67</v>
      </c>
      <c r="W1085" s="49">
        <f t="shared" si="586"/>
        <v>58.960000000000079</v>
      </c>
      <c r="X1085" s="24">
        <f t="shared" si="587"/>
        <v>1.9999999999999574</v>
      </c>
      <c r="Y1085" s="43">
        <f t="shared" si="588"/>
        <v>2.9480000000000041E-2</v>
      </c>
      <c r="Z1085" s="49"/>
      <c r="AA1085" s="24"/>
    </row>
    <row r="1086" spans="1:27" s="13" customFormat="1" x14ac:dyDescent="0.2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58.85</v>
      </c>
      <c r="V1086" s="16">
        <f>IF(ISNA(VLOOKUP(LOWER(F1086)&amp;H1086,Prices!A:C,2,0)),0,VLOOKUP(LOWER(F1086)&amp;H1086,Prices!A:C,2,0))</f>
        <v>59.8</v>
      </c>
      <c r="W1086" s="49">
        <f t="shared" si="586"/>
        <v>-18050.16</v>
      </c>
      <c r="X1086" s="24">
        <f t="shared" si="587"/>
        <v>-949.99999999999568</v>
      </c>
      <c r="Y1086" s="43">
        <f t="shared" si="588"/>
        <v>-0.431822009569378</v>
      </c>
      <c r="Z1086" s="49"/>
      <c r="AA1086" s="24"/>
    </row>
    <row r="1087" spans="1:27" s="13" customFormat="1" x14ac:dyDescent="0.2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36.18</v>
      </c>
      <c r="V1087" s="16">
        <f>IF(ISNA(VLOOKUP(LOWER(F1087)&amp;H1087,Prices!A:C,2,0)),0,VLOOKUP(LOWER(F1087)&amp;H1087,Prices!A:C,2,0))</f>
        <v>36</v>
      </c>
      <c r="W1087" s="49">
        <f t="shared" si="586"/>
        <v>-3230.7199999999966</v>
      </c>
      <c r="X1087" s="24">
        <f t="shared" si="587"/>
        <v>143.99999999999977</v>
      </c>
      <c r="Y1087" s="43">
        <f t="shared" si="588"/>
        <v>-0.12619999999999987</v>
      </c>
      <c r="Z1087" s="49"/>
      <c r="AA1087" s="24"/>
    </row>
    <row r="1088" spans="1:27" s="13" customFormat="1" x14ac:dyDescent="0.2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36.18</v>
      </c>
      <c r="V1088" s="16">
        <f>IF(ISNA(VLOOKUP(LOWER(F1088)&amp;H1088,Prices!A:C,2,0)),0,VLOOKUP(LOWER(F1088)&amp;H1088,Prices!A:C,2,0))</f>
        <v>36</v>
      </c>
      <c r="W1088" s="49">
        <f t="shared" si="586"/>
        <v>-1625.7900000000006</v>
      </c>
      <c r="X1088" s="24">
        <f t="shared" si="587"/>
        <v>71.999999999999886</v>
      </c>
      <c r="Y1088" s="43">
        <f t="shared" si="588"/>
        <v>-0.12709427767354603</v>
      </c>
      <c r="Z1088" s="49"/>
      <c r="AA1088" s="24"/>
    </row>
    <row r="1089" spans="1:27" s="13" customFormat="1" x14ac:dyDescent="0.2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27.53</v>
      </c>
      <c r="V1089" s="16">
        <f>IF(ISNA(VLOOKUP(LOWER(F1089)&amp;H1089,Prices!A:C,2,0)),0,VLOOKUP(LOWER(F1089)&amp;H1089,Prices!A:C,2,0))</f>
        <v>27.5</v>
      </c>
      <c r="W1089" s="49">
        <f t="shared" si="586"/>
        <v>-2701.3099999999995</v>
      </c>
      <c r="X1089" s="24">
        <f t="shared" si="587"/>
        <v>12.000000000000455</v>
      </c>
      <c r="Y1089" s="43">
        <f t="shared" si="588"/>
        <v>-0.32498917228103941</v>
      </c>
      <c r="Z1089" s="49"/>
      <c r="AA1089" s="24"/>
    </row>
    <row r="1090" spans="1:27" s="13" customFormat="1" x14ac:dyDescent="0.2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27.51</v>
      </c>
      <c r="V1090" s="16">
        <f>IF(ISNA(VLOOKUP(LOWER(F1090)&amp;H1090,Prices!A:C,2,0)),0,VLOOKUP(LOWER(F1090)&amp;H1090,Prices!A:C,2,0))</f>
        <v>27.51</v>
      </c>
      <c r="W1090" s="49">
        <f t="shared" si="586"/>
        <v>-1532.8646400000007</v>
      </c>
      <c r="X1090" s="24">
        <f t="shared" si="587"/>
        <v>0</v>
      </c>
      <c r="Y1090" s="43">
        <f t="shared" si="588"/>
        <v>-0.22769825311942971</v>
      </c>
      <c r="Z1090" s="49"/>
      <c r="AA1090" s="24"/>
    </row>
    <row r="1091" spans="1:27" s="13" customFormat="1" x14ac:dyDescent="0.2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27.2</v>
      </c>
      <c r="W1091" s="49">
        <f t="shared" ref="W1091:W1121" si="596">IF(I1091="B",(V1091+T1091)*K1091,(V1091+T1091)*K1091)</f>
        <v>-5038.6870999999974</v>
      </c>
      <c r="X1091" s="24">
        <f t="shared" ref="X1091:X1121" si="597">K1091*(V1091-U1091)</f>
        <v>-44.999999999996376</v>
      </c>
      <c r="Y1091" s="43">
        <f t="shared" ref="Y1091:Y1121" si="598">W1091/O1091</f>
        <v>-0.14072579527998874</v>
      </c>
      <c r="Z1091" s="49"/>
      <c r="AA1091" s="24"/>
    </row>
    <row r="1092" spans="1:27" s="13" customFormat="1" x14ac:dyDescent="0.2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v>
      </c>
      <c r="V1092" s="16">
        <f>IF(ISNA(VLOOKUP(LOWER(F1092)&amp;H1092,Prices!A:C,2,0)),0,VLOOKUP(LOWER(F1092)&amp;H1092,Prices!A:C,2,0))</f>
        <v>102.9</v>
      </c>
      <c r="W1092" s="49">
        <f t="shared" si="596"/>
        <v>-12475.555199999992</v>
      </c>
      <c r="X1092" s="24">
        <f t="shared" si="597"/>
        <v>-1330.0000000000041</v>
      </c>
      <c r="Y1092" s="43">
        <f t="shared" si="598"/>
        <v>-0.20923012108811576</v>
      </c>
      <c r="Z1092" s="49"/>
      <c r="AA1092" s="24"/>
    </row>
    <row r="1093" spans="1:27" s="13" customFormat="1" x14ac:dyDescent="0.2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27.2</v>
      </c>
      <c r="W1093" s="49">
        <f t="shared" si="596"/>
        <v>-3389.3167999999996</v>
      </c>
      <c r="X1093" s="24">
        <f t="shared" si="597"/>
        <v>-29.999999999997584</v>
      </c>
      <c r="Y1093" s="43">
        <f t="shared" si="598"/>
        <v>-0.14216932885906039</v>
      </c>
      <c r="Z1093" s="49"/>
      <c r="AA1093" s="24"/>
    </row>
    <row r="1094" spans="1:27" s="13" customFormat="1" x14ac:dyDescent="0.2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40.39</v>
      </c>
      <c r="V1094" s="16">
        <f>IF(ISNA(VLOOKUP(LOWER(F1094)&amp;H1094,Prices!A:C,2,0)),0,VLOOKUP(LOWER(F1094)&amp;H1094,Prices!A:C,2,0))</f>
        <v>39.82</v>
      </c>
      <c r="W1094" s="49">
        <f t="shared" si="596"/>
        <v>11127.492399999997</v>
      </c>
      <c r="X1094" s="24">
        <f t="shared" si="597"/>
        <v>228.00000000000011</v>
      </c>
      <c r="Y1094" s="43">
        <f t="shared" si="598"/>
        <v>0.41079047548730058</v>
      </c>
      <c r="Z1094" s="49"/>
      <c r="AA1094" s="24"/>
    </row>
    <row r="1095" spans="1:27" s="13" customFormat="1" x14ac:dyDescent="0.2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65.06</v>
      </c>
      <c r="V1095" s="16">
        <f>IF(ISNA(VLOOKUP(LOWER(F1095)&amp;H1095,Prices!A:C,2,0)),0,VLOOKUP(LOWER(F1095)&amp;H1095,Prices!A:C,2,0))</f>
        <v>67.989999999999995</v>
      </c>
      <c r="W1095" s="49">
        <f t="shared" si="596"/>
        <v>-7523.8899999999976</v>
      </c>
      <c r="X1095" s="24">
        <f t="shared" si="597"/>
        <v>-878.99999999999773</v>
      </c>
      <c r="Y1095" s="43">
        <f t="shared" si="598"/>
        <v>-0.58365448762702643</v>
      </c>
      <c r="Z1095" s="49"/>
      <c r="AA1095" s="24"/>
    </row>
    <row r="1096" spans="1:27" s="13" customFormat="1" x14ac:dyDescent="0.2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40.39</v>
      </c>
      <c r="V1096" s="16">
        <f>IF(ISNA(VLOOKUP(LOWER(F1096)&amp;H1096,Prices!A:C,2,0)),0,VLOOKUP(LOWER(F1096)&amp;H1096,Prices!A:C,2,0))</f>
        <v>39.82</v>
      </c>
      <c r="W1096" s="49">
        <f t="shared" si="596"/>
        <v>5781.239999999998</v>
      </c>
      <c r="X1096" s="24">
        <f t="shared" si="597"/>
        <v>114.00000000000006</v>
      </c>
      <c r="Y1096" s="43">
        <f t="shared" si="598"/>
        <v>0.4200261551874454</v>
      </c>
      <c r="Z1096" s="49"/>
      <c r="AA1096" s="24"/>
    </row>
    <row r="1097" spans="1:27" s="13" customFormat="1" x14ac:dyDescent="0.2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2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33.9</v>
      </c>
      <c r="V1098" s="16">
        <f>IF(ISNA(VLOOKUP(LOWER(F1098)&amp;H1098,Prices!A:C,2,0)),0,VLOOKUP(LOWER(F1098)&amp;H1098,Prices!A:C,2,0))</f>
        <v>33.840000000000003</v>
      </c>
      <c r="W1098" s="49">
        <f t="shared" si="596"/>
        <v>-1007.6647999999934</v>
      </c>
      <c r="X1098" s="24">
        <f t="shared" si="597"/>
        <v>-59.999999999995168</v>
      </c>
      <c r="Y1098" s="43">
        <f t="shared" si="598"/>
        <v>-2.8922640642938962E-2</v>
      </c>
      <c r="Z1098" s="49"/>
      <c r="AA1098" s="24"/>
    </row>
    <row r="1099" spans="1:27" s="13" customFormat="1" x14ac:dyDescent="0.2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2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33.9</v>
      </c>
      <c r="V1100" s="16">
        <f>IF(ISNA(VLOOKUP(LOWER(F1100)&amp;H1100,Prices!A:C,2,0)),0,VLOOKUP(LOWER(F1100)&amp;H1100,Prices!A:C,2,0))</f>
        <v>33.840000000000003</v>
      </c>
      <c r="W1100" s="49">
        <f t="shared" si="596"/>
        <v>-987.66039999999578</v>
      </c>
      <c r="X1100" s="24">
        <f t="shared" si="597"/>
        <v>-59.999999999995168</v>
      </c>
      <c r="Y1100" s="43">
        <f t="shared" si="598"/>
        <v>-2.8364744399770124E-2</v>
      </c>
      <c r="Z1100" s="49"/>
      <c r="AA1100" s="24"/>
    </row>
    <row r="1101" spans="1:27" s="13" customFormat="1" x14ac:dyDescent="0.2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10.119999999999999</v>
      </c>
      <c r="V1101" s="16">
        <f>IF(ISNA(VLOOKUP(LOWER(F1101)&amp;H1101,Prices!A:C,2,0)),0,VLOOKUP(LOWER(F1101)&amp;H1101,Prices!A:C,2,0))</f>
        <v>10.11</v>
      </c>
      <c r="W1101" s="49">
        <f t="shared" si="596"/>
        <v>-5450.093600000002</v>
      </c>
      <c r="X1101" s="24">
        <f t="shared" si="597"/>
        <v>-39.999999999999147</v>
      </c>
      <c r="Y1101" s="43">
        <f t="shared" si="598"/>
        <v>-0.11879018308631216</v>
      </c>
      <c r="Z1101" s="49"/>
      <c r="AA1101" s="24"/>
    </row>
    <row r="1102" spans="1:27" s="13" customFormat="1" x14ac:dyDescent="0.2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30.2</v>
      </c>
      <c r="V1102" s="16">
        <f>IF(ISNA(VLOOKUP(LOWER(F1102)&amp;H1102,Prices!A:C,2,0)),0,VLOOKUP(LOWER(F1102)&amp;H1102,Prices!A:C,2,0))</f>
        <v>30.19</v>
      </c>
      <c r="W1102" s="49">
        <f t="shared" si="596"/>
        <v>-4516.9400000000014</v>
      </c>
      <c r="X1102" s="24">
        <f t="shared" si="597"/>
        <v>-9.9999999999980105</v>
      </c>
      <c r="Y1102" s="43">
        <f t="shared" si="598"/>
        <v>-0.130171181556196</v>
      </c>
      <c r="Z1102" s="49"/>
      <c r="AA1102" s="24"/>
    </row>
    <row r="1103" spans="1:27" s="13" customFormat="1" x14ac:dyDescent="0.2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50.54</v>
      </c>
      <c r="V1103" s="16">
        <f>IF(ISNA(VLOOKUP(LOWER(F1103)&amp;H1103,Prices!A:C,2,0)),0,VLOOKUP(LOWER(F1103)&amp;H1103,Prices!A:C,2,0))</f>
        <v>49.7</v>
      </c>
      <c r="W1103" s="49">
        <f t="shared" si="596"/>
        <v>14422.946000000004</v>
      </c>
      <c r="X1103" s="24">
        <f t="shared" si="597"/>
        <v>-839.99999999999636</v>
      </c>
      <c r="Y1103" s="43">
        <f t="shared" si="598"/>
        <v>0.40892957187411411</v>
      </c>
      <c r="Z1103" s="49"/>
      <c r="AA1103" s="24"/>
    </row>
    <row r="1104" spans="1:27" s="13" customFormat="1" x14ac:dyDescent="0.2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2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12.99</v>
      </c>
      <c r="V1105" s="16">
        <f>IF(ISNA(VLOOKUP(LOWER(F1105)&amp;H1105,Prices!A:C,2,0)),0,VLOOKUP(LOWER(F1105)&amp;H1105,Prices!A:C,2,0))</f>
        <v>13.09</v>
      </c>
      <c r="W1105" s="49">
        <f t="shared" si="596"/>
        <v>-19330.010000000002</v>
      </c>
      <c r="X1105" s="24">
        <f t="shared" si="597"/>
        <v>199.99999999999929</v>
      </c>
      <c r="Y1105" s="43">
        <f t="shared" si="598"/>
        <v>-0.42483538461538467</v>
      </c>
      <c r="Z1105" s="49"/>
      <c r="AA1105" s="24"/>
    </row>
    <row r="1106" spans="1:27" s="13" customFormat="1" x14ac:dyDescent="0.2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2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20.22</v>
      </c>
      <c r="V1107" s="16">
        <f>IF(ISNA(VLOOKUP(LOWER(F1107)&amp;H1107,Prices!A:C,2,0)),0,VLOOKUP(LOWER(F1107)&amp;H1107,Prices!A:C,2,0))</f>
        <v>19.91</v>
      </c>
      <c r="W1107" s="49">
        <f t="shared" si="596"/>
        <v>-10042.980000000003</v>
      </c>
      <c r="X1107" s="24">
        <f t="shared" si="597"/>
        <v>-464.99999999999807</v>
      </c>
      <c r="Y1107" s="43">
        <f t="shared" si="598"/>
        <v>-0.25170375939849632</v>
      </c>
      <c r="Z1107" s="49"/>
      <c r="AA1107" s="24"/>
    </row>
    <row r="1108" spans="1:27" s="13" customFormat="1" x14ac:dyDescent="0.2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7.36</v>
      </c>
      <c r="V1108" s="16">
        <f>IF(ISNA(VLOOKUP(LOWER(F1108)&amp;H1108,Prices!A:C,2,0)),0,VLOOKUP(LOWER(F1108)&amp;H1108,Prices!A:C,2,0))</f>
        <v>7.27</v>
      </c>
      <c r="W1108" s="49">
        <f t="shared" si="596"/>
        <v>15252.161400000001</v>
      </c>
      <c r="X1108" s="24">
        <f t="shared" si="597"/>
        <v>-630.00000000000523</v>
      </c>
      <c r="Y1108" s="43">
        <f t="shared" si="598"/>
        <v>0.42807076620825152</v>
      </c>
      <c r="Z1108" s="49"/>
      <c r="AA1108" s="24"/>
    </row>
    <row r="1109" spans="1:27" s="13" customFormat="1" x14ac:dyDescent="0.2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17.52</v>
      </c>
      <c r="V1109" s="16">
        <f>IF(ISNA(VLOOKUP(LOWER(F1109)&amp;H1109,Prices!A:C,2,0)),0,VLOOKUP(LOWER(F1109)&amp;H1109,Prices!A:C,2,0))</f>
        <v>17.46</v>
      </c>
      <c r="W1109" s="49">
        <f t="shared" si="596"/>
        <v>-6841.4859199999964</v>
      </c>
      <c r="X1109" s="24">
        <f t="shared" si="597"/>
        <v>-59.999999999998721</v>
      </c>
      <c r="Y1109" s="43">
        <f t="shared" si="598"/>
        <v>-0.28158898254856751</v>
      </c>
      <c r="Z1109" s="49"/>
      <c r="AA1109" s="24"/>
    </row>
    <row r="1110" spans="1:27" s="13" customFormat="1" x14ac:dyDescent="0.2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2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41.89</v>
      </c>
      <c r="V1111" s="16">
        <f>IF(ISNA(VLOOKUP(LOWER(F1111)&amp;H1111,Prices!A:C,2,0)),0,VLOOKUP(LOWER(F1111)&amp;H1111,Prices!A:C,2,0))</f>
        <v>42</v>
      </c>
      <c r="W1111" s="49">
        <f t="shared" si="596"/>
        <v>941.78999999999746</v>
      </c>
      <c r="X1111" s="24">
        <f t="shared" si="597"/>
        <v>109.99999999999943</v>
      </c>
      <c r="Y1111" s="43">
        <f t="shared" si="598"/>
        <v>2.2942509135200913E-2</v>
      </c>
      <c r="Z1111" s="49"/>
      <c r="AA1111" s="24"/>
    </row>
    <row r="1112" spans="1:27" s="13" customFormat="1" x14ac:dyDescent="0.2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58.85</v>
      </c>
      <c r="V1112" s="16">
        <f>IF(ISNA(VLOOKUP(LOWER(F1112)&amp;H1112,Prices!A:C,2,0)),0,VLOOKUP(LOWER(F1112)&amp;H1112,Prices!A:C,2,0))</f>
        <v>59.8</v>
      </c>
      <c r="W1112" s="49">
        <f t="shared" si="596"/>
        <v>9195</v>
      </c>
      <c r="X1112" s="24">
        <f t="shared" si="597"/>
        <v>474.99999999999784</v>
      </c>
      <c r="Y1112" s="43">
        <f t="shared" si="598"/>
        <v>0.44420289855072465</v>
      </c>
      <c r="Z1112" s="49"/>
      <c r="AA1112" s="24"/>
    </row>
    <row r="1113" spans="1:27" s="13" customFormat="1" x14ac:dyDescent="0.2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116.01</v>
      </c>
      <c r="V1113" s="16">
        <f>IF(ISNA(VLOOKUP(LOWER(F1113)&amp;H1113,Prices!A:C,2,0)),0,VLOOKUP(LOWER(F1113)&amp;H1113,Prices!A:C,2,0))</f>
        <v>117.01</v>
      </c>
      <c r="W1113" s="49">
        <f t="shared" si="596"/>
        <v>12689.178399999997</v>
      </c>
      <c r="X1113" s="24">
        <f t="shared" si="597"/>
        <v>400</v>
      </c>
      <c r="Y1113" s="43">
        <f t="shared" si="598"/>
        <v>0.3720293889996481</v>
      </c>
      <c r="Z1113" s="49"/>
      <c r="AA1113" s="24"/>
    </row>
    <row r="1114" spans="1:27" s="13" customFormat="1" x14ac:dyDescent="0.2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116.01</v>
      </c>
      <c r="V1114" s="16">
        <f>IF(ISNA(VLOOKUP(LOWER(F1114)&amp;H1114,Prices!A:C,2,0)),0,VLOOKUP(LOWER(F1114)&amp;H1114,Prices!A:C,2,0))</f>
        <v>117.01</v>
      </c>
      <c r="W1114" s="49">
        <f t="shared" si="596"/>
        <v>9543.8891999999978</v>
      </c>
      <c r="X1114" s="24">
        <f t="shared" si="597"/>
        <v>300</v>
      </c>
      <c r="Y1114" s="43">
        <f t="shared" si="598"/>
        <v>0.37347926743366971</v>
      </c>
      <c r="Z1114" s="49"/>
      <c r="AA1114" s="24"/>
    </row>
    <row r="1115" spans="1:27" s="13" customFormat="1" x14ac:dyDescent="0.2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116.01</v>
      </c>
      <c r="V1115" s="16">
        <f>IF(ISNA(VLOOKUP(LOWER(F1115)&amp;H1115,Prices!A:C,2,0)),0,VLOOKUP(LOWER(F1115)&amp;H1115,Prices!A:C,2,0))</f>
        <v>117.01</v>
      </c>
      <c r="W1115" s="49">
        <f t="shared" si="596"/>
        <v>9540.8885999999984</v>
      </c>
      <c r="X1115" s="24">
        <f t="shared" si="597"/>
        <v>300</v>
      </c>
      <c r="Y1115" s="43">
        <f t="shared" si="598"/>
        <v>0.37331801854677771</v>
      </c>
      <c r="Z1115" s="49"/>
      <c r="AA1115" s="24"/>
    </row>
    <row r="1116" spans="1:27" s="13" customFormat="1" x14ac:dyDescent="0.2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33.9</v>
      </c>
      <c r="V1116" s="16">
        <f>IF(ISNA(VLOOKUP(LOWER(F1116)&amp;H1116,Prices!A:C,2,0)),0,VLOOKUP(LOWER(F1116)&amp;H1116,Prices!A:C,2,0))</f>
        <v>33.840000000000003</v>
      </c>
      <c r="W1116" s="49">
        <f t="shared" si="596"/>
        <v>-927.64719999999556</v>
      </c>
      <c r="X1116" s="24">
        <f t="shared" si="597"/>
        <v>-59.999999999995168</v>
      </c>
      <c r="Y1116" s="43">
        <f t="shared" si="598"/>
        <v>-2.668720368239343E-2</v>
      </c>
      <c r="Z1116" s="49"/>
      <c r="AA1116" s="24"/>
    </row>
    <row r="1117" spans="1:27" s="13" customFormat="1" x14ac:dyDescent="0.2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10.119999999999999</v>
      </c>
      <c r="V1117" s="16">
        <f>IF(ISNA(VLOOKUP(LOWER(F1117)&amp;H1117,Prices!A:C,2,0)),0,VLOOKUP(LOWER(F1117)&amp;H1117,Prices!A:C,2,0))</f>
        <v>10.11</v>
      </c>
      <c r="W1117" s="49">
        <f t="shared" si="596"/>
        <v>-3997.5504000000014</v>
      </c>
      <c r="X1117" s="24">
        <f t="shared" si="597"/>
        <v>-29.999999999999361</v>
      </c>
      <c r="Y1117" s="43">
        <f t="shared" si="598"/>
        <v>-0.1164787412587413</v>
      </c>
      <c r="Z1117" s="49"/>
      <c r="AA1117" s="24"/>
    </row>
    <row r="1118" spans="1:27" s="13" customFormat="1" x14ac:dyDescent="0.2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35.82</v>
      </c>
      <c r="V1118" s="16">
        <f>IF(ISNA(VLOOKUP(LOWER(F1118)&amp;H1118,Prices!A:C,2,0)),0,VLOOKUP(LOWER(F1118)&amp;H1118,Prices!A:C,2,0))</f>
        <v>35.29</v>
      </c>
      <c r="W1118" s="49">
        <f t="shared" si="596"/>
        <v>14196.479400000006</v>
      </c>
      <c r="X1118" s="24">
        <f t="shared" si="597"/>
        <v>-795.00000000000171</v>
      </c>
      <c r="Y1118" s="43">
        <f t="shared" si="598"/>
        <v>0.36654994577846645</v>
      </c>
      <c r="Z1118" s="49"/>
      <c r="AA1118" s="24"/>
    </row>
    <row r="1119" spans="1:27" s="13" customFormat="1" x14ac:dyDescent="0.2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11.26</v>
      </c>
      <c r="V1119" s="16">
        <f>IF(ISNA(VLOOKUP(LOWER(F1119)&amp;H1119,Prices!A:C,2,0)),0,VLOOKUP(LOWER(F1119)&amp;H1119,Prices!A:C,2,0))</f>
        <v>10.9</v>
      </c>
      <c r="W1119" s="49">
        <f t="shared" si="596"/>
        <v>-3067.1520000000019</v>
      </c>
      <c r="X1119" s="24">
        <f t="shared" si="597"/>
        <v>-1079.9999999999982</v>
      </c>
      <c r="Y1119" s="43">
        <f t="shared" si="598"/>
        <v>-8.5770469798657767E-2</v>
      </c>
      <c r="Z1119" s="49"/>
      <c r="AA1119" s="24"/>
    </row>
    <row r="1120" spans="1:27" s="13" customFormat="1" x14ac:dyDescent="0.2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36.18</v>
      </c>
      <c r="V1120" s="16">
        <f>IF(ISNA(VLOOKUP(LOWER(F1120)&amp;H1120,Prices!A:C,2,0)),0,VLOOKUP(LOWER(F1120)&amp;H1120,Prices!A:C,2,0))</f>
        <v>36</v>
      </c>
      <c r="W1120" s="49">
        <f t="shared" si="596"/>
        <v>-743.46999999999923</v>
      </c>
      <c r="X1120" s="24">
        <f t="shared" si="597"/>
        <v>35.999999999999943</v>
      </c>
      <c r="Y1120" s="43">
        <f t="shared" si="598"/>
        <v>-0.11494588744588731</v>
      </c>
      <c r="Z1120" s="49"/>
      <c r="AA1120" s="24"/>
    </row>
    <row r="1121" spans="1:27" s="13" customFormat="1" x14ac:dyDescent="0.2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30.2</v>
      </c>
      <c r="V1121" s="16">
        <f>IF(ISNA(VLOOKUP(LOWER(F1121)&amp;H1121,Prices!A:C,2,0)),0,VLOOKUP(LOWER(F1121)&amp;H1121,Prices!A:C,2,0))</f>
        <v>30.19</v>
      </c>
      <c r="W1121" s="49">
        <f t="shared" si="596"/>
        <v>-4346.9060000000009</v>
      </c>
      <c r="X1121" s="24">
        <f t="shared" si="597"/>
        <v>-9.9999999999980105</v>
      </c>
      <c r="Y1121" s="43">
        <f t="shared" si="598"/>
        <v>-0.12588780770344629</v>
      </c>
      <c r="Z1121" s="49"/>
      <c r="AA1121" s="24"/>
    </row>
    <row r="1122" spans="1:27" s="13" customFormat="1" x14ac:dyDescent="0.2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33.9</v>
      </c>
      <c r="V1122" s="16">
        <f>IF(ISNA(VLOOKUP(LOWER(F1122)&amp;H1122,Prices!A:C,2,0)),0,VLOOKUP(LOWER(F1122)&amp;H1122,Prices!A:C,2,0))</f>
        <v>33.840000000000003</v>
      </c>
      <c r="W1122" s="49">
        <f t="shared" ref="W1122:W1164" si="604">IF(I1122="B",(V1122+T1122)*K1122,(V1122+T1122)*K1122)</f>
        <v>183.90071999999833</v>
      </c>
      <c r="X1122" s="24">
        <f t="shared" ref="X1122:X1164" si="605">K1122*(V1122-U1122)</f>
        <v>11.999999999999034</v>
      </c>
      <c r="Y1122" s="43">
        <f t="shared" ref="Y1122:Y1164" si="606">W1122/O1122</f>
        <v>2.640734060884525E-2</v>
      </c>
      <c r="Z1122" s="49"/>
      <c r="AA1122" s="24"/>
    </row>
    <row r="1123" spans="1:27" s="13" customFormat="1" x14ac:dyDescent="0.2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33.9</v>
      </c>
      <c r="V1123" s="16">
        <f>IF(ISNA(VLOOKUP(LOWER(F1123)&amp;H1123,Prices!A:C,2,0)),0,VLOOKUP(LOWER(F1123)&amp;H1123,Prices!A:C,2,0))</f>
        <v>33.840000000000003</v>
      </c>
      <c r="W1123" s="49">
        <f t="shared" si="604"/>
        <v>1376.3159999999884</v>
      </c>
      <c r="X1123" s="24">
        <f t="shared" si="605"/>
        <v>89.999999999992752</v>
      </c>
      <c r="Y1123" s="43">
        <f t="shared" si="606"/>
        <v>2.6366206896551506E-2</v>
      </c>
      <c r="Z1123" s="49"/>
      <c r="AA1123" s="24"/>
    </row>
    <row r="1124" spans="1:27" s="13" customFormat="1" x14ac:dyDescent="0.2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2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30.2</v>
      </c>
      <c r="V1125" s="16">
        <f>IF(ISNA(VLOOKUP(LOWER(F1125)&amp;H1125,Prices!A:C,2,0)),0,VLOOKUP(LOWER(F1125)&amp;H1125,Prices!A:C,2,0))</f>
        <v>30.19</v>
      </c>
      <c r="W1125" s="49">
        <f t="shared" si="604"/>
        <v>2157.7199999999993</v>
      </c>
      <c r="X1125" s="24">
        <f t="shared" si="605"/>
        <v>4.9999999999990052</v>
      </c>
      <c r="Y1125" s="43">
        <f t="shared" si="606"/>
        <v>0.12490419681620836</v>
      </c>
      <c r="Z1125" s="49"/>
      <c r="AA1125" s="24"/>
    </row>
    <row r="1126" spans="1:27" s="13" customFormat="1" x14ac:dyDescent="0.2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30.2</v>
      </c>
      <c r="V1126" s="16">
        <f>IF(ISNA(VLOOKUP(LOWER(F1126)&amp;H1126,Prices!A:C,2,0)),0,VLOOKUP(LOWER(F1126)&amp;H1126,Prices!A:C,2,0))</f>
        <v>30.19</v>
      </c>
      <c r="W1126" s="49">
        <f t="shared" si="604"/>
        <v>7017.1569999999883</v>
      </c>
      <c r="X1126" s="24">
        <f t="shared" si="605"/>
        <v>14.999999999997016</v>
      </c>
      <c r="Y1126" s="43">
        <f t="shared" si="606"/>
        <v>0.13400471689105298</v>
      </c>
      <c r="Z1126" s="49"/>
      <c r="AA1126" s="24"/>
    </row>
    <row r="1127" spans="1:27" s="13" customFormat="1" x14ac:dyDescent="0.2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11.26</v>
      </c>
      <c r="V1127" s="16">
        <f>IF(ISNA(VLOOKUP(LOWER(F1127)&amp;H1127,Prices!A:C,2,0)),0,VLOOKUP(LOWER(F1127)&amp;H1127,Prices!A:C,2,0))</f>
        <v>10.9</v>
      </c>
      <c r="W1127" s="49">
        <f t="shared" si="604"/>
        <v>2210.96</v>
      </c>
      <c r="X1127" s="24">
        <f t="shared" si="605"/>
        <v>719.99999999999886</v>
      </c>
      <c r="Y1127" s="43">
        <f t="shared" si="606"/>
        <v>9.1970049916805324E-2</v>
      </c>
      <c r="Z1127" s="49"/>
      <c r="AA1127" s="24"/>
    </row>
    <row r="1128" spans="1:27" s="13" customFormat="1" x14ac:dyDescent="0.2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36.18</v>
      </c>
      <c r="V1128" s="16">
        <f>IF(ISNA(VLOOKUP(LOWER(F1128)&amp;H1128,Prices!A:C,2,0)),0,VLOOKUP(LOWER(F1128)&amp;H1128,Prices!A:C,2,0))</f>
        <v>36</v>
      </c>
      <c r="W1128" s="49">
        <f t="shared" si="604"/>
        <v>-351.25999999999988</v>
      </c>
      <c r="X1128" s="24">
        <f t="shared" si="605"/>
        <v>17.999999999999972</v>
      </c>
      <c r="Y1128" s="43">
        <f t="shared" si="606"/>
        <v>-0.10784771261897448</v>
      </c>
      <c r="Z1128" s="49"/>
      <c r="AA1128" s="24"/>
    </row>
    <row r="1129" spans="1:27" s="13" customFormat="1" x14ac:dyDescent="0.2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12.99</v>
      </c>
      <c r="V1129" s="16">
        <f>IF(ISNA(VLOOKUP(LOWER(F1129)&amp;H1129,Prices!A:C,2,0)),0,VLOOKUP(LOWER(F1129)&amp;H1129,Prices!A:C,2,0))</f>
        <v>13.09</v>
      </c>
      <c r="W1129" s="49">
        <f t="shared" si="604"/>
        <v>8074.7223799999992</v>
      </c>
      <c r="X1129" s="24">
        <f t="shared" si="605"/>
        <v>-89.999999999999687</v>
      </c>
      <c r="Y1129" s="43">
        <f t="shared" si="606"/>
        <v>0.40615272772999345</v>
      </c>
      <c r="Z1129" s="49"/>
      <c r="AA1129" s="24"/>
    </row>
    <row r="1130" spans="1:27" s="13" customFormat="1" x14ac:dyDescent="0.2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12.99</v>
      </c>
      <c r="V1130" s="16">
        <f>IF(ISNA(VLOOKUP(LOWER(F1130)&amp;H1130,Prices!A:C,2,0)),0,VLOOKUP(LOWER(F1130)&amp;H1130,Prices!A:C,2,0))</f>
        <v>13.09</v>
      </c>
      <c r="W1130" s="49">
        <f t="shared" si="604"/>
        <v>8982.4580000000005</v>
      </c>
      <c r="X1130" s="24">
        <f t="shared" si="605"/>
        <v>-99.999999999999645</v>
      </c>
      <c r="Y1130" s="43">
        <f t="shared" si="606"/>
        <v>0.40644606334841632</v>
      </c>
      <c r="Z1130" s="49"/>
      <c r="AA1130" s="24"/>
    </row>
    <row r="1131" spans="1:27" s="13" customFormat="1" x14ac:dyDescent="0.2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35.82</v>
      </c>
      <c r="V1131" s="16">
        <f>IF(ISNA(VLOOKUP(LOWER(F1131)&amp;H1131,Prices!A:C,2,0)),0,VLOOKUP(LOWER(F1131)&amp;H1131,Prices!A:C,2,0))</f>
        <v>35.29</v>
      </c>
      <c r="W1131" s="49">
        <f t="shared" si="604"/>
        <v>-10790.55112</v>
      </c>
      <c r="X1131" s="24">
        <f t="shared" si="605"/>
        <v>636.00000000000136</v>
      </c>
      <c r="Y1131" s="43">
        <f t="shared" si="606"/>
        <v>-0.34151636662868723</v>
      </c>
      <c r="Z1131" s="49"/>
      <c r="AA1131" s="24"/>
    </row>
    <row r="1132" spans="1:27" s="13" customFormat="1" x14ac:dyDescent="0.2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6.4</v>
      </c>
      <c r="V1132" s="16">
        <f>IF(ISNA(VLOOKUP(LOWER(F1132)&amp;H1132,Prices!A:C,2,0)),0,VLOOKUP(LOWER(F1132)&amp;H1132,Prices!A:C,2,0))</f>
        <v>6.3</v>
      </c>
      <c r="W1132" s="49">
        <f t="shared" si="604"/>
        <v>-8109.1800000000021</v>
      </c>
      <c r="X1132" s="24">
        <f t="shared" si="605"/>
        <v>-600.00000000000318</v>
      </c>
      <c r="Y1132" s="43">
        <f t="shared" si="606"/>
        <v>-0.17667058823529416</v>
      </c>
      <c r="Z1132" s="49"/>
      <c r="AA1132" s="24"/>
    </row>
    <row r="1133" spans="1:27" s="13" customFormat="1" x14ac:dyDescent="0.2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4.83</v>
      </c>
      <c r="V1133" s="16">
        <f>IF(ISNA(VLOOKUP(LOWER(F1133)&amp;H1133,Prices!A:C,2,0)),0,VLOOKUP(LOWER(F1133)&amp;H1133,Prices!A:C,2,0))</f>
        <v>4.76</v>
      </c>
      <c r="W1133" s="49">
        <f t="shared" si="604"/>
        <v>1258.9700000000005</v>
      </c>
      <c r="X1133" s="24">
        <f t="shared" si="605"/>
        <v>70.000000000000284</v>
      </c>
      <c r="Y1133" s="43">
        <f t="shared" si="606"/>
        <v>0.20878441127694866</v>
      </c>
      <c r="Z1133" s="49"/>
      <c r="AA1133" s="24"/>
    </row>
    <row r="1134" spans="1:27" s="13" customFormat="1" x14ac:dyDescent="0.2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50.54</v>
      </c>
      <c r="V1134" s="16">
        <f>IF(ISNA(VLOOKUP(LOWER(F1134)&amp;H1134,Prices!A:C,2,0)),0,VLOOKUP(LOWER(F1134)&amp;H1134,Prices!A:C,2,0))</f>
        <v>49.7</v>
      </c>
      <c r="W1134" s="49">
        <f t="shared" si="604"/>
        <v>-16739.600000000002</v>
      </c>
      <c r="X1134" s="24">
        <f t="shared" si="605"/>
        <v>839.99999999999636</v>
      </c>
      <c r="Y1134" s="43">
        <f t="shared" si="606"/>
        <v>-0.50726060606060608</v>
      </c>
      <c r="Z1134" s="49"/>
      <c r="AA1134" s="24"/>
    </row>
    <row r="1135" spans="1:27" s="13" customFormat="1" x14ac:dyDescent="0.2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2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2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2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18.82</v>
      </c>
      <c r="V1138" s="16">
        <f>IF(ISNA(VLOOKUP(LOWER(F1138)&amp;H1138,Prices!A:C,2,0)),0,VLOOKUP(LOWER(F1138)&amp;H1138,Prices!A:C,2,0))</f>
        <v>18.350000000000001</v>
      </c>
      <c r="W1138" s="49">
        <f t="shared" si="604"/>
        <v>8967.6200000000081</v>
      </c>
      <c r="X1138" s="24">
        <f t="shared" si="605"/>
        <v>-1174.9999999999973</v>
      </c>
      <c r="Y1138" s="43">
        <f t="shared" si="606"/>
        <v>0.2430249322493227</v>
      </c>
      <c r="Z1138" s="49"/>
      <c r="AA1138" s="24"/>
    </row>
    <row r="1139" spans="1:27" s="13" customFormat="1" x14ac:dyDescent="0.2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41.89</v>
      </c>
      <c r="V1139" s="16">
        <f>IF(ISNA(VLOOKUP(LOWER(F1139)&amp;H1139,Prices!A:C,2,0)),0,VLOOKUP(LOWER(F1139)&amp;H1139,Prices!A:C,2,0))</f>
        <v>42</v>
      </c>
      <c r="W1139" s="49">
        <f t="shared" si="604"/>
        <v>-475.54999999999836</v>
      </c>
      <c r="X1139" s="24">
        <f t="shared" si="605"/>
        <v>-54.999999999999716</v>
      </c>
      <c r="Y1139" s="43">
        <f t="shared" si="606"/>
        <v>-2.3141119221411113E-2</v>
      </c>
      <c r="Z1139" s="49"/>
      <c r="AA1139" s="24"/>
    </row>
    <row r="1140" spans="1:27" s="13" customFormat="1" x14ac:dyDescent="0.2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10.119999999999999</v>
      </c>
      <c r="V1140" s="16">
        <f>IF(ISNA(VLOOKUP(LOWER(F1140)&amp;H1140,Prices!A:C,2,0)),0,VLOOKUP(LOWER(F1140)&amp;H1140,Prices!A:C,2,0))</f>
        <v>10.11</v>
      </c>
      <c r="W1140" s="49">
        <f t="shared" si="604"/>
        <v>2083.314100000001</v>
      </c>
      <c r="X1140" s="24">
        <f t="shared" si="605"/>
        <v>16.999999999999638</v>
      </c>
      <c r="Y1140" s="43">
        <f t="shared" si="606"/>
        <v>0.10797170769629442</v>
      </c>
      <c r="Z1140" s="49"/>
      <c r="AA1140" s="24"/>
    </row>
    <row r="1141" spans="1:27" s="13" customFormat="1" x14ac:dyDescent="0.2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10.119999999999999</v>
      </c>
      <c r="V1141" s="16">
        <f>IF(ISNA(VLOOKUP(LOWER(F1141)&amp;H1141,Prices!A:C,2,0)),0,VLOOKUP(LOWER(F1141)&amp;H1141,Prices!A:C,2,0))</f>
        <v>10.11</v>
      </c>
      <c r="W1141" s="49">
        <f t="shared" si="604"/>
        <v>4256.5781999999963</v>
      </c>
      <c r="X1141" s="24">
        <f t="shared" si="605"/>
        <v>34.999999999999254</v>
      </c>
      <c r="Y1141" s="43">
        <f t="shared" si="606"/>
        <v>0.10724560846560838</v>
      </c>
      <c r="Z1141" s="49"/>
      <c r="AA1141" s="24"/>
    </row>
    <row r="1142" spans="1:27" s="13" customFormat="1" x14ac:dyDescent="0.2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40.04</v>
      </c>
      <c r="V1142" s="16">
        <f>IF(ISNA(VLOOKUP(LOWER(F1142)&amp;H1142,Prices!A:C,2,0)),0,VLOOKUP(LOWER(F1142)&amp;H1142,Prices!A:C,2,0))</f>
        <v>39.200000000000003</v>
      </c>
      <c r="W1142" s="49">
        <f t="shared" si="604"/>
        <v>15260.423400000001</v>
      </c>
      <c r="X1142" s="24">
        <f t="shared" si="605"/>
        <v>-1259.9999999999945</v>
      </c>
      <c r="Y1142" s="43">
        <f t="shared" si="606"/>
        <v>0.35057255685733979</v>
      </c>
      <c r="Z1142" s="49"/>
      <c r="AA1142" s="24"/>
    </row>
    <row r="1143" spans="1:27" s="13" customFormat="1" x14ac:dyDescent="0.2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60.26</v>
      </c>
      <c r="V1143" s="16">
        <f>IF(ISNA(VLOOKUP(LOWER(F1143)&amp;H1143,Prices!A:C,2,0)),0,VLOOKUP(LOWER(F1143)&amp;H1143,Prices!A:C,2,0))</f>
        <v>60.83</v>
      </c>
      <c r="W1143" s="49">
        <f t="shared" si="604"/>
        <v>18700.7336</v>
      </c>
      <c r="X1143" s="24">
        <f t="shared" si="605"/>
        <v>570.00000000000023</v>
      </c>
      <c r="Y1143" s="43">
        <f t="shared" si="606"/>
        <v>0.44398702754036085</v>
      </c>
      <c r="Z1143" s="49"/>
      <c r="AA1143" s="24"/>
    </row>
    <row r="1144" spans="1:27" s="13" customFormat="1" x14ac:dyDescent="0.2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60.26</v>
      </c>
      <c r="V1144" s="16">
        <f>IF(ISNA(VLOOKUP(LOWER(F1144)&amp;H1144,Prices!A:C,2,0)),0,VLOOKUP(LOWER(F1144)&amp;H1144,Prices!A:C,2,0))</f>
        <v>60.83</v>
      </c>
      <c r="W1144" s="49">
        <f t="shared" si="604"/>
        <v>18520.694</v>
      </c>
      <c r="X1144" s="24">
        <f t="shared" si="605"/>
        <v>570.00000000000023</v>
      </c>
      <c r="Y1144" s="43">
        <f t="shared" si="606"/>
        <v>0.43784146572104016</v>
      </c>
      <c r="Z1144" s="49"/>
      <c r="AA1144" s="24"/>
    </row>
    <row r="1145" spans="1:27" s="13" customFormat="1" x14ac:dyDescent="0.2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116.01</v>
      </c>
      <c r="V1145" s="16">
        <f>IF(ISNA(VLOOKUP(LOWER(F1145)&amp;H1145,Prices!A:C,2,0)),0,VLOOKUP(LOWER(F1145)&amp;H1145,Prices!A:C,2,0))</f>
        <v>117.01</v>
      </c>
      <c r="W1145" s="49">
        <f t="shared" si="604"/>
        <v>-20969.159200000002</v>
      </c>
      <c r="X1145" s="24">
        <f t="shared" si="605"/>
        <v>-600</v>
      </c>
      <c r="Y1145" s="43">
        <f t="shared" si="606"/>
        <v>-0.42537242778318729</v>
      </c>
      <c r="Z1145" s="49"/>
      <c r="AA1145" s="24"/>
    </row>
    <row r="1146" spans="1:27" s="13" customFormat="1" x14ac:dyDescent="0.2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116.01</v>
      </c>
      <c r="V1146" s="16">
        <f>IF(ISNA(VLOOKUP(LOWER(F1146)&amp;H1146,Prices!A:C,2,0)),0,VLOOKUP(LOWER(F1146)&amp;H1146,Prices!A:C,2,0))</f>
        <v>117.01</v>
      </c>
      <c r="W1146" s="49">
        <f t="shared" si="604"/>
        <v>-20945.184000000005</v>
      </c>
      <c r="X1146" s="24">
        <f t="shared" si="605"/>
        <v>-600</v>
      </c>
      <c r="Y1146" s="43">
        <f t="shared" si="606"/>
        <v>-0.42467931873479331</v>
      </c>
      <c r="Z1146" s="49"/>
      <c r="AA1146" s="24"/>
    </row>
    <row r="1147" spans="1:27" s="13" customFormat="1" x14ac:dyDescent="0.2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2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2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20.22</v>
      </c>
      <c r="V1149" s="16">
        <f>IF(ISNA(VLOOKUP(LOWER(F1149)&amp;H1149,Prices!A:C,2,0)),0,VLOOKUP(LOWER(F1149)&amp;H1149,Prices!A:C,2,0))</f>
        <v>19.91</v>
      </c>
      <c r="W1149" s="49">
        <f t="shared" si="604"/>
        <v>5453.59</v>
      </c>
      <c r="X1149" s="24">
        <f t="shared" si="605"/>
        <v>247.99999999999898</v>
      </c>
      <c r="Y1149" s="43">
        <f t="shared" si="606"/>
        <v>0.25474542227204783</v>
      </c>
      <c r="Z1149" s="49"/>
      <c r="AA1149" s="24"/>
    </row>
    <row r="1150" spans="1:27" s="13" customFormat="1" x14ac:dyDescent="0.2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20.22</v>
      </c>
      <c r="V1150" s="16">
        <f>IF(ISNA(VLOOKUP(LOWER(F1150)&amp;H1150,Prices!A:C,2,0)),0,VLOOKUP(LOWER(F1150)&amp;H1150,Prices!A:C,2,0))</f>
        <v>19.91</v>
      </c>
      <c r="W1150" s="49">
        <f t="shared" si="604"/>
        <v>4701.34</v>
      </c>
      <c r="X1150" s="24">
        <f t="shared" si="605"/>
        <v>216.99999999999909</v>
      </c>
      <c r="Y1150" s="43">
        <f t="shared" si="606"/>
        <v>0.25192048012002999</v>
      </c>
      <c r="Z1150" s="49"/>
      <c r="AA1150" s="24"/>
    </row>
    <row r="1151" spans="1:27" s="13" customFormat="1" x14ac:dyDescent="0.2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2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2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17.52</v>
      </c>
      <c r="V1153" s="16">
        <f>IF(ISNA(VLOOKUP(LOWER(F1153)&amp;H1153,Prices!A:C,2,0)),0,VLOOKUP(LOWER(F1153)&amp;H1153,Prices!A:C,2,0))</f>
        <v>17.46</v>
      </c>
      <c r="W1153" s="49">
        <f t="shared" si="604"/>
        <v>3037.9743000000003</v>
      </c>
      <c r="X1153" s="24">
        <f t="shared" si="605"/>
        <v>29.999999999999361</v>
      </c>
      <c r="Y1153" s="43">
        <f t="shared" si="606"/>
        <v>0.25778313958421722</v>
      </c>
      <c r="Z1153" s="49"/>
      <c r="AA1153" s="24"/>
    </row>
    <row r="1154" spans="1:27" s="13" customFormat="1" x14ac:dyDescent="0.2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9.68</v>
      </c>
      <c r="V1154" s="16">
        <f>IF(ISNA(VLOOKUP(LOWER(F1154)&amp;H1154,Prices!A:C,2,0)),0,VLOOKUP(LOWER(F1154)&amp;H1154,Prices!A:C,2,0))</f>
        <v>9.67</v>
      </c>
      <c r="W1154" s="49">
        <f t="shared" si="604"/>
        <v>-966.59339999999895</v>
      </c>
      <c r="X1154" s="24">
        <f t="shared" si="605"/>
        <v>-29.999999999999361</v>
      </c>
      <c r="Y1154" s="43">
        <f t="shared" si="606"/>
        <v>-3.2252032032031995E-2</v>
      </c>
      <c r="Z1154" s="49"/>
      <c r="AA1154" s="24"/>
    </row>
    <row r="1155" spans="1:27" s="13" customFormat="1" x14ac:dyDescent="0.2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9.68</v>
      </c>
      <c r="V1155" s="16">
        <f>IF(ISNA(VLOOKUP(LOWER(F1155)&amp;H1155,Prices!A:C,2,0)),0,VLOOKUP(LOWER(F1155)&amp;H1155,Prices!A:C,2,0))</f>
        <v>9.67</v>
      </c>
      <c r="W1155" s="49">
        <f t="shared" si="604"/>
        <v>-996.60000000000082</v>
      </c>
      <c r="X1155" s="24">
        <f t="shared" si="605"/>
        <v>-29.999999999999361</v>
      </c>
      <c r="Y1155" s="43">
        <f t="shared" si="606"/>
        <v>-3.3220000000000027E-2</v>
      </c>
      <c r="Z1155" s="49"/>
      <c r="AA1155" s="24"/>
    </row>
    <row r="1156" spans="1:27" s="13" customFormat="1" x14ac:dyDescent="0.2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15.41</v>
      </c>
      <c r="V1156" s="16">
        <f>IF(ISNA(VLOOKUP(LOWER(F1156)&amp;H1156,Prices!A:C,2,0)),0,VLOOKUP(LOWER(F1156)&amp;H1156,Prices!A:C,2,0))</f>
        <v>15.29</v>
      </c>
      <c r="W1156" s="49">
        <f t="shared" si="604"/>
        <v>-6968.2588000000078</v>
      </c>
      <c r="X1156" s="24">
        <f t="shared" si="605"/>
        <v>-240.00000000000199</v>
      </c>
      <c r="Y1156" s="43">
        <f t="shared" si="606"/>
        <v>-0.18562223761321278</v>
      </c>
      <c r="Z1156" s="49"/>
      <c r="AA1156" s="24"/>
    </row>
    <row r="1157" spans="1:27" s="13" customFormat="1" x14ac:dyDescent="0.2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15.41</v>
      </c>
      <c r="V1157" s="16">
        <f>IF(ISNA(VLOOKUP(LOWER(F1157)&amp;H1157,Prices!A:C,2,0)),0,VLOOKUP(LOWER(F1157)&amp;H1157,Prices!A:C,2,0))</f>
        <v>15.29</v>
      </c>
      <c r="W1157" s="49">
        <f t="shared" si="604"/>
        <v>-3505.375800000003</v>
      </c>
      <c r="X1157" s="24">
        <f t="shared" si="605"/>
        <v>-120.00000000000099</v>
      </c>
      <c r="Y1157" s="43">
        <f t="shared" si="606"/>
        <v>-0.18655539116551373</v>
      </c>
      <c r="Z1157" s="49"/>
      <c r="AA1157" s="24"/>
    </row>
    <row r="1158" spans="1:27" s="13" customFormat="1" x14ac:dyDescent="0.2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15.41</v>
      </c>
      <c r="V1158" s="16">
        <f>IF(ISNA(VLOOKUP(LOWER(F1158)&amp;H1158,Prices!A:C,2,0)),0,VLOOKUP(LOWER(F1158)&amp;H1158,Prices!A:C,2,0))</f>
        <v>15.29</v>
      </c>
      <c r="W1158" s="49">
        <f t="shared" si="604"/>
        <v>-7108.2895999999992</v>
      </c>
      <c r="X1158" s="24">
        <f t="shared" si="605"/>
        <v>-240.00000000000199</v>
      </c>
      <c r="Y1158" s="43">
        <f t="shared" si="606"/>
        <v>-0.1886488747346072</v>
      </c>
      <c r="Z1158" s="49"/>
      <c r="AA1158" s="24"/>
    </row>
    <row r="1159" spans="1:27" s="13" customFormat="1" x14ac:dyDescent="0.2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15.41</v>
      </c>
      <c r="V1159" s="16">
        <f>IF(ISNA(VLOOKUP(LOWER(F1159)&amp;H1159,Prices!A:C,2,0)),0,VLOOKUP(LOWER(F1159)&amp;H1159,Prices!A:C,2,0))</f>
        <v>15.29</v>
      </c>
      <c r="W1159" s="49">
        <f t="shared" si="604"/>
        <v>-7208.3115999999945</v>
      </c>
      <c r="X1159" s="24">
        <f t="shared" si="605"/>
        <v>-240.00000000000199</v>
      </c>
      <c r="Y1159" s="43">
        <f t="shared" si="606"/>
        <v>-0.1907970248808892</v>
      </c>
      <c r="Z1159" s="49"/>
      <c r="AA1159" s="24"/>
    </row>
    <row r="1160" spans="1:27" s="13" customFormat="1" x14ac:dyDescent="0.2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29.3</v>
      </c>
      <c r="V1160" s="16">
        <f>IF(ISNA(VLOOKUP(LOWER(F1160)&amp;H1160,Prices!A:C,2,0)),0,VLOOKUP(LOWER(F1160)&amp;H1160,Prices!A:C,2,0))</f>
        <v>29.47</v>
      </c>
      <c r="W1160" s="49">
        <f t="shared" si="604"/>
        <v>9217.0633599999965</v>
      </c>
      <c r="X1160" s="24">
        <f t="shared" si="605"/>
        <v>339.99999999999631</v>
      </c>
      <c r="Y1160" s="43">
        <f t="shared" si="606"/>
        <v>0.18540922433215312</v>
      </c>
      <c r="Z1160" s="49"/>
      <c r="AA1160" s="24"/>
    </row>
    <row r="1161" spans="1:27" s="13" customFormat="1" x14ac:dyDescent="0.2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29.3</v>
      </c>
      <c r="V1161" s="16">
        <f>IF(ISNA(VLOOKUP(LOWER(F1161)&amp;H1161,Prices!A:C,2,0)),0,VLOOKUP(LOWER(F1161)&amp;H1161,Prices!A:C,2,0))</f>
        <v>29.47</v>
      </c>
      <c r="W1161" s="49">
        <f t="shared" si="604"/>
        <v>9069.0308000000005</v>
      </c>
      <c r="X1161" s="24">
        <f t="shared" si="605"/>
        <v>339.99999999999631</v>
      </c>
      <c r="Y1161" s="43">
        <f t="shared" si="606"/>
        <v>0.18188990774167671</v>
      </c>
      <c r="Z1161" s="49"/>
      <c r="AA1161" s="24"/>
    </row>
    <row r="1162" spans="1:27" s="13" customFormat="1" x14ac:dyDescent="0.2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27.2</v>
      </c>
      <c r="W1162" s="49">
        <f t="shared" si="604"/>
        <v>-2086.7606000000014</v>
      </c>
      <c r="X1162" s="24">
        <f t="shared" si="605"/>
        <v>-14.999999999998792</v>
      </c>
      <c r="Y1162" s="43">
        <f t="shared" si="606"/>
        <v>-0.18098530789245459</v>
      </c>
      <c r="Z1162" s="49"/>
      <c r="AA1162" s="24"/>
    </row>
    <row r="1163" spans="1:27" s="13" customFormat="1" x14ac:dyDescent="0.2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58.85</v>
      </c>
      <c r="V1163" s="16">
        <f>IF(ISNA(VLOOKUP(LOWER(F1163)&amp;H1163,Prices!A:C,2,0)),0,VLOOKUP(LOWER(F1163)&amp;H1163,Prices!A:C,2,0))</f>
        <v>59.8</v>
      </c>
      <c r="W1163" s="49">
        <f t="shared" si="604"/>
        <v>-13620.924599999998</v>
      </c>
      <c r="X1163" s="24">
        <f t="shared" si="605"/>
        <v>-664.99999999999704</v>
      </c>
      <c r="Y1163" s="43">
        <f t="shared" si="606"/>
        <v>-0.4817643900541152</v>
      </c>
      <c r="Z1163" s="49"/>
      <c r="AA1163" s="24"/>
    </row>
    <row r="1164" spans="1:27" s="13" customFormat="1" x14ac:dyDescent="0.2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58.85</v>
      </c>
      <c r="V1164" s="16">
        <f>IF(ISNA(VLOOKUP(LOWER(F1164)&amp;H1164,Prices!A:C,2,0)),0,VLOOKUP(LOWER(F1164)&amp;H1164,Prices!A:C,2,0))</f>
        <v>59.8</v>
      </c>
      <c r="W1164" s="49">
        <f t="shared" si="604"/>
        <v>-15558.783999999998</v>
      </c>
      <c r="X1164" s="24">
        <f t="shared" si="605"/>
        <v>-759.99999999999659</v>
      </c>
      <c r="Y1164" s="43">
        <f t="shared" si="606"/>
        <v>-0.4813980198019801</v>
      </c>
      <c r="Z1164" s="49"/>
      <c r="AA1164" s="24"/>
    </row>
    <row r="1165" spans="1:27" s="13" customFormat="1" x14ac:dyDescent="0.2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27.2</v>
      </c>
      <c r="W1165" s="13">
        <f t="shared" ref="W1165" si="615">IF(I1165="B",(V1165+T1165)*K1165,(V1165+T1165)*K1165)</f>
        <v>-1971.8829000000007</v>
      </c>
      <c r="X1165" s="13">
        <f t="shared" ref="X1165" si="616">K1165*(V1165-U1165)</f>
        <v>-14.999999999998792</v>
      </c>
      <c r="Y1165" s="43">
        <f t="shared" ref="Y1165" si="617">W1165/O1165</f>
        <v>-0.16933300987548311</v>
      </c>
      <c r="Z1165" s="49"/>
      <c r="AA1165" s="24"/>
    </row>
    <row r="1166" spans="1:27" s="13" customFormat="1" x14ac:dyDescent="0.2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29.3</v>
      </c>
      <c r="V1166" s="13">
        <f>IF(ISNA(VLOOKUP(LOWER(F1166)&amp;H1166,Prices!A:C,2,0)),0,VLOOKUP(LOWER(F1166)&amp;H1166,Prices!A:C,2,0))</f>
        <v>29.47</v>
      </c>
      <c r="W1166" s="13">
        <f t="shared" ref="W1166:W1201" si="622">IF(I1166="B",(V1166+T1166)*K1166,(V1166+T1166)*K1166)</f>
        <v>-4740.2551999999996</v>
      </c>
      <c r="X1166" s="13">
        <f t="shared" ref="X1166:X1201" si="623">K1166*(V1166-U1166)</f>
        <v>-169.99999999999815</v>
      </c>
      <c r="Y1166" s="43">
        <f t="shared" ref="Y1166:Y1201" si="624">W1166/O1166</f>
        <v>-0.1914481098546042</v>
      </c>
      <c r="Z1166" s="49"/>
      <c r="AA1166" s="24"/>
    </row>
    <row r="1167" spans="1:27" s="13" customFormat="1" x14ac:dyDescent="0.2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65.06</v>
      </c>
      <c r="V1167" s="13">
        <f>IF(ISNA(VLOOKUP(LOWER(F1167)&amp;H1167,Prices!A:C,2,0)),0,VLOOKUP(LOWER(F1167)&amp;H1167,Prices!A:C,2,0))</f>
        <v>67.989999999999995</v>
      </c>
      <c r="W1167" s="13">
        <f t="shared" si="622"/>
        <v>-5421.1899999999969</v>
      </c>
      <c r="X1167" s="13">
        <f t="shared" si="623"/>
        <v>-585.99999999999852</v>
      </c>
      <c r="Y1167" s="43">
        <f t="shared" si="624"/>
        <v>-0.66192796092796047</v>
      </c>
      <c r="Z1167" s="49"/>
      <c r="AA1167" s="24"/>
    </row>
    <row r="1168" spans="1:27" s="13" customFormat="1" x14ac:dyDescent="0.2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35.82</v>
      </c>
      <c r="V1168" s="13">
        <f>IF(ISNA(VLOOKUP(LOWER(F1168)&amp;H1168,Prices!A:C,2,0)),0,VLOOKUP(LOWER(F1168)&amp;H1168,Prices!A:C,2,0))</f>
        <v>35.29</v>
      </c>
      <c r="W1168" s="13">
        <f t="shared" si="622"/>
        <v>-3015.7316799999994</v>
      </c>
      <c r="X1168" s="13">
        <f t="shared" si="623"/>
        <v>159.00000000000034</v>
      </c>
      <c r="Y1168" s="43">
        <f t="shared" si="624"/>
        <v>-0.39764394514767926</v>
      </c>
      <c r="Z1168" s="49"/>
      <c r="AA1168" s="24"/>
    </row>
    <row r="1169" spans="1:27" s="13" customFormat="1" x14ac:dyDescent="0.2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40.04</v>
      </c>
      <c r="V1169" s="13">
        <f>IF(ISNA(VLOOKUP(LOWER(F1169)&amp;H1169,Prices!A:C,2,0)),0,VLOOKUP(LOWER(F1169)&amp;H1169,Prices!A:C,2,0))</f>
        <v>39.200000000000003</v>
      </c>
      <c r="W1169" s="13">
        <f t="shared" si="622"/>
        <v>-7172.6958600000025</v>
      </c>
      <c r="X1169" s="13">
        <f t="shared" si="623"/>
        <v>587.99999999999739</v>
      </c>
      <c r="Y1169" s="43">
        <f t="shared" si="624"/>
        <v>-0.35345665303306573</v>
      </c>
      <c r="Z1169" s="49"/>
      <c r="AA1169" s="24"/>
    </row>
    <row r="1170" spans="1:27" s="13" customFormat="1" x14ac:dyDescent="0.2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2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60.26</v>
      </c>
      <c r="V1171" s="13">
        <f>IF(ISNA(VLOOKUP(LOWER(F1171)&amp;H1171,Prices!A:C,2,0)),0,VLOOKUP(LOWER(F1171)&amp;H1171,Prices!A:C,2,0))</f>
        <v>60.83</v>
      </c>
      <c r="W1171" s="13">
        <f t="shared" si="622"/>
        <v>-37602.675199999991</v>
      </c>
      <c r="X1171" s="13">
        <f t="shared" si="623"/>
        <v>-1140.0000000000005</v>
      </c>
      <c r="Y1171" s="43">
        <f t="shared" si="624"/>
        <v>-0.44679984790874516</v>
      </c>
      <c r="Z1171" s="49"/>
      <c r="AA1171" s="24"/>
    </row>
    <row r="1172" spans="1:27" s="13" customFormat="1" x14ac:dyDescent="0.2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7.36</v>
      </c>
      <c r="V1172" s="13">
        <f>IF(ISNA(VLOOKUP(LOWER(F1172)&amp;H1172,Prices!A:C,2,0)),0,VLOOKUP(LOWER(F1172)&amp;H1172,Prices!A:C,2,0))</f>
        <v>7.27</v>
      </c>
      <c r="W1172" s="13">
        <f t="shared" si="622"/>
        <v>-8107.7071999999989</v>
      </c>
      <c r="X1172" s="13">
        <f t="shared" si="623"/>
        <v>315.00000000000261</v>
      </c>
      <c r="Y1172" s="43">
        <f t="shared" si="624"/>
        <v>-0.46703382488479256</v>
      </c>
      <c r="Z1172" s="49"/>
      <c r="AA1172" s="24"/>
    </row>
    <row r="1173" spans="1:27" s="13" customFormat="1" x14ac:dyDescent="0.2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2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9.68</v>
      </c>
      <c r="V1174" s="13">
        <f>IF(ISNA(VLOOKUP(LOWER(F1174)&amp;H1174,Prices!A:C,2,0)),0,VLOOKUP(LOWER(F1174)&amp;H1174,Prices!A:C,2,0))</f>
        <v>9.67</v>
      </c>
      <c r="W1174" s="13">
        <f t="shared" si="622"/>
        <v>1044.1186000000018</v>
      </c>
      <c r="X1174" s="13">
        <f t="shared" si="623"/>
        <v>14.99999999999968</v>
      </c>
      <c r="Y1174" s="43">
        <f t="shared" si="624"/>
        <v>6.7059640333975698E-2</v>
      </c>
      <c r="Z1174" s="49"/>
      <c r="AA1174" s="24"/>
    </row>
    <row r="1175" spans="1:27" s="13" customFormat="1" x14ac:dyDescent="0.2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2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18.82</v>
      </c>
      <c r="V1176" s="13">
        <f>IF(ISNA(VLOOKUP(LOWER(F1176)&amp;H1176,Prices!A:C,2,0)),0,VLOOKUP(LOWER(F1176)&amp;H1176,Prices!A:C,2,0))</f>
        <v>18.350000000000001</v>
      </c>
      <c r="W1176" s="13">
        <f t="shared" si="622"/>
        <v>-5621.9300000000021</v>
      </c>
      <c r="X1176" s="13">
        <f t="shared" si="623"/>
        <v>704.99999999999829</v>
      </c>
      <c r="Y1176" s="43">
        <f t="shared" si="624"/>
        <v>-0.25635795713634302</v>
      </c>
      <c r="Z1176" s="49"/>
      <c r="AA1176" s="24"/>
    </row>
    <row r="1177" spans="1:27" s="13" customFormat="1" x14ac:dyDescent="0.2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15.41</v>
      </c>
      <c r="V1177" s="13">
        <f>IF(ISNA(VLOOKUP(LOWER(F1177)&amp;H1177,Prices!A:C,2,0)),0,VLOOKUP(LOWER(F1177)&amp;H1177,Prices!A:C,2,0))</f>
        <v>15.29</v>
      </c>
      <c r="W1177" s="13">
        <f t="shared" si="622"/>
        <v>8992.3194999999996</v>
      </c>
      <c r="X1177" s="13">
        <f t="shared" si="623"/>
        <v>300.0000000000025</v>
      </c>
      <c r="Y1177" s="43">
        <f t="shared" si="624"/>
        <v>0.19021299841353781</v>
      </c>
      <c r="Z1177" s="49"/>
      <c r="AA1177" s="24"/>
    </row>
    <row r="1178" spans="1:27" s="13" customFormat="1" x14ac:dyDescent="0.2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33.9</v>
      </c>
      <c r="V1178" s="13">
        <f>IF(ISNA(VLOOKUP(LOWER(F1178)&amp;H1178,Prices!A:C,2,0)),0,VLOOKUP(LOWER(F1178)&amp;H1178,Prices!A:C,2,0))</f>
        <v>33.840000000000003</v>
      </c>
      <c r="W1178" s="13">
        <f t="shared" si="622"/>
        <v>201.60161999999886</v>
      </c>
      <c r="X1178" s="13">
        <f t="shared" si="623"/>
        <v>41.999999999996618</v>
      </c>
      <c r="Y1178" s="43">
        <f t="shared" si="624"/>
        <v>8.428513733851702E-3</v>
      </c>
      <c r="Z1178" s="49"/>
      <c r="AA1178" s="24"/>
    </row>
    <row r="1179" spans="1:27" s="13" customFormat="1" x14ac:dyDescent="0.2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7.36</v>
      </c>
      <c r="V1179" s="13">
        <f>IF(ISNA(VLOOKUP(LOWER(F1179)&amp;H1179,Prices!A:C,2,0)),0,VLOOKUP(LOWER(F1179)&amp;H1179,Prices!A:C,2,0))</f>
        <v>7.27</v>
      </c>
      <c r="W1179" s="13">
        <f t="shared" si="622"/>
        <v>-8107.7071999999989</v>
      </c>
      <c r="X1179" s="13">
        <f t="shared" si="623"/>
        <v>315.00000000000261</v>
      </c>
      <c r="Y1179" s="43">
        <f t="shared" si="624"/>
        <v>-0.46703382488479256</v>
      </c>
      <c r="Z1179" s="49"/>
      <c r="AA1179" s="24"/>
    </row>
    <row r="1180" spans="1:27" s="13" customFormat="1" x14ac:dyDescent="0.2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12.99</v>
      </c>
      <c r="V1180" s="13">
        <f>IF(ISNA(VLOOKUP(LOWER(F1180)&amp;H1180,Prices!A:C,2,0)),0,VLOOKUP(LOWER(F1180)&amp;H1180,Prices!A:C,2,0))</f>
        <v>13.09</v>
      </c>
      <c r="W1180" s="13">
        <f t="shared" si="622"/>
        <v>958.67449999999974</v>
      </c>
      <c r="X1180" s="13">
        <f t="shared" si="623"/>
        <v>-9.9999999999999645</v>
      </c>
      <c r="Y1180" s="43">
        <f t="shared" si="624"/>
        <v>0.42139538461538451</v>
      </c>
      <c r="Z1180" s="49"/>
      <c r="AA1180" s="24"/>
    </row>
    <row r="1181" spans="1:27" s="13" customFormat="1" x14ac:dyDescent="0.2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29.3</v>
      </c>
      <c r="V1181" s="13">
        <f>IF(ISNA(VLOOKUP(LOWER(F1181)&amp;H1181,Prices!A:C,2,0)),0,VLOOKUP(LOWER(F1181)&amp;H1181,Prices!A:C,2,0))</f>
        <v>29.47</v>
      </c>
      <c r="W1181" s="13">
        <f t="shared" si="622"/>
        <v>-4740.2551999999996</v>
      </c>
      <c r="X1181" s="13">
        <f t="shared" si="623"/>
        <v>-169.99999999999815</v>
      </c>
      <c r="Y1181" s="43">
        <f t="shared" si="624"/>
        <v>-0.1914481098546042</v>
      </c>
      <c r="Z1181" s="49"/>
      <c r="AA1181" s="24"/>
    </row>
    <row r="1182" spans="1:27" s="13" customFormat="1" x14ac:dyDescent="0.2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29.3</v>
      </c>
      <c r="V1182" s="13">
        <f>IF(ISNA(VLOOKUP(LOWER(F1182)&amp;H1182,Prices!A:C,2,0)),0,VLOOKUP(LOWER(F1182)&amp;H1182,Prices!A:C,2,0))</f>
        <v>29.47</v>
      </c>
      <c r="W1182" s="13">
        <f t="shared" si="622"/>
        <v>-9490.4021999999986</v>
      </c>
      <c r="X1182" s="13">
        <f t="shared" si="623"/>
        <v>-339.99999999999631</v>
      </c>
      <c r="Y1182" s="43">
        <f t="shared" si="624"/>
        <v>-0.1916865724096142</v>
      </c>
      <c r="Z1182" s="49"/>
      <c r="AA1182" s="24"/>
    </row>
    <row r="1183" spans="1:27" s="13" customFormat="1" x14ac:dyDescent="0.2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15.41</v>
      </c>
      <c r="V1183" s="13">
        <f>IF(ISNA(VLOOKUP(LOWER(F1183)&amp;H1183,Prices!A:C,2,0)),0,VLOOKUP(LOWER(F1183)&amp;H1183,Prices!A:C,2,0))</f>
        <v>15.29</v>
      </c>
      <c r="W1183" s="13">
        <f t="shared" si="622"/>
        <v>12868.907699999994</v>
      </c>
      <c r="X1183" s="13">
        <f t="shared" si="623"/>
        <v>420.00000000000347</v>
      </c>
      <c r="Y1183" s="43">
        <f t="shared" si="624"/>
        <v>0.19361931392462189</v>
      </c>
      <c r="Z1183" s="49"/>
      <c r="AA1183" s="24"/>
    </row>
    <row r="1184" spans="1:27" s="13" customFormat="1" x14ac:dyDescent="0.2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10.119999999999999</v>
      </c>
      <c r="V1184" s="13">
        <f>IF(ISNA(VLOOKUP(LOWER(F1184)&amp;H1184,Prices!A:C,2,0)),0,VLOOKUP(LOWER(F1184)&amp;H1184,Prices!A:C,2,0))</f>
        <v>10.11</v>
      </c>
      <c r="W1184" s="13">
        <f t="shared" si="622"/>
        <v>1403.2393999999986</v>
      </c>
      <c r="X1184" s="13">
        <f t="shared" si="623"/>
        <v>9.9999999999997868</v>
      </c>
      <c r="Y1184" s="43">
        <f t="shared" si="624"/>
        <v>0.12170333044232425</v>
      </c>
      <c r="Z1184" s="49"/>
      <c r="AA1184" s="24"/>
    </row>
    <row r="1185" spans="1:27" s="13" customFormat="1" x14ac:dyDescent="0.2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7.36</v>
      </c>
      <c r="V1185" s="13">
        <f>IF(ISNA(VLOOKUP(LOWER(F1185)&amp;H1185,Prices!A:C,2,0)),0,VLOOKUP(LOWER(F1185)&amp;H1185,Prices!A:C,2,0))</f>
        <v>7.27</v>
      </c>
      <c r="W1185" s="13">
        <f t="shared" si="622"/>
        <v>4694.8031999999994</v>
      </c>
      <c r="X1185" s="13">
        <f t="shared" si="623"/>
        <v>-180.00000000000148</v>
      </c>
      <c r="Y1185" s="43">
        <f t="shared" si="624"/>
        <v>0.47711414634146337</v>
      </c>
      <c r="Z1185" s="49"/>
      <c r="AA1185" s="24"/>
    </row>
    <row r="1186" spans="1:27" s="13" customFormat="1" x14ac:dyDescent="0.2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12.99</v>
      </c>
      <c r="V1186" s="13">
        <f>IF(ISNA(VLOOKUP(LOWER(F1186)&amp;H1186,Prices!A:C,2,0)),0,VLOOKUP(LOWER(F1186)&amp;H1186,Prices!A:C,2,0))</f>
        <v>13.09</v>
      </c>
      <c r="W1186" s="13">
        <f t="shared" si="622"/>
        <v>-17929.701999999997</v>
      </c>
      <c r="X1186" s="13">
        <f t="shared" si="623"/>
        <v>199.99999999999929</v>
      </c>
      <c r="Y1186" s="43">
        <f t="shared" si="624"/>
        <v>-0.40656920634920629</v>
      </c>
      <c r="Z1186" s="49"/>
      <c r="AA1186" s="24"/>
    </row>
    <row r="1187" spans="1:27" s="13" customFormat="1" x14ac:dyDescent="0.2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9.1199999999999992</v>
      </c>
      <c r="V1187" s="13">
        <f>IF(ISNA(VLOOKUP(LOWER(F1187)&amp;H1187,Prices!A:C,2,0)),0,VLOOKUP(LOWER(F1187)&amp;H1187,Prices!A:C,2,0))</f>
        <v>9.17</v>
      </c>
      <c r="W1187" s="13">
        <f t="shared" si="622"/>
        <v>7909.6379999999972</v>
      </c>
      <c r="X1187" s="13">
        <f t="shared" si="623"/>
        <v>300.00000000000426</v>
      </c>
      <c r="Y1187" s="43">
        <f t="shared" si="624"/>
        <v>0.16793286624203815</v>
      </c>
      <c r="Z1187" s="49"/>
      <c r="AA1187" s="24"/>
    </row>
    <row r="1188" spans="1:27" s="13" customFormat="1" x14ac:dyDescent="0.2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v>
      </c>
      <c r="V1188" s="13">
        <f>IF(ISNA(VLOOKUP(LOWER(F1188)&amp;H1188,Prices!A:C,2,0)),0,VLOOKUP(LOWER(F1188)&amp;H1188,Prices!A:C,2,0))</f>
        <v>10.42</v>
      </c>
      <c r="W1188" s="13">
        <f t="shared" si="622"/>
        <v>-1956.6420000000021</v>
      </c>
      <c r="X1188" s="13">
        <f t="shared" si="623"/>
        <v>-539.99999999999909</v>
      </c>
      <c r="Y1188" s="43">
        <f t="shared" si="624"/>
        <v>-5.8917253839205125E-2</v>
      </c>
      <c r="Z1188" s="49"/>
      <c r="AA1188" s="24"/>
    </row>
    <row r="1189" spans="1:27" s="13" customFormat="1" x14ac:dyDescent="0.2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14.74</v>
      </c>
      <c r="V1189" s="13">
        <f>IF(ISNA(VLOOKUP(LOWER(F1189)&amp;H1189,Prices!A:C,2,0)),0,VLOOKUP(LOWER(F1189)&amp;H1189,Prices!A:C,2,0))</f>
        <v>14.7</v>
      </c>
      <c r="W1189" s="13">
        <f t="shared" si="622"/>
        <v>489.56889999999743</v>
      </c>
      <c r="X1189" s="13">
        <f t="shared" si="623"/>
        <v>-60.000000000001386</v>
      </c>
      <c r="Y1189" s="43">
        <f t="shared" si="624"/>
        <v>2.2712544653212593E-2</v>
      </c>
      <c r="Z1189" s="49"/>
      <c r="AA1189" s="24"/>
    </row>
    <row r="1190" spans="1:27" s="13" customFormat="1" x14ac:dyDescent="0.2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15</v>
      </c>
      <c r="V1190" s="13">
        <f>IF(ISNA(VLOOKUP(LOWER(F1190)&amp;H1190,Prices!A:C,2,0)),0,VLOOKUP(LOWER(F1190)&amp;H1190,Prices!A:C,2,0))</f>
        <v>14.78</v>
      </c>
      <c r="W1190" s="13">
        <f t="shared" si="622"/>
        <v>3951.9239999999963</v>
      </c>
      <c r="X1190" s="13">
        <f t="shared" si="623"/>
        <v>-660.00000000000193</v>
      </c>
      <c r="Y1190" s="43">
        <f t="shared" si="624"/>
        <v>9.7868350668647755E-2</v>
      </c>
      <c r="Z1190" s="49"/>
      <c r="AA1190" s="24"/>
    </row>
    <row r="1191" spans="1:27" s="13" customFormat="1" x14ac:dyDescent="0.2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14.74</v>
      </c>
      <c r="V1191" s="13">
        <f>IF(ISNA(VLOOKUP(LOWER(F1191)&amp;H1191,Prices!A:C,2,0)),0,VLOOKUP(LOWER(F1191)&amp;H1191,Prices!A:C,2,0))</f>
        <v>14.7</v>
      </c>
      <c r="W1191" s="13">
        <f t="shared" si="622"/>
        <v>1384.1380000000036</v>
      </c>
      <c r="X1191" s="13">
        <f t="shared" si="623"/>
        <v>-200.0000000000046</v>
      </c>
      <c r="Y1191" s="43">
        <f t="shared" si="624"/>
        <v>1.9197475728155389E-2</v>
      </c>
      <c r="Z1191" s="49"/>
      <c r="AA1191" s="24"/>
    </row>
    <row r="1192" spans="1:27" s="13" customFormat="1" x14ac:dyDescent="0.2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12.88</v>
      </c>
      <c r="W1192" s="13">
        <f t="shared" si="622"/>
        <v>-5326.2159999999985</v>
      </c>
      <c r="X1192" s="13">
        <f t="shared" si="623"/>
        <v>-39.999999999999147</v>
      </c>
      <c r="Y1192" s="43">
        <f t="shared" si="624"/>
        <v>-0.17137117117117112</v>
      </c>
      <c r="Z1192" s="49"/>
      <c r="AA1192" s="24"/>
    </row>
    <row r="1193" spans="1:27" s="13" customFormat="1" x14ac:dyDescent="0.2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32.409999999999997</v>
      </c>
      <c r="V1193" s="13">
        <f>IF(ISNA(VLOOKUP(LOWER(F1193)&amp;H1193,Prices!A:C,2,0)),0,VLOOKUP(LOWER(F1193)&amp;H1193,Prices!A:C,2,0))</f>
        <v>33.11</v>
      </c>
      <c r="W1193" s="13">
        <f t="shared" si="622"/>
        <v>25391.0196</v>
      </c>
      <c r="X1193" s="13">
        <f t="shared" si="623"/>
        <v>1400.0000000000057</v>
      </c>
      <c r="Y1193" s="43">
        <f t="shared" si="624"/>
        <v>0.62202399804017638</v>
      </c>
      <c r="Z1193" s="49"/>
      <c r="AA1193" s="24"/>
    </row>
    <row r="1194" spans="1:27" s="13" customFormat="1" x14ac:dyDescent="0.2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64.2</v>
      </c>
      <c r="V1194" s="13">
        <f>IF(ISNA(VLOOKUP(LOWER(F1194)&amp;H1194,Prices!A:C,2,0)),0,VLOOKUP(LOWER(F1194)&amp;H1194,Prices!A:C,2,0))</f>
        <v>66.02</v>
      </c>
      <c r="W1194" s="13">
        <f t="shared" si="622"/>
        <v>11457.998999999994</v>
      </c>
      <c r="X1194" s="13">
        <f t="shared" si="623"/>
        <v>1819.9999999999932</v>
      </c>
      <c r="Y1194" s="43">
        <f t="shared" si="624"/>
        <v>0.21004581118240137</v>
      </c>
      <c r="Z1194" s="49"/>
      <c r="AA1194" s="24"/>
    </row>
    <row r="1195" spans="1:27" s="13" customFormat="1" x14ac:dyDescent="0.2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v>
      </c>
      <c r="V1195" s="13">
        <f>IF(ISNA(VLOOKUP(LOWER(F1195)&amp;H1195,Prices!A:C,2,0)),0,VLOOKUP(LOWER(F1195)&amp;H1195,Prices!A:C,2,0))</f>
        <v>70.14</v>
      </c>
      <c r="W1195" s="13">
        <f t="shared" si="622"/>
        <v>20130.000000000004</v>
      </c>
      <c r="X1195" s="13">
        <f t="shared" si="623"/>
        <v>2140.0000000000005</v>
      </c>
      <c r="Y1195" s="43">
        <f t="shared" si="624"/>
        <v>0.40260000000000007</v>
      </c>
      <c r="Z1195" s="49"/>
      <c r="AA1195" s="24"/>
    </row>
    <row r="1196" spans="1:27" s="13" customFormat="1" x14ac:dyDescent="0.2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40.04</v>
      </c>
      <c r="V1196" s="13">
        <f>IF(ISNA(VLOOKUP(LOWER(F1196)&amp;H1196,Prices!A:C,2,0)),0,VLOOKUP(LOWER(F1196)&amp;H1196,Prices!A:C,2,0))</f>
        <v>39.200000000000003</v>
      </c>
      <c r="W1196" s="13">
        <f t="shared" si="622"/>
        <v>-8060.7965600000061</v>
      </c>
      <c r="X1196" s="13">
        <f t="shared" si="623"/>
        <v>671.99999999999704</v>
      </c>
      <c r="Y1196" s="43">
        <f t="shared" si="624"/>
        <v>-0.3455416906721539</v>
      </c>
      <c r="Z1196" s="49"/>
      <c r="AA1196" s="24"/>
    </row>
    <row r="1197" spans="1:27" s="13" customFormat="1" x14ac:dyDescent="0.2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11.26</v>
      </c>
      <c r="V1197" s="13">
        <f>IF(ISNA(VLOOKUP(LOWER(F1197)&amp;H1197,Prices!A:C,2,0)),0,VLOOKUP(LOWER(F1197)&amp;H1197,Prices!A:C,2,0))</f>
        <v>10.9</v>
      </c>
      <c r="W1197" s="13">
        <f t="shared" si="622"/>
        <v>993.09000000000049</v>
      </c>
      <c r="X1197" s="13">
        <f t="shared" si="623"/>
        <v>359.99999999999943</v>
      </c>
      <c r="Y1197" s="43">
        <f t="shared" si="624"/>
        <v>8.3382871536523975E-2</v>
      </c>
      <c r="Z1197" s="49"/>
      <c r="AA1197" s="24"/>
    </row>
    <row r="1198" spans="1:27" s="13" customFormat="1" x14ac:dyDescent="0.2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40.39</v>
      </c>
      <c r="V1198" s="13">
        <f>IF(ISNA(VLOOKUP(LOWER(F1198)&amp;H1198,Prices!A:C,2,0)),0,VLOOKUP(LOWER(F1198)&amp;H1198,Prices!A:C,2,0))</f>
        <v>39.82</v>
      </c>
      <c r="W1198" s="13">
        <f t="shared" si="622"/>
        <v>2842.1600000000003</v>
      </c>
      <c r="X1198" s="13">
        <f t="shared" si="623"/>
        <v>57.000000000000028</v>
      </c>
      <c r="Y1198" s="43">
        <f t="shared" si="624"/>
        <v>0.41576360444704508</v>
      </c>
      <c r="Z1198" s="49"/>
      <c r="AA1198" s="24"/>
    </row>
    <row r="1199" spans="1:27" s="13" customFormat="1" x14ac:dyDescent="0.2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9.68</v>
      </c>
      <c r="V1199" s="13">
        <f>IF(ISNA(VLOOKUP(LOWER(F1199)&amp;H1199,Prices!A:C,2,0)),0,VLOOKUP(LOWER(F1199)&amp;H1199,Prices!A:C,2,0))</f>
        <v>9.67</v>
      </c>
      <c r="W1199" s="13">
        <f t="shared" si="622"/>
        <v>1882.2653999999961</v>
      </c>
      <c r="X1199" s="13">
        <f t="shared" si="623"/>
        <v>29.999999999999361</v>
      </c>
      <c r="Y1199" s="43">
        <f t="shared" si="624"/>
        <v>6.0855654704170585E-2</v>
      </c>
      <c r="Z1199" s="49"/>
      <c r="AA1199" s="24"/>
    </row>
    <row r="1200" spans="1:27" s="13" customFormat="1" x14ac:dyDescent="0.2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6.4</v>
      </c>
      <c r="V1200" s="13">
        <f>IF(ISNA(VLOOKUP(LOWER(F1200)&amp;H1200,Prices!A:C,2,0)),0,VLOOKUP(LOWER(F1200)&amp;H1200,Prices!A:C,2,0))</f>
        <v>6.3</v>
      </c>
      <c r="W1200" s="13">
        <f t="shared" si="622"/>
        <v>2832.7000000000003</v>
      </c>
      <c r="X1200" s="13">
        <f t="shared" si="623"/>
        <v>150.0000000000008</v>
      </c>
      <c r="Y1200" s="43">
        <f t="shared" si="624"/>
        <v>0.23030081300813013</v>
      </c>
      <c r="Z1200" s="49"/>
      <c r="AA1200" s="24"/>
    </row>
    <row r="1201" spans="1:27" s="13" customFormat="1" x14ac:dyDescent="0.2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6.4</v>
      </c>
      <c r="V1201" s="13">
        <f>IF(ISNA(VLOOKUP(LOWER(F1201)&amp;H1201,Prices!A:C,2,0)),0,VLOOKUP(LOWER(F1201)&amp;H1201,Prices!A:C,2,0))</f>
        <v>6.3</v>
      </c>
      <c r="W1201" s="13">
        <f t="shared" si="622"/>
        <v>4891.1800000000021</v>
      </c>
      <c r="X1201" s="13">
        <f t="shared" si="623"/>
        <v>300.00000000000159</v>
      </c>
      <c r="Y1201" s="43">
        <f t="shared" si="624"/>
        <v>0.20533921074727129</v>
      </c>
      <c r="Z1201" s="49"/>
      <c r="AA1201" s="24"/>
    </row>
    <row r="1202" spans="1:27" s="13" customFormat="1" x14ac:dyDescent="0.2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23.31</v>
      </c>
      <c r="V1202" s="13">
        <f>IF(ISNA(VLOOKUP(LOWER(F1202)&amp;H1202,Prices!A:C,2,0)),0,VLOOKUP(LOWER(F1202)&amp;H1202,Prices!A:C,2,0))</f>
        <v>23.2</v>
      </c>
      <c r="W1202" s="13">
        <f t="shared" ref="W1202:W1248" si="629">IF(I1202="B",(V1202+T1202)*K1202,(V1202+T1202)*K1202)</f>
        <v>1248.4200000000005</v>
      </c>
      <c r="X1202" s="13">
        <f t="shared" ref="X1202:X1248" si="630">K1202*(V1202-U1202)</f>
        <v>10.999999999999943</v>
      </c>
      <c r="Y1202" s="43">
        <f t="shared" ref="Y1202:Y1248" si="631">W1202/O1202</f>
        <v>0.34901313950237639</v>
      </c>
      <c r="Z1202" s="49"/>
      <c r="AA1202" s="24"/>
    </row>
    <row r="1203" spans="1:27" s="13" customFormat="1" x14ac:dyDescent="0.2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7.36</v>
      </c>
      <c r="V1203" s="13">
        <f>IF(ISNA(VLOOKUP(LOWER(F1203)&amp;H1203,Prices!A:C,2,0)),0,VLOOKUP(LOWER(F1203)&amp;H1203,Prices!A:C,2,0))</f>
        <v>7.27</v>
      </c>
      <c r="W1203" s="13">
        <f t="shared" si="629"/>
        <v>-2260.1203999999998</v>
      </c>
      <c r="X1203" s="13">
        <f t="shared" si="630"/>
        <v>90.000000000000739</v>
      </c>
      <c r="Y1203" s="43">
        <f t="shared" si="631"/>
        <v>-0.45022318725099597</v>
      </c>
      <c r="Z1203" s="49"/>
      <c r="AA1203" s="24"/>
    </row>
    <row r="1204" spans="1:27" s="13" customFormat="1" x14ac:dyDescent="0.2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9.1199999999999992</v>
      </c>
      <c r="V1204" s="13">
        <f>IF(ISNA(VLOOKUP(LOWER(F1204)&amp;H1204,Prices!A:C,2,0)),0,VLOOKUP(LOWER(F1204)&amp;H1204,Prices!A:C,2,0))</f>
        <v>9.17</v>
      </c>
      <c r="W1204" s="13">
        <f t="shared" si="629"/>
        <v>-906.63046000000008</v>
      </c>
      <c r="X1204" s="13">
        <f t="shared" si="630"/>
        <v>-35.000000000000497</v>
      </c>
      <c r="Y1204" s="43">
        <f t="shared" si="631"/>
        <v>-0.16415543364113708</v>
      </c>
      <c r="Z1204" s="49"/>
      <c r="AA1204" s="24"/>
    </row>
    <row r="1205" spans="1:27" s="13" customFormat="1" x14ac:dyDescent="0.2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17.52</v>
      </c>
      <c r="V1205" s="13">
        <f>IF(ISNA(VLOOKUP(LOWER(F1205)&amp;H1205,Prices!A:C,2,0)),0,VLOOKUP(LOWER(F1205)&amp;H1205,Prices!A:C,2,0))</f>
        <v>17.46</v>
      </c>
      <c r="W1205" s="13">
        <f t="shared" si="629"/>
        <v>3032.9843999999985</v>
      </c>
      <c r="X1205" s="13">
        <f t="shared" si="630"/>
        <v>29.999999999999361</v>
      </c>
      <c r="Y1205" s="43">
        <f t="shared" si="631"/>
        <v>0.25746896434634964</v>
      </c>
      <c r="Z1205" s="49"/>
      <c r="AA1205" s="24"/>
    </row>
    <row r="1206" spans="1:27" s="13" customFormat="1" x14ac:dyDescent="0.2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9.68</v>
      </c>
      <c r="V1206" s="13">
        <f>IF(ISNA(VLOOKUP(LOWER(F1206)&amp;H1206,Prices!A:C,2,0)),0,VLOOKUP(LOWER(F1206)&amp;H1206,Prices!A:C,2,0))</f>
        <v>9.67</v>
      </c>
      <c r="W1206" s="13">
        <f t="shared" si="629"/>
        <v>834.33279999999945</v>
      </c>
      <c r="X1206" s="13">
        <f t="shared" si="630"/>
        <v>14.99999999999968</v>
      </c>
      <c r="Y1206" s="43">
        <f t="shared" si="631"/>
        <v>5.431854166666663E-2</v>
      </c>
      <c r="Z1206" s="49"/>
      <c r="AA1206" s="24"/>
    </row>
    <row r="1207" spans="1:27" s="13" customFormat="1" x14ac:dyDescent="0.2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15.41</v>
      </c>
      <c r="V1207" s="13">
        <f>IF(ISNA(VLOOKUP(LOWER(F1207)&amp;H1207,Prices!A:C,2,0)),0,VLOOKUP(LOWER(F1207)&amp;H1207,Prices!A:C,2,0))</f>
        <v>15.29</v>
      </c>
      <c r="W1207" s="13">
        <f t="shared" si="629"/>
        <v>3116.2013999999976</v>
      </c>
      <c r="X1207" s="13">
        <f t="shared" si="630"/>
        <v>120.00000000000099</v>
      </c>
      <c r="Y1207" s="43">
        <f t="shared" si="631"/>
        <v>0.16908309278350503</v>
      </c>
      <c r="Z1207" s="49"/>
      <c r="AA1207" s="24"/>
    </row>
    <row r="1208" spans="1:27" s="13" customFormat="1" x14ac:dyDescent="0.2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15</v>
      </c>
      <c r="V1208" s="13">
        <f>IF(ISNA(VLOOKUP(LOWER(F1208)&amp;H1208,Prices!A:C,2,0)),0,VLOOKUP(LOWER(F1208)&amp;H1208,Prices!A:C,2,0))</f>
        <v>14.78</v>
      </c>
      <c r="W1208" s="13">
        <f t="shared" si="629"/>
        <v>-2319.8799999999997</v>
      </c>
      <c r="X1208" s="13">
        <f t="shared" si="630"/>
        <v>330.00000000000097</v>
      </c>
      <c r="Y1208" s="43">
        <f t="shared" si="631"/>
        <v>-0.1167235220125786</v>
      </c>
      <c r="Z1208" s="49"/>
      <c r="AA1208" s="24"/>
    </row>
    <row r="1209" spans="1:27" s="13" customFormat="1" x14ac:dyDescent="0.2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27.51</v>
      </c>
      <c r="V1209" s="13">
        <f>IF(ISNA(VLOOKUP(LOWER(F1209)&amp;H1209,Prices!A:C,2,0)),0,VLOOKUP(LOWER(F1209)&amp;H1209,Prices!A:C,2,0))</f>
        <v>27.51</v>
      </c>
      <c r="W1209" s="13">
        <f t="shared" si="629"/>
        <v>-1724.6707999999999</v>
      </c>
      <c r="X1209" s="13">
        <f t="shared" si="630"/>
        <v>0</v>
      </c>
      <c r="Y1209" s="43">
        <f t="shared" si="631"/>
        <v>-0.26371113149847092</v>
      </c>
      <c r="Z1209" s="49"/>
      <c r="AA1209" s="24"/>
    </row>
    <row r="1210" spans="1:27" s="13" customFormat="1" x14ac:dyDescent="0.2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46.84</v>
      </c>
      <c r="V1210" s="13">
        <f>IF(ISNA(VLOOKUP(LOWER(F1210)&amp;H1210,Prices!A:C,2,0)),0,VLOOKUP(LOWER(F1210)&amp;H1210,Prices!A:C,2,0))</f>
        <v>45.84</v>
      </c>
      <c r="W1210" s="13">
        <f t="shared" si="629"/>
        <v>-6283.4563799999933</v>
      </c>
      <c r="X1210" s="13">
        <f t="shared" si="630"/>
        <v>-900</v>
      </c>
      <c r="Y1210" s="43">
        <f t="shared" si="631"/>
        <v>-0.13220257905699664</v>
      </c>
      <c r="Z1210" s="49"/>
      <c r="AA1210" s="24"/>
    </row>
    <row r="1211" spans="1:27" s="13" customFormat="1" x14ac:dyDescent="0.2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4.96</v>
      </c>
      <c r="W1211" s="13">
        <f t="shared" si="629"/>
        <v>-5617.9452199999987</v>
      </c>
      <c r="X1211" s="13">
        <f t="shared" si="630"/>
        <v>-88.999999999998096</v>
      </c>
      <c r="Y1211" s="43">
        <f t="shared" si="631"/>
        <v>-0.11292125223613593</v>
      </c>
      <c r="Z1211" s="49"/>
      <c r="AA1211" s="24"/>
    </row>
    <row r="1212" spans="1:27" s="13" customFormat="1" x14ac:dyDescent="0.2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2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11.11</v>
      </c>
      <c r="W1213" s="13">
        <f t="shared" si="629"/>
        <v>-20055.786400000005</v>
      </c>
      <c r="X1213" s="13">
        <f t="shared" si="630"/>
        <v>-208.00000000000017</v>
      </c>
      <c r="Y1213" s="43">
        <f t="shared" si="631"/>
        <v>-0.40987056323060583</v>
      </c>
      <c r="Z1213" s="49"/>
      <c r="AA1213" s="24"/>
    </row>
    <row r="1214" spans="1:27" s="13" customFormat="1" x14ac:dyDescent="0.2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4.96</v>
      </c>
      <c r="W1214" s="13">
        <f t="shared" si="629"/>
        <v>-2605.4487999999978</v>
      </c>
      <c r="X1214" s="13">
        <f t="shared" si="630"/>
        <v>-39.999999999999147</v>
      </c>
      <c r="Y1214" s="43">
        <f t="shared" si="631"/>
        <v>-0.11610734402852041</v>
      </c>
      <c r="Z1214" s="49"/>
      <c r="AA1214" s="24"/>
    </row>
    <row r="1215" spans="1:27" s="13" customFormat="1" x14ac:dyDescent="0.2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40.39</v>
      </c>
      <c r="V1215" s="13">
        <f>IF(ISNA(VLOOKUP(LOWER(F1215)&amp;H1215,Prices!A:C,2,0)),0,VLOOKUP(LOWER(F1215)&amp;H1215,Prices!A:C,2,0))</f>
        <v>39.82</v>
      </c>
      <c r="W1215" s="13">
        <f t="shared" si="629"/>
        <v>-10749.334400000002</v>
      </c>
      <c r="X1215" s="13">
        <f t="shared" si="630"/>
        <v>-228.00000000000011</v>
      </c>
      <c r="Y1215" s="43">
        <f t="shared" si="631"/>
        <v>-0.40301943611277746</v>
      </c>
      <c r="Z1215" s="49"/>
      <c r="AA1215" s="24"/>
    </row>
    <row r="1216" spans="1:27" s="13" customFormat="1" x14ac:dyDescent="0.2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4.96</v>
      </c>
      <c r="W1216" s="13">
        <f t="shared" si="629"/>
        <v>-2953.495439999997</v>
      </c>
      <c r="X1216" s="13">
        <f t="shared" si="630"/>
        <v>-43.999999999999062</v>
      </c>
      <c r="Y1216" s="43">
        <f t="shared" si="631"/>
        <v>-0.11922716938478915</v>
      </c>
      <c r="Z1216" s="49"/>
      <c r="AA1216" s="24"/>
    </row>
    <row r="1217" spans="1:27" s="13" customFormat="1" x14ac:dyDescent="0.2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40.39</v>
      </c>
      <c r="V1217" s="13">
        <f>IF(ISNA(VLOOKUP(LOWER(F1217)&amp;H1217,Prices!A:C,2,0)),0,VLOOKUP(LOWER(F1217)&amp;H1217,Prices!A:C,2,0))</f>
        <v>39.82</v>
      </c>
      <c r="W1217" s="13">
        <f t="shared" si="629"/>
        <v>-10717.327999999994</v>
      </c>
      <c r="X1217" s="13">
        <f t="shared" si="630"/>
        <v>-228.00000000000011</v>
      </c>
      <c r="Y1217" s="43">
        <f t="shared" si="631"/>
        <v>-0.40230210210210193</v>
      </c>
      <c r="Z1217" s="49"/>
      <c r="AA1217" s="24"/>
    </row>
    <row r="1218" spans="1:27" s="13" customFormat="1" x14ac:dyDescent="0.2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2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40.39</v>
      </c>
      <c r="V1219" s="13">
        <f>IF(ISNA(VLOOKUP(LOWER(F1219)&amp;H1219,Prices!A:C,2,0)),0,VLOOKUP(LOWER(F1219)&amp;H1219,Prices!A:C,2,0))</f>
        <v>39.82</v>
      </c>
      <c r="W1219" s="13">
        <f t="shared" si="629"/>
        <v>-18902.353400000004</v>
      </c>
      <c r="X1219" s="13">
        <f t="shared" si="630"/>
        <v>-399.00000000000023</v>
      </c>
      <c r="Y1219" s="43">
        <f t="shared" si="631"/>
        <v>-0.40418143990420602</v>
      </c>
      <c r="Z1219" s="49"/>
      <c r="AA1219" s="24"/>
    </row>
    <row r="1220" spans="1:27" s="13" customFormat="1" x14ac:dyDescent="0.2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46.84</v>
      </c>
      <c r="V1220" s="13">
        <f>IF(ISNA(VLOOKUP(LOWER(F1220)&amp;H1220,Prices!A:C,2,0)),0,VLOOKUP(LOWER(F1220)&amp;H1220,Prices!A:C,2,0))</f>
        <v>45.84</v>
      </c>
      <c r="W1220" s="13">
        <f t="shared" si="629"/>
        <v>-6553.5157800000006</v>
      </c>
      <c r="X1220" s="13">
        <f t="shared" si="630"/>
        <v>-900</v>
      </c>
      <c r="Y1220" s="43">
        <f t="shared" si="631"/>
        <v>-0.13710570890604407</v>
      </c>
      <c r="Z1220" s="49"/>
      <c r="AA1220" s="24"/>
    </row>
    <row r="1221" spans="1:27" s="13" customFormat="1" x14ac:dyDescent="0.2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4.96</v>
      </c>
      <c r="W1221" s="13">
        <f t="shared" si="629"/>
        <v>-425.06792000000007</v>
      </c>
      <c r="X1221" s="13">
        <f t="shared" si="630"/>
        <v>-5.9999999999998721</v>
      </c>
      <c r="Y1221" s="43">
        <f t="shared" si="631"/>
        <v>-0.12516723203769142</v>
      </c>
      <c r="Z1221" s="49"/>
      <c r="AA1221" s="24"/>
    </row>
    <row r="1222" spans="1:27" s="13" customFormat="1" x14ac:dyDescent="0.2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11.94</v>
      </c>
      <c r="V1222" s="13">
        <f>IF(ISNA(VLOOKUP(LOWER(F1222)&amp;H1222,Prices!A:C,2,0)),0,VLOOKUP(LOWER(F1222)&amp;H1222,Prices!A:C,2,0))</f>
        <v>11.88</v>
      </c>
      <c r="W1222" s="13">
        <f t="shared" si="629"/>
        <v>-11727.709199999996</v>
      </c>
      <c r="X1222" s="13">
        <f t="shared" si="630"/>
        <v>-185.99999999999602</v>
      </c>
      <c r="Y1222" s="43">
        <f t="shared" si="631"/>
        <v>-0.24157931034482749</v>
      </c>
      <c r="Z1222" s="49"/>
      <c r="AA1222" s="24"/>
    </row>
    <row r="1223" spans="1:27" s="13" customFormat="1" x14ac:dyDescent="0.2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40.39</v>
      </c>
      <c r="V1223" s="13">
        <f>IF(ISNA(VLOOKUP(LOWER(F1223)&amp;H1223,Prices!A:C,2,0)),0,VLOOKUP(LOWER(F1223)&amp;H1223,Prices!A:C,2,0))</f>
        <v>39.82</v>
      </c>
      <c r="W1223" s="13">
        <f t="shared" si="629"/>
        <v>-19007.374399999993</v>
      </c>
      <c r="X1223" s="13">
        <f t="shared" si="630"/>
        <v>-399.00000000000023</v>
      </c>
      <c r="Y1223" s="43">
        <f t="shared" si="631"/>
        <v>-0.40551660692951008</v>
      </c>
      <c r="Z1223" s="49"/>
      <c r="AA1223" s="24"/>
    </row>
    <row r="1224" spans="1:27" s="13" customFormat="1" x14ac:dyDescent="0.2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33.9</v>
      </c>
      <c r="V1224" s="13">
        <f>IF(ISNA(VLOOKUP(LOWER(F1224)&amp;H1224,Prices!A:C,2,0)),0,VLOOKUP(LOWER(F1224)&amp;H1224,Prices!A:C,2,0))</f>
        <v>33.840000000000003</v>
      </c>
      <c r="W1224" s="13">
        <f t="shared" si="629"/>
        <v>-73.665119999999717</v>
      </c>
      <c r="X1224" s="13">
        <f t="shared" si="630"/>
        <v>35.999999999997101</v>
      </c>
      <c r="Y1224" s="43">
        <f t="shared" si="631"/>
        <v>-3.6367061611374267E-3</v>
      </c>
      <c r="Z1224" s="49"/>
      <c r="AA1224" s="24"/>
    </row>
    <row r="1225" spans="1:27" s="13" customFormat="1" x14ac:dyDescent="0.2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64.2</v>
      </c>
      <c r="V1225" s="13">
        <f>IF(ISNA(VLOOKUP(LOWER(F1225)&amp;H1225,Prices!A:C,2,0)),0,VLOOKUP(LOWER(F1225)&amp;H1225,Prices!A:C,2,0))</f>
        <v>66.02</v>
      </c>
      <c r="W1225" s="13">
        <f t="shared" si="629"/>
        <v>-6042.9400000000014</v>
      </c>
      <c r="X1225" s="13">
        <f t="shared" si="630"/>
        <v>-909.99999999999659</v>
      </c>
      <c r="Y1225" s="43">
        <f t="shared" si="631"/>
        <v>-0.22381259259259265</v>
      </c>
      <c r="Z1225" s="49"/>
      <c r="AA1225" s="24"/>
    </row>
    <row r="1226" spans="1:27" s="13" customFormat="1" x14ac:dyDescent="0.2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7.36</v>
      </c>
      <c r="V1226" s="13">
        <f>IF(ISNA(VLOOKUP(LOWER(F1226)&amp;H1226,Prices!A:C,2,0)),0,VLOOKUP(LOWER(F1226)&amp;H1226,Prices!A:C,2,0))</f>
        <v>7.27</v>
      </c>
      <c r="W1226" s="13">
        <f t="shared" si="629"/>
        <v>-2250.1305999999995</v>
      </c>
      <c r="X1226" s="13">
        <f t="shared" si="630"/>
        <v>90.000000000000739</v>
      </c>
      <c r="Y1226" s="43">
        <f t="shared" si="631"/>
        <v>-0.44734206759443329</v>
      </c>
      <c r="Z1226" s="49"/>
      <c r="AA1226" s="24"/>
    </row>
    <row r="1227" spans="1:27" s="13" customFormat="1" x14ac:dyDescent="0.2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9.1199999999999992</v>
      </c>
      <c r="V1227" s="13">
        <f>IF(ISNA(VLOOKUP(LOWER(F1227)&amp;H1227,Prices!A:C,2,0)),0,VLOOKUP(LOWER(F1227)&amp;H1227,Prices!A:C,2,0))</f>
        <v>9.17</v>
      </c>
      <c r="W1227" s="13">
        <f t="shared" si="629"/>
        <v>-1051.4259200000006</v>
      </c>
      <c r="X1227" s="13">
        <f t="shared" si="630"/>
        <v>-40.000000000000568</v>
      </c>
      <c r="Y1227" s="43">
        <f t="shared" si="631"/>
        <v>-0.16699903430749691</v>
      </c>
      <c r="Z1227" s="49"/>
      <c r="AA1227" s="24"/>
    </row>
    <row r="1228" spans="1:27" s="13" customFormat="1" x14ac:dyDescent="0.2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18.82</v>
      </c>
      <c r="V1228" s="13">
        <f>IF(ISNA(VLOOKUP(LOWER(F1228)&amp;H1228,Prices!A:C,2,0)),0,VLOOKUP(LOWER(F1228)&amp;H1228,Prices!A:C,2,0))</f>
        <v>18.350000000000001</v>
      </c>
      <c r="W1228" s="13">
        <f t="shared" si="629"/>
        <v>-3340.0300000000025</v>
      </c>
      <c r="X1228" s="13">
        <f t="shared" si="630"/>
        <v>469.99999999999886</v>
      </c>
      <c r="Y1228" s="43">
        <f t="shared" si="631"/>
        <v>-0.22222421823020641</v>
      </c>
      <c r="Z1228" s="49"/>
      <c r="AA1228" s="24"/>
    </row>
    <row r="1229" spans="1:27" s="13" customFormat="1" x14ac:dyDescent="0.2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2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9.1199999999999992</v>
      </c>
      <c r="V1230" s="13">
        <f>IF(ISNA(VLOOKUP(LOWER(F1230)&amp;H1230,Prices!A:C,2,0)),0,VLOOKUP(LOWER(F1230)&amp;H1230,Prices!A:C,2,0))</f>
        <v>9.17</v>
      </c>
      <c r="W1230" s="13">
        <f t="shared" si="629"/>
        <v>-1967.0460999999993</v>
      </c>
      <c r="X1230" s="13">
        <f t="shared" si="630"/>
        <v>-75.000000000001066</v>
      </c>
      <c r="Y1230" s="43">
        <f t="shared" si="631"/>
        <v>-0.16662821685726381</v>
      </c>
      <c r="Z1230" s="49"/>
      <c r="AA1230" s="24"/>
    </row>
    <row r="1231" spans="1:27" s="13" customFormat="1" x14ac:dyDescent="0.2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v>
      </c>
      <c r="V1231" s="13">
        <f>IF(ISNA(VLOOKUP(LOWER(F1231)&amp;H1231,Prices!A:C,2,0)),0,VLOOKUP(LOWER(F1231)&amp;H1231,Prices!A:C,2,0))</f>
        <v>70.14</v>
      </c>
      <c r="W1231" s="13">
        <f t="shared" si="629"/>
        <v>-9825.3349999999991</v>
      </c>
      <c r="X1231" s="13">
        <f t="shared" si="630"/>
        <v>-1070.0000000000002</v>
      </c>
      <c r="Y1231" s="43">
        <f t="shared" si="631"/>
        <v>-0.38873728981206723</v>
      </c>
      <c r="Z1231" s="49"/>
      <c r="AA1231" s="24"/>
    </row>
    <row r="1232" spans="1:27" s="13" customFormat="1" x14ac:dyDescent="0.2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14.74</v>
      </c>
      <c r="V1232" s="13">
        <f>IF(ISNA(VLOOKUP(LOWER(F1232)&amp;H1232,Prices!A:C,2,0)),0,VLOOKUP(LOWER(F1232)&amp;H1232,Prices!A:C,2,0))</f>
        <v>14.7</v>
      </c>
      <c r="W1232" s="13">
        <f t="shared" si="629"/>
        <v>-463.75615999999945</v>
      </c>
      <c r="X1232" s="13">
        <f t="shared" si="630"/>
        <v>72.000000000001663</v>
      </c>
      <c r="Y1232" s="43">
        <f t="shared" si="631"/>
        <v>-1.7817587213769765E-2</v>
      </c>
      <c r="Z1232" s="49"/>
      <c r="AA1232" s="24"/>
    </row>
    <row r="1233" spans="1:27" s="13" customFormat="1" x14ac:dyDescent="0.2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15</v>
      </c>
      <c r="V1233" s="13">
        <f>IF(ISNA(VLOOKUP(LOWER(F1233)&amp;H1233,Prices!A:C,2,0)),0,VLOOKUP(LOWER(F1233)&amp;H1233,Prices!A:C,2,0))</f>
        <v>14.78</v>
      </c>
      <c r="W1233" s="13">
        <f t="shared" si="629"/>
        <v>-2080.1199999999981</v>
      </c>
      <c r="X1233" s="13">
        <f t="shared" si="630"/>
        <v>330.00000000000097</v>
      </c>
      <c r="Y1233" s="43">
        <f t="shared" si="631"/>
        <v>-0.10341138453890122</v>
      </c>
      <c r="Z1233" s="49"/>
      <c r="AA1233" s="24"/>
    </row>
    <row r="1234" spans="1:27" s="13" customFormat="1" x14ac:dyDescent="0.2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64.2</v>
      </c>
      <c r="V1234" s="13">
        <f>IF(ISNA(VLOOKUP(LOWER(F1234)&amp;H1234,Prices!A:C,2,0)),0,VLOOKUP(LOWER(F1234)&amp;H1234,Prices!A:C,2,0))</f>
        <v>66.02</v>
      </c>
      <c r="W1234" s="13">
        <f t="shared" si="629"/>
        <v>-6042.9400000000014</v>
      </c>
      <c r="X1234" s="13">
        <f t="shared" si="630"/>
        <v>-909.99999999999659</v>
      </c>
      <c r="Y1234" s="43">
        <f t="shared" si="631"/>
        <v>-0.22381259259259265</v>
      </c>
      <c r="Z1234" s="49"/>
      <c r="AA1234" s="24"/>
    </row>
    <row r="1235" spans="1:27" s="13" customFormat="1" x14ac:dyDescent="0.2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v>
      </c>
      <c r="V1235" s="13">
        <f>IF(ISNA(VLOOKUP(LOWER(F1235)&amp;H1235,Prices!A:C,2,0)),0,VLOOKUP(LOWER(F1235)&amp;H1235,Prices!A:C,2,0))</f>
        <v>10.42</v>
      </c>
      <c r="W1235" s="13">
        <f t="shared" si="629"/>
        <v>1058.2900000000013</v>
      </c>
      <c r="X1235" s="13">
        <f t="shared" si="630"/>
        <v>269.99999999999955</v>
      </c>
      <c r="Y1235" s="43">
        <f t="shared" si="631"/>
        <v>6.3332734889287937E-2</v>
      </c>
      <c r="Z1235" s="49"/>
      <c r="AA1235" s="24"/>
    </row>
    <row r="1236" spans="1:27" s="13" customFormat="1" x14ac:dyDescent="0.2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6.4</v>
      </c>
      <c r="V1236" s="13">
        <f>IF(ISNA(VLOOKUP(LOWER(F1236)&amp;H1236,Prices!A:C,2,0)),0,VLOOKUP(LOWER(F1236)&amp;H1236,Prices!A:C,2,0))</f>
        <v>6.3</v>
      </c>
      <c r="W1236" s="13">
        <f t="shared" si="629"/>
        <v>1828.7000000000005</v>
      </c>
      <c r="X1236" s="13">
        <f t="shared" si="630"/>
        <v>150.0000000000008</v>
      </c>
      <c r="Y1236" s="43">
        <f t="shared" si="631"/>
        <v>0.16190349712262067</v>
      </c>
      <c r="Z1236" s="49"/>
      <c r="AA1236" s="24"/>
    </row>
    <row r="1237" spans="1:27" s="13" customFormat="1" x14ac:dyDescent="0.2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9.1199999999999992</v>
      </c>
      <c r="V1237" s="13">
        <f>IF(ISNA(VLOOKUP(LOWER(F1237)&amp;H1237,Prices!A:C,2,0)),0,VLOOKUP(LOWER(F1237)&amp;H1237,Prices!A:C,2,0))</f>
        <v>9.17</v>
      </c>
      <c r="W1237" s="13">
        <f t="shared" si="629"/>
        <v>-4048.9597999999996</v>
      </c>
      <c r="X1237" s="13">
        <f t="shared" si="630"/>
        <v>-150.00000000000213</v>
      </c>
      <c r="Y1237" s="43">
        <f t="shared" si="631"/>
        <v>-0.17236951042997017</v>
      </c>
      <c r="Z1237" s="49"/>
      <c r="AA1237" s="24"/>
    </row>
    <row r="1238" spans="1:27" s="13" customFormat="1" x14ac:dyDescent="0.2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14.74</v>
      </c>
      <c r="V1238" s="13">
        <f>IF(ISNA(VLOOKUP(LOWER(F1238)&amp;H1238,Prices!A:C,2,0)),0,VLOOKUP(LOWER(F1238)&amp;H1238,Prices!A:C,2,0))</f>
        <v>14.7</v>
      </c>
      <c r="W1238" s="13">
        <f t="shared" si="629"/>
        <v>-372.14409999999543</v>
      </c>
      <c r="X1238" s="13">
        <f t="shared" si="630"/>
        <v>60.000000000001386</v>
      </c>
      <c r="Y1238" s="43">
        <f t="shared" si="631"/>
        <v>-1.7145547108960858E-2</v>
      </c>
      <c r="Z1238" s="49"/>
      <c r="AA1238" s="24"/>
    </row>
    <row r="1239" spans="1:27" s="13" customFormat="1" x14ac:dyDescent="0.2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2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12.99</v>
      </c>
      <c r="V1240" s="13">
        <f>IF(ISNA(VLOOKUP(LOWER(F1240)&amp;H1240,Prices!A:C,2,0)),0,VLOOKUP(LOWER(F1240)&amp;H1240,Prices!A:C,2,0))</f>
        <v>13.09</v>
      </c>
      <c r="W1240" s="13">
        <f t="shared" si="629"/>
        <v>9402.029599999998</v>
      </c>
      <c r="X1240" s="13">
        <f t="shared" si="630"/>
        <v>-99.999999999999645</v>
      </c>
      <c r="Y1240" s="43">
        <f t="shared" si="631"/>
        <v>0.41749687388987555</v>
      </c>
      <c r="Z1240" s="49"/>
      <c r="AA1240" s="24"/>
    </row>
    <row r="1241" spans="1:27" s="13" customFormat="1" x14ac:dyDescent="0.2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v>
      </c>
      <c r="V1241" s="13">
        <f>IF(ISNA(VLOOKUP(LOWER(F1241)&amp;H1241,Prices!A:C,2,0)),0,VLOOKUP(LOWER(F1241)&amp;H1241,Prices!A:C,2,0))</f>
        <v>70.14</v>
      </c>
      <c r="W1241" s="13">
        <f t="shared" si="629"/>
        <v>-10434.669999999996</v>
      </c>
      <c r="X1241" s="13">
        <f t="shared" si="630"/>
        <v>-1070.0000000000002</v>
      </c>
      <c r="Y1241" s="43">
        <f t="shared" si="631"/>
        <v>-0.42305574700993298</v>
      </c>
      <c r="Z1241" s="49"/>
      <c r="AA1241" s="24"/>
    </row>
    <row r="1242" spans="1:27" s="13" customFormat="1" x14ac:dyDescent="0.2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41.89</v>
      </c>
      <c r="V1242" s="13">
        <f>IF(ISNA(VLOOKUP(LOWER(F1242)&amp;H1242,Prices!A:C,2,0)),0,VLOOKUP(LOWER(F1242)&amp;H1242,Prices!A:C,2,0))</f>
        <v>42</v>
      </c>
      <c r="W1242" s="13">
        <f t="shared" si="629"/>
        <v>-650.38000000000193</v>
      </c>
      <c r="X1242" s="13">
        <f t="shared" si="630"/>
        <v>-54.999999999999716</v>
      </c>
      <c r="Y1242" s="43">
        <f t="shared" si="631"/>
        <v>-3.1920490797546108E-2</v>
      </c>
      <c r="Z1242" s="49"/>
      <c r="AA1242" s="24"/>
    </row>
    <row r="1243" spans="1:27" s="13" customFormat="1" x14ac:dyDescent="0.2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32.409999999999997</v>
      </c>
      <c r="V1243" s="13">
        <f>IF(ISNA(VLOOKUP(LOWER(F1243)&amp;H1243,Prices!A:C,2,0)),0,VLOOKUP(LOWER(F1243)&amp;H1243,Prices!A:C,2,0))</f>
        <v>33.11</v>
      </c>
      <c r="W1243" s="13">
        <f t="shared" si="629"/>
        <v>-12645.899800000003</v>
      </c>
      <c r="X1243" s="13">
        <f t="shared" si="630"/>
        <v>-700.00000000000284</v>
      </c>
      <c r="Y1243" s="43">
        <f t="shared" si="631"/>
        <v>-0.61717422157149848</v>
      </c>
      <c r="Z1243" s="49"/>
      <c r="AA1243" s="24"/>
    </row>
    <row r="1244" spans="1:27" s="13" customFormat="1" x14ac:dyDescent="0.2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12.88</v>
      </c>
      <c r="W1244" s="13">
        <f t="shared" si="629"/>
        <v>5582.3439999999955</v>
      </c>
      <c r="X1244" s="13">
        <f t="shared" si="630"/>
        <v>39.999999999999147</v>
      </c>
      <c r="Y1244" s="43">
        <f t="shared" si="631"/>
        <v>0.17789496494582521</v>
      </c>
      <c r="Z1244" s="49"/>
      <c r="AA1244" s="24"/>
    </row>
    <row r="1245" spans="1:27" s="13" customFormat="1" x14ac:dyDescent="0.2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v>
      </c>
      <c r="V1245" s="13">
        <f>IF(ISNA(VLOOKUP(LOWER(F1245)&amp;H1245,Prices!A:C,2,0)),0,VLOOKUP(LOWER(F1245)&amp;H1245,Prices!A:C,2,0))</f>
        <v>10.42</v>
      </c>
      <c r="W1245" s="13">
        <f t="shared" si="629"/>
        <v>1133.2099999999991</v>
      </c>
      <c r="X1245" s="13">
        <f t="shared" si="630"/>
        <v>269.99999999999955</v>
      </c>
      <c r="Y1245" s="43">
        <f t="shared" si="631"/>
        <v>6.7513255883229026E-2</v>
      </c>
      <c r="Z1245" s="49"/>
      <c r="AA1245" s="24"/>
    </row>
    <row r="1246" spans="1:27" s="13" customFormat="1" x14ac:dyDescent="0.2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32.409999999999997</v>
      </c>
      <c r="V1246" s="13">
        <f>IF(ISNA(VLOOKUP(LOWER(F1246)&amp;H1246,Prices!A:C,2,0)),0,VLOOKUP(LOWER(F1246)&amp;H1246,Prices!A:C,2,0))</f>
        <v>33.11</v>
      </c>
      <c r="W1246" s="13">
        <f t="shared" si="629"/>
        <v>-12695.8488</v>
      </c>
      <c r="X1246" s="13">
        <f t="shared" si="630"/>
        <v>-700.00000000000284</v>
      </c>
      <c r="Y1246" s="43">
        <f t="shared" si="631"/>
        <v>-0.6211276320939334</v>
      </c>
      <c r="Z1246" s="49"/>
      <c r="AA1246" s="24"/>
    </row>
    <row r="1247" spans="1:27" s="13" customFormat="1" x14ac:dyDescent="0.2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14.74</v>
      </c>
      <c r="V1247" s="13">
        <f>IF(ISNA(VLOOKUP(LOWER(F1247)&amp;H1247,Prices!A:C,2,0)),0,VLOOKUP(LOWER(F1247)&amp;H1247,Prices!A:C,2,0))</f>
        <v>14.7</v>
      </c>
      <c r="W1247" s="13">
        <f t="shared" si="629"/>
        <v>-792.48687999999561</v>
      </c>
      <c r="X1247" s="13">
        <f t="shared" si="630"/>
        <v>128.00000000000296</v>
      </c>
      <c r="Y1247" s="43">
        <f t="shared" si="631"/>
        <v>-1.7114868693849247E-2</v>
      </c>
      <c r="Z1247" s="49"/>
      <c r="AA1247" s="24"/>
    </row>
    <row r="1248" spans="1:27" s="13" customFormat="1" x14ac:dyDescent="0.2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10.119999999999999</v>
      </c>
      <c r="V1248" s="13">
        <f>IF(ISNA(VLOOKUP(LOWER(F1248)&amp;H1248,Prices!A:C,2,0)),0,VLOOKUP(LOWER(F1248)&amp;H1248,Prices!A:C,2,0))</f>
        <v>10.11</v>
      </c>
      <c r="W1248" s="13">
        <f t="shared" si="629"/>
        <v>1113.5956800000004</v>
      </c>
      <c r="X1248" s="13">
        <f t="shared" si="630"/>
        <v>7.9999999999998295</v>
      </c>
      <c r="Y1248" s="43">
        <f t="shared" si="631"/>
        <v>0.12083286458333337</v>
      </c>
      <c r="Z1248" s="49"/>
      <c r="AA1248" s="24"/>
    </row>
    <row r="1249" spans="1:27" s="13" customFormat="1" x14ac:dyDescent="0.2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46.84</v>
      </c>
      <c r="V1249" s="13">
        <f>IF(ISNA(VLOOKUP(LOWER(F1249)&amp;H1249,Prices!A:C,2,0)),0,VLOOKUP(LOWER(F1249)&amp;H1249,Prices!A:C,2,0))</f>
        <v>45.84</v>
      </c>
      <c r="W1249" s="13">
        <f t="shared" ref="W1249" si="640">IF(I1249="B",(V1249+T1249)*K1249,(V1249+T1249)*K1249)</f>
        <v>5073.4050800000041</v>
      </c>
      <c r="X1249" s="13">
        <f t="shared" ref="X1249" si="641">K1249*(V1249-U1249)</f>
        <v>900</v>
      </c>
      <c r="Y1249" s="43">
        <f t="shared" ref="Y1249" si="642">W1249/O1249</f>
        <v>0.10937362738757392</v>
      </c>
      <c r="Z1249" s="49"/>
      <c r="AA1249" s="24"/>
    </row>
    <row r="1250" spans="1:27" s="13" customFormat="1" x14ac:dyDescent="0.2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4.96</v>
      </c>
      <c r="W1250" s="13">
        <f t="shared" ref="W1250:W1273" si="647">IF(I1250="B",(V1250+T1250)*K1250,(V1250+T1250)*K1250)</f>
        <v>2816.2669999999989</v>
      </c>
      <c r="X1250" s="13">
        <f t="shared" ref="X1250:X1273" si="648">K1250*(V1250-U1250)</f>
        <v>49.999999999998934</v>
      </c>
      <c r="Y1250" s="43">
        <f t="shared" ref="Y1250:Y1273" si="649">W1250/O1250</f>
        <v>0.10185414104882455</v>
      </c>
      <c r="Z1250" s="49"/>
      <c r="AA1250" s="24"/>
    </row>
    <row r="1251" spans="1:27" s="13" customFormat="1" x14ac:dyDescent="0.2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39.450000000000003</v>
      </c>
      <c r="V1251" s="13">
        <f>IF(ISNA(VLOOKUP(LOWER(F1251)&amp;H1251,Prices!A:C,2,0)),0,VLOOKUP(LOWER(F1251)&amp;H1251,Prices!A:C,2,0))</f>
        <v>39.89</v>
      </c>
      <c r="W1251" s="13">
        <f t="shared" si="647"/>
        <v>21950.031600000002</v>
      </c>
      <c r="X1251" s="13">
        <f t="shared" si="648"/>
        <v>791.99999999999591</v>
      </c>
      <c r="Y1251" s="43">
        <f t="shared" si="649"/>
        <v>0.44039227157818711</v>
      </c>
      <c r="Z1251" s="49"/>
      <c r="AA1251" s="24"/>
    </row>
    <row r="1252" spans="1:27" s="13" customFormat="1" x14ac:dyDescent="0.2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22.6</v>
      </c>
      <c r="V1252" s="13">
        <f>IF(ISNA(VLOOKUP(LOWER(F1252)&amp;H1252,Prices!A:C,2,0)),0,VLOOKUP(LOWER(F1252)&amp;H1252,Prices!A:C,2,0))</f>
        <v>22.56</v>
      </c>
      <c r="W1252" s="13">
        <f t="shared" si="647"/>
        <v>11870.193599999997</v>
      </c>
      <c r="X1252" s="13">
        <f t="shared" si="648"/>
        <v>-108.00000000000729</v>
      </c>
      <c r="Y1252" s="43">
        <f t="shared" si="649"/>
        <v>0.24209074889867835</v>
      </c>
      <c r="Z1252" s="49"/>
      <c r="AA1252" s="24"/>
    </row>
    <row r="1253" spans="1:27" s="13" customFormat="1" x14ac:dyDescent="0.2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22.6</v>
      </c>
      <c r="V1253" s="13">
        <f>IF(ISNA(VLOOKUP(LOWER(F1253)&amp;H1253,Prices!A:C,2,0)),0,VLOOKUP(LOWER(F1253)&amp;H1253,Prices!A:C,2,0))</f>
        <v>22.56</v>
      </c>
      <c r="W1253" s="13">
        <f t="shared" si="647"/>
        <v>11978.215199999999</v>
      </c>
      <c r="X1253" s="13">
        <f t="shared" si="648"/>
        <v>-108.00000000000729</v>
      </c>
      <c r="Y1253" s="43">
        <f t="shared" si="649"/>
        <v>0.24483311258278143</v>
      </c>
      <c r="Z1253" s="49"/>
      <c r="AA1253" s="24"/>
    </row>
    <row r="1254" spans="1:27" s="13" customFormat="1" x14ac:dyDescent="0.2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2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4.96</v>
      </c>
      <c r="W1255" s="13">
        <f t="shared" si="647"/>
        <v>2808.8778799999991</v>
      </c>
      <c r="X1255" s="13">
        <f t="shared" si="648"/>
        <v>48.999999999998956</v>
      </c>
      <c r="Y1255" s="43">
        <f t="shared" si="649"/>
        <v>0.10347299344286448</v>
      </c>
      <c r="Z1255" s="49"/>
      <c r="AA1255" s="24"/>
    </row>
    <row r="1256" spans="1:27" s="13" customFormat="1" x14ac:dyDescent="0.2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11.11</v>
      </c>
      <c r="W1256" s="13">
        <f t="shared" si="647"/>
        <v>4489.8300000000017</v>
      </c>
      <c r="X1256" s="13">
        <f t="shared" si="648"/>
        <v>48.000000000000043</v>
      </c>
      <c r="Y1256" s="43">
        <f t="shared" si="649"/>
        <v>0.40188238453276065</v>
      </c>
      <c r="Z1256" s="49"/>
      <c r="AA1256" s="24"/>
    </row>
    <row r="1257" spans="1:27" s="13" customFormat="1" x14ac:dyDescent="0.2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46.84</v>
      </c>
      <c r="V1257" s="13">
        <f>IF(ISNA(VLOOKUP(LOWER(F1257)&amp;H1257,Prices!A:C,2,0)),0,VLOOKUP(LOWER(F1257)&amp;H1257,Prices!A:C,2,0))</f>
        <v>45.84</v>
      </c>
      <c r="W1257" s="13">
        <f t="shared" si="647"/>
        <v>2241.9879200000023</v>
      </c>
      <c r="X1257" s="13">
        <f t="shared" si="648"/>
        <v>400</v>
      </c>
      <c r="Y1257" s="43">
        <f t="shared" si="649"/>
        <v>0.10881323626480306</v>
      </c>
      <c r="Z1257" s="49"/>
      <c r="AA1257" s="24"/>
    </row>
    <row r="1258" spans="1:27" s="13" customFormat="1" x14ac:dyDescent="0.2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11.94</v>
      </c>
      <c r="V1258" s="13">
        <f>IF(ISNA(VLOOKUP(LOWER(F1258)&amp;H1258,Prices!A:C,2,0)),0,VLOOKUP(LOWER(F1258)&amp;H1258,Prices!A:C,2,0))</f>
        <v>11.88</v>
      </c>
      <c r="W1258" s="13">
        <f t="shared" si="647"/>
        <v>356.44999999999987</v>
      </c>
      <c r="X1258" s="13">
        <f t="shared" si="648"/>
        <v>5.9999999999998721</v>
      </c>
      <c r="Y1258" s="43">
        <f t="shared" si="649"/>
        <v>0.22981947130883293</v>
      </c>
      <c r="Z1258" s="49"/>
      <c r="AA1258" s="24"/>
    </row>
    <row r="1259" spans="1:27" s="13" customFormat="1" x14ac:dyDescent="0.2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39.450000000000003</v>
      </c>
      <c r="V1259" s="13">
        <f>IF(ISNA(VLOOKUP(LOWER(F1259)&amp;H1259,Prices!A:C,2,0)),0,VLOOKUP(LOWER(F1259)&amp;H1259,Prices!A:C,2,0))</f>
        <v>39.89</v>
      </c>
      <c r="W1259" s="13">
        <f t="shared" si="647"/>
        <v>22058.053200000002</v>
      </c>
      <c r="X1259" s="13">
        <f t="shared" si="648"/>
        <v>791.99999999999591</v>
      </c>
      <c r="Y1259" s="43">
        <f t="shared" si="649"/>
        <v>0.44352059355772716</v>
      </c>
      <c r="Z1259" s="49"/>
      <c r="AA1259" s="24"/>
    </row>
    <row r="1260" spans="1:27" s="13" customFormat="1" x14ac:dyDescent="0.2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12.99</v>
      </c>
      <c r="V1260" s="13">
        <f>IF(ISNA(VLOOKUP(LOWER(F1260)&amp;H1260,Prices!A:C,2,0)),0,VLOOKUP(LOWER(F1260)&amp;H1260,Prices!A:C,2,0))</f>
        <v>13.09</v>
      </c>
      <c r="W1260" s="13">
        <f t="shared" si="647"/>
        <v>4348.8718000000017</v>
      </c>
      <c r="X1260" s="13">
        <f t="shared" si="648"/>
        <v>-49.999999999999822</v>
      </c>
      <c r="Y1260" s="43">
        <f t="shared" si="649"/>
        <v>0.39861336388634294</v>
      </c>
      <c r="Z1260" s="49"/>
      <c r="AA1260" s="24"/>
    </row>
    <row r="1261" spans="1:27" s="13" customFormat="1" x14ac:dyDescent="0.2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46.84</v>
      </c>
      <c r="V1261" s="13">
        <f>IF(ISNA(VLOOKUP(LOWER(F1261)&amp;H1261,Prices!A:C,2,0)),0,VLOOKUP(LOWER(F1261)&amp;H1261,Prices!A:C,2,0))</f>
        <v>45.84</v>
      </c>
      <c r="W1261" s="13">
        <f t="shared" si="647"/>
        <v>2768.6215999999959</v>
      </c>
      <c r="X1261" s="13">
        <f t="shared" si="648"/>
        <v>500</v>
      </c>
      <c r="Y1261" s="43">
        <f t="shared" si="649"/>
        <v>0.10764469673405894</v>
      </c>
      <c r="Z1261" s="49"/>
      <c r="AA1261" s="24"/>
    </row>
    <row r="1262" spans="1:27" s="13" customFormat="1" x14ac:dyDescent="0.2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11.94</v>
      </c>
      <c r="V1262" s="13">
        <f>IF(ISNA(VLOOKUP(LOWER(F1262)&amp;H1262,Prices!A:C,2,0)),0,VLOOKUP(LOWER(F1262)&amp;H1262,Prices!A:C,2,0))</f>
        <v>11.88</v>
      </c>
      <c r="W1262" s="13">
        <f t="shared" si="647"/>
        <v>2814.6599999999994</v>
      </c>
      <c r="X1262" s="13">
        <f t="shared" si="648"/>
        <v>47.999999999998977</v>
      </c>
      <c r="Y1262" s="43">
        <f t="shared" si="649"/>
        <v>0.22816634241245132</v>
      </c>
      <c r="Z1262" s="49"/>
      <c r="AA1262" s="24"/>
    </row>
    <row r="1263" spans="1:27" s="13" customFormat="1" x14ac:dyDescent="0.2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2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4.83</v>
      </c>
      <c r="V1264" s="13">
        <f>IF(ISNA(VLOOKUP(LOWER(F1264)&amp;H1264,Prices!A:C,2,0)),0,VLOOKUP(LOWER(F1264)&amp;H1264,Prices!A:C,2,0))</f>
        <v>4.76</v>
      </c>
      <c r="W1264" s="13">
        <f t="shared" si="647"/>
        <v>263.78000000000003</v>
      </c>
      <c r="X1264" s="13">
        <f t="shared" si="648"/>
        <v>14.000000000000057</v>
      </c>
      <c r="Y1264" s="43">
        <f t="shared" si="649"/>
        <v>0.2158592471358429</v>
      </c>
      <c r="Z1264" s="49"/>
      <c r="AA1264" s="24"/>
    </row>
    <row r="1265" spans="1:27" s="13" customFormat="1" x14ac:dyDescent="0.2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11.11</v>
      </c>
      <c r="W1265" s="13">
        <f t="shared" si="647"/>
        <v>5197.010000000002</v>
      </c>
      <c r="X1265" s="13">
        <f t="shared" si="648"/>
        <v>56.00000000000005</v>
      </c>
      <c r="Y1265" s="43">
        <f t="shared" si="649"/>
        <v>0.40001616379310362</v>
      </c>
      <c r="Z1265" s="49"/>
      <c r="AA1265" s="24"/>
    </row>
    <row r="1266" spans="1:27" s="13" customFormat="1" x14ac:dyDescent="0.2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40.39</v>
      </c>
      <c r="V1266" s="13">
        <f>IF(ISNA(VLOOKUP(LOWER(F1266)&amp;H1266,Prices!A:C,2,0)),0,VLOOKUP(LOWER(F1266)&amp;H1266,Prices!A:C,2,0))</f>
        <v>39.82</v>
      </c>
      <c r="W1266" s="13">
        <f t="shared" si="647"/>
        <v>31820.147399999991</v>
      </c>
      <c r="X1266" s="13">
        <f t="shared" si="648"/>
        <v>627.00000000000034</v>
      </c>
      <c r="Y1266" s="43">
        <f t="shared" si="649"/>
        <v>0.42027323445115095</v>
      </c>
      <c r="Z1266" s="49"/>
      <c r="AA1266" s="24"/>
    </row>
    <row r="1267" spans="1:27" s="13" customFormat="1" x14ac:dyDescent="0.2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38.54</v>
      </c>
      <c r="V1267" s="13">
        <f>IF(ISNA(VLOOKUP(LOWER(F1267)&amp;H1267,Prices!A:C,2,0)),0,VLOOKUP(LOWER(F1267)&amp;H1267,Prices!A:C,2,0))</f>
        <v>39.54</v>
      </c>
      <c r="W1267" s="13">
        <f t="shared" si="647"/>
        <v>-11035.254420000007</v>
      </c>
      <c r="X1267" s="13">
        <f t="shared" si="648"/>
        <v>900</v>
      </c>
      <c r="Y1267" s="43">
        <f t="shared" si="649"/>
        <v>-0.23675214906352593</v>
      </c>
      <c r="Z1267" s="49"/>
      <c r="AA1267" s="24"/>
    </row>
    <row r="1268" spans="1:27" s="13" customFormat="1" x14ac:dyDescent="0.2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4.83</v>
      </c>
      <c r="V1268" s="13">
        <f>IF(ISNA(VLOOKUP(LOWER(F1268)&amp;H1268,Prices!A:C,2,0)),0,VLOOKUP(LOWER(F1268)&amp;H1268,Prices!A:C,2,0))</f>
        <v>4.76</v>
      </c>
      <c r="W1268" s="13">
        <f t="shared" si="647"/>
        <v>434.13000000000051</v>
      </c>
      <c r="X1268" s="13">
        <f t="shared" si="648"/>
        <v>21.000000000000085</v>
      </c>
      <c r="Y1268" s="43">
        <f t="shared" si="649"/>
        <v>0.23227929373996814</v>
      </c>
      <c r="Z1268" s="49"/>
      <c r="AA1268" s="24"/>
    </row>
    <row r="1269" spans="1:27" s="13" customFormat="1" x14ac:dyDescent="0.2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12.99</v>
      </c>
      <c r="V1269" s="13">
        <f>IF(ISNA(VLOOKUP(LOWER(F1269)&amp;H1269,Prices!A:C,2,0)),0,VLOOKUP(LOWER(F1269)&amp;H1269,Prices!A:C,2,0))</f>
        <v>13.09</v>
      </c>
      <c r="W1269" s="13">
        <f t="shared" si="647"/>
        <v>4553.6577000000007</v>
      </c>
      <c r="X1269" s="13">
        <f t="shared" si="648"/>
        <v>-49.999999999999822</v>
      </c>
      <c r="Y1269" s="43">
        <f t="shared" si="649"/>
        <v>0.4096858029689609</v>
      </c>
      <c r="Z1269" s="49"/>
      <c r="AA1269" s="24"/>
    </row>
    <row r="1270" spans="1:27" s="13" customFormat="1" x14ac:dyDescent="0.2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11.11</v>
      </c>
      <c r="W1270" s="13">
        <f t="shared" si="647"/>
        <v>9915.6100000000042</v>
      </c>
      <c r="X1270" s="13">
        <f t="shared" si="648"/>
        <v>104.00000000000009</v>
      </c>
      <c r="Y1270" s="43">
        <f t="shared" si="649"/>
        <v>0.40657741512219137</v>
      </c>
      <c r="Z1270" s="49"/>
      <c r="AA1270" s="24"/>
    </row>
    <row r="1271" spans="1:27" s="13" customFormat="1" x14ac:dyDescent="0.2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4.96</v>
      </c>
      <c r="W1271" s="13">
        <f t="shared" si="647"/>
        <v>4346.2224000000024</v>
      </c>
      <c r="X1271" s="13">
        <f t="shared" si="648"/>
        <v>79.999999999998295</v>
      </c>
      <c r="Y1271" s="43">
        <f t="shared" si="649"/>
        <v>9.8598511796733262E-2</v>
      </c>
      <c r="Z1271" s="49"/>
      <c r="AA1271" s="24"/>
    </row>
    <row r="1272" spans="1:27" s="13" customFormat="1" x14ac:dyDescent="0.2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2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40.39</v>
      </c>
      <c r="V1273" s="13">
        <f>IF(ISNA(VLOOKUP(LOWER(F1273)&amp;H1273,Prices!A:C,2,0)),0,VLOOKUP(LOWER(F1273)&amp;H1273,Prices!A:C,2,0))</f>
        <v>39.82</v>
      </c>
      <c r="W1273" s="13">
        <f t="shared" si="647"/>
        <v>30611.599400000003</v>
      </c>
      <c r="X1273" s="13">
        <f t="shared" si="648"/>
        <v>627.00000000000034</v>
      </c>
      <c r="Y1273" s="43">
        <f t="shared" si="649"/>
        <v>0.41087740627894181</v>
      </c>
      <c r="Z1273" s="49"/>
      <c r="AA1273" s="24"/>
    </row>
    <row r="1274" spans="1:27" s="13" customFormat="1" x14ac:dyDescent="0.2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39.450000000000003</v>
      </c>
      <c r="V1274" s="13">
        <f>IF(ISNA(VLOOKUP(LOWER(F1274)&amp;H1274,Prices!A:C,2,0)),0,VLOOKUP(LOWER(F1274)&amp;H1274,Prices!A:C,2,0))</f>
        <v>39.89</v>
      </c>
      <c r="W1274" s="13">
        <f t="shared" ref="W1274:W1287" si="654">IF(I1274="B",(V1274+T1274)*K1274,(V1274+T1274)*K1274)</f>
        <v>-10569.432400000003</v>
      </c>
      <c r="X1274" s="13">
        <f t="shared" ref="X1274:X1287" si="655">K1274*(V1274-U1274)</f>
        <v>-395.99999999999795</v>
      </c>
      <c r="Y1274" s="43">
        <f t="shared" ref="Y1274:Y1287" si="656">W1274/O1274</f>
        <v>-0.4167428593959468</v>
      </c>
      <c r="Z1274" s="49"/>
      <c r="AA1274" s="24"/>
    </row>
    <row r="1275" spans="1:27" s="13" customFormat="1" x14ac:dyDescent="0.2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38.54</v>
      </c>
      <c r="V1275" s="13">
        <f>IF(ISNA(VLOOKUP(LOWER(F1275)&amp;H1275,Prices!A:C,2,0)),0,VLOOKUP(LOWER(F1275)&amp;H1275,Prices!A:C,2,0))</f>
        <v>39.54</v>
      </c>
      <c r="W1275" s="13">
        <f t="shared" si="654"/>
        <v>4410.3449599999976</v>
      </c>
      <c r="X1275" s="13">
        <f t="shared" si="655"/>
        <v>-400</v>
      </c>
      <c r="Y1275" s="43">
        <f t="shared" si="656"/>
        <v>0.21777330436500086</v>
      </c>
      <c r="Z1275" s="49"/>
      <c r="AA1275" s="24"/>
    </row>
    <row r="1276" spans="1:27" s="13" customFormat="1" x14ac:dyDescent="0.2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11.94</v>
      </c>
      <c r="V1276" s="13">
        <f>IF(ISNA(VLOOKUP(LOWER(F1276)&amp;H1276,Prices!A:C,2,0)),0,VLOOKUP(LOWER(F1276)&amp;H1276,Prices!A:C,2,0))</f>
        <v>11.88</v>
      </c>
      <c r="W1276" s="13">
        <f t="shared" si="654"/>
        <v>3696.2099999999973</v>
      </c>
      <c r="X1276" s="13">
        <f t="shared" si="655"/>
        <v>65.999999999998593</v>
      </c>
      <c r="Y1276" s="43">
        <f t="shared" si="656"/>
        <v>0.22019599666388642</v>
      </c>
      <c r="Z1276" s="49"/>
      <c r="AA1276" s="24"/>
    </row>
    <row r="1277" spans="1:27" s="13" customFormat="1" x14ac:dyDescent="0.2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22.6</v>
      </c>
      <c r="V1277" s="13">
        <f>IF(ISNA(VLOOKUP(LOWER(F1277)&amp;H1277,Prices!A:C,2,0)),0,VLOOKUP(LOWER(F1277)&amp;H1277,Prices!A:C,2,0))</f>
        <v>22.56</v>
      </c>
      <c r="W1277" s="13">
        <f t="shared" si="654"/>
        <v>-5397.9599999999991</v>
      </c>
      <c r="X1277" s="13">
        <f t="shared" si="655"/>
        <v>52.00000000000351</v>
      </c>
      <c r="Y1277" s="43">
        <f t="shared" si="656"/>
        <v>-0.22529988730748357</v>
      </c>
      <c r="Z1277" s="49"/>
      <c r="AA1277" s="24"/>
    </row>
    <row r="1278" spans="1:27" s="13" customFormat="1" x14ac:dyDescent="0.2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22.6</v>
      </c>
      <c r="V1278" s="13">
        <f>IF(ISNA(VLOOKUP(LOWER(F1278)&amp;H1278,Prices!A:C,2,0)),0,VLOOKUP(LOWER(F1278)&amp;H1278,Prices!A:C,2,0))</f>
        <v>22.56</v>
      </c>
      <c r="W1278" s="13">
        <f t="shared" si="654"/>
        <v>-5854.9119999999984</v>
      </c>
      <c r="X1278" s="13">
        <f t="shared" si="655"/>
        <v>56.00000000000378</v>
      </c>
      <c r="Y1278" s="43">
        <f t="shared" si="656"/>
        <v>-0.22728695652173911</v>
      </c>
      <c r="Z1278" s="49"/>
      <c r="AA1278" s="24"/>
    </row>
    <row r="1279" spans="1:27" s="13" customFormat="1" x14ac:dyDescent="0.2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38.54</v>
      </c>
      <c r="V1279" s="13">
        <f>IF(ISNA(VLOOKUP(LOWER(F1279)&amp;H1279,Prices!A:C,2,0)),0,VLOOKUP(LOWER(F1279)&amp;H1279,Prices!A:C,2,0))</f>
        <v>39.54</v>
      </c>
      <c r="W1279" s="13">
        <f t="shared" si="654"/>
        <v>5449.1949999999997</v>
      </c>
      <c r="X1279" s="13">
        <f t="shared" si="655"/>
        <v>-500</v>
      </c>
      <c r="Y1279" s="43">
        <f t="shared" si="656"/>
        <v>0.21580970297029703</v>
      </c>
      <c r="Z1279" s="49"/>
      <c r="AA1279" s="24"/>
    </row>
    <row r="1280" spans="1:27" s="13" customFormat="1" x14ac:dyDescent="0.2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11.94</v>
      </c>
      <c r="V1280" s="13">
        <f>IF(ISNA(VLOOKUP(LOWER(F1280)&amp;H1280,Prices!A:C,2,0)),0,VLOOKUP(LOWER(F1280)&amp;H1280,Prices!A:C,2,0))</f>
        <v>11.88</v>
      </c>
      <c r="W1280" s="13">
        <f t="shared" si="654"/>
        <v>3685.2200000000012</v>
      </c>
      <c r="X1280" s="13">
        <f t="shared" si="655"/>
        <v>65.999999999998593</v>
      </c>
      <c r="Y1280" s="43">
        <f t="shared" si="656"/>
        <v>0.2196852459016394</v>
      </c>
      <c r="Z1280" s="49"/>
      <c r="AA1280" s="24"/>
    </row>
    <row r="1281" spans="1:27" s="13" customFormat="1" x14ac:dyDescent="0.2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39.450000000000003</v>
      </c>
      <c r="V1281" s="13">
        <f>IF(ISNA(VLOOKUP(LOWER(F1281)&amp;H1281,Prices!A:C,2,0)),0,VLOOKUP(LOWER(F1281)&amp;H1281,Prices!A:C,2,0))</f>
        <v>39.89</v>
      </c>
      <c r="W1281" s="13">
        <f t="shared" si="654"/>
        <v>-10560.4442</v>
      </c>
      <c r="X1281" s="13">
        <f t="shared" si="655"/>
        <v>-395.99999999999795</v>
      </c>
      <c r="Y1281" s="43">
        <f t="shared" si="656"/>
        <v>-0.4162407551929368</v>
      </c>
      <c r="Z1281" s="49"/>
      <c r="AA1281" s="24"/>
    </row>
    <row r="1282" spans="1:27" s="13" customFormat="1" x14ac:dyDescent="0.2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22.6</v>
      </c>
      <c r="V1282" s="13">
        <f>IF(ISNA(VLOOKUP(LOWER(F1282)&amp;H1282,Prices!A:C,2,0)),0,VLOOKUP(LOWER(F1282)&amp;H1282,Prices!A:C,2,0))</f>
        <v>22.56</v>
      </c>
      <c r="W1282" s="13">
        <f t="shared" si="654"/>
        <v>11546.128799999995</v>
      </c>
      <c r="X1282" s="13">
        <f t="shared" si="655"/>
        <v>-108.00000000000729</v>
      </c>
      <c r="Y1282" s="43">
        <f t="shared" si="656"/>
        <v>0.23393566739606117</v>
      </c>
      <c r="Z1282" s="49"/>
      <c r="AA1282" s="24"/>
    </row>
    <row r="1283" spans="1:27" s="13" customFormat="1" x14ac:dyDescent="0.2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9.4600000000000009</v>
      </c>
      <c r="V1283" s="13">
        <f>IF(ISNA(VLOOKUP(LOWER(F1283)&amp;H1283,Prices!A:C,2,0)),0,VLOOKUP(LOWER(F1283)&amp;H1283,Prices!A:C,2,0))</f>
        <v>9.23</v>
      </c>
      <c r="W1283" s="13">
        <f t="shared" si="654"/>
        <v>2286.1216000000027</v>
      </c>
      <c r="X1283" s="13">
        <f t="shared" si="655"/>
        <v>-1288.0000000000023</v>
      </c>
      <c r="Y1283" s="43">
        <f t="shared" si="656"/>
        <v>4.6285260770975112E-2</v>
      </c>
      <c r="Z1283" s="49"/>
      <c r="AA1283" s="24"/>
    </row>
    <row r="1284" spans="1:27" s="13" customFormat="1" x14ac:dyDescent="0.2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9.4600000000000009</v>
      </c>
      <c r="V1284" s="13">
        <f>IF(ISNA(VLOOKUP(LOWER(F1284)&amp;H1284,Prices!A:C,2,0)),0,VLOOKUP(LOWER(F1284)&amp;H1284,Prices!A:C,2,0))</f>
        <v>9.23</v>
      </c>
      <c r="W1284" s="13">
        <f t="shared" si="654"/>
        <v>2230.1104000000023</v>
      </c>
      <c r="X1284" s="13">
        <f t="shared" si="655"/>
        <v>-1288.0000000000023</v>
      </c>
      <c r="Y1284" s="43">
        <f t="shared" si="656"/>
        <v>4.5100113250283173E-2</v>
      </c>
      <c r="Z1284" s="49"/>
      <c r="AA1284" s="24"/>
    </row>
    <row r="1285" spans="1:27" s="13" customFormat="1" x14ac:dyDescent="0.2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9.4600000000000009</v>
      </c>
      <c r="V1285" s="13">
        <f>IF(ISNA(VLOOKUP(LOWER(F1285)&amp;H1285,Prices!A:C,2,0)),0,VLOOKUP(LOWER(F1285)&amp;H1285,Prices!A:C,2,0))</f>
        <v>9.23</v>
      </c>
      <c r="W1285" s="13">
        <f t="shared" si="654"/>
        <v>2062.0768000000012</v>
      </c>
      <c r="X1285" s="13">
        <f t="shared" si="655"/>
        <v>-1288.0000000000023</v>
      </c>
      <c r="Y1285" s="43">
        <f t="shared" si="656"/>
        <v>4.1560722347629822E-2</v>
      </c>
      <c r="Z1285" s="49"/>
      <c r="AA1285" s="24"/>
    </row>
    <row r="1286" spans="1:27" s="13" customFormat="1" x14ac:dyDescent="0.2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22.6</v>
      </c>
      <c r="V1286" s="13">
        <f>IF(ISNA(VLOOKUP(LOWER(F1286)&amp;H1286,Prices!A:C,2,0)),0,VLOOKUP(LOWER(F1286)&amp;H1286,Prices!A:C,2,0))</f>
        <v>22.56</v>
      </c>
      <c r="W1286" s="13">
        <f t="shared" si="654"/>
        <v>-11318.580599999999</v>
      </c>
      <c r="X1286" s="13">
        <f t="shared" si="655"/>
        <v>108.00000000000729</v>
      </c>
      <c r="Y1286" s="43">
        <f t="shared" si="656"/>
        <v>-0.22795361005377318</v>
      </c>
      <c r="Z1286" s="49"/>
      <c r="AA1286" s="24"/>
    </row>
    <row r="1287" spans="1:27" s="13" customFormat="1" x14ac:dyDescent="0.2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39.450000000000003</v>
      </c>
      <c r="V1287" s="13">
        <f>IF(ISNA(VLOOKUP(LOWER(F1287)&amp;H1287,Prices!A:C,2,0)),0,VLOOKUP(LOWER(F1287)&amp;H1287,Prices!A:C,2,0))</f>
        <v>39.89</v>
      </c>
      <c r="W1287" s="13">
        <f t="shared" si="654"/>
        <v>-21498.432800000002</v>
      </c>
      <c r="X1287" s="13">
        <f t="shared" si="655"/>
        <v>-791.99999999999591</v>
      </c>
      <c r="Y1287" s="43">
        <f t="shared" si="656"/>
        <v>-0.42686110714002068</v>
      </c>
      <c r="Z1287" s="49"/>
      <c r="AA1287" s="24"/>
    </row>
    <row r="1288" spans="1:27" s="13" customFormat="1" x14ac:dyDescent="0.2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9.4600000000000009</v>
      </c>
      <c r="V1288" s="13">
        <f>IF(ISNA(VLOOKUP(LOWER(F1288)&amp;H1288,Prices!A:C,2,0)),0,VLOOKUP(LOWER(F1288)&amp;H1288,Prices!A:C,2,0))</f>
        <v>9.23</v>
      </c>
      <c r="W1288" s="13">
        <f>IF(I1288="B",(V1288+T1288)*K1288,(V1288+T1288)*K1288)</f>
        <v>-3173.7688000000121</v>
      </c>
      <c r="X1288" s="13">
        <f t="shared" ref="X1288" si="664">K1288*(V1288-U1288)</f>
        <v>2024.0000000000036</v>
      </c>
      <c r="Y1288" s="43">
        <f t="shared" ref="Y1288" si="665">W1288/O1288</f>
        <v>-4.0614363226863383E-2</v>
      </c>
      <c r="Z1288" s="49"/>
      <c r="AA1288" s="24"/>
    </row>
    <row r="1289" spans="1:27" s="13" customFormat="1" x14ac:dyDescent="0.2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10.41</v>
      </c>
      <c r="V1289" s="13">
        <f>IF(ISNA(VLOOKUP(LOWER(F1289)&amp;H1289,Prices!A:C,2,0)),0,VLOOKUP(LOWER(F1289)&amp;H1289,Prices!A:C,2,0))</f>
        <v>10.41</v>
      </c>
      <c r="W1289" s="13">
        <f t="shared" ref="W1289:W1308" si="670">IF(I1289="B",(V1289+T1289)*K1289,(V1289+T1289)*K1289)</f>
        <v>-5213.9925200000016</v>
      </c>
      <c r="X1289" s="13">
        <f t="shared" ref="X1289:X1308" si="671">K1289*(V1289-U1289)</f>
        <v>0</v>
      </c>
      <c r="Y1289" s="43">
        <f t="shared" ref="Y1289:Y1308" si="672">W1289/O1289</f>
        <v>-0.1043508089500861</v>
      </c>
      <c r="Z1289" s="49"/>
      <c r="AA1289" s="24"/>
    </row>
    <row r="1290" spans="1:27" s="13" customFormat="1" x14ac:dyDescent="0.2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22.6</v>
      </c>
      <c r="V1290" s="13">
        <f>IF(ISNA(VLOOKUP(LOWER(F1290)&amp;H1290,Prices!A:C,2,0)),0,VLOOKUP(LOWER(F1290)&amp;H1290,Prices!A:C,2,0))</f>
        <v>22.56</v>
      </c>
      <c r="W1290" s="13">
        <f t="shared" si="670"/>
        <v>-10994.97539999999</v>
      </c>
      <c r="X1290" s="13">
        <f t="shared" si="671"/>
        <v>108.00000000000729</v>
      </c>
      <c r="Y1290" s="43">
        <f t="shared" si="672"/>
        <v>-0.22000070832582966</v>
      </c>
      <c r="Z1290" s="49"/>
      <c r="AA1290" s="24"/>
    </row>
    <row r="1291" spans="1:27" s="13" customFormat="1" x14ac:dyDescent="0.2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10.41</v>
      </c>
      <c r="V1291" s="13">
        <f>IF(ISNA(VLOOKUP(LOWER(F1291)&amp;H1291,Prices!A:C,2,0)),0,VLOOKUP(LOWER(F1291)&amp;H1291,Prices!A:C,2,0))</f>
        <v>10.41</v>
      </c>
      <c r="W1291" s="13">
        <f t="shared" si="670"/>
        <v>-2605.4684000000029</v>
      </c>
      <c r="X1291" s="13">
        <f t="shared" si="671"/>
        <v>0</v>
      </c>
      <c r="Y1291" s="43">
        <f t="shared" si="672"/>
        <v>-0.11124971818958168</v>
      </c>
      <c r="Z1291" s="49"/>
      <c r="AA1291" s="24"/>
    </row>
    <row r="1292" spans="1:27" s="13" customFormat="1" x14ac:dyDescent="0.2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10.41</v>
      </c>
      <c r="V1292" s="13">
        <f>IF(ISNA(VLOOKUP(LOWER(F1292)&amp;H1292,Prices!A:C,2,0)),0,VLOOKUP(LOWER(F1292)&amp;H1292,Prices!A:C,2,0))</f>
        <v>10.41</v>
      </c>
      <c r="W1292" s="13">
        <f t="shared" si="670"/>
        <v>-2645.4692000000009</v>
      </c>
      <c r="X1292" s="13">
        <f t="shared" si="671"/>
        <v>0</v>
      </c>
      <c r="Y1292" s="43">
        <f t="shared" si="672"/>
        <v>-0.11276509803921572</v>
      </c>
      <c r="Z1292" s="49"/>
      <c r="AA1292" s="24"/>
    </row>
    <row r="1293" spans="1:27" s="13" customFormat="1" x14ac:dyDescent="0.2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10.41</v>
      </c>
      <c r="V1293" s="13">
        <f>IF(ISNA(VLOOKUP(LOWER(F1293)&amp;H1293,Prices!A:C,2,0)),0,VLOOKUP(LOWER(F1293)&amp;H1293,Prices!A:C,2,0))</f>
        <v>10.41</v>
      </c>
      <c r="W1293" s="13">
        <f t="shared" si="670"/>
        <v>-5722.8754800000042</v>
      </c>
      <c r="X1293" s="13">
        <f t="shared" si="671"/>
        <v>0</v>
      </c>
      <c r="Y1293" s="43">
        <f t="shared" si="672"/>
        <v>-0.11576800339847078</v>
      </c>
      <c r="Z1293" s="49"/>
      <c r="AA1293" s="24"/>
    </row>
    <row r="1294" spans="1:27" s="13" customFormat="1" x14ac:dyDescent="0.2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9.4600000000000009</v>
      </c>
      <c r="V1294" s="13">
        <f>IF(ISNA(VLOOKUP(LOWER(F1294)&amp;H1294,Prices!A:C,2,0)),0,VLOOKUP(LOWER(F1294)&amp;H1294,Prices!A:C,2,0))</f>
        <v>9.23</v>
      </c>
      <c r="W1294" s="13">
        <f t="shared" si="670"/>
        <v>835.00000000000091</v>
      </c>
      <c r="X1294" s="13">
        <f t="shared" si="671"/>
        <v>-460.00000000000085</v>
      </c>
      <c r="Y1294" s="43">
        <f t="shared" si="672"/>
        <v>4.7389330306469975E-2</v>
      </c>
      <c r="Z1294" s="49"/>
      <c r="AA1294" s="24"/>
    </row>
    <row r="1295" spans="1:27" s="13" customFormat="1" x14ac:dyDescent="0.2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10.41</v>
      </c>
      <c r="V1295" s="13">
        <f>IF(ISNA(VLOOKUP(LOWER(F1295)&amp;H1295,Prices!A:C,2,0)),0,VLOOKUP(LOWER(F1295)&amp;H1295,Prices!A:C,2,0))</f>
        <v>10.41</v>
      </c>
      <c r="W1295" s="13">
        <f t="shared" si="670"/>
        <v>-5680.8662400000012</v>
      </c>
      <c r="X1295" s="13">
        <f t="shared" si="671"/>
        <v>0</v>
      </c>
      <c r="Y1295" s="43">
        <f t="shared" si="672"/>
        <v>-0.11501591836734697</v>
      </c>
      <c r="Z1295" s="49"/>
      <c r="AA1295" s="24"/>
    </row>
    <row r="1296" spans="1:27" s="13" customFormat="1" x14ac:dyDescent="0.2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10.41</v>
      </c>
      <c r="V1296" s="13">
        <f>IF(ISNA(VLOOKUP(LOWER(F1296)&amp;H1296,Prices!A:C,2,0)),0,VLOOKUP(LOWER(F1296)&amp;H1296,Prices!A:C,2,0))</f>
        <v>10.41</v>
      </c>
      <c r="W1296" s="13">
        <f t="shared" si="670"/>
        <v>-5680.8662400000012</v>
      </c>
      <c r="X1296" s="13">
        <f t="shared" si="671"/>
        <v>0</v>
      </c>
      <c r="Y1296" s="43">
        <f t="shared" si="672"/>
        <v>-0.11501591836734697</v>
      </c>
      <c r="Z1296" s="49"/>
      <c r="AA1296" s="24"/>
    </row>
    <row r="1297" spans="1:27" s="13" customFormat="1" x14ac:dyDescent="0.2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69.83</v>
      </c>
      <c r="V1297" s="13">
        <f>IF(ISNA(VLOOKUP(LOWER(F1297)&amp;H1297,Prices!A:C,2,0)),0,VLOOKUP(LOWER(F1297)&amp;H1297,Prices!A:C,2,0))</f>
        <v>70.56</v>
      </c>
      <c r="W1297" s="13">
        <f t="shared" si="670"/>
        <v>21170.124000000007</v>
      </c>
      <c r="X1297" s="13">
        <f t="shared" si="671"/>
        <v>730.00000000000398</v>
      </c>
      <c r="Y1297" s="43">
        <f t="shared" si="672"/>
        <v>0.4287185905224789</v>
      </c>
      <c r="Z1297" s="49"/>
      <c r="AA1297" s="24"/>
    </row>
    <row r="1298" spans="1:27" s="13" customFormat="1" x14ac:dyDescent="0.2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69.83</v>
      </c>
      <c r="V1298" s="13">
        <f>IF(ISNA(VLOOKUP(LOWER(F1298)&amp;H1298,Prices!A:C,2,0)),0,VLOOKUP(LOWER(F1298)&amp;H1298,Prices!A:C,2,0))</f>
        <v>70.56</v>
      </c>
      <c r="W1298" s="13">
        <f t="shared" si="670"/>
        <v>21160.122000000007</v>
      </c>
      <c r="X1298" s="13">
        <f t="shared" si="671"/>
        <v>730.00000000000398</v>
      </c>
      <c r="Y1298" s="43">
        <f t="shared" si="672"/>
        <v>0.42842927718161583</v>
      </c>
      <c r="Z1298" s="49"/>
      <c r="AA1298" s="24"/>
    </row>
    <row r="1299" spans="1:27" s="13" customFormat="1" x14ac:dyDescent="0.2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10.41</v>
      </c>
      <c r="V1299" s="13">
        <f>IF(ISNA(VLOOKUP(LOWER(F1299)&amp;H1299,Prices!A:C,2,0)),0,VLOOKUP(LOWER(F1299)&amp;H1299,Prices!A:C,2,0))</f>
        <v>10.41</v>
      </c>
      <c r="W1299" s="13">
        <f t="shared" si="670"/>
        <v>-5680.8662400000012</v>
      </c>
      <c r="X1299" s="13">
        <f t="shared" si="671"/>
        <v>0</v>
      </c>
      <c r="Y1299" s="43">
        <f t="shared" si="672"/>
        <v>-0.11501591836734697</v>
      </c>
      <c r="Z1299" s="49"/>
      <c r="AA1299" s="24"/>
    </row>
    <row r="1300" spans="1:27" s="13" customFormat="1" x14ac:dyDescent="0.2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9.4600000000000009</v>
      </c>
      <c r="V1300" s="13">
        <f>IF(ISNA(VLOOKUP(LOWER(F1300)&amp;H1300,Prices!A:C,2,0)),0,VLOOKUP(LOWER(F1300)&amp;H1300,Prices!A:C,2,0))</f>
        <v>9.23</v>
      </c>
      <c r="W1300" s="13">
        <f t="shared" si="670"/>
        <v>425.00000000000068</v>
      </c>
      <c r="X1300" s="13">
        <f t="shared" si="671"/>
        <v>-230.00000000000043</v>
      </c>
      <c r="Y1300" s="43">
        <f t="shared" si="672"/>
        <v>4.8295454545454621E-2</v>
      </c>
      <c r="Z1300" s="49"/>
      <c r="AA1300" s="24"/>
    </row>
    <row r="1301" spans="1:27" s="13" customFormat="1" x14ac:dyDescent="0.2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69.83</v>
      </c>
      <c r="V1301" s="13">
        <f>IF(ISNA(VLOOKUP(LOWER(F1301)&amp;H1301,Prices!A:C,2,0)),0,VLOOKUP(LOWER(F1301)&amp;H1301,Prices!A:C,2,0))</f>
        <v>70.56</v>
      </c>
      <c r="W1301" s="13">
        <f t="shared" si="670"/>
        <v>6319.0000000000018</v>
      </c>
      <c r="X1301" s="13">
        <f t="shared" si="671"/>
        <v>219.00000000000119</v>
      </c>
      <c r="Y1301" s="43">
        <f t="shared" si="672"/>
        <v>0.42569388305039091</v>
      </c>
      <c r="Z1301" s="49"/>
      <c r="AA1301" s="24"/>
    </row>
    <row r="1302" spans="1:27" s="13" customFormat="1" x14ac:dyDescent="0.2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9.4600000000000009</v>
      </c>
      <c r="V1302" s="13">
        <f>IF(ISNA(VLOOKUP(LOWER(F1302)&amp;H1302,Prices!A:C,2,0)),0,VLOOKUP(LOWER(F1302)&amp;H1302,Prices!A:C,2,0))</f>
        <v>9.23</v>
      </c>
      <c r="W1302" s="13">
        <f t="shared" si="670"/>
        <v>1070.000000000002</v>
      </c>
      <c r="X1302" s="13">
        <f t="shared" si="671"/>
        <v>-575.00000000000102</v>
      </c>
      <c r="Y1302" s="43">
        <f t="shared" si="672"/>
        <v>4.8636363636363728E-2</v>
      </c>
      <c r="Z1302" s="49"/>
      <c r="AA1302" s="24"/>
    </row>
    <row r="1303" spans="1:27" s="13" customFormat="1" x14ac:dyDescent="0.2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69.83</v>
      </c>
      <c r="V1303" s="13">
        <f>IF(ISNA(VLOOKUP(LOWER(F1303)&amp;H1303,Prices!A:C,2,0)),0,VLOOKUP(LOWER(F1303)&amp;H1303,Prices!A:C,2,0))</f>
        <v>70.56</v>
      </c>
      <c r="W1303" s="13">
        <f t="shared" si="670"/>
        <v>10550</v>
      </c>
      <c r="X1303" s="13">
        <f t="shared" si="671"/>
        <v>365.00000000000199</v>
      </c>
      <c r="Y1303" s="43">
        <f t="shared" si="672"/>
        <v>0.42669362992922144</v>
      </c>
      <c r="Z1303" s="49"/>
      <c r="AA1303" s="24"/>
    </row>
    <row r="1304" spans="1:27" s="13" customFormat="1" x14ac:dyDescent="0.2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87.06</v>
      </c>
      <c r="V1304" s="13">
        <f>IF(ISNA(VLOOKUP(LOWER(F1304)&amp;H1304,Prices!A:C,2,0)),0,VLOOKUP(LOWER(F1304)&amp;H1304,Prices!A:C,2,0))</f>
        <v>85.41</v>
      </c>
      <c r="W1304" s="13">
        <f t="shared" si="670"/>
        <v>47675.746799999994</v>
      </c>
      <c r="X1304" s="13">
        <f t="shared" si="671"/>
        <v>-1815.0000000000064</v>
      </c>
      <c r="Y1304" s="43">
        <f t="shared" si="672"/>
        <v>1.0304704707560626</v>
      </c>
      <c r="Z1304" s="49"/>
      <c r="AA1304" s="24"/>
    </row>
    <row r="1305" spans="1:27" s="13" customFormat="1" x14ac:dyDescent="0.2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10.41</v>
      </c>
      <c r="V1305" s="13">
        <f>IF(ISNA(VLOOKUP(LOWER(F1305)&amp;H1305,Prices!A:C,2,0)),0,VLOOKUP(LOWER(F1305)&amp;H1305,Prices!A:C,2,0))</f>
        <v>10.41</v>
      </c>
      <c r="W1305" s="13">
        <f t="shared" si="670"/>
        <v>-5848.9031999999897</v>
      </c>
      <c r="X1305" s="13">
        <f t="shared" si="671"/>
        <v>0</v>
      </c>
      <c r="Y1305" s="43">
        <f t="shared" si="672"/>
        <v>-0.11801661016949132</v>
      </c>
      <c r="Z1305" s="49"/>
      <c r="AA1305" s="24"/>
    </row>
    <row r="1306" spans="1:27" s="13" customFormat="1" x14ac:dyDescent="0.2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69.83</v>
      </c>
      <c r="V1306" s="13">
        <f>IF(ISNA(VLOOKUP(LOWER(F1306)&amp;H1306,Prices!A:C,2,0)),0,VLOOKUP(LOWER(F1306)&amp;H1306,Prices!A:C,2,0))</f>
        <v>70.56</v>
      </c>
      <c r="W1306" s="13">
        <f t="shared" si="670"/>
        <v>20690.027999999998</v>
      </c>
      <c r="X1306" s="13">
        <f t="shared" si="671"/>
        <v>730.00000000000398</v>
      </c>
      <c r="Y1306" s="43">
        <f t="shared" si="672"/>
        <v>0.41496245487364619</v>
      </c>
      <c r="Z1306" s="49"/>
      <c r="AA1306" s="24"/>
    </row>
    <row r="1307" spans="1:27" s="13" customFormat="1" x14ac:dyDescent="0.2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22.6</v>
      </c>
      <c r="V1307" s="13">
        <f>IF(ISNA(VLOOKUP(LOWER(F1307)&amp;H1307,Prices!A:C,2,0)),0,VLOOKUP(LOWER(F1307)&amp;H1307,Prices!A:C,2,0))</f>
        <v>22.56</v>
      </c>
      <c r="W1307" s="13">
        <f t="shared" si="670"/>
        <v>11060.031600000002</v>
      </c>
      <c r="X1307" s="13">
        <f t="shared" si="671"/>
        <v>-108.00000000000729</v>
      </c>
      <c r="Y1307" s="43">
        <f t="shared" si="672"/>
        <v>0.22190184182015171</v>
      </c>
      <c r="Z1307" s="49"/>
      <c r="AA1307" s="24"/>
    </row>
    <row r="1308" spans="1:27" s="13" customFormat="1" x14ac:dyDescent="0.2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9.4600000000000009</v>
      </c>
      <c r="V1308" s="13">
        <f>IF(ISNA(VLOOKUP(LOWER(F1308)&amp;H1308,Prices!A:C,2,0)),0,VLOOKUP(LOWER(F1308)&amp;H1308,Prices!A:C,2,0))</f>
        <v>9.23</v>
      </c>
      <c r="W1308" s="13">
        <f t="shared" si="670"/>
        <v>2230.1104000000023</v>
      </c>
      <c r="X1308" s="13">
        <f t="shared" si="671"/>
        <v>-1288.0000000000023</v>
      </c>
      <c r="Y1308" s="43">
        <f t="shared" si="672"/>
        <v>4.5100113250283173E-2</v>
      </c>
      <c r="Z1308" s="49"/>
      <c r="AA1308" s="24"/>
    </row>
    <row r="1309" spans="1:27" s="13" customFormat="1" x14ac:dyDescent="0.2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69.83</v>
      </c>
      <c r="V1309" s="13">
        <f>IF(ISNA(VLOOKUP(LOWER(F1309)&amp;H1309,Prices!A:C,2,0)),0,VLOOKUP(LOWER(F1309)&amp;H1309,Prices!A:C,2,0))</f>
        <v>70.56</v>
      </c>
      <c r="W1309" s="13">
        <f t="shared" ref="W1309:W1326" si="678">IF(I1309="B",(V1309+T1309)*K1309,(V1309+T1309)*K1309)</f>
        <v>-38665.6126</v>
      </c>
      <c r="X1309" s="13">
        <f t="shared" ref="X1309:X1326" si="679">K1309*(V1309-U1309)</f>
        <v>-1387.0000000000075</v>
      </c>
      <c r="Y1309" s="43">
        <f t="shared" ref="Y1309:Y1326" si="680">W1309/O1309</f>
        <v>-0.4048204181629726</v>
      </c>
      <c r="Z1309" s="49"/>
      <c r="AA1309" s="24"/>
    </row>
    <row r="1310" spans="1:27" s="13" customFormat="1" x14ac:dyDescent="0.2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10.41</v>
      </c>
      <c r="V1310" s="13">
        <f>IF(ISNA(VLOOKUP(LOWER(F1310)&amp;H1310,Prices!A:C,2,0)),0,VLOOKUP(LOWER(F1310)&amp;H1310,Prices!A:C,2,0))</f>
        <v>10.41</v>
      </c>
      <c r="W1310" s="13">
        <f t="shared" si="678"/>
        <v>14065.843859999977</v>
      </c>
      <c r="X1310" s="13">
        <f t="shared" si="679"/>
        <v>0</v>
      </c>
      <c r="Y1310" s="43">
        <f t="shared" si="680"/>
        <v>0.11582832135181188</v>
      </c>
      <c r="Z1310" s="49"/>
      <c r="AA1310" s="24"/>
    </row>
    <row r="1311" spans="1:27" s="13" customFormat="1" x14ac:dyDescent="0.2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69.83</v>
      </c>
      <c r="V1311" s="13">
        <f>IF(ISNA(VLOOKUP(LOWER(F1311)&amp;H1311,Prices!A:C,2,0)),0,VLOOKUP(LOWER(F1311)&amp;H1311,Prices!A:C,2,0))</f>
        <v>70.56</v>
      </c>
      <c r="W1311" s="13">
        <f t="shared" si="678"/>
        <v>-2037.03</v>
      </c>
      <c r="X1311" s="13">
        <f t="shared" si="679"/>
        <v>-73.000000000000398</v>
      </c>
      <c r="Y1311" s="43">
        <f t="shared" si="680"/>
        <v>-0.40505667130642276</v>
      </c>
      <c r="Z1311" s="49"/>
      <c r="AA1311" s="24"/>
    </row>
    <row r="1312" spans="1:27" s="13" customFormat="1" x14ac:dyDescent="0.2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10.41</v>
      </c>
      <c r="V1312" s="13">
        <f>IF(ISNA(VLOOKUP(LOWER(F1312)&amp;H1312,Prices!A:C,2,0)),0,VLOOKUP(LOWER(F1312)&amp;H1312,Prices!A:C,2,0))</f>
        <v>10.41</v>
      </c>
      <c r="W1312" s="13">
        <f t="shared" si="678"/>
        <v>12290.545799999998</v>
      </c>
      <c r="X1312" s="13">
        <f t="shared" si="679"/>
        <v>0</v>
      </c>
      <c r="Y1312" s="43">
        <f t="shared" si="680"/>
        <v>0.11582834605597964</v>
      </c>
      <c r="Z1312" s="49"/>
      <c r="AA1312" s="24"/>
    </row>
    <row r="1313" spans="1:27" s="13" customFormat="1" x14ac:dyDescent="0.2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22.6</v>
      </c>
      <c r="V1313" s="13">
        <f>IF(ISNA(VLOOKUP(LOWER(F1313)&amp;H1313,Prices!A:C,2,0)),0,VLOOKUP(LOWER(F1313)&amp;H1313,Prices!A:C,2,0))</f>
        <v>22.56</v>
      </c>
      <c r="W1313" s="13">
        <f t="shared" si="678"/>
        <v>-5365.4999999999991</v>
      </c>
      <c r="X1313" s="13">
        <f t="shared" si="679"/>
        <v>56.00000000000378</v>
      </c>
      <c r="Y1313" s="43">
        <f t="shared" si="680"/>
        <v>-0.20439999999999997</v>
      </c>
      <c r="Z1313" s="49"/>
      <c r="AA1313" s="24"/>
    </row>
    <row r="1314" spans="1:27" s="13" customFormat="1" x14ac:dyDescent="0.2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33.49</v>
      </c>
      <c r="V1314" s="13">
        <f>IF(ISNA(VLOOKUP(LOWER(F1314)&amp;H1314,Prices!A:C,2,0)),0,VLOOKUP(LOWER(F1314)&amp;H1314,Prices!A:C,2,0))</f>
        <v>32.58</v>
      </c>
      <c r="W1314" s="13">
        <f t="shared" si="678"/>
        <v>-6497.7450200000012</v>
      </c>
      <c r="X1314" s="13">
        <f t="shared" si="679"/>
        <v>-1183.0000000000048</v>
      </c>
      <c r="Y1314" s="43">
        <f t="shared" si="680"/>
        <v>-0.13303873835507055</v>
      </c>
      <c r="Z1314" s="49"/>
      <c r="AA1314" s="24"/>
    </row>
    <row r="1315" spans="1:27" s="13" customFormat="1" x14ac:dyDescent="0.2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19.05</v>
      </c>
      <c r="V1315" s="13">
        <f>IF(ISNA(VLOOKUP(LOWER(F1315)&amp;H1315,Prices!A:C,2,0)),0,VLOOKUP(LOWER(F1315)&amp;H1315,Prices!A:C,2,0))</f>
        <v>18.88</v>
      </c>
      <c r="W1315" s="13">
        <f t="shared" si="678"/>
        <v>-4080.2764800000064</v>
      </c>
      <c r="X1315" s="13">
        <f t="shared" si="679"/>
        <v>-408.00000000000409</v>
      </c>
      <c r="Y1315" s="43">
        <f t="shared" si="680"/>
        <v>-8.2626127527216306E-2</v>
      </c>
      <c r="Z1315" s="49"/>
      <c r="AA1315" s="24"/>
    </row>
    <row r="1316" spans="1:27" s="13" customFormat="1" x14ac:dyDescent="0.2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19.05</v>
      </c>
      <c r="V1316" s="13">
        <f>IF(ISNA(VLOOKUP(LOWER(F1316)&amp;H1316,Prices!A:C,2,0)),0,VLOOKUP(LOWER(F1316)&amp;H1316,Prices!A:C,2,0))</f>
        <v>18.88</v>
      </c>
      <c r="W1316" s="13">
        <f t="shared" si="678"/>
        <v>-4209.902399999999</v>
      </c>
      <c r="X1316" s="13">
        <f t="shared" si="679"/>
        <v>-408.00000000000409</v>
      </c>
      <c r="Y1316" s="43">
        <f t="shared" si="680"/>
        <v>-8.5027920504120197E-2</v>
      </c>
      <c r="Z1316" s="49"/>
      <c r="AA1316" s="24"/>
    </row>
    <row r="1317" spans="1:27" s="13" customFormat="1" x14ac:dyDescent="0.2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19.05</v>
      </c>
      <c r="V1317" s="13">
        <f>IF(ISNA(VLOOKUP(LOWER(F1317)&amp;H1317,Prices!A:C,2,0)),0,VLOOKUP(LOWER(F1317)&amp;H1317,Prices!A:C,2,0))</f>
        <v>18.88</v>
      </c>
      <c r="W1317" s="13">
        <f t="shared" si="678"/>
        <v>-4257.9119999999984</v>
      </c>
      <c r="X1317" s="13">
        <f t="shared" si="679"/>
        <v>-408.00000000000409</v>
      </c>
      <c r="Y1317" s="43">
        <f t="shared" si="680"/>
        <v>-8.5914285714285679E-2</v>
      </c>
      <c r="Z1317" s="49"/>
      <c r="AA1317" s="24"/>
    </row>
    <row r="1318" spans="1:27" s="13" customFormat="1" x14ac:dyDescent="0.2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19.05</v>
      </c>
      <c r="V1318" s="13">
        <f>IF(ISNA(VLOOKUP(LOWER(F1318)&amp;H1318,Prices!A:C,2,0)),0,VLOOKUP(LOWER(F1318)&amp;H1318,Prices!A:C,2,0))</f>
        <v>18.88</v>
      </c>
      <c r="W1318" s="13">
        <f t="shared" si="678"/>
        <v>-4209.902399999999</v>
      </c>
      <c r="X1318" s="13">
        <f t="shared" si="679"/>
        <v>-408.00000000000409</v>
      </c>
      <c r="Y1318" s="43">
        <f t="shared" si="680"/>
        <v>-8.5027920504120197E-2</v>
      </c>
      <c r="Z1318" s="49"/>
      <c r="AA1318" s="24"/>
    </row>
    <row r="1319" spans="1:27" s="13" customFormat="1" x14ac:dyDescent="0.2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19.05</v>
      </c>
      <c r="V1319" s="13">
        <f>IF(ISNA(VLOOKUP(LOWER(F1319)&amp;H1319,Prices!A:C,2,0)),0,VLOOKUP(LOWER(F1319)&amp;H1319,Prices!A:C,2,0))</f>
        <v>18.88</v>
      </c>
      <c r="W1319" s="13">
        <f t="shared" si="678"/>
        <v>-2285.0000000000023</v>
      </c>
      <c r="X1319" s="13">
        <f t="shared" si="679"/>
        <v>-204.00000000000205</v>
      </c>
      <c r="Y1319" s="43">
        <f t="shared" si="680"/>
        <v>-9.1634584536413308E-2</v>
      </c>
      <c r="Z1319" s="49"/>
      <c r="AA1319" s="24"/>
    </row>
    <row r="1320" spans="1:27" s="13" customFormat="1" x14ac:dyDescent="0.2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19.05</v>
      </c>
      <c r="V1320" s="13">
        <f>IF(ISNA(VLOOKUP(LOWER(F1320)&amp;H1320,Prices!A:C,2,0)),0,VLOOKUP(LOWER(F1320)&amp;H1320,Prices!A:C,2,0))</f>
        <v>18.88</v>
      </c>
      <c r="W1320" s="13">
        <f t="shared" si="678"/>
        <v>-4617.9840000000013</v>
      </c>
      <c r="X1320" s="13">
        <f t="shared" si="679"/>
        <v>-408.00000000000409</v>
      </c>
      <c r="Y1320" s="43">
        <f t="shared" si="680"/>
        <v>-9.2507692307692332E-2</v>
      </c>
      <c r="Z1320" s="49"/>
      <c r="AA1320" s="24"/>
    </row>
    <row r="1321" spans="1:27" s="13" customFormat="1" x14ac:dyDescent="0.2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19.05</v>
      </c>
      <c r="V1321" s="13">
        <f>IF(ISNA(VLOOKUP(LOWER(F1321)&amp;H1321,Prices!A:C,2,0)),0,VLOOKUP(LOWER(F1321)&amp;H1321,Prices!A:C,2,0))</f>
        <v>18.88</v>
      </c>
      <c r="W1321" s="13">
        <f t="shared" si="678"/>
        <v>-4569.974400000001</v>
      </c>
      <c r="X1321" s="13">
        <f t="shared" si="679"/>
        <v>-408.00000000000409</v>
      </c>
      <c r="Y1321" s="43">
        <f t="shared" si="680"/>
        <v>-9.163407122232918E-2</v>
      </c>
      <c r="Z1321" s="49"/>
      <c r="AA1321" s="24"/>
    </row>
    <row r="1322" spans="1:27" s="13" customFormat="1" x14ac:dyDescent="0.2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2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10.41</v>
      </c>
      <c r="V1323" s="13">
        <f>IF(ISNA(VLOOKUP(LOWER(F1323)&amp;H1323,Prices!A:C,2,0)),0,VLOOKUP(LOWER(F1323)&amp;H1323,Prices!A:C,2,0))</f>
        <v>10.41</v>
      </c>
      <c r="W1323" s="13">
        <f t="shared" si="678"/>
        <v>14455.18599999998</v>
      </c>
      <c r="X1323" s="13">
        <f t="shared" si="679"/>
        <v>0</v>
      </c>
      <c r="Y1323" s="43">
        <f t="shared" si="680"/>
        <v>0.1217791575400167</v>
      </c>
      <c r="Z1323" s="49"/>
      <c r="AA1323" s="24"/>
    </row>
    <row r="1324" spans="1:27" s="13" customFormat="1" x14ac:dyDescent="0.2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2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2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2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19.05</v>
      </c>
      <c r="V1327" s="13">
        <f>IF(ISNA(VLOOKUP(LOWER(F1327)&amp;H1327,Prices!A:C,2,0)),0,VLOOKUP(LOWER(F1327)&amp;H1327,Prices!A:C,2,0))</f>
        <v>18.88</v>
      </c>
      <c r="W1327" s="13">
        <f t="shared" ref="W1327:W1341" si="685">IF(I1327="B",(V1327+T1327)*K1327,(V1327+T1327)*K1327)</f>
        <v>6247.1280000000033</v>
      </c>
      <c r="X1327" s="13">
        <f t="shared" ref="X1327:X1341" si="686">K1327*(V1327-U1327)</f>
        <v>340.00000000000341</v>
      </c>
      <c r="Y1327" s="43">
        <f t="shared" ref="Y1327:Y1341" si="687">W1327/O1327</f>
        <v>0.14178683613254661</v>
      </c>
      <c r="Z1327" s="49"/>
      <c r="AA1327" s="24"/>
    </row>
    <row r="1328" spans="1:27" s="13" customFormat="1" x14ac:dyDescent="0.2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9.4600000000000009</v>
      </c>
      <c r="V1328" s="13">
        <f>IF(ISNA(VLOOKUP(LOWER(F1328)&amp;H1328,Prices!A:C,2,0)),0,VLOOKUP(LOWER(F1328)&amp;H1328,Prices!A:C,2,0))</f>
        <v>9.23</v>
      </c>
      <c r="W1328" s="13">
        <f t="shared" si="685"/>
        <v>-1379.6499999999999</v>
      </c>
      <c r="X1328" s="13">
        <f t="shared" si="686"/>
        <v>598.00000000000114</v>
      </c>
      <c r="Y1328" s="43">
        <f t="shared" si="687"/>
        <v>-6.0922458712355368E-2</v>
      </c>
      <c r="Z1328" s="49"/>
      <c r="AA1328" s="24"/>
    </row>
    <row r="1329" spans="1:27" s="13" customFormat="1" x14ac:dyDescent="0.2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9.4600000000000009</v>
      </c>
      <c r="V1329" s="13">
        <f>IF(ISNA(VLOOKUP(LOWER(F1329)&amp;H1329,Prices!A:C,2,0)),0,VLOOKUP(LOWER(F1329)&amp;H1329,Prices!A:C,2,0))</f>
        <v>9.23</v>
      </c>
      <c r="W1329" s="13">
        <f t="shared" si="685"/>
        <v>-2652.2599999999929</v>
      </c>
      <c r="X1329" s="13">
        <f t="shared" si="686"/>
        <v>1150.000000000002</v>
      </c>
      <c r="Y1329" s="43">
        <f t="shared" si="687"/>
        <v>-6.0901492537313258E-2</v>
      </c>
      <c r="Z1329" s="49"/>
      <c r="AA1329" s="24"/>
    </row>
    <row r="1330" spans="1:27" s="13" customFormat="1" x14ac:dyDescent="0.2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22.6</v>
      </c>
      <c r="V1330" s="13">
        <f>IF(ISNA(VLOOKUP(LOWER(F1330)&amp;H1330,Prices!A:C,2,0)),0,VLOOKUP(LOWER(F1330)&amp;H1330,Prices!A:C,2,0))</f>
        <v>22.56</v>
      </c>
      <c r="W1330" s="13">
        <f t="shared" si="685"/>
        <v>-2356.1999999999998</v>
      </c>
      <c r="X1330" s="13">
        <f t="shared" si="686"/>
        <v>24.00000000000162</v>
      </c>
      <c r="Y1330" s="43">
        <f t="shared" si="687"/>
        <v>-0.21045016077170417</v>
      </c>
      <c r="Z1330" s="49"/>
      <c r="AA1330" s="24"/>
    </row>
    <row r="1331" spans="1:27" s="13" customFormat="1" x14ac:dyDescent="0.2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9.4600000000000009</v>
      </c>
      <c r="V1331" s="13">
        <f>IF(ISNA(VLOOKUP(LOWER(F1331)&amp;H1331,Prices!A:C,2,0)),0,VLOOKUP(LOWER(F1331)&amp;H1331,Prices!A:C,2,0))</f>
        <v>9.23</v>
      </c>
      <c r="W1331" s="13">
        <f t="shared" si="685"/>
        <v>-4774.0679999999875</v>
      </c>
      <c r="X1331" s="13">
        <f t="shared" si="686"/>
        <v>2070.0000000000036</v>
      </c>
      <c r="Y1331" s="43">
        <f t="shared" si="687"/>
        <v>-6.0901492537313265E-2</v>
      </c>
      <c r="Z1331" s="49"/>
      <c r="AA1331" s="24"/>
    </row>
    <row r="1332" spans="1:27" s="13" customFormat="1" x14ac:dyDescent="0.2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69.83</v>
      </c>
      <c r="V1332" s="13">
        <f>IF(ISNA(VLOOKUP(LOWER(F1332)&amp;H1332,Prices!A:C,2,0)),0,VLOOKUP(LOWER(F1332)&amp;H1332,Prices!A:C,2,0))</f>
        <v>70.56</v>
      </c>
      <c r="W1332" s="13">
        <f t="shared" si="685"/>
        <v>-18459.119800000004</v>
      </c>
      <c r="X1332" s="13">
        <f t="shared" si="686"/>
        <v>-657.00000000000364</v>
      </c>
      <c r="Y1332" s="43">
        <f t="shared" si="687"/>
        <v>-0.4093021973879688</v>
      </c>
      <c r="Z1332" s="49"/>
      <c r="AA1332" s="24"/>
    </row>
    <row r="1333" spans="1:27" s="13" customFormat="1" x14ac:dyDescent="0.2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19.05</v>
      </c>
      <c r="V1333" s="13">
        <f>IF(ISNA(VLOOKUP(LOWER(F1333)&amp;H1333,Prices!A:C,2,0)),0,VLOOKUP(LOWER(F1333)&amp;H1333,Prices!A:C,2,0))</f>
        <v>18.88</v>
      </c>
      <c r="W1333" s="13">
        <f t="shared" si="685"/>
        <v>11495.456000000004</v>
      </c>
      <c r="X1333" s="13">
        <f t="shared" si="686"/>
        <v>680.00000000000682</v>
      </c>
      <c r="Y1333" s="43">
        <f t="shared" si="687"/>
        <v>0.1319496786042241</v>
      </c>
      <c r="Z1333" s="49"/>
      <c r="AA1333" s="24"/>
    </row>
    <row r="1334" spans="1:27" s="13" customFormat="1" x14ac:dyDescent="0.2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2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33.49</v>
      </c>
      <c r="V1335" s="13">
        <f>IF(ISNA(VLOOKUP(LOWER(F1335)&amp;H1335,Prices!A:C,2,0)),0,VLOOKUP(LOWER(F1335)&amp;H1335,Prices!A:C,2,0))</f>
        <v>32.58</v>
      </c>
      <c r="W1335" s="13">
        <f t="shared" si="685"/>
        <v>4290.6526400000002</v>
      </c>
      <c r="X1335" s="13">
        <f t="shared" si="686"/>
        <v>546.00000000000227</v>
      </c>
      <c r="Y1335" s="43">
        <f t="shared" si="687"/>
        <v>0.17976590581531759</v>
      </c>
      <c r="Z1335" s="49"/>
      <c r="AA1335" s="24"/>
    </row>
    <row r="1336" spans="1:27" s="13" customFormat="1" x14ac:dyDescent="0.2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87.06</v>
      </c>
      <c r="V1336" s="13">
        <f>IF(ISNA(VLOOKUP(LOWER(F1336)&amp;H1336,Prices!A:C,2,0)),0,VLOOKUP(LOWER(F1336)&amp;H1336,Prices!A:C,2,0))</f>
        <v>85.41</v>
      </c>
      <c r="W1336" s="13">
        <f t="shared" si="685"/>
        <v>-48443.672399999989</v>
      </c>
      <c r="X1336" s="13">
        <f t="shared" si="686"/>
        <v>1815.0000000000064</v>
      </c>
      <c r="Y1336" s="43">
        <f t="shared" si="687"/>
        <v>-1.0632472762389709</v>
      </c>
      <c r="Z1336" s="49"/>
      <c r="AA1336" s="24"/>
    </row>
    <row r="1337" spans="1:27" s="13" customFormat="1" x14ac:dyDescent="0.2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2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33.49</v>
      </c>
      <c r="V1338" s="13">
        <f>IF(ISNA(VLOOKUP(LOWER(F1338)&amp;H1338,Prices!A:C,2,0)),0,VLOOKUP(LOWER(F1338)&amp;H1338,Prices!A:C,2,0))</f>
        <v>32.58</v>
      </c>
      <c r="W1338" s="13">
        <f t="shared" si="685"/>
        <v>5376.5722599999999</v>
      </c>
      <c r="X1338" s="13">
        <f t="shared" si="686"/>
        <v>637.00000000000261</v>
      </c>
      <c r="Y1338" s="43">
        <f t="shared" si="687"/>
        <v>0.1905437239961725</v>
      </c>
      <c r="Z1338" s="49"/>
      <c r="AA1338" s="24"/>
    </row>
    <row r="1339" spans="1:27" s="13" customFormat="1" x14ac:dyDescent="0.2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22.6</v>
      </c>
      <c r="V1339" s="13">
        <f>IF(ISNA(VLOOKUP(LOWER(F1339)&amp;H1339,Prices!A:C,2,0)),0,VLOOKUP(LOWER(F1339)&amp;H1339,Prices!A:C,2,0))</f>
        <v>22.56</v>
      </c>
      <c r="W1339" s="13">
        <f t="shared" si="685"/>
        <v>-2866.9400000000014</v>
      </c>
      <c r="X1339" s="13">
        <f t="shared" si="686"/>
        <v>28.00000000000189</v>
      </c>
      <c r="Y1339" s="43">
        <f t="shared" si="687"/>
        <v>-0.22150506065054484</v>
      </c>
      <c r="Z1339" s="49"/>
      <c r="AA1339" s="24"/>
    </row>
    <row r="1340" spans="1:27" s="13" customFormat="1" x14ac:dyDescent="0.2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69.83</v>
      </c>
      <c r="V1340" s="13">
        <f>IF(ISNA(VLOOKUP(LOWER(F1340)&amp;H1340,Prices!A:C,2,0)),0,VLOOKUP(LOWER(F1340)&amp;H1340,Prices!A:C,2,0))</f>
        <v>70.56</v>
      </c>
      <c r="W1340" s="13">
        <f t="shared" si="685"/>
        <v>-18989.483600000003</v>
      </c>
      <c r="X1340" s="13">
        <f t="shared" si="686"/>
        <v>-657.00000000000364</v>
      </c>
      <c r="Y1340" s="43">
        <f t="shared" si="687"/>
        <v>-0.42607888170884944</v>
      </c>
      <c r="Z1340" s="49"/>
      <c r="AA1340" s="24"/>
    </row>
    <row r="1341" spans="1:27" s="13" customFormat="1" x14ac:dyDescent="0.2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19.05</v>
      </c>
      <c r="V1341" s="13">
        <f>IF(ISNA(VLOOKUP(LOWER(F1341)&amp;H1341,Prices!A:C,2,0)),0,VLOOKUP(LOWER(F1341)&amp;H1341,Prices!A:C,2,0))</f>
        <v>18.88</v>
      </c>
      <c r="W1341" s="13">
        <f t="shared" si="685"/>
        <v>17590.475600000023</v>
      </c>
      <c r="X1341" s="13">
        <f t="shared" si="686"/>
        <v>1292.000000000013</v>
      </c>
      <c r="Y1341" s="43">
        <f t="shared" si="687"/>
        <v>0.10907333945136181</v>
      </c>
      <c r="Z1341" s="49"/>
      <c r="AA1341" s="24"/>
    </row>
    <row r="1342" spans="1:27" s="13" customFormat="1" x14ac:dyDescent="0.2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38.54</v>
      </c>
      <c r="V1342" s="13">
        <f>IF(ISNA(VLOOKUP(LOWER(F1342)&amp;H1342,Prices!A:C,2,0)),0,VLOOKUP(LOWER(F1342)&amp;H1342,Prices!A:C,2,0))</f>
        <v>39.54</v>
      </c>
      <c r="W1342" s="13">
        <f t="shared" ref="W1342:W1356" si="692">IF(I1342="B",(V1342+T1342)*K1342,(V1342+T1342)*K1342)</f>
        <v>-11971.460340000009</v>
      </c>
      <c r="X1342" s="13">
        <f t="shared" ref="X1342:X1356" si="693">K1342*(V1342-U1342)</f>
        <v>900</v>
      </c>
      <c r="Y1342" s="43">
        <f t="shared" ref="Y1342:Y1356" si="694">W1342/O1342</f>
        <v>-0.25178161272004562</v>
      </c>
      <c r="Z1342" s="49"/>
      <c r="AA1342" s="24"/>
    </row>
    <row r="1343" spans="1:27" s="13" customFormat="1" x14ac:dyDescent="0.2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21.29</v>
      </c>
      <c r="V1343" s="13">
        <f>IF(ISNA(VLOOKUP(LOWER(F1343)&amp;H1343,Prices!A:C,2,0)),0,VLOOKUP(LOWER(F1343)&amp;H1343,Prices!A:C,2,0))</f>
        <v>21.33</v>
      </c>
      <c r="W1343" s="13">
        <f t="shared" si="692"/>
        <v>-24213.96</v>
      </c>
      <c r="X1343" s="13">
        <f t="shared" si="693"/>
        <v>47.999999999998977</v>
      </c>
      <c r="Y1343" s="43">
        <f t="shared" si="694"/>
        <v>-0.48622409638554215</v>
      </c>
      <c r="Z1343" s="49"/>
      <c r="AA1343" s="24"/>
    </row>
    <row r="1344" spans="1:27" s="13" customFormat="1" x14ac:dyDescent="0.2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2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v>
      </c>
      <c r="V1345" s="13">
        <f>IF(ISNA(VLOOKUP(LOWER(F1345)&amp;H1345,Prices!A:C,2,0)),0,VLOOKUP(LOWER(F1345)&amp;H1345,Prices!A:C,2,0))</f>
        <v>30.3</v>
      </c>
      <c r="W1345" s="13">
        <f t="shared" si="692"/>
        <v>15824.440799999997</v>
      </c>
      <c r="X1345" s="13">
        <f t="shared" si="693"/>
        <v>630.00000000000148</v>
      </c>
      <c r="Y1345" s="43">
        <f t="shared" si="694"/>
        <v>0.33108295254833031</v>
      </c>
      <c r="Z1345" s="49"/>
      <c r="AA1345" s="24"/>
    </row>
    <row r="1346" spans="1:27" s="13" customFormat="1" x14ac:dyDescent="0.2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v>
      </c>
      <c r="V1346" s="13">
        <f>IF(ISNA(VLOOKUP(LOWER(F1346)&amp;H1346,Prices!A:C,2,0)),0,VLOOKUP(LOWER(F1346)&amp;H1346,Prices!A:C,2,0))</f>
        <v>30.3</v>
      </c>
      <c r="W1346" s="13">
        <f t="shared" si="692"/>
        <v>15824.440799999997</v>
      </c>
      <c r="X1346" s="13">
        <f t="shared" si="693"/>
        <v>630.00000000000148</v>
      </c>
      <c r="Y1346" s="43">
        <f t="shared" si="694"/>
        <v>0.33108295254833031</v>
      </c>
      <c r="Z1346" s="49"/>
      <c r="AA1346" s="24"/>
    </row>
    <row r="1347" spans="1:27" s="13" customFormat="1" x14ac:dyDescent="0.2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v>
      </c>
      <c r="V1347" s="13">
        <f>IF(ISNA(VLOOKUP(LOWER(F1347)&amp;H1347,Prices!A:C,2,0)),0,VLOOKUP(LOWER(F1347)&amp;H1347,Prices!A:C,2,0))</f>
        <v>30.3</v>
      </c>
      <c r="W1347" s="13">
        <f t="shared" si="692"/>
        <v>15719.419800000005</v>
      </c>
      <c r="X1347" s="13">
        <f t="shared" si="693"/>
        <v>630.00000000000148</v>
      </c>
      <c r="Y1347" s="43">
        <f t="shared" si="694"/>
        <v>0.32816475230162218</v>
      </c>
      <c r="Z1347" s="49"/>
      <c r="AA1347" s="24"/>
    </row>
    <row r="1348" spans="1:27" s="13" customFormat="1" x14ac:dyDescent="0.2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v>
      </c>
      <c r="V1348" s="13">
        <f>IF(ISNA(VLOOKUP(LOWER(F1348)&amp;H1348,Prices!A:C,2,0)),0,VLOOKUP(LOWER(F1348)&amp;H1348,Prices!A:C,2,0))</f>
        <v>30.3</v>
      </c>
      <c r="W1348" s="13">
        <f t="shared" si="692"/>
        <v>15572.390399999997</v>
      </c>
      <c r="X1348" s="13">
        <f t="shared" si="693"/>
        <v>630.00000000000148</v>
      </c>
      <c r="Y1348" s="43">
        <f t="shared" si="694"/>
        <v>0.32410069930069924</v>
      </c>
      <c r="Z1348" s="49"/>
      <c r="AA1348" s="24"/>
    </row>
    <row r="1349" spans="1:27" s="13" customFormat="1" x14ac:dyDescent="0.2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v>
      </c>
      <c r="V1349" s="13">
        <f>IF(ISNA(VLOOKUP(LOWER(F1349)&amp;H1349,Prices!A:C,2,0)),0,VLOOKUP(LOWER(F1349)&amp;H1349,Prices!A:C,2,0))</f>
        <v>30.3</v>
      </c>
      <c r="W1349" s="13">
        <f t="shared" si="692"/>
        <v>15551.386200000003</v>
      </c>
      <c r="X1349" s="13">
        <f t="shared" si="693"/>
        <v>630.00000000000148</v>
      </c>
      <c r="Y1349" s="43">
        <f t="shared" si="694"/>
        <v>0.32352214941022284</v>
      </c>
      <c r="Z1349" s="49"/>
      <c r="AA1349" s="24"/>
    </row>
    <row r="1350" spans="1:27" s="13" customFormat="1" x14ac:dyDescent="0.2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v>
      </c>
      <c r="V1350" s="13">
        <f>IF(ISNA(VLOOKUP(LOWER(F1350)&amp;H1350,Prices!A:C,2,0)),0,VLOOKUP(LOWER(F1350)&amp;H1350,Prices!A:C,2,0))</f>
        <v>30.3</v>
      </c>
      <c r="W1350" s="13">
        <f t="shared" si="692"/>
        <v>15551.386200000003</v>
      </c>
      <c r="X1350" s="13">
        <f t="shared" si="693"/>
        <v>630.00000000000148</v>
      </c>
      <c r="Y1350" s="43">
        <f t="shared" si="694"/>
        <v>0.32352214941022284</v>
      </c>
      <c r="Z1350" s="49"/>
      <c r="AA1350" s="24"/>
    </row>
    <row r="1351" spans="1:27" s="13" customFormat="1" x14ac:dyDescent="0.2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v>
      </c>
      <c r="V1351" s="13">
        <f>IF(ISNA(VLOOKUP(LOWER(F1351)&amp;H1351,Prices!A:C,2,0)),0,VLOOKUP(LOWER(F1351)&amp;H1351,Prices!A:C,2,0))</f>
        <v>30.3</v>
      </c>
      <c r="W1351" s="13">
        <f t="shared" si="692"/>
        <v>15278.331600000001</v>
      </c>
      <c r="X1351" s="13">
        <f t="shared" si="693"/>
        <v>630.00000000000148</v>
      </c>
      <c r="Y1351" s="43">
        <f t="shared" si="694"/>
        <v>0.31604674196351001</v>
      </c>
      <c r="Z1351" s="49"/>
      <c r="AA1351" s="24"/>
    </row>
    <row r="1352" spans="1:27" s="13" customFormat="1" x14ac:dyDescent="0.2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18.82</v>
      </c>
      <c r="V1352" s="13">
        <f>IF(ISNA(VLOOKUP(LOWER(F1352)&amp;H1352,Prices!A:C,2,0)),0,VLOOKUP(LOWER(F1352)&amp;H1352,Prices!A:C,2,0))</f>
        <v>18.350000000000001</v>
      </c>
      <c r="W1352" s="13">
        <f t="shared" si="692"/>
        <v>12604.044800000007</v>
      </c>
      <c r="X1352" s="13">
        <f t="shared" si="693"/>
        <v>-1597.9999999999961</v>
      </c>
      <c r="Y1352" s="43">
        <f t="shared" si="694"/>
        <v>0.25321530054644825</v>
      </c>
      <c r="Z1352" s="49"/>
      <c r="AA1352" s="24"/>
    </row>
    <row r="1353" spans="1:27" s="13" customFormat="1" x14ac:dyDescent="0.2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18.82</v>
      </c>
      <c r="V1353" s="13">
        <f>IF(ISNA(VLOOKUP(LOWER(F1353)&amp;H1353,Prices!A:C,2,0)),0,VLOOKUP(LOWER(F1353)&amp;H1353,Prices!A:C,2,0))</f>
        <v>18.350000000000001</v>
      </c>
      <c r="W1353" s="13">
        <f t="shared" si="692"/>
        <v>12536.031199999999</v>
      </c>
      <c r="X1353" s="13">
        <f t="shared" si="693"/>
        <v>-1597.9999999999961</v>
      </c>
      <c r="Y1353" s="43">
        <f t="shared" si="694"/>
        <v>0.25150532060027286</v>
      </c>
      <c r="Z1353" s="49"/>
      <c r="AA1353" s="24"/>
    </row>
    <row r="1354" spans="1:27" s="13" customFormat="1" x14ac:dyDescent="0.2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14.33</v>
      </c>
      <c r="V1354" s="13">
        <f>IF(ISNA(VLOOKUP(LOWER(F1354)&amp;H1354,Prices!A:C,2,0)),0,VLOOKUP(LOWER(F1354)&amp;H1354,Prices!A:C,2,0))</f>
        <v>14.21</v>
      </c>
      <c r="W1354" s="13">
        <f t="shared" si="692"/>
        <v>13233.158400000008</v>
      </c>
      <c r="X1354" s="13">
        <f t="shared" si="693"/>
        <v>-527.99999999999659</v>
      </c>
      <c r="Y1354" s="43">
        <f t="shared" si="694"/>
        <v>0.26853000000000016</v>
      </c>
      <c r="Z1354" s="49"/>
      <c r="AA1354" s="24"/>
    </row>
    <row r="1355" spans="1:27" s="13" customFormat="1" x14ac:dyDescent="0.2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7.65</v>
      </c>
      <c r="V1355" s="13">
        <f>IF(ISNA(VLOOKUP(LOWER(F1355)&amp;H1355,Prices!A:C,2,0)),0,VLOOKUP(LOWER(F1355)&amp;H1355,Prices!A:C,2,0))</f>
        <v>7.61</v>
      </c>
      <c r="W1355" s="13">
        <f t="shared" si="692"/>
        <v>1664.1513600000035</v>
      </c>
      <c r="X1355" s="13">
        <f t="shared" si="693"/>
        <v>-268.00000000000023</v>
      </c>
      <c r="Y1355" s="43">
        <f t="shared" si="694"/>
        <v>3.3747391304347896E-2</v>
      </c>
      <c r="Z1355" s="49"/>
      <c r="AA1355" s="24"/>
    </row>
    <row r="1356" spans="1:27" s="13" customFormat="1" x14ac:dyDescent="0.2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7.65</v>
      </c>
      <c r="V1356" s="13">
        <f>IF(ISNA(VLOOKUP(LOWER(F1356)&amp;H1356,Prices!A:C,2,0)),0,VLOOKUP(LOWER(F1356)&amp;H1356,Prices!A:C,2,0))</f>
        <v>7.61</v>
      </c>
      <c r="W1356" s="13">
        <f t="shared" si="692"/>
        <v>1757.0044000000016</v>
      </c>
      <c r="X1356" s="13">
        <f t="shared" si="693"/>
        <v>-272.00000000000023</v>
      </c>
      <c r="Y1356" s="43">
        <f t="shared" si="694"/>
        <v>3.5154149659863979E-2</v>
      </c>
      <c r="Z1356" s="49"/>
      <c r="AA1356" s="24"/>
    </row>
    <row r="1357" spans="1:27" s="13" customFormat="1" x14ac:dyDescent="0.2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37.549999999999997</v>
      </c>
      <c r="V1357" s="13">
        <f>IF(ISNA(VLOOKUP(LOWER(F1357)&amp;H1357,Prices!A:C,2,0)),0,VLOOKUP(LOWER(F1357)&amp;H1357,Prices!A:C,2,0))</f>
        <v>37.4</v>
      </c>
      <c r="W1357" s="13">
        <f t="shared" ref="W1357:W1387" si="703">IF(I1357="B",(V1357+T1357)*K1357,(V1357+T1357)*K1357)</f>
        <v>954.20799999999417</v>
      </c>
      <c r="X1357" s="13">
        <f t="shared" ref="X1357:X1387" si="704">K1357*(V1357-U1357)</f>
        <v>-119.99999999999886</v>
      </c>
      <c r="Y1357" s="43">
        <f t="shared" ref="Y1357:Y1387" si="705">W1357/O1357</f>
        <v>3.2949171270718024E-2</v>
      </c>
      <c r="Z1357" s="49"/>
      <c r="AA1357" s="24"/>
    </row>
    <row r="1358" spans="1:27" s="13" customFormat="1" x14ac:dyDescent="0.2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2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19.05</v>
      </c>
      <c r="V1359" s="13">
        <f>IF(ISNA(VLOOKUP(LOWER(F1359)&amp;H1359,Prices!A:C,2,0)),0,VLOOKUP(LOWER(F1359)&amp;H1359,Prices!A:C,2,0))</f>
        <v>18.88</v>
      </c>
      <c r="W1359" s="13">
        <f t="shared" si="703"/>
        <v>2423.6699999999978</v>
      </c>
      <c r="X1359" s="13">
        <f t="shared" si="704"/>
        <v>170.00000000000171</v>
      </c>
      <c r="Y1359" s="43">
        <f t="shared" si="705"/>
        <v>0.11362728551336136</v>
      </c>
      <c r="Z1359" s="49"/>
      <c r="AA1359" s="24"/>
    </row>
    <row r="1360" spans="1:27" s="13" customFormat="1" x14ac:dyDescent="0.2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v>
      </c>
      <c r="V1360" s="13">
        <f>IF(ISNA(VLOOKUP(LOWER(F1360)&amp;H1360,Prices!A:C,2,0)),0,VLOOKUP(LOWER(F1360)&amp;H1360,Prices!A:C,2,0))</f>
        <v>30.3</v>
      </c>
      <c r="W1360" s="13">
        <f t="shared" si="703"/>
        <v>-24725.351200000005</v>
      </c>
      <c r="X1360" s="13">
        <f t="shared" si="704"/>
        <v>-1080.0000000000025</v>
      </c>
      <c r="Y1360" s="43">
        <f t="shared" si="705"/>
        <v>-0.29276014966373026</v>
      </c>
      <c r="Z1360" s="49"/>
      <c r="AA1360" s="24"/>
    </row>
    <row r="1361" spans="1:27" s="13" customFormat="1" x14ac:dyDescent="0.2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9.4600000000000009</v>
      </c>
      <c r="V1361" s="13">
        <f>IF(ISNA(VLOOKUP(LOWER(F1361)&amp;H1361,Prices!A:C,2,0)),0,VLOOKUP(LOWER(F1361)&amp;H1361,Prices!A:C,2,0))</f>
        <v>9.23</v>
      </c>
      <c r="W1361" s="13">
        <f t="shared" si="703"/>
        <v>-1301.8000000000018</v>
      </c>
      <c r="X1361" s="13">
        <f t="shared" si="704"/>
        <v>575.00000000000102</v>
      </c>
      <c r="Y1361" s="43">
        <f t="shared" si="705"/>
        <v>-5.971559633027531E-2</v>
      </c>
      <c r="Z1361" s="49"/>
      <c r="AA1361" s="24"/>
    </row>
    <row r="1362" spans="1:27" s="13" customFormat="1" x14ac:dyDescent="0.2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18.82</v>
      </c>
      <c r="V1362" s="13">
        <f>IF(ISNA(VLOOKUP(LOWER(F1362)&amp;H1362,Prices!A:C,2,0)),0,VLOOKUP(LOWER(F1362)&amp;H1362,Prices!A:C,2,0))</f>
        <v>18.350000000000001</v>
      </c>
      <c r="W1362" s="13">
        <f t="shared" si="703"/>
        <v>-12809.568000000003</v>
      </c>
      <c r="X1362" s="13">
        <f t="shared" si="704"/>
        <v>1597.9999999999961</v>
      </c>
      <c r="Y1362" s="43">
        <f t="shared" si="705"/>
        <v>-0.25804931506849321</v>
      </c>
      <c r="Z1362" s="49"/>
      <c r="AA1362" s="24"/>
    </row>
    <row r="1363" spans="1:27" s="13" customFormat="1" x14ac:dyDescent="0.2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21.29</v>
      </c>
      <c r="V1363" s="13">
        <f>IF(ISNA(VLOOKUP(LOWER(F1363)&amp;H1363,Prices!A:C,2,0)),0,VLOOKUP(LOWER(F1363)&amp;H1363,Prices!A:C,2,0))</f>
        <v>21.33</v>
      </c>
      <c r="W1363" s="13">
        <f t="shared" si="703"/>
        <v>23449.079200000004</v>
      </c>
      <c r="X1363" s="13">
        <f t="shared" si="704"/>
        <v>-47.999999999998977</v>
      </c>
      <c r="Y1363" s="43">
        <f t="shared" si="705"/>
        <v>0.4775390843923103</v>
      </c>
      <c r="Z1363" s="49"/>
      <c r="AA1363" s="24"/>
    </row>
    <row r="1364" spans="1:27" s="13" customFormat="1" x14ac:dyDescent="0.2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38.54</v>
      </c>
      <c r="V1364" s="13">
        <f>IF(ISNA(VLOOKUP(LOWER(F1364)&amp;H1364,Prices!A:C,2,0)),0,VLOOKUP(LOWER(F1364)&amp;H1364,Prices!A:C,2,0))</f>
        <v>39.54</v>
      </c>
      <c r="W1364" s="13">
        <f t="shared" si="703"/>
        <v>5453.2740800000001</v>
      </c>
      <c r="X1364" s="13">
        <f t="shared" si="704"/>
        <v>-400</v>
      </c>
      <c r="Y1364" s="43">
        <f t="shared" si="705"/>
        <v>0.2560703456048084</v>
      </c>
      <c r="Z1364" s="49"/>
      <c r="AA1364" s="24"/>
    </row>
    <row r="1365" spans="1:27" s="13" customFormat="1" x14ac:dyDescent="0.2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14.33</v>
      </c>
      <c r="V1365" s="13">
        <f>IF(ISNA(VLOOKUP(LOWER(F1365)&amp;H1365,Prices!A:C,2,0)),0,VLOOKUP(LOWER(F1365)&amp;H1365,Prices!A:C,2,0))</f>
        <v>14.21</v>
      </c>
      <c r="W1365" s="13">
        <f t="shared" si="703"/>
        <v>-6498.2858800000004</v>
      </c>
      <c r="X1365" s="13">
        <f t="shared" si="704"/>
        <v>263.99999999999829</v>
      </c>
      <c r="Y1365" s="43">
        <f t="shared" si="705"/>
        <v>-0.26209106558038237</v>
      </c>
      <c r="Z1365" s="49"/>
      <c r="AA1365" s="24"/>
    </row>
    <row r="1366" spans="1:27" s="13" customFormat="1" x14ac:dyDescent="0.2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7.65</v>
      </c>
      <c r="V1366" s="13">
        <f>IF(ISNA(VLOOKUP(LOWER(F1366)&amp;H1366,Prices!A:C,2,0)),0,VLOOKUP(LOWER(F1366)&amp;H1366,Prices!A:C,2,0))</f>
        <v>7.61</v>
      </c>
      <c r="W1366" s="13">
        <f t="shared" si="703"/>
        <v>-558.08169999999927</v>
      </c>
      <c r="X1366" s="13">
        <f t="shared" si="704"/>
        <v>132.00000000000011</v>
      </c>
      <c r="Y1366" s="43">
        <f t="shared" si="705"/>
        <v>-2.2700089485458583E-2</v>
      </c>
      <c r="Z1366" s="49"/>
      <c r="AA1366" s="24"/>
    </row>
    <row r="1367" spans="1:27" s="13" customFormat="1" x14ac:dyDescent="0.2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7.65</v>
      </c>
      <c r="V1367" s="13">
        <f>IF(ISNA(VLOOKUP(LOWER(F1367)&amp;H1367,Prices!A:C,2,0)),0,VLOOKUP(LOWER(F1367)&amp;H1367,Prices!A:C,2,0))</f>
        <v>7.61</v>
      </c>
      <c r="W1367" s="13">
        <f t="shared" si="703"/>
        <v>-509.3474399999991</v>
      </c>
      <c r="X1367" s="13">
        <f t="shared" si="704"/>
        <v>128.00000000000011</v>
      </c>
      <c r="Y1367" s="43">
        <f t="shared" si="705"/>
        <v>-2.1336605227882E-2</v>
      </c>
      <c r="Z1367" s="49"/>
      <c r="AA1367" s="24"/>
    </row>
    <row r="1368" spans="1:27" s="13" customFormat="1" x14ac:dyDescent="0.2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v>
      </c>
      <c r="V1368" s="13">
        <f>IF(ISNA(VLOOKUP(LOWER(F1368)&amp;H1368,Prices!A:C,2,0)),0,VLOOKUP(LOWER(F1368)&amp;H1368,Prices!A:C,2,0))</f>
        <v>30.3</v>
      </c>
      <c r="W1368" s="13">
        <f t="shared" si="703"/>
        <v>-24617.47280000001</v>
      </c>
      <c r="X1368" s="13">
        <f t="shared" si="704"/>
        <v>-1080.0000000000025</v>
      </c>
      <c r="Y1368" s="43">
        <f t="shared" si="705"/>
        <v>-0.29111055295397581</v>
      </c>
      <c r="Z1368" s="49"/>
      <c r="AA1368" s="24"/>
    </row>
    <row r="1369" spans="1:27" s="13" customFormat="1" x14ac:dyDescent="0.2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47.4</v>
      </c>
      <c r="V1369" s="13">
        <f>IF(ISNA(VLOOKUP(LOWER(F1369)&amp;H1369,Prices!A:C,2,0)),0,VLOOKUP(LOWER(F1369)&amp;H1369,Prices!A:C,2,0))</f>
        <v>48.09</v>
      </c>
      <c r="W1369" s="13">
        <f t="shared" si="703"/>
        <v>41524.032600000006</v>
      </c>
      <c r="X1369" s="13">
        <f t="shared" si="704"/>
        <v>1311.0000000000091</v>
      </c>
      <c r="Y1369" s="43">
        <f t="shared" si="705"/>
        <v>0.83319687380861618</v>
      </c>
      <c r="Z1369" s="49"/>
      <c r="AA1369" s="24"/>
    </row>
    <row r="1370" spans="1:27" s="13" customFormat="1" x14ac:dyDescent="0.2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47.4</v>
      </c>
      <c r="V1370" s="13">
        <f>IF(ISNA(VLOOKUP(LOWER(F1370)&amp;H1370,Prices!A:C,2,0)),0,VLOOKUP(LOWER(F1370)&amp;H1370,Prices!A:C,2,0))</f>
        <v>48.09</v>
      </c>
      <c r="W1370" s="13">
        <f t="shared" si="703"/>
        <v>39158.52120000001</v>
      </c>
      <c r="X1370" s="13">
        <f t="shared" si="704"/>
        <v>1242.0000000000086</v>
      </c>
      <c r="Y1370" s="43">
        <f t="shared" si="705"/>
        <v>0.82623372578807464</v>
      </c>
      <c r="Z1370" s="49"/>
      <c r="AA1370" s="24"/>
    </row>
    <row r="1371" spans="1:27" x14ac:dyDescent="0.2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40.39</v>
      </c>
      <c r="V1371" s="30">
        <f>IF(ISNA(VLOOKUP(LOWER(F1371)&amp;H1371,Prices!A:C,2,0)),0,VLOOKUP(LOWER(F1371)&amp;H1371,Prices!A:C,2,0))</f>
        <v>39.82</v>
      </c>
      <c r="W1371" s="30">
        <f t="shared" si="703"/>
        <v>-19718.720399999998</v>
      </c>
      <c r="X1371" s="30">
        <f t="shared" si="704"/>
        <v>-342.00000000000017</v>
      </c>
      <c r="Y1371" s="40">
        <f t="shared" si="705"/>
        <v>-0.45224348424384198</v>
      </c>
    </row>
    <row r="1372" spans="1:27" x14ac:dyDescent="0.2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40.39</v>
      </c>
      <c r="V1372" s="30">
        <f>IF(ISNA(VLOOKUP(LOWER(F1372)&amp;H1372,Prices!A:C,2,0)),0,VLOOKUP(LOWER(F1372)&amp;H1372,Prices!A:C,2,0))</f>
        <v>39.82</v>
      </c>
      <c r="W1372" s="30">
        <f t="shared" si="703"/>
        <v>-19916.760000000002</v>
      </c>
      <c r="X1372" s="30">
        <f t="shared" si="704"/>
        <v>-342.00000000000017</v>
      </c>
      <c r="Y1372" s="40">
        <f t="shared" si="705"/>
        <v>-0.4547205479452055</v>
      </c>
    </row>
    <row r="1373" spans="1:27" x14ac:dyDescent="0.2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40.39</v>
      </c>
      <c r="V1373" s="30">
        <f>IF(ISNA(VLOOKUP(LOWER(F1373)&amp;H1373,Prices!A:C,2,0)),0,VLOOKUP(LOWER(F1373)&amp;H1373,Prices!A:C,2,0))</f>
        <v>39.82</v>
      </c>
      <c r="W1373" s="30">
        <f t="shared" si="703"/>
        <v>-20336.843999999994</v>
      </c>
      <c r="X1373" s="30">
        <f t="shared" si="704"/>
        <v>-342.00000000000017</v>
      </c>
      <c r="Y1373" s="40">
        <f t="shared" si="705"/>
        <v>-0.45990149253731327</v>
      </c>
    </row>
    <row r="1374" spans="1:27" s="13" customFormat="1" x14ac:dyDescent="0.2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37.549999999999997</v>
      </c>
      <c r="V1374" s="13">
        <f>IF(ISNA(VLOOKUP(LOWER(F1374)&amp;H1374,Prices!A:C,2,0)),0,VLOOKUP(LOWER(F1374)&amp;H1374,Prices!A:C,2,0))</f>
        <v>37.4</v>
      </c>
      <c r="W1374" s="13">
        <f t="shared" si="703"/>
        <v>1485.5749999999994</v>
      </c>
      <c r="X1374" s="13">
        <f t="shared" si="704"/>
        <v>-194.99999999999815</v>
      </c>
      <c r="Y1374" s="43">
        <f t="shared" si="705"/>
        <v>3.1524137931034472E-2</v>
      </c>
      <c r="Z1374" s="49"/>
      <c r="AA1374" s="24"/>
    </row>
    <row r="1375" spans="1:27" s="13" customFormat="1" x14ac:dyDescent="0.2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37.549999999999997</v>
      </c>
      <c r="V1375" s="13">
        <f>IF(ISNA(VLOOKUP(LOWER(F1375)&amp;H1375,Prices!A:C,2,0)),0,VLOOKUP(LOWER(F1375)&amp;H1375,Prices!A:C,2,0))</f>
        <v>37.4</v>
      </c>
      <c r="W1375" s="13">
        <f t="shared" si="703"/>
        <v>1420.561999999999</v>
      </c>
      <c r="X1375" s="13">
        <f t="shared" si="704"/>
        <v>-194.99999999999815</v>
      </c>
      <c r="Y1375" s="43">
        <f t="shared" si="705"/>
        <v>3.0103030303030288E-2</v>
      </c>
      <c r="Z1375" s="49"/>
      <c r="AA1375" s="24"/>
    </row>
    <row r="1376" spans="1:27" s="13" customFormat="1" x14ac:dyDescent="0.2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18.82</v>
      </c>
      <c r="V1376" s="13">
        <f>IF(ISNA(VLOOKUP(LOWER(F1376)&amp;H1376,Prices!A:C,2,0)),0,VLOOKUP(LOWER(F1376)&amp;H1376,Prices!A:C,2,0))</f>
        <v>18.350000000000001</v>
      </c>
      <c r="W1376" s="13">
        <f t="shared" si="703"/>
        <v>-13013.327200000002</v>
      </c>
      <c r="X1376" s="13">
        <f t="shared" si="704"/>
        <v>1597.9999999999961</v>
      </c>
      <c r="Y1376" s="43">
        <f t="shared" si="705"/>
        <v>-0.26323584432397445</v>
      </c>
      <c r="Z1376" s="49"/>
      <c r="AA1376" s="24"/>
    </row>
    <row r="1377" spans="1:27" s="13" customFormat="1" x14ac:dyDescent="0.2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38.54</v>
      </c>
      <c r="V1377" s="13">
        <f>IF(ISNA(VLOOKUP(LOWER(F1377)&amp;H1377,Prices!A:C,2,0)),0,VLOOKUP(LOWER(F1377)&amp;H1377,Prices!A:C,2,0))</f>
        <v>39.54</v>
      </c>
      <c r="W1377" s="13">
        <f t="shared" si="703"/>
        <v>6707.6578</v>
      </c>
      <c r="X1377" s="13">
        <f t="shared" si="704"/>
        <v>-500</v>
      </c>
      <c r="Y1377" s="43">
        <f t="shared" si="705"/>
        <v>0.25302368162957373</v>
      </c>
      <c r="Z1377" s="49"/>
      <c r="AA1377" s="24"/>
    </row>
    <row r="1378" spans="1:27" s="13" customFormat="1" x14ac:dyDescent="0.2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14.33</v>
      </c>
      <c r="V1378" s="13">
        <f>IF(ISNA(VLOOKUP(LOWER(F1378)&amp;H1378,Prices!A:C,2,0)),0,VLOOKUP(LOWER(F1378)&amp;H1378,Prices!A:C,2,0))</f>
        <v>14.21</v>
      </c>
      <c r="W1378" s="13">
        <f t="shared" si="703"/>
        <v>-6542.244999999999</v>
      </c>
      <c r="X1378" s="13">
        <f t="shared" si="704"/>
        <v>263.99999999999829</v>
      </c>
      <c r="Y1378" s="43">
        <f t="shared" si="705"/>
        <v>-0.2643331313131313</v>
      </c>
      <c r="Z1378" s="49"/>
      <c r="AA1378" s="24"/>
    </row>
    <row r="1379" spans="1:27" s="13" customFormat="1" x14ac:dyDescent="0.2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7.65</v>
      </c>
      <c r="V1379" s="13">
        <f>IF(ISNA(VLOOKUP(LOWER(F1379)&amp;H1379,Prices!A:C,2,0)),0,VLOOKUP(LOWER(F1379)&amp;H1379,Prices!A:C,2,0))</f>
        <v>7.61</v>
      </c>
      <c r="W1379" s="13">
        <f t="shared" si="703"/>
        <v>-554.39159999999617</v>
      </c>
      <c r="X1379" s="13">
        <f t="shared" si="704"/>
        <v>280.00000000000023</v>
      </c>
      <c r="Y1379" s="43">
        <f t="shared" si="705"/>
        <v>-1.0503819628647142E-2</v>
      </c>
      <c r="Z1379" s="49"/>
      <c r="AA1379" s="24"/>
    </row>
    <row r="1380" spans="1:27" s="13" customFormat="1" x14ac:dyDescent="0.2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v>
      </c>
      <c r="V1380" s="13">
        <f>IF(ISNA(VLOOKUP(LOWER(F1380)&amp;H1380,Prices!A:C,2,0)),0,VLOOKUP(LOWER(F1380)&amp;H1380,Prices!A:C,2,0))</f>
        <v>30.3</v>
      </c>
      <c r="W1380" s="13">
        <f t="shared" si="703"/>
        <v>-52102.931499999992</v>
      </c>
      <c r="X1380" s="13">
        <f t="shared" si="704"/>
        <v>-2250.0000000000055</v>
      </c>
      <c r="Y1380" s="43">
        <f t="shared" si="705"/>
        <v>-0.29712405514449047</v>
      </c>
      <c r="Z1380" s="49"/>
      <c r="AA1380" s="24"/>
    </row>
    <row r="1381" spans="1:27" s="13" customFormat="1" x14ac:dyDescent="0.2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19.05</v>
      </c>
      <c r="V1381" s="13">
        <f>IF(ISNA(VLOOKUP(LOWER(F1381)&amp;H1381,Prices!A:C,2,0)),0,VLOOKUP(LOWER(F1381)&amp;H1381,Prices!A:C,2,0))</f>
        <v>18.88</v>
      </c>
      <c r="W1381" s="13">
        <f t="shared" si="703"/>
        <v>3522.5700000000015</v>
      </c>
      <c r="X1381" s="13">
        <f t="shared" si="704"/>
        <v>170.00000000000171</v>
      </c>
      <c r="Y1381" s="43">
        <f t="shared" si="705"/>
        <v>0.15704725813642451</v>
      </c>
      <c r="Z1381" s="49"/>
      <c r="AA1381" s="24"/>
    </row>
    <row r="1382" spans="1:27" s="13" customFormat="1" x14ac:dyDescent="0.2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2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37.549999999999997</v>
      </c>
      <c r="V1383" s="13">
        <f>IF(ISNA(VLOOKUP(LOWER(F1383)&amp;H1383,Prices!A:C,2,0)),0,VLOOKUP(LOWER(F1383)&amp;H1383,Prices!A:C,2,0))</f>
        <v>37.4</v>
      </c>
      <c r="W1383" s="13">
        <f t="shared" si="703"/>
        <v>-3455.2394000000013</v>
      </c>
      <c r="X1383" s="13">
        <f t="shared" si="704"/>
        <v>254.99999999999758</v>
      </c>
      <c r="Y1383" s="43">
        <f t="shared" si="705"/>
        <v>-5.7398863730750732E-2</v>
      </c>
      <c r="Z1383" s="49"/>
      <c r="AA1383" s="24"/>
    </row>
    <row r="1384" spans="1:27" s="13" customFormat="1" x14ac:dyDescent="0.2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47.4</v>
      </c>
      <c r="V1384" s="13">
        <f>IF(ISNA(VLOOKUP(LOWER(F1384)&amp;H1384,Prices!A:C,2,0)),0,VLOOKUP(LOWER(F1384)&amp;H1384,Prices!A:C,2,0))</f>
        <v>48.09</v>
      </c>
      <c r="W1384" s="13">
        <f t="shared" si="703"/>
        <v>-41119.372400000007</v>
      </c>
      <c r="X1384" s="13">
        <f t="shared" si="704"/>
        <v>-1311.0000000000091</v>
      </c>
      <c r="Y1384" s="43">
        <f t="shared" si="705"/>
        <v>-0.81728757354110371</v>
      </c>
      <c r="Z1384" s="49"/>
      <c r="AA1384" s="24"/>
    </row>
    <row r="1385" spans="1:27" s="13" customFormat="1" ht="28" x14ac:dyDescent="0.2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40.39</v>
      </c>
      <c r="V1385" s="13">
        <f>IF(ISNA(VLOOKUP(LOWER(F1385)&amp;H1385,Prices!A:C,2,0)),0,VLOOKUP(LOWER(F1385)&amp;H1385,Prices!A:C,2,0))</f>
        <v>39.82</v>
      </c>
      <c r="W1385" s="13">
        <f t="shared" si="703"/>
        <v>71676</v>
      </c>
      <c r="X1385" s="13">
        <f t="shared" si="704"/>
        <v>-1026.0000000000005</v>
      </c>
      <c r="Y1385" s="43" t="e">
        <f t="shared" si="705"/>
        <v>#DIV/0!</v>
      </c>
      <c r="Z1385" s="49" t="s">
        <v>2666</v>
      </c>
      <c r="AA1385" s="24"/>
    </row>
    <row r="1386" spans="1:27" s="13" customFormat="1" ht="28" x14ac:dyDescent="0.2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40.39</v>
      </c>
      <c r="V1386" s="13">
        <f>IF(ISNA(VLOOKUP(LOWER(F1386)&amp;H1386,Prices!A:C,2,0)),0,VLOOKUP(LOWER(F1386)&amp;H1386,Prices!A:C,2,0))</f>
        <v>39.82</v>
      </c>
      <c r="W1386" s="13">
        <v>1260</v>
      </c>
      <c r="X1386" s="13">
        <f t="shared" si="704"/>
        <v>0</v>
      </c>
      <c r="Y1386" s="43" t="e">
        <f t="shared" si="705"/>
        <v>#DIV/0!</v>
      </c>
      <c r="Z1386" s="49" t="s">
        <v>2665</v>
      </c>
      <c r="AA1386" s="24"/>
    </row>
    <row r="1387" spans="1:27" ht="28" x14ac:dyDescent="0.2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40.39</v>
      </c>
      <c r="V1387" s="30">
        <f>IF(ISNA(VLOOKUP(LOWER(F1387)&amp;H1387,Prices!A:C,2,0)),0,VLOOKUP(LOWER(F1387)&amp;H1387,Prices!A:C,2,0))</f>
        <v>39.82</v>
      </c>
      <c r="W1387" s="30">
        <f t="shared" si="703"/>
        <v>-13763.6888</v>
      </c>
      <c r="X1387" s="30">
        <f t="shared" si="704"/>
        <v>2052.0000000000009</v>
      </c>
      <c r="Y1387" s="40">
        <f t="shared" si="705"/>
        <v>-0.10608343198914785</v>
      </c>
      <c r="Z1387" s="17" t="s">
        <v>2667</v>
      </c>
    </row>
    <row r="1388" spans="1:27" s="13" customFormat="1" x14ac:dyDescent="0.2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2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2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2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2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2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2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6.02</v>
      </c>
      <c r="W1394" s="13">
        <f t="shared" si="719"/>
        <v>-6490.9612800000077</v>
      </c>
      <c r="X1394" s="13">
        <f t="shared" si="720"/>
        <v>-792.00000000000227</v>
      </c>
      <c r="Y1394" s="43">
        <f t="shared" si="721"/>
        <v>-0.13027780346820825</v>
      </c>
      <c r="Z1394" s="49"/>
      <c r="AA1394" s="24"/>
    </row>
    <row r="1395" spans="1:27" s="13" customFormat="1" x14ac:dyDescent="0.2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6.16</v>
      </c>
      <c r="V1395" s="13">
        <f>IF(ISNA(VLOOKUP(LOWER(F1395)&amp;H1395,Prices!A:C,2,0)),0,VLOOKUP(LOWER(F1395)&amp;H1395,Prices!A:C,2,0))</f>
        <v>6.11</v>
      </c>
      <c r="W1395" s="13">
        <f t="shared" si="719"/>
        <v>-970.96479999999724</v>
      </c>
      <c r="X1395" s="13">
        <f t="shared" si="720"/>
        <v>-399.99999999999858</v>
      </c>
      <c r="Y1395" s="43">
        <f t="shared" si="721"/>
        <v>-1.9481637239165274E-2</v>
      </c>
      <c r="Z1395" s="49"/>
      <c r="AA1395" s="24"/>
    </row>
    <row r="1396" spans="1:27" s="13" customFormat="1" x14ac:dyDescent="0.2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6.02</v>
      </c>
      <c r="W1396" s="13">
        <f t="shared" si="719"/>
        <v>-6418.9454400000031</v>
      </c>
      <c r="X1396" s="13">
        <f t="shared" si="720"/>
        <v>-792.00000000000227</v>
      </c>
      <c r="Y1396" s="43">
        <f t="shared" si="721"/>
        <v>-0.12901884225759774</v>
      </c>
      <c r="Z1396" s="49"/>
      <c r="AA1396" s="24"/>
    </row>
    <row r="1397" spans="1:27" s="13" customFormat="1" x14ac:dyDescent="0.2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6.02</v>
      </c>
      <c r="W1397" s="13">
        <f t="shared" si="719"/>
        <v>-6613.8559000000087</v>
      </c>
      <c r="X1397" s="13">
        <f t="shared" si="720"/>
        <v>-781.00000000000227</v>
      </c>
      <c r="Y1397" s="43">
        <f t="shared" si="721"/>
        <v>-0.13403294964028795</v>
      </c>
      <c r="Z1397" s="49"/>
      <c r="AA1397" s="24"/>
    </row>
    <row r="1398" spans="1:27" s="13" customFormat="1" x14ac:dyDescent="0.2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6.16</v>
      </c>
      <c r="V1398" s="13">
        <f>IF(ISNA(VLOOKUP(LOWER(F1398)&amp;H1398,Prices!A:C,2,0)),0,VLOOKUP(LOWER(F1398)&amp;H1398,Prices!A:C,2,0))</f>
        <v>6.11</v>
      </c>
      <c r="W1398" s="13">
        <f t="shared" si="719"/>
        <v>-1274.8972600000031</v>
      </c>
      <c r="X1398" s="13">
        <f t="shared" si="720"/>
        <v>-394.99999999999858</v>
      </c>
      <c r="Y1398" s="43">
        <f t="shared" si="721"/>
        <v>-2.5738341307815056E-2</v>
      </c>
      <c r="Z1398" s="49"/>
      <c r="AA1398" s="24"/>
    </row>
    <row r="1399" spans="1:27" s="13" customFormat="1" x14ac:dyDescent="0.2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6.02</v>
      </c>
      <c r="W1399" s="13">
        <f t="shared" si="719"/>
        <v>-7181.980860000006</v>
      </c>
      <c r="X1399" s="13">
        <f t="shared" si="720"/>
        <v>-781.00000000000227</v>
      </c>
      <c r="Y1399" s="43">
        <f t="shared" si="721"/>
        <v>-0.14388998577524906</v>
      </c>
      <c r="Z1399" s="49"/>
      <c r="AA1399" s="24"/>
    </row>
    <row r="1400" spans="1:27" s="13" customFormat="1" x14ac:dyDescent="0.2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2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6.16</v>
      </c>
      <c r="V1401" s="13">
        <f>IF(ISNA(VLOOKUP(LOWER(F1401)&amp;H1401,Prices!A:C,2,0)),0,VLOOKUP(LOWER(F1401)&amp;H1401,Prices!A:C,2,0))</f>
        <v>6.11</v>
      </c>
      <c r="W1401" s="13">
        <f t="shared" si="719"/>
        <v>-1274.8972600000031</v>
      </c>
      <c r="X1401" s="13">
        <f t="shared" si="720"/>
        <v>-394.99999999999858</v>
      </c>
      <c r="Y1401" s="43">
        <f t="shared" si="721"/>
        <v>-2.5738341307815056E-2</v>
      </c>
      <c r="Z1401" s="49"/>
      <c r="AA1401" s="24"/>
    </row>
    <row r="1402" spans="1:27" s="13" customFormat="1" x14ac:dyDescent="0.2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2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2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6.16</v>
      </c>
      <c r="V1404" s="13">
        <f>IF(ISNA(VLOOKUP(LOWER(F1404)&amp;H1404,Prices!A:C,2,0)),0,VLOOKUP(LOWER(F1404)&amp;H1404,Prices!A:C,2,0))</f>
        <v>6.11</v>
      </c>
      <c r="W1404" s="13">
        <f t="shared" si="719"/>
        <v>-1432.9320199999991</v>
      </c>
      <c r="X1404" s="13">
        <f t="shared" si="720"/>
        <v>-394.99999999999858</v>
      </c>
      <c r="Y1404" s="43">
        <f t="shared" si="721"/>
        <v>-2.8836852146263893E-2</v>
      </c>
      <c r="Z1404" s="49"/>
      <c r="AA1404" s="24"/>
    </row>
    <row r="1405" spans="1:27" s="13" customFormat="1" x14ac:dyDescent="0.2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2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6.16</v>
      </c>
      <c r="V1406" s="13">
        <f>IF(ISNA(VLOOKUP(LOWER(F1406)&amp;H1406,Prices!A:C,2,0)),0,VLOOKUP(LOWER(F1406)&amp;H1406,Prices!A:C,2,0))</f>
        <v>6.11</v>
      </c>
      <c r="W1406" s="13">
        <f t="shared" si="719"/>
        <v>-1590.9667800000018</v>
      </c>
      <c r="X1406" s="13">
        <f t="shared" si="720"/>
        <v>-394.99999999999858</v>
      </c>
      <c r="Y1406" s="43">
        <f t="shared" si="721"/>
        <v>-3.1915721077654551E-2</v>
      </c>
      <c r="Z1406" s="49"/>
      <c r="AA1406" s="24"/>
    </row>
    <row r="1407" spans="1:27" s="13" customFormat="1" x14ac:dyDescent="0.2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37.549999999999997</v>
      </c>
      <c r="V1407" s="13">
        <f>IF(ISNA(VLOOKUP(LOWER(F1407)&amp;H1407,Prices!A:C,2,0)),0,VLOOKUP(LOWER(F1407)&amp;H1407,Prices!A:C,2,0))</f>
        <v>37.4</v>
      </c>
      <c r="W1407" s="13">
        <f t="shared" si="719"/>
        <v>-2725.1155999999837</v>
      </c>
      <c r="X1407" s="13">
        <f t="shared" si="720"/>
        <v>254.99999999999758</v>
      </c>
      <c r="Y1407" s="43">
        <f t="shared" si="721"/>
        <v>-4.4726818539915697E-2</v>
      </c>
      <c r="Z1407" s="49"/>
      <c r="AA1407" s="24"/>
    </row>
    <row r="1408" spans="1:27" s="13" customFormat="1" x14ac:dyDescent="0.2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47.4</v>
      </c>
      <c r="V1408" s="13">
        <f>IF(ISNA(VLOOKUP(LOWER(F1408)&amp;H1408,Prices!A:C,2,0)),0,VLOOKUP(LOWER(F1408)&amp;H1408,Prices!A:C,2,0))</f>
        <v>48.09</v>
      </c>
      <c r="W1408" s="13">
        <f t="shared" si="719"/>
        <v>-39446.00452000001</v>
      </c>
      <c r="X1408" s="13">
        <f t="shared" si="720"/>
        <v>-1242.0000000000086</v>
      </c>
      <c r="Y1408" s="43">
        <f t="shared" si="721"/>
        <v>-0.83620585933359648</v>
      </c>
      <c r="Z1408" s="49"/>
      <c r="AA1408" s="24"/>
    </row>
    <row r="1409" spans="1:27" s="13" customFormat="1" x14ac:dyDescent="0.2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19.05</v>
      </c>
      <c r="V1409" s="13">
        <f>IF(ISNA(VLOOKUP(LOWER(F1409)&amp;H1409,Prices!A:C,2,0)),0,VLOOKUP(LOWER(F1409)&amp;H1409,Prices!A:C,2,0))</f>
        <v>18.88</v>
      </c>
      <c r="W1409" s="13">
        <f t="shared" ref="W1409" si="726">IF(I1409="B",(V1409+T1409)*K1409,(V1409+T1409)*K1409)</f>
        <v>-2386.8952000000013</v>
      </c>
      <c r="X1409" s="13">
        <f t="shared" ref="X1409" si="727">K1409*(V1409-U1409)</f>
        <v>-289.0000000000029</v>
      </c>
      <c r="Y1409" s="43">
        <f t="shared" ref="Y1409" si="728">W1409/O1409</f>
        <v>-6.923353057199215E-2</v>
      </c>
      <c r="Z1409" s="49"/>
      <c r="AA1409" s="24"/>
    </row>
    <row r="1410" spans="1:27" s="13" customFormat="1" x14ac:dyDescent="0.2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22.6</v>
      </c>
      <c r="V1410" s="13">
        <f>IF(ISNA(VLOOKUP(LOWER(F1410)&amp;H1410,Prices!A:C,2,0)),0,VLOOKUP(LOWER(F1410)&amp;H1410,Prices!A:C,2,0))</f>
        <v>22.56</v>
      </c>
      <c r="W1410" s="13">
        <f t="shared" ref="W1410:W1433" si="733">IF(I1410="B",(V1410+T1410)*K1410,(V1410+T1410)*K1410)</f>
        <v>16230.163199999999</v>
      </c>
      <c r="X1410" s="13">
        <f t="shared" ref="X1410:X1433" si="734">K1410*(V1410-U1410)</f>
        <v>-116.00000000000783</v>
      </c>
      <c r="Y1410" s="43">
        <f t="shared" ref="Y1410:Y1433" si="735">W1410/O1410</f>
        <v>0.32998867924528302</v>
      </c>
      <c r="Z1410" s="49"/>
      <c r="AA1410" s="24"/>
    </row>
    <row r="1411" spans="1:27" s="13" customFormat="1" x14ac:dyDescent="0.2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2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2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6.02</v>
      </c>
      <c r="W1413" s="13">
        <f t="shared" si="733"/>
        <v>16200.207760000012</v>
      </c>
      <c r="X1413" s="13">
        <f t="shared" si="734"/>
        <v>1496.0000000000043</v>
      </c>
      <c r="Y1413" s="43">
        <f t="shared" si="735"/>
        <v>0.16498500651784273</v>
      </c>
      <c r="Z1413" s="49"/>
      <c r="AA1413" s="24"/>
    </row>
    <row r="1414" spans="1:27" s="13" customFormat="1" x14ac:dyDescent="0.2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6.16</v>
      </c>
      <c r="V1414" s="13">
        <f>IF(ISNA(VLOOKUP(LOWER(F1414)&amp;H1414,Prices!A:C,2,0)),0,VLOOKUP(LOWER(F1414)&amp;H1414,Prices!A:C,2,0))</f>
        <v>6.11</v>
      </c>
      <c r="W1414" s="13">
        <f t="shared" si="733"/>
        <v>4155.8086800000028</v>
      </c>
      <c r="X1414" s="13">
        <f t="shared" si="734"/>
        <v>529.99999999999807</v>
      </c>
      <c r="Y1414" s="43">
        <f t="shared" si="735"/>
        <v>6.0223874445700418E-2</v>
      </c>
      <c r="Z1414" s="49"/>
      <c r="AA1414" s="24"/>
    </row>
    <row r="1415" spans="1:27" s="13" customFormat="1" x14ac:dyDescent="0.2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22.6</v>
      </c>
      <c r="V1415" s="13">
        <f>IF(ISNA(VLOOKUP(LOWER(F1415)&amp;H1415,Prices!A:C,2,0)),0,VLOOKUP(LOWER(F1415)&amp;H1415,Prices!A:C,2,0))</f>
        <v>22.56</v>
      </c>
      <c r="W1415" s="13">
        <f t="shared" si="733"/>
        <v>16172.151599999988</v>
      </c>
      <c r="X1415" s="13">
        <f t="shared" si="734"/>
        <v>-116.00000000000783</v>
      </c>
      <c r="Y1415" s="43">
        <f t="shared" si="735"/>
        <v>0.32842190812720823</v>
      </c>
      <c r="Z1415" s="49"/>
      <c r="AA1415" s="24"/>
    </row>
    <row r="1416" spans="1:27" s="13" customFormat="1" x14ac:dyDescent="0.2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33.49</v>
      </c>
      <c r="V1416" s="13">
        <f>IF(ISNA(VLOOKUP(LOWER(F1416)&amp;H1416,Prices!A:C,2,0)),0,VLOOKUP(LOWER(F1416)&amp;H1416,Prices!A:C,2,0))</f>
        <v>32.58</v>
      </c>
      <c r="W1416" s="13">
        <f t="shared" si="733"/>
        <v>-4560.318879999998</v>
      </c>
      <c r="X1416" s="13">
        <f t="shared" si="734"/>
        <v>-1183.0000000000048</v>
      </c>
      <c r="Y1416" s="43">
        <f t="shared" si="735"/>
        <v>-9.7226651884700616E-2</v>
      </c>
      <c r="Z1416" s="49"/>
      <c r="AA1416" s="24"/>
    </row>
    <row r="1417" spans="1:27" s="13" customFormat="1" x14ac:dyDescent="0.2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22.6</v>
      </c>
      <c r="V1417" s="13">
        <f>IF(ISNA(VLOOKUP(LOWER(F1417)&amp;H1417,Prices!A:C,2,0)),0,VLOOKUP(LOWER(F1417)&amp;H1417,Prices!A:C,2,0))</f>
        <v>22.56</v>
      </c>
      <c r="W1417" s="13">
        <f t="shared" si="733"/>
        <v>16143.145799999998</v>
      </c>
      <c r="X1417" s="13">
        <f t="shared" si="734"/>
        <v>-116.00000000000783</v>
      </c>
      <c r="Y1417" s="43">
        <f t="shared" si="735"/>
        <v>0.32763990582695707</v>
      </c>
      <c r="Z1417" s="49"/>
      <c r="AA1417" s="24"/>
    </row>
    <row r="1418" spans="1:27" s="13" customFormat="1" x14ac:dyDescent="0.2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22.6</v>
      </c>
      <c r="V1418" s="13">
        <f>IF(ISNA(VLOOKUP(LOWER(F1418)&amp;H1418,Prices!A:C,2,0)),0,VLOOKUP(LOWER(F1418)&amp;H1418,Prices!A:C,2,0))</f>
        <v>22.56</v>
      </c>
      <c r="W1418" s="13">
        <f t="shared" si="733"/>
        <v>16143.145799999998</v>
      </c>
      <c r="X1418" s="13">
        <f t="shared" si="734"/>
        <v>-116.00000000000783</v>
      </c>
      <c r="Y1418" s="43">
        <f t="shared" si="735"/>
        <v>0.32763990582695707</v>
      </c>
      <c r="Z1418" s="49"/>
      <c r="AA1418" s="24"/>
    </row>
    <row r="1419" spans="1:27" s="13" customFormat="1" x14ac:dyDescent="0.2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19.05</v>
      </c>
      <c r="V1419" s="13">
        <f>IF(ISNA(VLOOKUP(LOWER(F1419)&amp;H1419,Prices!A:C,2,0)),0,VLOOKUP(LOWER(F1419)&amp;H1419,Prices!A:C,2,0))</f>
        <v>18.88</v>
      </c>
      <c r="W1419" s="13">
        <f t="shared" si="733"/>
        <v>-3633.7872000000034</v>
      </c>
      <c r="X1419" s="13">
        <f t="shared" si="734"/>
        <v>-408.00000000000409</v>
      </c>
      <c r="Y1419" s="43">
        <f t="shared" si="735"/>
        <v>-7.4255909759686184E-2</v>
      </c>
      <c r="Z1419" s="49"/>
      <c r="AA1419" s="24"/>
    </row>
    <row r="1420" spans="1:27" s="13" customFormat="1" x14ac:dyDescent="0.2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33.49</v>
      </c>
      <c r="V1420" s="13">
        <f>IF(ISNA(VLOOKUP(LOWER(F1420)&amp;H1420,Prices!A:C,2,0)),0,VLOOKUP(LOWER(F1420)&amp;H1420,Prices!A:C,2,0))</f>
        <v>32.58</v>
      </c>
      <c r="W1420" s="13">
        <f t="shared" si="733"/>
        <v>-4579.8231700000024</v>
      </c>
      <c r="X1420" s="13">
        <f t="shared" si="734"/>
        <v>-1183.0000000000048</v>
      </c>
      <c r="Y1420" s="43">
        <f t="shared" si="735"/>
        <v>-9.760190885164155E-2</v>
      </c>
      <c r="Z1420" s="49"/>
      <c r="AA1420" s="24"/>
    </row>
    <row r="1421" spans="1:27" s="13" customFormat="1" x14ac:dyDescent="0.2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22.6</v>
      </c>
      <c r="V1421" s="13">
        <f>IF(ISNA(VLOOKUP(LOWER(F1421)&amp;H1421,Prices!A:C,2,0)),0,VLOOKUP(LOWER(F1421)&amp;H1421,Prices!A:C,2,0))</f>
        <v>22.56</v>
      </c>
      <c r="W1421" s="13">
        <f t="shared" si="733"/>
        <v>16114.14</v>
      </c>
      <c r="X1421" s="13">
        <f t="shared" si="734"/>
        <v>-116.00000000000783</v>
      </c>
      <c r="Y1421" s="43">
        <f t="shared" si="735"/>
        <v>0.32685882352941176</v>
      </c>
      <c r="Z1421" s="49"/>
      <c r="AA1421" s="24"/>
    </row>
    <row r="1422" spans="1:27" s="13" customFormat="1" x14ac:dyDescent="0.2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22.6</v>
      </c>
      <c r="V1422" s="13">
        <f>IF(ISNA(VLOOKUP(LOWER(F1422)&amp;H1422,Prices!A:C,2,0)),0,VLOOKUP(LOWER(F1422)&amp;H1422,Prices!A:C,2,0))</f>
        <v>22.56</v>
      </c>
      <c r="W1422" s="13">
        <f t="shared" si="733"/>
        <v>16114.14</v>
      </c>
      <c r="X1422" s="13">
        <f t="shared" si="734"/>
        <v>-116.00000000000783</v>
      </c>
      <c r="Y1422" s="43">
        <f t="shared" si="735"/>
        <v>0.32685882352941176</v>
      </c>
      <c r="Z1422" s="49"/>
      <c r="AA1422" s="24"/>
    </row>
    <row r="1423" spans="1:27" s="13" customFormat="1" x14ac:dyDescent="0.2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19.05</v>
      </c>
      <c r="V1423" s="13">
        <f>IF(ISNA(VLOOKUP(LOWER(F1423)&amp;H1423,Prices!A:C,2,0)),0,VLOOKUP(LOWER(F1423)&amp;H1423,Prices!A:C,2,0))</f>
        <v>18.88</v>
      </c>
      <c r="W1423" s="13">
        <f t="shared" si="733"/>
        <v>-3465.7536000000023</v>
      </c>
      <c r="X1423" s="13">
        <f t="shared" si="734"/>
        <v>-408.00000000000409</v>
      </c>
      <c r="Y1423" s="43">
        <f t="shared" si="735"/>
        <v>-7.1066141732283511E-2</v>
      </c>
      <c r="Z1423" s="49"/>
      <c r="AA1423" s="24"/>
    </row>
    <row r="1424" spans="1:27" s="13" customFormat="1" x14ac:dyDescent="0.2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19.05</v>
      </c>
      <c r="V1424" s="13">
        <f>IF(ISNA(VLOOKUP(LOWER(F1424)&amp;H1424,Prices!A:C,2,0)),0,VLOOKUP(LOWER(F1424)&amp;H1424,Prices!A:C,2,0))</f>
        <v>18.88</v>
      </c>
      <c r="W1424" s="13">
        <f t="shared" si="733"/>
        <v>-3489.7583999999938</v>
      </c>
      <c r="X1424" s="13">
        <f t="shared" si="734"/>
        <v>-408.00000000000409</v>
      </c>
      <c r="Y1424" s="43">
        <f t="shared" si="735"/>
        <v>-7.152316773241503E-2</v>
      </c>
      <c r="Z1424" s="49"/>
      <c r="AA1424" s="24"/>
    </row>
    <row r="1425" spans="1:27" s="13" customFormat="1" x14ac:dyDescent="0.2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87.06</v>
      </c>
      <c r="V1425" s="13">
        <f>IF(ISNA(VLOOKUP(LOWER(F1425)&amp;H1425,Prices!A:C,2,0)),0,VLOOKUP(LOWER(F1425)&amp;H1425,Prices!A:C,2,0))</f>
        <v>85.41</v>
      </c>
      <c r="W1425" s="13">
        <f t="shared" si="733"/>
        <v>62832.361799999999</v>
      </c>
      <c r="X1425" s="13">
        <f t="shared" si="734"/>
        <v>-2145.0000000000073</v>
      </c>
      <c r="Y1425" s="43">
        <f t="shared" si="735"/>
        <v>1.3038194227137847</v>
      </c>
      <c r="Z1425" s="49"/>
      <c r="AA1425" s="24"/>
    </row>
    <row r="1426" spans="1:27" s="13" customFormat="1" x14ac:dyDescent="0.2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87.06</v>
      </c>
      <c r="V1426" s="13">
        <f>IF(ISNA(VLOOKUP(LOWER(F1426)&amp;H1426,Prices!A:C,2,0)),0,VLOOKUP(LOWER(F1426)&amp;H1426,Prices!A:C,2,0))</f>
        <v>85.41</v>
      </c>
      <c r="W1426" s="13">
        <f t="shared" si="733"/>
        <v>62650.325399999994</v>
      </c>
      <c r="X1426" s="13">
        <f t="shared" si="734"/>
        <v>-2145.0000000000073</v>
      </c>
      <c r="Y1426" s="43">
        <f t="shared" si="735"/>
        <v>1.2951507121741466</v>
      </c>
      <c r="Z1426" s="49"/>
      <c r="AA1426" s="24"/>
    </row>
    <row r="1427" spans="1:27" s="13" customFormat="1" x14ac:dyDescent="0.2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22.6</v>
      </c>
      <c r="V1427" s="13">
        <f>IF(ISNA(VLOOKUP(LOWER(F1427)&amp;H1427,Prices!A:C,2,0)),0,VLOOKUP(LOWER(F1427)&amp;H1427,Prices!A:C,2,0))</f>
        <v>22.56</v>
      </c>
      <c r="W1427" s="13">
        <f t="shared" si="733"/>
        <v>16143.145799999998</v>
      </c>
      <c r="X1427" s="13">
        <f t="shared" si="734"/>
        <v>-116.00000000000783</v>
      </c>
      <c r="Y1427" s="43">
        <f t="shared" si="735"/>
        <v>0.32763990582695707</v>
      </c>
      <c r="Z1427" s="49"/>
      <c r="AA1427" s="24"/>
    </row>
    <row r="1428" spans="1:27" s="13" customFormat="1" x14ac:dyDescent="0.2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22.6</v>
      </c>
      <c r="V1428" s="13">
        <f>IF(ISNA(VLOOKUP(LOWER(F1428)&amp;H1428,Prices!A:C,2,0)),0,VLOOKUP(LOWER(F1428)&amp;H1428,Prices!A:C,2,0))</f>
        <v>22.56</v>
      </c>
      <c r="W1428" s="13">
        <f t="shared" si="733"/>
        <v>16259.169</v>
      </c>
      <c r="X1428" s="13">
        <f t="shared" si="734"/>
        <v>-116.00000000000783</v>
      </c>
      <c r="Y1428" s="43">
        <f t="shared" si="735"/>
        <v>0.33077345132743363</v>
      </c>
      <c r="Z1428" s="49"/>
      <c r="AA1428" s="24"/>
    </row>
    <row r="1429" spans="1:27" s="13" customFormat="1" x14ac:dyDescent="0.2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2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6.16</v>
      </c>
      <c r="V1430" s="13">
        <f>IF(ISNA(VLOOKUP(LOWER(F1430)&amp;H1430,Prices!A:C,2,0)),0,VLOOKUP(LOWER(F1430)&amp;H1430,Prices!A:C,2,0))</f>
        <v>6.11</v>
      </c>
      <c r="W1430" s="13">
        <f t="shared" si="733"/>
        <v>5056.6535999999915</v>
      </c>
      <c r="X1430" s="13">
        <f t="shared" si="734"/>
        <v>449.99999999999841</v>
      </c>
      <c r="Y1430" s="43">
        <f t="shared" si="735"/>
        <v>8.4109341317365124E-2</v>
      </c>
      <c r="Z1430" s="49"/>
      <c r="AA1430" s="24"/>
    </row>
    <row r="1431" spans="1:27" s="13" customFormat="1" x14ac:dyDescent="0.2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2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6.16</v>
      </c>
      <c r="V1432" s="13">
        <f>IF(ISNA(VLOOKUP(LOWER(F1432)&amp;H1432,Prices!A:C,2,0)),0,VLOOKUP(LOWER(F1432)&amp;H1432,Prices!A:C,2,0))</f>
        <v>6.11</v>
      </c>
      <c r="W1432" s="13">
        <f t="shared" si="733"/>
        <v>10637.739999999987</v>
      </c>
      <c r="X1432" s="13">
        <f t="shared" si="734"/>
        <v>999.99999999999648</v>
      </c>
      <c r="Y1432" s="43">
        <f t="shared" si="735"/>
        <v>7.9983007518796889E-2</v>
      </c>
      <c r="Z1432" s="49"/>
      <c r="AA1432" s="24"/>
    </row>
    <row r="1433" spans="1:27" s="13" customFormat="1" x14ac:dyDescent="0.2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6.02</v>
      </c>
      <c r="W1433" s="13">
        <f t="shared" si="733"/>
        <v>19366.044000000002</v>
      </c>
      <c r="X1433" s="13">
        <f t="shared" si="734"/>
        <v>1650.0000000000048</v>
      </c>
      <c r="Y1433" s="43">
        <f t="shared" si="735"/>
        <v>0.17637562841530055</v>
      </c>
      <c r="Z1433" s="49"/>
      <c r="AA1433" s="24"/>
    </row>
    <row r="1434" spans="1:27" s="13" customFormat="1" x14ac:dyDescent="0.2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33.49</v>
      </c>
      <c r="V1434" s="13">
        <f>IF(ISNA(VLOOKUP(LOWER(F1434)&amp;H1434,Prices!A:C,2,0)),0,VLOOKUP(LOWER(F1434)&amp;H1434,Prices!A:C,2,0))</f>
        <v>32.58</v>
      </c>
      <c r="W1434" s="13">
        <f t="shared" ref="W1434:W1445" si="744">IF(I1434="B",(V1434+T1434)*K1434,(V1434+T1434)*K1434)</f>
        <v>12335.464360000011</v>
      </c>
      <c r="X1434" s="13">
        <f t="shared" ref="X1434:X1445" si="745">K1434*(V1434-U1434)</f>
        <v>2366.0000000000095</v>
      </c>
      <c r="Y1434" s="43">
        <f t="shared" ref="Y1434:Y1445" si="746">W1434/O1434</f>
        <v>0.12695770321730729</v>
      </c>
      <c r="Z1434" s="49"/>
      <c r="AA1434" s="24"/>
    </row>
    <row r="1435" spans="1:27" s="13" customFormat="1" x14ac:dyDescent="0.2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19.05</v>
      </c>
      <c r="V1435" s="13">
        <f>IF(ISNA(VLOOKUP(LOWER(F1435)&amp;H1435,Prices!A:C,2,0)),0,VLOOKUP(LOWER(F1435)&amp;H1435,Prices!A:C,2,0))</f>
        <v>18.88</v>
      </c>
      <c r="W1435" s="13">
        <f t="shared" si="744"/>
        <v>24510.675200000005</v>
      </c>
      <c r="X1435" s="13">
        <f t="shared" si="745"/>
        <v>1513.0000000000152</v>
      </c>
      <c r="Y1435" s="43">
        <f t="shared" si="746"/>
        <v>0.12714720449853198</v>
      </c>
      <c r="Z1435" s="49"/>
      <c r="AA1435" s="24"/>
    </row>
    <row r="1436" spans="1:27" s="13" customFormat="1" x14ac:dyDescent="0.2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22.6</v>
      </c>
      <c r="V1436" s="13">
        <f>IF(ISNA(VLOOKUP(LOWER(F1436)&amp;H1436,Prices!A:C,2,0)),0,VLOOKUP(LOWER(F1436)&amp;H1436,Prices!A:C,2,0))</f>
        <v>22.56</v>
      </c>
      <c r="W1436" s="13">
        <f t="shared" si="744"/>
        <v>-120845.23607999996</v>
      </c>
      <c r="X1436" s="13">
        <f t="shared" si="745"/>
        <v>928.00000000006264</v>
      </c>
      <c r="Y1436" s="43">
        <f t="shared" si="746"/>
        <v>-0.29984149106370128</v>
      </c>
      <c r="Z1436" s="49"/>
      <c r="AA1436" s="24"/>
    </row>
    <row r="1437" spans="1:27" s="13" customFormat="1" x14ac:dyDescent="0.2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87.06</v>
      </c>
      <c r="V1437" s="13">
        <f>IF(ISNA(VLOOKUP(LOWER(F1437)&amp;H1437,Prices!A:C,2,0)),0,VLOOKUP(LOWER(F1437)&amp;H1437,Prices!A:C,2,0))</f>
        <v>85.41</v>
      </c>
      <c r="W1437" s="13">
        <f t="shared" si="744"/>
        <v>-114944.7</v>
      </c>
      <c r="X1437" s="13">
        <f t="shared" si="745"/>
        <v>4290.0000000000146</v>
      </c>
      <c r="Y1437" s="43">
        <f t="shared" si="746"/>
        <v>-1.0717454545454546</v>
      </c>
      <c r="Z1437" s="49"/>
      <c r="AA1437" s="24"/>
    </row>
    <row r="1438" spans="1:27" s="13" customFormat="1" x14ac:dyDescent="0.2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2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19.649999999999999</v>
      </c>
      <c r="V1439" s="13">
        <f>IF(ISNA(VLOOKUP(LOWER(F1439)&amp;H1439,Prices!A:C,2,0)),0,VLOOKUP(LOWER(F1439)&amp;H1439,Prices!A:C,2,0))</f>
        <v>19.600000000000001</v>
      </c>
      <c r="W1439" s="13">
        <f t="shared" si="744"/>
        <v>9320.106000000007</v>
      </c>
      <c r="X1439" s="13">
        <f t="shared" si="745"/>
        <v>-149.99999999999147</v>
      </c>
      <c r="Y1439" s="43">
        <f t="shared" si="746"/>
        <v>0.18839915100060659</v>
      </c>
      <c r="Z1439" s="49"/>
      <c r="AA1439" s="24"/>
    </row>
    <row r="1440" spans="1:27" s="13" customFormat="1" x14ac:dyDescent="0.2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40.39</v>
      </c>
      <c r="V1440" s="13">
        <f>IF(ISNA(VLOOKUP(LOWER(F1440)&amp;H1440,Prices!A:C,2,0)),0,VLOOKUP(LOWER(F1440)&amp;H1440,Prices!A:C,2,0))</f>
        <v>39.82</v>
      </c>
      <c r="W1440" s="13">
        <f t="shared" si="744"/>
        <v>6080.0683999999992</v>
      </c>
      <c r="X1440" s="13">
        <f t="shared" si="745"/>
        <v>-798.00000000000045</v>
      </c>
      <c r="Y1440" s="43">
        <f t="shared" si="746"/>
        <v>0.12243884973216801</v>
      </c>
      <c r="Z1440" s="49"/>
      <c r="AA1440" s="24"/>
    </row>
    <row r="1441" spans="1:27" s="13" customFormat="1" x14ac:dyDescent="0.2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19.649999999999999</v>
      </c>
      <c r="V1441" s="13">
        <f>IF(ISNA(VLOOKUP(LOWER(F1441)&amp;H1441,Prices!A:C,2,0)),0,VLOOKUP(LOWER(F1441)&amp;H1441,Prices!A:C,2,0))</f>
        <v>19.600000000000001</v>
      </c>
      <c r="W1441" s="13">
        <f t="shared" si="744"/>
        <v>9290.1000000000058</v>
      </c>
      <c r="X1441" s="13">
        <f t="shared" si="745"/>
        <v>-149.99999999999147</v>
      </c>
      <c r="Y1441" s="43">
        <f t="shared" si="746"/>
        <v>0.187678787878788</v>
      </c>
      <c r="Z1441" s="49"/>
      <c r="AA1441" s="24"/>
    </row>
    <row r="1442" spans="1:27" s="13" customFormat="1" x14ac:dyDescent="0.2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40.39</v>
      </c>
      <c r="V1442" s="13">
        <f>IF(ISNA(VLOOKUP(LOWER(F1442)&amp;H1442,Prices!A:C,2,0)),0,VLOOKUP(LOWER(F1442)&amp;H1442,Prices!A:C,2,0))</f>
        <v>39.82</v>
      </c>
      <c r="W1442" s="13">
        <f t="shared" si="744"/>
        <v>6206.0936000000002</v>
      </c>
      <c r="X1442" s="13">
        <f t="shared" si="745"/>
        <v>-798.00000000000045</v>
      </c>
      <c r="Y1442" s="43">
        <f t="shared" si="746"/>
        <v>0.12529462973431318</v>
      </c>
      <c r="Z1442" s="49"/>
      <c r="AA1442" s="24"/>
    </row>
    <row r="1443" spans="1:27" s="13" customFormat="1" x14ac:dyDescent="0.2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40.39</v>
      </c>
      <c r="V1443" s="13">
        <f>IF(ISNA(VLOOKUP(LOWER(F1443)&amp;H1443,Prices!A:C,2,0)),0,VLOOKUP(LOWER(F1443)&amp;H1443,Prices!A:C,2,0))</f>
        <v>39.82</v>
      </c>
      <c r="W1443" s="13">
        <f t="shared" si="744"/>
        <v>6080.0683999999992</v>
      </c>
      <c r="X1443" s="13">
        <f t="shared" si="745"/>
        <v>-798.00000000000045</v>
      </c>
      <c r="Y1443" s="43">
        <f t="shared" si="746"/>
        <v>0.12243884973216801</v>
      </c>
      <c r="Z1443" s="49"/>
      <c r="AA1443" s="24"/>
    </row>
    <row r="1444" spans="1:27" s="13" customFormat="1" x14ac:dyDescent="0.2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2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40.39</v>
      </c>
      <c r="V1445" s="13">
        <f>IF(ISNA(VLOOKUP(LOWER(F1445)&amp;H1445,Prices!A:C,2,0)),0,VLOOKUP(LOWER(F1445)&amp;H1445,Prices!A:C,2,0))</f>
        <v>39.82</v>
      </c>
      <c r="W1445" s="13">
        <f t="shared" si="744"/>
        <v>5800.0123999999969</v>
      </c>
      <c r="X1445" s="13">
        <f t="shared" si="745"/>
        <v>-798.00000000000045</v>
      </c>
      <c r="Y1445" s="43">
        <f t="shared" si="746"/>
        <v>0.1161442668909447</v>
      </c>
      <c r="Z1445" s="49"/>
      <c r="AA1445" s="24"/>
    </row>
    <row r="1446" spans="1:27" s="13" customFormat="1" x14ac:dyDescent="0.2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40.39</v>
      </c>
      <c r="V1446" s="13">
        <f>IF(ISNA(VLOOKUP(LOWER(F1446)&amp;H1446,Prices!A:C,2,0)),0,VLOOKUP(LOWER(F1446)&amp;H1446,Prices!A:C,2,0))</f>
        <v>39.82</v>
      </c>
      <c r="W1446" s="13">
        <f t="shared" ref="W1446:W1458" si="751">IF(I1446="B",(V1446+T1446)*K1446,(V1446+T1446)*K1446)</f>
        <v>-26052.615200000007</v>
      </c>
      <c r="X1446" s="13">
        <f t="shared" ref="X1446:X1458" si="752">K1446*(V1446-U1446)</f>
        <v>3192.0000000000018</v>
      </c>
      <c r="Y1446" s="43">
        <f t="shared" ref="Y1446:Y1458" si="753">W1446/O1446</f>
        <v>-0.13212873372012826</v>
      </c>
      <c r="Z1446" s="49"/>
      <c r="AA1446" s="24"/>
    </row>
    <row r="1447" spans="1:27" s="13" customFormat="1" x14ac:dyDescent="0.2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19.649999999999999</v>
      </c>
      <c r="V1447" s="13">
        <f>IF(ISNA(VLOOKUP(LOWER(F1447)&amp;H1447,Prices!A:C,2,0)),0,VLOOKUP(LOWER(F1447)&amp;H1447,Prices!A:C,2,0))</f>
        <v>19.600000000000001</v>
      </c>
      <c r="W1447" s="13">
        <f t="shared" si="751"/>
        <v>-18898.584000000006</v>
      </c>
      <c r="X1447" s="13">
        <f t="shared" si="752"/>
        <v>299.99999999998295</v>
      </c>
      <c r="Y1447" s="43">
        <f t="shared" si="753"/>
        <v>-0.19124250151791142</v>
      </c>
      <c r="Z1447" s="49"/>
      <c r="AA1447" s="24"/>
    </row>
    <row r="1448" spans="1:27" s="13" customFormat="1" x14ac:dyDescent="0.2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19.649999999999999</v>
      </c>
      <c r="V1448" s="13">
        <f>IF(ISNA(VLOOKUP(LOWER(F1448)&amp;H1448,Prices!A:C,2,0)),0,VLOOKUP(LOWER(F1448)&amp;H1448,Prices!A:C,2,0))</f>
        <v>19.600000000000001</v>
      </c>
      <c r="W1448" s="13">
        <f t="shared" si="751"/>
        <v>10190.280000000001</v>
      </c>
      <c r="X1448" s="13">
        <f t="shared" si="752"/>
        <v>-149.99999999999147</v>
      </c>
      <c r="Y1448" s="43">
        <f t="shared" si="753"/>
        <v>0.20967654320987655</v>
      </c>
      <c r="Z1448" s="49"/>
      <c r="AA1448" s="24"/>
    </row>
    <row r="1449" spans="1:27" s="13" customFormat="1" x14ac:dyDescent="0.2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2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2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19.649999999999999</v>
      </c>
      <c r="V1451" s="13">
        <f>IF(ISNA(VLOOKUP(LOWER(F1451)&amp;H1451,Prices!A:C,2,0)),0,VLOOKUP(LOWER(F1451)&amp;H1451,Prices!A:C,2,0))</f>
        <v>19.600000000000001</v>
      </c>
      <c r="W1451" s="13">
        <f t="shared" si="751"/>
        <v>9800.2020000000102</v>
      </c>
      <c r="X1451" s="13">
        <f t="shared" si="752"/>
        <v>-149.99999999999147</v>
      </c>
      <c r="Y1451" s="43">
        <f t="shared" si="753"/>
        <v>0.20004494794856117</v>
      </c>
      <c r="Z1451" s="49"/>
      <c r="AA1451" s="24"/>
    </row>
    <row r="1452" spans="1:27" s="13" customFormat="1" x14ac:dyDescent="0.2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2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40.39</v>
      </c>
      <c r="V1453" s="13">
        <f>IF(ISNA(VLOOKUP(LOWER(F1453)&amp;H1453,Prices!A:C,2,0)),0,VLOOKUP(LOWER(F1453)&amp;H1453,Prices!A:C,2,0))</f>
        <v>39.82</v>
      </c>
      <c r="W1453" s="13">
        <f t="shared" si="751"/>
        <v>7228.2980000000061</v>
      </c>
      <c r="X1453" s="13">
        <f t="shared" si="752"/>
        <v>-798.00000000000045</v>
      </c>
      <c r="Y1453" s="43">
        <f t="shared" si="753"/>
        <v>0.14900634920634934</v>
      </c>
      <c r="Z1453" s="49"/>
      <c r="AA1453" s="24"/>
    </row>
    <row r="1454" spans="1:27" s="13" customFormat="1" x14ac:dyDescent="0.2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2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40.39</v>
      </c>
      <c r="V1455" s="13">
        <f>IF(ISNA(VLOOKUP(LOWER(F1455)&amp;H1455,Prices!A:C,2,0)),0,VLOOKUP(LOWER(F1455)&amp;H1455,Prices!A:C,2,0))</f>
        <v>39.82</v>
      </c>
      <c r="W1455" s="13">
        <f t="shared" si="751"/>
        <v>7298.3119999999972</v>
      </c>
      <c r="X1455" s="13">
        <f t="shared" si="752"/>
        <v>-798.00000000000045</v>
      </c>
      <c r="Y1455" s="43">
        <f t="shared" si="753"/>
        <v>0.15066705202312133</v>
      </c>
      <c r="Z1455" s="49"/>
      <c r="AA1455" s="24"/>
    </row>
    <row r="1456" spans="1:27" s="13" customFormat="1" x14ac:dyDescent="0.2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2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2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2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2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2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40.39</v>
      </c>
      <c r="V1461" s="13">
        <f>IF(ISNA(VLOOKUP(LOWER(F1461)&amp;H1461,Prices!A:C,2,0)),0,VLOOKUP(LOWER(F1461)&amp;H1461,Prices!A:C,2,0))</f>
        <v>39.82</v>
      </c>
      <c r="W1461" s="13">
        <f t="shared" si="758"/>
        <v>-14312.760000000017</v>
      </c>
      <c r="X1461" s="13">
        <f t="shared" si="759"/>
        <v>1596.0000000000009</v>
      </c>
      <c r="Y1461" s="43">
        <f t="shared" si="760"/>
        <v>-0.14709928057553973</v>
      </c>
      <c r="Z1461" s="49"/>
      <c r="AA1461" s="24"/>
    </row>
    <row r="1462" spans="1:27" s="13" customFormat="1" x14ac:dyDescent="0.2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40.39</v>
      </c>
      <c r="V1462" s="13">
        <f>IF(ISNA(VLOOKUP(LOWER(F1462)&amp;H1462,Prices!A:C,2,0)),0,VLOOKUP(LOWER(F1462)&amp;H1462,Prices!A:C,2,0))</f>
        <v>39.82</v>
      </c>
      <c r="W1462" s="13">
        <f t="shared" si="758"/>
        <v>2760.0000000000014</v>
      </c>
      <c r="X1462" s="13">
        <f t="shared" si="759"/>
        <v>-285.00000000000011</v>
      </c>
      <c r="Y1462" s="43">
        <f t="shared" si="760"/>
        <v>0.16097987751531068</v>
      </c>
      <c r="Z1462" s="49"/>
      <c r="AA1462" s="24"/>
    </row>
    <row r="1463" spans="1:27" s="13" customFormat="1" x14ac:dyDescent="0.2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40.39</v>
      </c>
      <c r="V1463" s="13">
        <f>IF(ISNA(VLOOKUP(LOWER(F1463)&amp;H1463,Prices!A:C,2,0)),0,VLOOKUP(LOWER(F1463)&amp;H1463,Prices!A:C,2,0))</f>
        <v>39.82</v>
      </c>
      <c r="W1463" s="13">
        <f t="shared" si="758"/>
        <v>8110.4743999999928</v>
      </c>
      <c r="X1463" s="13">
        <f t="shared" si="759"/>
        <v>-798.00000000000045</v>
      </c>
      <c r="Y1463" s="43">
        <f t="shared" si="760"/>
        <v>0.17028794826572585</v>
      </c>
      <c r="Z1463" s="49"/>
      <c r="AA1463" s="24"/>
    </row>
    <row r="1464" spans="1:27" s="13" customFormat="1" x14ac:dyDescent="0.2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19.649999999999999</v>
      </c>
      <c r="V1464" s="13">
        <f>IF(ISNA(VLOOKUP(LOWER(F1464)&amp;H1464,Prices!A:C,2,0)),0,VLOOKUP(LOWER(F1464)&amp;H1464,Prices!A:C,2,0))</f>
        <v>19.600000000000001</v>
      </c>
      <c r="W1464" s="13">
        <f t="shared" si="758"/>
        <v>-19198.224000000002</v>
      </c>
      <c r="X1464" s="13">
        <f t="shared" si="759"/>
        <v>299.99999999998295</v>
      </c>
      <c r="Y1464" s="43">
        <f t="shared" si="760"/>
        <v>-0.19486626065773446</v>
      </c>
      <c r="Z1464" s="49"/>
      <c r="AA1464" s="24"/>
    </row>
    <row r="1465" spans="1:27" s="13" customFormat="1" x14ac:dyDescent="0.2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2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v>
      </c>
      <c r="V1466" s="13">
        <f>IF(ISNA(VLOOKUP(LOWER(F1466)&amp;H1466,Prices!A:C,2,0)),0,VLOOKUP(LOWER(F1466)&amp;H1466,Prices!A:C,2,0))</f>
        <v>70.14</v>
      </c>
      <c r="W1466" s="13">
        <f t="shared" ref="W1466:W1481" si="765">IF(I1466="B",(V1466+T1466)*K1466,(V1466+T1466)*K1466)</f>
        <v>25956.359999999997</v>
      </c>
      <c r="X1466" s="13">
        <f t="shared" ref="X1466:X1481" si="766">K1466*(V1466-U1466)</f>
        <v>2568.0000000000009</v>
      </c>
      <c r="Y1466" s="43">
        <f t="shared" ref="Y1466:Y1481" si="767">W1466/O1466</f>
        <v>0.44598556701030923</v>
      </c>
      <c r="Z1466" s="49"/>
      <c r="AA1466" s="24"/>
    </row>
    <row r="1467" spans="1:27" s="13" customFormat="1" x14ac:dyDescent="0.2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2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10.41</v>
      </c>
      <c r="V1468" s="13">
        <f>IF(ISNA(VLOOKUP(LOWER(F1468)&amp;H1468,Prices!A:C,2,0)),0,VLOOKUP(LOWER(F1468)&amp;H1468,Prices!A:C,2,0))</f>
        <v>10.41</v>
      </c>
      <c r="W1468" s="13">
        <f t="shared" si="765"/>
        <v>-2376.9947000000006</v>
      </c>
      <c r="X1468" s="13">
        <f t="shared" si="766"/>
        <v>0</v>
      </c>
      <c r="Y1468" s="43">
        <f t="shared" si="767"/>
        <v>-5.8138552036199109E-2</v>
      </c>
      <c r="Z1468" s="49"/>
      <c r="AA1468" s="24"/>
    </row>
    <row r="1469" spans="1:27" s="13" customFormat="1" x14ac:dyDescent="0.2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v>
      </c>
      <c r="V1469" s="13">
        <f>IF(ISNA(VLOOKUP(LOWER(F1469)&amp;H1469,Prices!A:C,2,0)),0,VLOOKUP(LOWER(F1469)&amp;H1469,Prices!A:C,2,0))</f>
        <v>70.14</v>
      </c>
      <c r="W1469" s="13">
        <f t="shared" si="765"/>
        <v>21610.296000000006</v>
      </c>
      <c r="X1469" s="13">
        <f t="shared" si="766"/>
        <v>2140.0000000000005</v>
      </c>
      <c r="Y1469" s="43">
        <f t="shared" si="767"/>
        <v>0.44538944765045352</v>
      </c>
      <c r="Z1469" s="49"/>
      <c r="AA1469" s="24"/>
    </row>
    <row r="1470" spans="1:27" s="13" customFormat="1" x14ac:dyDescent="0.2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v>
      </c>
      <c r="V1470" s="13">
        <f>IF(ISNA(VLOOKUP(LOWER(F1470)&amp;H1470,Prices!A:C,2,0)),0,VLOOKUP(LOWER(F1470)&amp;H1470,Prices!A:C,2,0))</f>
        <v>70.14</v>
      </c>
      <c r="W1470" s="13">
        <f t="shared" si="765"/>
        <v>21610.296000000006</v>
      </c>
      <c r="X1470" s="13">
        <f t="shared" si="766"/>
        <v>2140.0000000000005</v>
      </c>
      <c r="Y1470" s="43">
        <f t="shared" si="767"/>
        <v>0.44538944765045352</v>
      </c>
      <c r="Z1470" s="49"/>
      <c r="AA1470" s="24"/>
    </row>
    <row r="1471" spans="1:27" s="13" customFormat="1" x14ac:dyDescent="0.2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v>
      </c>
      <c r="V1471" s="13">
        <f>IF(ISNA(VLOOKUP(LOWER(F1471)&amp;H1471,Prices!A:C,2,0)),0,VLOOKUP(LOWER(F1471)&amp;H1471,Prices!A:C,2,0))</f>
        <v>70.14</v>
      </c>
      <c r="W1471" s="13">
        <f t="shared" si="765"/>
        <v>21460.266000000003</v>
      </c>
      <c r="X1471" s="13">
        <f t="shared" si="766"/>
        <v>2140.0000000000005</v>
      </c>
      <c r="Y1471" s="43">
        <f t="shared" si="767"/>
        <v>0.44093416889254167</v>
      </c>
      <c r="Z1471" s="49"/>
      <c r="AA1471" s="24"/>
    </row>
    <row r="1472" spans="1:27" s="13" customFormat="1" x14ac:dyDescent="0.2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v>
      </c>
      <c r="V1472" s="13">
        <f>IF(ISNA(VLOOKUP(LOWER(F1472)&amp;H1472,Prices!A:C,2,0)),0,VLOOKUP(LOWER(F1472)&amp;H1472,Prices!A:C,2,0))</f>
        <v>70.14</v>
      </c>
      <c r="W1472" s="13">
        <f t="shared" si="765"/>
        <v>21460.266000000003</v>
      </c>
      <c r="X1472" s="13">
        <f t="shared" si="766"/>
        <v>2140.0000000000005</v>
      </c>
      <c r="Y1472" s="43">
        <f t="shared" si="767"/>
        <v>0.44093416889254167</v>
      </c>
      <c r="Z1472" s="49"/>
      <c r="AA1472" s="24"/>
    </row>
    <row r="1473" spans="1:27" s="13" customFormat="1" x14ac:dyDescent="0.2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v>
      </c>
      <c r="V1473" s="13">
        <f>IF(ISNA(VLOOKUP(LOWER(F1473)&amp;H1473,Prices!A:C,2,0)),0,VLOOKUP(LOWER(F1473)&amp;H1473,Prices!A:C,2,0))</f>
        <v>70.14</v>
      </c>
      <c r="W1473" s="13">
        <f t="shared" si="765"/>
        <v>21450.264000000003</v>
      </c>
      <c r="X1473" s="13">
        <f t="shared" si="766"/>
        <v>2140.0000000000005</v>
      </c>
      <c r="Y1473" s="43">
        <f t="shared" si="767"/>
        <v>0.44063812654067386</v>
      </c>
      <c r="Z1473" s="49"/>
      <c r="AA1473" s="24"/>
    </row>
    <row r="1474" spans="1:27" s="13" customFormat="1" x14ac:dyDescent="0.2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v>
      </c>
      <c r="V1474" s="13">
        <f>IF(ISNA(VLOOKUP(LOWER(F1474)&amp;H1474,Prices!A:C,2,0)),0,VLOOKUP(LOWER(F1474)&amp;H1474,Prices!A:C,2,0))</f>
        <v>70.14</v>
      </c>
      <c r="W1474" s="13">
        <f t="shared" si="765"/>
        <v>21450.264000000003</v>
      </c>
      <c r="X1474" s="13">
        <f t="shared" si="766"/>
        <v>2140.0000000000005</v>
      </c>
      <c r="Y1474" s="43">
        <f t="shared" si="767"/>
        <v>0.44063812654067386</v>
      </c>
      <c r="Z1474" s="49"/>
      <c r="AA1474" s="24"/>
    </row>
    <row r="1475" spans="1:27" s="13" customFormat="1" x14ac:dyDescent="0.2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v>
      </c>
      <c r="V1475" s="13">
        <f>IF(ISNA(VLOOKUP(LOWER(F1475)&amp;H1475,Prices!A:C,2,0)),0,VLOOKUP(LOWER(F1475)&amp;H1475,Prices!A:C,2,0))</f>
        <v>70.14</v>
      </c>
      <c r="W1475" s="13">
        <f t="shared" si="765"/>
        <v>21480.269999999997</v>
      </c>
      <c r="X1475" s="13">
        <f t="shared" si="766"/>
        <v>2140.0000000000005</v>
      </c>
      <c r="Y1475" s="43">
        <f t="shared" si="767"/>
        <v>0.4415266187050359</v>
      </c>
      <c r="Z1475" s="49"/>
      <c r="AA1475" s="24"/>
    </row>
    <row r="1476" spans="1:27" s="13" customFormat="1" x14ac:dyDescent="0.2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10.41</v>
      </c>
      <c r="V1476" s="13">
        <f>IF(ISNA(VLOOKUP(LOWER(F1476)&amp;H1476,Prices!A:C,2,0)),0,VLOOKUP(LOWER(F1476)&amp;H1476,Prices!A:C,2,0))</f>
        <v>10.41</v>
      </c>
      <c r="W1476" s="13">
        <f t="shared" si="765"/>
        <v>-2710.8998999999976</v>
      </c>
      <c r="X1476" s="13">
        <f t="shared" si="766"/>
        <v>0</v>
      </c>
      <c r="Y1476" s="43">
        <f t="shared" si="767"/>
        <v>-5.4715912806539459E-2</v>
      </c>
      <c r="Z1476" s="49"/>
      <c r="AA1476" s="24"/>
    </row>
    <row r="1477" spans="1:27" s="13" customFormat="1" x14ac:dyDescent="0.2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10.41</v>
      </c>
      <c r="V1477" s="13">
        <f>IF(ISNA(VLOOKUP(LOWER(F1477)&amp;H1477,Prices!A:C,2,0)),0,VLOOKUP(LOWER(F1477)&amp;H1477,Prices!A:C,2,0))</f>
        <v>10.41</v>
      </c>
      <c r="W1477" s="13">
        <f t="shared" si="765"/>
        <v>-2755.9098000000004</v>
      </c>
      <c r="X1477" s="13">
        <f t="shared" si="766"/>
        <v>0</v>
      </c>
      <c r="Y1477" s="43">
        <f t="shared" si="767"/>
        <v>-5.5573901996370245E-2</v>
      </c>
      <c r="Z1477" s="49"/>
      <c r="AA1477" s="24"/>
    </row>
    <row r="1478" spans="1:27" s="13" customFormat="1" x14ac:dyDescent="0.2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10.41</v>
      </c>
      <c r="V1478" s="13">
        <f>IF(ISNA(VLOOKUP(LOWER(F1478)&amp;H1478,Prices!A:C,2,0)),0,VLOOKUP(LOWER(F1478)&amp;H1478,Prices!A:C,2,0))</f>
        <v>10.41</v>
      </c>
      <c r="W1478" s="13">
        <f t="shared" si="765"/>
        <v>-2800.9197000000031</v>
      </c>
      <c r="X1478" s="13">
        <f t="shared" si="766"/>
        <v>0</v>
      </c>
      <c r="Y1478" s="43">
        <f t="shared" si="767"/>
        <v>-5.6430335448776126E-2</v>
      </c>
      <c r="Z1478" s="49"/>
      <c r="AA1478" s="24"/>
    </row>
    <row r="1479" spans="1:27" s="13" customFormat="1" x14ac:dyDescent="0.2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10.41</v>
      </c>
      <c r="V1479" s="13">
        <f>IF(ISNA(VLOOKUP(LOWER(F1479)&amp;H1479,Prices!A:C,2,0)),0,VLOOKUP(LOWER(F1479)&amp;H1479,Prices!A:C,2,0))</f>
        <v>10.41</v>
      </c>
      <c r="W1479" s="13">
        <f t="shared" si="765"/>
        <v>-2890.9395000000009</v>
      </c>
      <c r="X1479" s="13">
        <f t="shared" si="766"/>
        <v>0</v>
      </c>
      <c r="Y1479" s="43">
        <f t="shared" si="767"/>
        <v>-5.8138552036199109E-2</v>
      </c>
      <c r="Z1479" s="49"/>
      <c r="AA1479" s="24"/>
    </row>
    <row r="1480" spans="1:27" s="13" customFormat="1" x14ac:dyDescent="0.2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10.41</v>
      </c>
      <c r="V1480" s="13">
        <f>IF(ISNA(VLOOKUP(LOWER(F1480)&amp;H1480,Prices!A:C,2,0)),0,VLOOKUP(LOWER(F1480)&amp;H1480,Prices!A:C,2,0))</f>
        <v>10.41</v>
      </c>
      <c r="W1480" s="13">
        <f t="shared" si="765"/>
        <v>-2980.9592999999986</v>
      </c>
      <c r="X1480" s="13">
        <f t="shared" si="766"/>
        <v>0</v>
      </c>
      <c r="Y1480" s="43">
        <f t="shared" si="767"/>
        <v>-5.9840596205962035E-2</v>
      </c>
      <c r="Z1480" s="49"/>
      <c r="AA1480" s="24"/>
    </row>
    <row r="1481" spans="1:27" s="13" customFormat="1" x14ac:dyDescent="0.2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10.41</v>
      </c>
      <c r="V1481" s="13">
        <f>IF(ISNA(VLOOKUP(LOWER(F1481)&amp;H1481,Prices!A:C,2,0)),0,VLOOKUP(LOWER(F1481)&amp;H1481,Prices!A:C,2,0))</f>
        <v>10.41</v>
      </c>
      <c r="W1481" s="13">
        <f t="shared" si="765"/>
        <v>-3070.9790999999964</v>
      </c>
      <c r="X1481" s="13">
        <f t="shared" si="766"/>
        <v>0</v>
      </c>
      <c r="Y1481" s="43">
        <f t="shared" si="767"/>
        <v>-6.1536501352569807E-2</v>
      </c>
      <c r="Z1481" s="49"/>
      <c r="AA1481" s="24"/>
    </row>
    <row r="1482" spans="1:27" s="13" customFormat="1" x14ac:dyDescent="0.2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40.39</v>
      </c>
      <c r="V1482" s="13">
        <f>IF(ISNA(VLOOKUP(LOWER(F1482)&amp;H1482,Prices!A:C,2,0)),0,VLOOKUP(LOWER(F1482)&amp;H1482,Prices!A:C,2,0))</f>
        <v>39.82</v>
      </c>
      <c r="W1482" s="13">
        <f t="shared" ref="W1482:W1498" si="775">IF(I1482="B",(V1482+T1482)*K1482,(V1482+T1482)*K1482)</f>
        <v>-6467.1248000000105</v>
      </c>
      <c r="X1482" s="13">
        <f t="shared" ref="X1482:X1498" si="776">K1482*(V1482-U1482)</f>
        <v>1083.0000000000005</v>
      </c>
      <c r="Y1482" s="43">
        <f t="shared" ref="Y1482:Y1498" si="777">W1482/O1482</f>
        <v>-9.3355729422294226E-2</v>
      </c>
      <c r="Z1482" s="49"/>
      <c r="AA1482" s="24"/>
    </row>
    <row r="1483" spans="1:27" s="13" customFormat="1" x14ac:dyDescent="0.2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v>
      </c>
      <c r="V1483" s="13">
        <f>IF(ISNA(VLOOKUP(LOWER(F1483)&amp;H1483,Prices!A:C,2,0)),0,VLOOKUP(LOWER(F1483)&amp;H1483,Prices!A:C,2,0))</f>
        <v>70.14</v>
      </c>
      <c r="W1483" s="13">
        <f t="shared" si="775"/>
        <v>-173666.35280000002</v>
      </c>
      <c r="X1483" s="13">
        <f t="shared" si="776"/>
        <v>-17548.000000000004</v>
      </c>
      <c r="Y1483" s="43">
        <f t="shared" si="777"/>
        <v>-0.43204454329243419</v>
      </c>
      <c r="Z1483" s="49"/>
      <c r="AA1483" s="24"/>
    </row>
    <row r="1484" spans="1:27" s="13" customFormat="1" x14ac:dyDescent="0.2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27.01</v>
      </c>
      <c r="V1484" s="13">
        <f>IF(ISNA(VLOOKUP(LOWER(F1484)&amp;H1484,Prices!A:C,2,0)),0,VLOOKUP(LOWER(F1484)&amp;H1484,Prices!A:C,2,0))</f>
        <v>26.23</v>
      </c>
      <c r="W1484" s="13">
        <f t="shared" si="775"/>
        <v>5679.0000000000009</v>
      </c>
      <c r="X1484" s="13">
        <f t="shared" si="776"/>
        <v>-546.0000000000008</v>
      </c>
      <c r="Y1484" s="43">
        <f t="shared" si="777"/>
        <v>0.44797665062712005</v>
      </c>
      <c r="Z1484" s="49"/>
      <c r="AA1484" s="24"/>
    </row>
    <row r="1485" spans="1:27" x14ac:dyDescent="0.2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65.06</v>
      </c>
      <c r="V1485" s="30">
        <f>IF(ISNA(VLOOKUP(LOWER(F1485)&amp;H1485,Prices!A:C,2,0)),0,VLOOKUP(LOWER(F1485)&amp;H1485,Prices!A:C,2,0))</f>
        <v>67.989999999999995</v>
      </c>
      <c r="W1485" s="30">
        <f t="shared" si="775"/>
        <v>25862.216599999996</v>
      </c>
      <c r="X1485" s="30">
        <f t="shared" si="776"/>
        <v>3222.9999999999918</v>
      </c>
      <c r="Y1485" s="40">
        <f t="shared" si="777"/>
        <v>0.52869588486620189</v>
      </c>
    </row>
    <row r="1486" spans="1:27" x14ac:dyDescent="0.2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65.06</v>
      </c>
      <c r="V1486" s="30">
        <f>IF(ISNA(VLOOKUP(LOWER(F1486)&amp;H1486,Prices!A:C,2,0)),0,VLOOKUP(LOWER(F1486)&amp;H1486,Prices!A:C,2,0))</f>
        <v>67.989999999999995</v>
      </c>
      <c r="W1486" s="30">
        <f t="shared" si="775"/>
        <v>25697.183599999989</v>
      </c>
      <c r="X1486" s="30">
        <f t="shared" si="776"/>
        <v>3222.9999999999918</v>
      </c>
      <c r="Y1486" s="40">
        <f t="shared" si="777"/>
        <v>0.52355616315553544</v>
      </c>
    </row>
    <row r="1487" spans="1:27" x14ac:dyDescent="0.2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65.06</v>
      </c>
      <c r="V1487" s="30">
        <f>IF(ISNA(VLOOKUP(LOWER(F1487)&amp;H1487,Prices!A:C,2,0)),0,VLOOKUP(LOWER(F1487)&amp;H1487,Prices!A:C,2,0))</f>
        <v>67.989999999999995</v>
      </c>
      <c r="W1487" s="30">
        <f t="shared" si="775"/>
        <v>25741.192399999996</v>
      </c>
      <c r="X1487" s="30">
        <f t="shared" si="776"/>
        <v>3222.9999999999918</v>
      </c>
      <c r="Y1487" s="40">
        <f t="shared" si="777"/>
        <v>0.52492337371018383</v>
      </c>
    </row>
    <row r="1488" spans="1:27" x14ac:dyDescent="0.2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65.06</v>
      </c>
      <c r="V1488" s="30">
        <f>IF(ISNA(VLOOKUP(LOWER(F1488)&amp;H1488,Prices!A:C,2,0)),0,VLOOKUP(LOWER(F1488)&amp;H1488,Prices!A:C,2,0))</f>
        <v>67.989999999999995</v>
      </c>
      <c r="W1488" s="30">
        <f t="shared" si="775"/>
        <v>25697.183599999989</v>
      </c>
      <c r="X1488" s="30">
        <f t="shared" si="776"/>
        <v>3222.9999999999918</v>
      </c>
      <c r="Y1488" s="40">
        <f t="shared" si="777"/>
        <v>0.52355616315553544</v>
      </c>
    </row>
    <row r="1489" spans="1:27" x14ac:dyDescent="0.2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65.06</v>
      </c>
      <c r="V1489" s="30">
        <f>IF(ISNA(VLOOKUP(LOWER(F1489)&amp;H1489,Prices!A:C,2,0)),0,VLOOKUP(LOWER(F1489)&amp;H1489,Prices!A:C,2,0))</f>
        <v>67.989999999999995</v>
      </c>
      <c r="W1489" s="30">
        <f t="shared" si="775"/>
        <v>25686.181399999998</v>
      </c>
      <c r="X1489" s="30">
        <f t="shared" si="776"/>
        <v>3222.9999999999918</v>
      </c>
      <c r="Y1489" s="40">
        <f t="shared" si="777"/>
        <v>0.52321474344611241</v>
      </c>
    </row>
    <row r="1490" spans="1:27" x14ac:dyDescent="0.2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65.06</v>
      </c>
      <c r="V1490" s="30">
        <f>IF(ISNA(VLOOKUP(LOWER(F1490)&amp;H1490,Prices!A:C,2,0)),0,VLOOKUP(LOWER(F1490)&amp;H1490,Prices!A:C,2,0))</f>
        <v>67.989999999999995</v>
      </c>
      <c r="W1490" s="30">
        <f t="shared" si="775"/>
        <v>25664.176999999996</v>
      </c>
      <c r="X1490" s="30">
        <f t="shared" si="776"/>
        <v>3222.9999999999918</v>
      </c>
      <c r="Y1490" s="40">
        <f t="shared" si="777"/>
        <v>0.52253236282194837</v>
      </c>
    </row>
    <row r="1491" spans="1:27" x14ac:dyDescent="0.2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65.06</v>
      </c>
      <c r="V1491" s="30">
        <f>IF(ISNA(VLOOKUP(LOWER(F1491)&amp;H1491,Prices!A:C,2,0)),0,VLOOKUP(LOWER(F1491)&amp;H1491,Prices!A:C,2,0))</f>
        <v>67.989999999999995</v>
      </c>
      <c r="W1491" s="30">
        <f t="shared" si="775"/>
        <v>25631.170399999995</v>
      </c>
      <c r="X1491" s="30">
        <f t="shared" si="776"/>
        <v>3222.9999999999918</v>
      </c>
      <c r="Y1491" s="40">
        <f t="shared" si="777"/>
        <v>0.52150993733213957</v>
      </c>
    </row>
    <row r="1492" spans="1:27" s="13" customFormat="1" x14ac:dyDescent="0.2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v>
      </c>
      <c r="V1492" s="13">
        <f>IF(ISNA(VLOOKUP(LOWER(F1492)&amp;H1492,Prices!A:C,2,0)),0,VLOOKUP(LOWER(F1492)&amp;H1492,Prices!A:C,2,0))</f>
        <v>70.14</v>
      </c>
      <c r="W1492" s="13">
        <f t="shared" si="775"/>
        <v>21430.260000000006</v>
      </c>
      <c r="X1492" s="13">
        <f t="shared" si="776"/>
        <v>2140.0000000000005</v>
      </c>
      <c r="Y1492" s="43">
        <f t="shared" si="777"/>
        <v>0.44004640657084199</v>
      </c>
      <c r="Z1492" s="49"/>
      <c r="AA1492" s="24"/>
    </row>
    <row r="1493" spans="1:27" x14ac:dyDescent="0.2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65.06</v>
      </c>
      <c r="V1493" s="30">
        <f>IF(ISNA(VLOOKUP(LOWER(F1493)&amp;H1493,Prices!A:C,2,0)),0,VLOOKUP(LOWER(F1493)&amp;H1493,Prices!A:C,2,0))</f>
        <v>67.989999999999995</v>
      </c>
      <c r="W1493" s="30">
        <f t="shared" si="775"/>
        <v>25642.172599999987</v>
      </c>
      <c r="X1493" s="30">
        <f t="shared" si="776"/>
        <v>3222.9999999999918</v>
      </c>
      <c r="Y1493" s="40">
        <f t="shared" si="777"/>
        <v>0.52185059323931027</v>
      </c>
    </row>
    <row r="1494" spans="1:27" s="13" customFormat="1" x14ac:dyDescent="0.2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10.41</v>
      </c>
      <c r="V1494" s="13">
        <f>IF(ISNA(VLOOKUP(LOWER(F1494)&amp;H1494,Prices!A:C,2,0)),0,VLOOKUP(LOWER(F1494)&amp;H1494,Prices!A:C,2,0))</f>
        <v>10.41</v>
      </c>
      <c r="W1494" s="13">
        <f t="shared" si="775"/>
        <v>-2530.8603000000021</v>
      </c>
      <c r="X1494" s="13">
        <f t="shared" si="776"/>
        <v>0</v>
      </c>
      <c r="Y1494" s="43">
        <f t="shared" si="777"/>
        <v>-5.1268313582497761E-2</v>
      </c>
      <c r="Z1494" s="49"/>
      <c r="AA1494" s="24"/>
    </row>
    <row r="1495" spans="1:27" x14ac:dyDescent="0.2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65.06</v>
      </c>
      <c r="V1495" s="30">
        <f>IF(ISNA(VLOOKUP(LOWER(F1495)&amp;H1495,Prices!A:C,2,0)),0,VLOOKUP(LOWER(F1495)&amp;H1495,Prices!A:C,2,0))</f>
        <v>67.989999999999995</v>
      </c>
      <c r="W1495" s="30">
        <f t="shared" si="775"/>
        <v>25675.179199999995</v>
      </c>
      <c r="X1495" s="30">
        <f t="shared" si="776"/>
        <v>3222.9999999999918</v>
      </c>
      <c r="Y1495" s="40">
        <f t="shared" si="777"/>
        <v>0.52287347670250883</v>
      </c>
    </row>
    <row r="1496" spans="1:27" x14ac:dyDescent="0.2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65.06</v>
      </c>
      <c r="V1496" s="30">
        <f>IF(ISNA(VLOOKUP(LOWER(F1496)&amp;H1496,Prices!A:C,2,0)),0,VLOOKUP(LOWER(F1496)&amp;H1496,Prices!A:C,2,0))</f>
        <v>67.989999999999995</v>
      </c>
      <c r="W1496" s="30">
        <f t="shared" si="775"/>
        <v>25609.16599999999</v>
      </c>
      <c r="X1496" s="30">
        <f t="shared" si="776"/>
        <v>3222.9999999999918</v>
      </c>
      <c r="Y1496" s="40">
        <f t="shared" si="777"/>
        <v>0.52082908277404905</v>
      </c>
    </row>
    <row r="1497" spans="1:27" s="13" customFormat="1" x14ac:dyDescent="0.2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10.41</v>
      </c>
      <c r="V1497" s="13">
        <f>IF(ISNA(VLOOKUP(LOWER(F1497)&amp;H1497,Prices!A:C,2,0)),0,VLOOKUP(LOWER(F1497)&amp;H1497,Prices!A:C,2,0))</f>
        <v>10.41</v>
      </c>
      <c r="W1497" s="13">
        <f t="shared" si="775"/>
        <v>-2665.8900000000026</v>
      </c>
      <c r="X1497" s="13">
        <f t="shared" si="776"/>
        <v>0</v>
      </c>
      <c r="Y1497" s="43">
        <f t="shared" si="777"/>
        <v>-5.3856363636363688E-2</v>
      </c>
      <c r="Z1497" s="49"/>
      <c r="AA1497" s="24"/>
    </row>
    <row r="1498" spans="1:27" s="13" customFormat="1" x14ac:dyDescent="0.2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10.41</v>
      </c>
      <c r="V1498" s="13">
        <f>IF(ISNA(VLOOKUP(LOWER(F1498)&amp;H1498,Prices!A:C,2,0)),0,VLOOKUP(LOWER(F1498)&amp;H1498,Prices!A:C,2,0))</f>
        <v>10.41</v>
      </c>
      <c r="W1498" s="13">
        <f t="shared" si="775"/>
        <v>-2665.8900000000026</v>
      </c>
      <c r="X1498" s="13">
        <f t="shared" si="776"/>
        <v>0</v>
      </c>
      <c r="Y1498" s="43">
        <f t="shared" si="777"/>
        <v>-5.3856363636363688E-2</v>
      </c>
      <c r="Z1498" s="49"/>
      <c r="AA1498" s="24"/>
    </row>
    <row r="1499" spans="1:27" s="13" customFormat="1" x14ac:dyDescent="0.2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23.69</v>
      </c>
      <c r="V1499" s="13">
        <f>IF(ISNA(VLOOKUP(LOWER(F1499)&amp;H1499,Prices!A:C,2,0)),0,VLOOKUP(LOWER(F1499)&amp;H1499,Prices!A:C,2,0))</f>
        <v>24.04</v>
      </c>
      <c r="W1499" s="13">
        <f t="shared" ref="W1499:W1534" si="783">IF(I1499="B",(V1499+T1499)*K1499,(V1499+T1499)*K1499)</f>
        <v>-2566.9999999999995</v>
      </c>
      <c r="X1499" s="13">
        <f t="shared" ref="X1499:X1534" si="784">K1499*(V1499-U1499)</f>
        <v>209.99999999999872</v>
      </c>
      <c r="Y1499" s="43">
        <f t="shared" ref="Y1499:Y1534" si="785">W1499/O1499</f>
        <v>-0.1511244554338867</v>
      </c>
      <c r="Z1499" s="49"/>
      <c r="AA1499" s="24"/>
    </row>
    <row r="1500" spans="1:27" s="13" customFormat="1" x14ac:dyDescent="0.2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23.69</v>
      </c>
      <c r="V1500" s="13">
        <f>IF(ISNA(VLOOKUP(LOWER(F1500)&amp;H1500,Prices!A:C,2,0)),0,VLOOKUP(LOWER(F1500)&amp;H1500,Prices!A:C,2,0))</f>
        <v>24.04</v>
      </c>
      <c r="W1500" s="13">
        <f t="shared" si="783"/>
        <v>-7268.6254000000008</v>
      </c>
      <c r="X1500" s="13">
        <f t="shared" si="784"/>
        <v>594.99999999999636</v>
      </c>
      <c r="Y1500" s="43">
        <f t="shared" si="785"/>
        <v>-0.15103009537265985</v>
      </c>
      <c r="Z1500" s="49"/>
      <c r="AA1500" s="24"/>
    </row>
    <row r="1501" spans="1:27" s="13" customFormat="1" x14ac:dyDescent="0.2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6.83</v>
      </c>
      <c r="W1501" s="13">
        <f t="shared" si="783"/>
        <v>-3001.8871999999956</v>
      </c>
      <c r="X1501" s="13">
        <f t="shared" si="784"/>
        <v>-339.99999999999881</v>
      </c>
      <c r="Y1501" s="43">
        <f t="shared" si="785"/>
        <v>-6.0722696011004038E-2</v>
      </c>
      <c r="Z1501" s="49"/>
      <c r="AA1501" s="24"/>
    </row>
    <row r="1502" spans="1:27" s="13" customFormat="1" x14ac:dyDescent="0.2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27.01</v>
      </c>
      <c r="V1502" s="13">
        <f>IF(ISNA(VLOOKUP(LOWER(F1502)&amp;H1502,Prices!A:C,2,0)),0,VLOOKUP(LOWER(F1502)&amp;H1502,Prices!A:C,2,0))</f>
        <v>26.23</v>
      </c>
      <c r="W1502" s="13">
        <f t="shared" si="783"/>
        <v>-5680.7000000000007</v>
      </c>
      <c r="X1502" s="13">
        <f t="shared" si="784"/>
        <v>546.0000000000008</v>
      </c>
      <c r="Y1502" s="43">
        <f t="shared" si="785"/>
        <v>-0.44736966451409677</v>
      </c>
      <c r="Z1502" s="49"/>
      <c r="AA1502" s="24"/>
    </row>
    <row r="1503" spans="1:27" s="13" customFormat="1" x14ac:dyDescent="0.2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15.42</v>
      </c>
      <c r="W1503" s="13">
        <f t="shared" si="783"/>
        <v>-12777.955199999989</v>
      </c>
      <c r="X1503" s="13">
        <f t="shared" si="784"/>
        <v>-936.00000000000136</v>
      </c>
      <c r="Y1503" s="43">
        <f t="shared" si="785"/>
        <v>-0.25670916104146557</v>
      </c>
      <c r="Z1503" s="49"/>
      <c r="AA1503" s="24"/>
    </row>
    <row r="1504" spans="1:27" s="13" customFormat="1" x14ac:dyDescent="0.2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15.42</v>
      </c>
      <c r="W1504" s="13">
        <f t="shared" si="783"/>
        <v>-12777.955199999989</v>
      </c>
      <c r="X1504" s="13">
        <f t="shared" si="784"/>
        <v>-936.00000000000136</v>
      </c>
      <c r="Y1504" s="43">
        <f t="shared" si="785"/>
        <v>-0.25670916104146557</v>
      </c>
      <c r="Z1504" s="49"/>
      <c r="AA1504" s="24"/>
    </row>
    <row r="1505" spans="1:27" s="13" customFormat="1" x14ac:dyDescent="0.2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23.69</v>
      </c>
      <c r="V1505" s="13">
        <f>IF(ISNA(VLOOKUP(LOWER(F1505)&amp;H1505,Prices!A:C,2,0)),0,VLOOKUP(LOWER(F1505)&amp;H1505,Prices!A:C,2,0))</f>
        <v>24.04</v>
      </c>
      <c r="W1505" s="13">
        <f t="shared" si="783"/>
        <v>-7285.6288000000013</v>
      </c>
      <c r="X1505" s="13">
        <f t="shared" si="784"/>
        <v>594.99999999999636</v>
      </c>
      <c r="Y1505" s="43">
        <f t="shared" si="785"/>
        <v>-0.15132994350282489</v>
      </c>
      <c r="Z1505" s="49"/>
      <c r="AA1505" s="24"/>
    </row>
    <row r="1506" spans="1:27" s="13" customFormat="1" x14ac:dyDescent="0.2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15.42</v>
      </c>
      <c r="W1506" s="13">
        <f t="shared" si="783"/>
        <v>-12873.974399999999</v>
      </c>
      <c r="X1506" s="13">
        <f t="shared" si="784"/>
        <v>-936.00000000000136</v>
      </c>
      <c r="Y1506" s="43">
        <f t="shared" si="785"/>
        <v>-0.25814032723772856</v>
      </c>
      <c r="Z1506" s="49"/>
      <c r="AA1506" s="24"/>
    </row>
    <row r="1507" spans="1:27" s="13" customFormat="1" x14ac:dyDescent="0.2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16.36</v>
      </c>
      <c r="V1507" s="13">
        <f>IF(ISNA(VLOOKUP(LOWER(F1507)&amp;H1507,Prices!A:C,2,0)),0,VLOOKUP(LOWER(F1507)&amp;H1507,Prices!A:C,2,0))</f>
        <v>16.170000000000002</v>
      </c>
      <c r="W1507" s="13">
        <f t="shared" si="783"/>
        <v>-5815.8820799999994</v>
      </c>
      <c r="X1507" s="13">
        <f t="shared" si="784"/>
        <v>-512.99999999999386</v>
      </c>
      <c r="Y1507" s="43">
        <f t="shared" si="785"/>
        <v>-0.11757807860262008</v>
      </c>
      <c r="Z1507" s="49"/>
      <c r="AA1507" s="24"/>
    </row>
    <row r="1508" spans="1:27" s="13" customFormat="1" x14ac:dyDescent="0.2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19.05</v>
      </c>
      <c r="V1508" s="13">
        <f>IF(ISNA(VLOOKUP(LOWER(F1508)&amp;H1508,Prices!A:C,2,0)),0,VLOOKUP(LOWER(F1508)&amp;H1508,Prices!A:C,2,0))</f>
        <v>18.88</v>
      </c>
      <c r="W1508" s="13">
        <f t="shared" si="783"/>
        <v>-6345.5743999999995</v>
      </c>
      <c r="X1508" s="13">
        <f t="shared" si="784"/>
        <v>-374.00000000000375</v>
      </c>
      <c r="Y1508" s="43">
        <f t="shared" si="785"/>
        <v>-0.13255294117647057</v>
      </c>
      <c r="Z1508" s="49"/>
      <c r="AA1508" s="24"/>
    </row>
    <row r="1509" spans="1:27" s="13" customFormat="1" x14ac:dyDescent="0.2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6.83</v>
      </c>
      <c r="W1509" s="13">
        <f t="shared" si="783"/>
        <v>-2865.8600000000006</v>
      </c>
      <c r="X1509" s="13">
        <f t="shared" si="784"/>
        <v>-339.99999999999881</v>
      </c>
      <c r="Y1509" s="43">
        <f t="shared" si="785"/>
        <v>-5.813103448275863E-2</v>
      </c>
      <c r="Z1509" s="49"/>
      <c r="AA1509" s="24"/>
    </row>
    <row r="1510" spans="1:27" s="13" customFormat="1" x14ac:dyDescent="0.2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23.69</v>
      </c>
      <c r="V1510" s="13">
        <f>IF(ISNA(VLOOKUP(LOWER(F1510)&amp;H1510,Prices!A:C,2,0)),0,VLOOKUP(LOWER(F1510)&amp;H1510,Prices!A:C,2,0))</f>
        <v>24.04</v>
      </c>
      <c r="W1510" s="13">
        <f t="shared" si="783"/>
        <v>-7285.6288000000013</v>
      </c>
      <c r="X1510" s="13">
        <f t="shared" si="784"/>
        <v>594.99999999999636</v>
      </c>
      <c r="Y1510" s="43">
        <f t="shared" si="785"/>
        <v>-0.15132994350282489</v>
      </c>
      <c r="Z1510" s="49"/>
      <c r="AA1510" s="24"/>
    </row>
    <row r="1511" spans="1:27" s="13" customFormat="1" x14ac:dyDescent="0.2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23.69</v>
      </c>
      <c r="V1511" s="13">
        <f>IF(ISNA(VLOOKUP(LOWER(F1511)&amp;H1511,Prices!A:C,2,0)),0,VLOOKUP(LOWER(F1511)&amp;H1511,Prices!A:C,2,0))</f>
        <v>24.04</v>
      </c>
      <c r="W1511" s="13">
        <f t="shared" si="783"/>
        <v>-7319.6356000000014</v>
      </c>
      <c r="X1511" s="13">
        <f t="shared" si="784"/>
        <v>594.99999999999636</v>
      </c>
      <c r="Y1511" s="43">
        <f t="shared" si="785"/>
        <v>-0.15192900494001416</v>
      </c>
      <c r="Z1511" s="49"/>
      <c r="AA1511" s="24"/>
    </row>
    <row r="1512" spans="1:27" s="13" customFormat="1" x14ac:dyDescent="0.2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16.36</v>
      </c>
      <c r="V1512" s="13">
        <f>IF(ISNA(VLOOKUP(LOWER(F1512)&amp;H1512,Prices!A:C,2,0)),0,VLOOKUP(LOWER(F1512)&amp;H1512,Prices!A:C,2,0))</f>
        <v>16.170000000000002</v>
      </c>
      <c r="W1512" s="13">
        <f t="shared" si="783"/>
        <v>-5788.876139999993</v>
      </c>
      <c r="X1512" s="13">
        <f t="shared" si="784"/>
        <v>-512.99999999999386</v>
      </c>
      <c r="Y1512" s="43">
        <f t="shared" si="785"/>
        <v>-0.11709602403058424</v>
      </c>
      <c r="Z1512" s="49"/>
      <c r="AA1512" s="24"/>
    </row>
    <row r="1513" spans="1:27" s="13" customFormat="1" x14ac:dyDescent="0.2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15.42</v>
      </c>
      <c r="W1513" s="13">
        <f t="shared" si="783"/>
        <v>-12993.998399999991</v>
      </c>
      <c r="X1513" s="13">
        <f t="shared" si="784"/>
        <v>-936.00000000000136</v>
      </c>
      <c r="Y1513" s="43">
        <f t="shared" si="785"/>
        <v>-0.25992155544887169</v>
      </c>
      <c r="Z1513" s="49"/>
      <c r="AA1513" s="24"/>
    </row>
    <row r="1514" spans="1:27" s="13" customFormat="1" x14ac:dyDescent="0.2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15.42</v>
      </c>
      <c r="W1514" s="13">
        <f t="shared" si="783"/>
        <v>-12452.581799999991</v>
      </c>
      <c r="X1514" s="13">
        <f t="shared" si="784"/>
        <v>-897.00000000000136</v>
      </c>
      <c r="Y1514" s="43">
        <f t="shared" si="785"/>
        <v>-0.25992155544887169</v>
      </c>
      <c r="Z1514" s="49"/>
      <c r="AA1514" s="24"/>
    </row>
    <row r="1515" spans="1:27" s="13" customFormat="1" x14ac:dyDescent="0.2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6.83</v>
      </c>
      <c r="W1515" s="13">
        <f t="shared" si="783"/>
        <v>-3001.8871999999956</v>
      </c>
      <c r="X1515" s="13">
        <f t="shared" si="784"/>
        <v>-339.99999999999881</v>
      </c>
      <c r="Y1515" s="43">
        <f t="shared" si="785"/>
        <v>-6.0722696011004038E-2</v>
      </c>
      <c r="Z1515" s="49"/>
      <c r="AA1515" s="24"/>
    </row>
    <row r="1516" spans="1:27" s="13" customFormat="1" x14ac:dyDescent="0.2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10.41</v>
      </c>
      <c r="V1516" s="13">
        <f>IF(ISNA(VLOOKUP(LOWER(F1516)&amp;H1516,Prices!A:C,2,0)),0,VLOOKUP(LOWER(F1516)&amp;H1516,Prices!A:C,2,0))</f>
        <v>10.41</v>
      </c>
      <c r="W1516" s="13">
        <f t="shared" si="783"/>
        <v>7478.5781600000009</v>
      </c>
      <c r="X1516" s="13">
        <f t="shared" si="784"/>
        <v>0</v>
      </c>
      <c r="Y1516" s="43">
        <f t="shared" si="785"/>
        <v>3.130788941357715E-2</v>
      </c>
      <c r="Z1516" s="49"/>
      <c r="AA1516" s="24"/>
    </row>
    <row r="1517" spans="1:27" s="13" customFormat="1" x14ac:dyDescent="0.2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10.41</v>
      </c>
      <c r="V1517" s="13">
        <f>IF(ISNA(VLOOKUP(LOWER(F1517)&amp;H1517,Prices!A:C,2,0)),0,VLOOKUP(LOWER(F1517)&amp;H1517,Prices!A:C,2,0))</f>
        <v>10.41</v>
      </c>
      <c r="W1517" s="13">
        <f t="shared" si="783"/>
        <v>7411.2016000000021</v>
      </c>
      <c r="X1517" s="13">
        <f t="shared" si="784"/>
        <v>0</v>
      </c>
      <c r="Y1517" s="43">
        <f t="shared" si="785"/>
        <v>3.1307881040892202E-2</v>
      </c>
      <c r="Z1517" s="49"/>
      <c r="AA1517" s="24"/>
    </row>
    <row r="1518" spans="1:27" x14ac:dyDescent="0.2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65.06</v>
      </c>
      <c r="V1518" s="30">
        <f>IF(ISNA(VLOOKUP(LOWER(F1518)&amp;H1518,Prices!A:C,2,0)),0,VLOOKUP(LOWER(F1518)&amp;H1518,Prices!A:C,2,0))</f>
        <v>67.989999999999995</v>
      </c>
      <c r="W1518" s="30">
        <f t="shared" si="783"/>
        <v>-217426.28439999997</v>
      </c>
      <c r="X1518" s="30">
        <f t="shared" si="784"/>
        <v>-26955.999999999931</v>
      </c>
      <c r="Y1518" s="40">
        <f t="shared" si="785"/>
        <v>-0.53216149026365001</v>
      </c>
    </row>
    <row r="1519" spans="1:27" s="13" customFormat="1" x14ac:dyDescent="0.2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19.05</v>
      </c>
      <c r="V1519" s="13">
        <f>IF(ISNA(VLOOKUP(LOWER(F1519)&amp;H1519,Prices!A:C,2,0)),0,VLOOKUP(LOWER(F1519)&amp;H1519,Prices!A:C,2,0))</f>
        <v>18.88</v>
      </c>
      <c r="W1519" s="13">
        <f t="shared" si="783"/>
        <v>-6499.6051999999927</v>
      </c>
      <c r="X1519" s="13">
        <f t="shared" si="784"/>
        <v>-374.00000000000375</v>
      </c>
      <c r="Y1519" s="43">
        <f t="shared" si="785"/>
        <v>-0.13533513513513501</v>
      </c>
      <c r="Z1519" s="49"/>
      <c r="AA1519" s="24"/>
    </row>
    <row r="1520" spans="1:27" s="13" customFormat="1" x14ac:dyDescent="0.2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6.83</v>
      </c>
      <c r="W1520" s="13">
        <f t="shared" si="783"/>
        <v>-2933.8736000000013</v>
      </c>
      <c r="X1520" s="13">
        <f t="shared" si="784"/>
        <v>-339.99999999999881</v>
      </c>
      <c r="Y1520" s="43">
        <f t="shared" si="785"/>
        <v>-5.9428650137741075E-2</v>
      </c>
      <c r="Z1520" s="49"/>
      <c r="AA1520" s="24"/>
    </row>
    <row r="1521" spans="1:27" x14ac:dyDescent="0.2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65.06</v>
      </c>
      <c r="V1521" s="30">
        <f>IF(ISNA(VLOOKUP(LOWER(F1521)&amp;H1521,Prices!A:C,2,0)),0,VLOOKUP(LOWER(F1521)&amp;H1521,Prices!A:C,2,0))</f>
        <v>67.989999999999995</v>
      </c>
      <c r="W1521" s="30">
        <f t="shared" si="783"/>
        <v>-42503.964799999994</v>
      </c>
      <c r="X1521" s="30">
        <f t="shared" si="784"/>
        <v>-5273.9999999999864</v>
      </c>
      <c r="Y1521" s="40">
        <f t="shared" si="785"/>
        <v>-0.53147228849376038</v>
      </c>
    </row>
    <row r="1522" spans="1:27" s="13" customFormat="1" x14ac:dyDescent="0.2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19.05</v>
      </c>
      <c r="V1522" s="13">
        <f>IF(ISNA(VLOOKUP(LOWER(F1522)&amp;H1522,Prices!A:C,2,0)),0,VLOOKUP(LOWER(F1522)&amp;H1522,Prices!A:C,2,0))</f>
        <v>18.88</v>
      </c>
      <c r="W1522" s="13">
        <f t="shared" si="783"/>
        <v>-6455.5964000000085</v>
      </c>
      <c r="X1522" s="13">
        <f t="shared" si="784"/>
        <v>-374.00000000000375</v>
      </c>
      <c r="Y1522" s="43">
        <f t="shared" si="785"/>
        <v>-0.1345420449335169</v>
      </c>
      <c r="Z1522" s="49"/>
      <c r="AA1522" s="24"/>
    </row>
    <row r="1523" spans="1:27" s="13" customFormat="1" x14ac:dyDescent="0.2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15.32</v>
      </c>
      <c r="V1523" s="13">
        <f>IF(ISNA(VLOOKUP(LOWER(F1523)&amp;H1523,Prices!A:C,2,0)),0,VLOOKUP(LOWER(F1523)&amp;H1523,Prices!A:C,2,0))</f>
        <v>14.95</v>
      </c>
      <c r="W1523" s="13">
        <f t="shared" si="783"/>
        <v>-1226.7923199999927</v>
      </c>
      <c r="X1523" s="13">
        <f t="shared" si="784"/>
        <v>-1184.0000000000032</v>
      </c>
      <c r="Y1523" s="43">
        <f t="shared" si="785"/>
        <v>-2.5007997390736968E-2</v>
      </c>
      <c r="Z1523" s="49"/>
      <c r="AA1523" s="24"/>
    </row>
    <row r="1524" spans="1:27" s="13" customFormat="1" x14ac:dyDescent="0.2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19.05</v>
      </c>
      <c r="V1524" s="13">
        <f>IF(ISNA(VLOOKUP(LOWER(F1524)&amp;H1524,Prices!A:C,2,0)),0,VLOOKUP(LOWER(F1524)&amp;H1524,Prices!A:C,2,0))</f>
        <v>18.88</v>
      </c>
      <c r="W1524" s="13">
        <f t="shared" si="783"/>
        <v>-6477.6008000000002</v>
      </c>
      <c r="X1524" s="13">
        <f t="shared" si="784"/>
        <v>-374.00000000000375</v>
      </c>
      <c r="Y1524" s="43">
        <f t="shared" si="785"/>
        <v>-0.13493877176901925</v>
      </c>
      <c r="Z1524" s="49"/>
      <c r="AA1524" s="24"/>
    </row>
    <row r="1525" spans="1:27" s="13" customFormat="1" x14ac:dyDescent="0.2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19.05</v>
      </c>
      <c r="V1525" s="13">
        <f>IF(ISNA(VLOOKUP(LOWER(F1525)&amp;H1525,Prices!A:C,2,0)),0,VLOOKUP(LOWER(F1525)&amp;H1525,Prices!A:C,2,0))</f>
        <v>18.88</v>
      </c>
      <c r="W1525" s="13">
        <f t="shared" si="783"/>
        <v>-6473.1999200000082</v>
      </c>
      <c r="X1525" s="13">
        <f t="shared" si="784"/>
        <v>-374.00000000000375</v>
      </c>
      <c r="Y1525" s="43">
        <f t="shared" si="785"/>
        <v>-0.1348594554954626</v>
      </c>
      <c r="Z1525" s="49"/>
      <c r="AA1525" s="24"/>
    </row>
    <row r="1526" spans="1:27" s="13" customFormat="1" x14ac:dyDescent="0.2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6.83</v>
      </c>
      <c r="W1526" s="13">
        <f t="shared" si="783"/>
        <v>-3069.9008000000022</v>
      </c>
      <c r="X1526" s="13">
        <f t="shared" si="784"/>
        <v>-339.99999999999881</v>
      </c>
      <c r="Y1526" s="43">
        <f t="shared" si="785"/>
        <v>-6.2013186813186856E-2</v>
      </c>
      <c r="Z1526" s="49"/>
      <c r="AA1526" s="24"/>
    </row>
    <row r="1527" spans="1:27" s="13" customFormat="1" x14ac:dyDescent="0.2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15.32</v>
      </c>
      <c r="V1527" s="13">
        <f>IF(ISNA(VLOOKUP(LOWER(F1527)&amp;H1527,Prices!A:C,2,0)),0,VLOOKUP(LOWER(F1527)&amp;H1527,Prices!A:C,2,0))</f>
        <v>14.95</v>
      </c>
      <c r="W1527" s="13">
        <f t="shared" si="783"/>
        <v>-1239.595135999997</v>
      </c>
      <c r="X1527" s="13">
        <f t="shared" si="784"/>
        <v>-1184.0000000000032</v>
      </c>
      <c r="Y1527" s="43">
        <f t="shared" si="785"/>
        <v>-2.5262389461327708E-2</v>
      </c>
      <c r="Z1527" s="49"/>
      <c r="AA1527" s="24"/>
    </row>
    <row r="1528" spans="1:27" s="13" customFormat="1" x14ac:dyDescent="0.2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15.32</v>
      </c>
      <c r="V1528" s="13">
        <f>IF(ISNA(VLOOKUP(LOWER(F1528)&amp;H1528,Prices!A:C,2,0)),0,VLOOKUP(LOWER(F1528)&amp;H1528,Prices!A:C,2,0))</f>
        <v>14.95</v>
      </c>
      <c r="W1528" s="13">
        <f t="shared" si="783"/>
        <v>-1258.7993600000061</v>
      </c>
      <c r="X1528" s="13">
        <f t="shared" si="784"/>
        <v>-1184.0000000000032</v>
      </c>
      <c r="Y1528" s="43">
        <f t="shared" si="785"/>
        <v>-2.5643728813559447E-2</v>
      </c>
      <c r="Z1528" s="49"/>
      <c r="AA1528" s="24"/>
    </row>
    <row r="1529" spans="1:27" s="13" customFormat="1" x14ac:dyDescent="0.2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16.36</v>
      </c>
      <c r="V1529" s="13">
        <f>IF(ISNA(VLOOKUP(LOWER(F1529)&amp;H1529,Prices!A:C,2,0)),0,VLOOKUP(LOWER(F1529)&amp;H1529,Prices!A:C,2,0))</f>
        <v>16.170000000000002</v>
      </c>
      <c r="W1529" s="13">
        <f t="shared" si="783"/>
        <v>-5923.9058399999967</v>
      </c>
      <c r="X1529" s="13">
        <f t="shared" si="784"/>
        <v>-512.99999999999386</v>
      </c>
      <c r="Y1529" s="43">
        <f t="shared" si="785"/>
        <v>-0.11950104575163392</v>
      </c>
      <c r="Z1529" s="49"/>
      <c r="AA1529" s="24"/>
    </row>
    <row r="1530" spans="1:27" s="13" customFormat="1" x14ac:dyDescent="0.2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6.83</v>
      </c>
      <c r="W1530" s="13">
        <f t="shared" si="783"/>
        <v>-3069.9008000000022</v>
      </c>
      <c r="X1530" s="13">
        <f t="shared" si="784"/>
        <v>-339.99999999999881</v>
      </c>
      <c r="Y1530" s="43">
        <f t="shared" si="785"/>
        <v>-6.2013186813186856E-2</v>
      </c>
      <c r="Z1530" s="49"/>
      <c r="AA1530" s="24"/>
    </row>
    <row r="1531" spans="1:27" s="13" customFormat="1" x14ac:dyDescent="0.2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6.83</v>
      </c>
      <c r="W1531" s="13">
        <f t="shared" si="783"/>
        <v>-3205.9279999999967</v>
      </c>
      <c r="X1531" s="13">
        <f t="shared" si="784"/>
        <v>-339.99999999999881</v>
      </c>
      <c r="Y1531" s="43">
        <f t="shared" si="785"/>
        <v>-6.4583561643835552E-2</v>
      </c>
      <c r="Z1531" s="49"/>
      <c r="AA1531" s="24"/>
    </row>
    <row r="1532" spans="1:27" s="13" customFormat="1" x14ac:dyDescent="0.2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19.05</v>
      </c>
      <c r="V1532" s="13">
        <f>IF(ISNA(VLOOKUP(LOWER(F1532)&amp;H1532,Prices!A:C,2,0)),0,VLOOKUP(LOWER(F1532)&amp;H1532,Prices!A:C,2,0))</f>
        <v>18.88</v>
      </c>
      <c r="W1532" s="13">
        <f t="shared" si="783"/>
        <v>-6389.5832</v>
      </c>
      <c r="X1532" s="13">
        <f t="shared" si="784"/>
        <v>-374.00000000000375</v>
      </c>
      <c r="Y1532" s="43">
        <f t="shared" si="785"/>
        <v>-0.13334967860422406</v>
      </c>
      <c r="Z1532" s="49"/>
      <c r="AA1532" s="24"/>
    </row>
    <row r="1533" spans="1:27" s="13" customFormat="1" x14ac:dyDescent="0.2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27.01</v>
      </c>
      <c r="V1533" s="13">
        <f>IF(ISNA(VLOOKUP(LOWER(F1533)&amp;H1533,Prices!A:C,2,0)),0,VLOOKUP(LOWER(F1533)&amp;H1533,Prices!A:C,2,0))</f>
        <v>26.23</v>
      </c>
      <c r="W1533" s="13">
        <f t="shared" si="783"/>
        <v>22265.290800000006</v>
      </c>
      <c r="X1533" s="13">
        <f t="shared" si="784"/>
        <v>-2106.0000000000032</v>
      </c>
      <c r="Y1533" s="43">
        <f t="shared" si="785"/>
        <v>0.45864315906562858</v>
      </c>
      <c r="Z1533" s="49"/>
      <c r="AA1533" s="24"/>
    </row>
    <row r="1534" spans="1:27" s="13" customFormat="1" x14ac:dyDescent="0.2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27.01</v>
      </c>
      <c r="V1534" s="13">
        <f>IF(ISNA(VLOOKUP(LOWER(F1534)&amp;H1534,Prices!A:C,2,0)),0,VLOOKUP(LOWER(F1534)&amp;H1534,Prices!A:C,2,0))</f>
        <v>26.23</v>
      </c>
      <c r="W1534" s="13">
        <f t="shared" si="783"/>
        <v>22454.328600000008</v>
      </c>
      <c r="X1534" s="13">
        <f t="shared" si="784"/>
        <v>-2106.0000000000032</v>
      </c>
      <c r="Y1534" s="43">
        <f t="shared" si="785"/>
        <v>0.4643449469570074</v>
      </c>
      <c r="Z1534" s="49"/>
      <c r="AA1534" s="24"/>
    </row>
    <row r="1535" spans="1:27" s="13" customFormat="1" x14ac:dyDescent="0.2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6.83</v>
      </c>
      <c r="W1535" s="13">
        <f t="shared" ref="W1535:W1542" si="790">IF(I1535="B",(V1535+T1535)*K1535,(V1535+T1535)*K1535)</f>
        <v>17200.736000000015</v>
      </c>
      <c r="X1535" s="13">
        <f t="shared" ref="X1535:X1542" si="791">K1535*(V1535-U1535)</f>
        <v>2379.9999999999914</v>
      </c>
      <c r="Y1535" s="43">
        <f t="shared" ref="Y1535:Y1542" si="792">W1535/O1535</f>
        <v>5.0188888888888936E-2</v>
      </c>
      <c r="Z1535" s="49"/>
      <c r="AA1535" s="24"/>
    </row>
    <row r="1536" spans="1:27" s="13" customFormat="1" x14ac:dyDescent="0.2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23.69</v>
      </c>
      <c r="V1536" s="13">
        <f>IF(ISNA(VLOOKUP(LOWER(F1536)&amp;H1536,Prices!A:C,2,0)),0,VLOOKUP(LOWER(F1536)&amp;H1536,Prices!A:C,2,0))</f>
        <v>24.04</v>
      </c>
      <c r="W1536" s="13">
        <f t="shared" si="790"/>
        <v>3736.6279999999961</v>
      </c>
      <c r="X1536" s="13">
        <f t="shared" si="791"/>
        <v>-349.99999999999784</v>
      </c>
      <c r="Y1536" s="43">
        <f t="shared" si="792"/>
        <v>0.13436274721323252</v>
      </c>
      <c r="Z1536" s="49"/>
      <c r="AA1536" s="24"/>
    </row>
    <row r="1537" spans="1:27" s="13" customFormat="1" x14ac:dyDescent="0.2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15.32</v>
      </c>
      <c r="V1537" s="13">
        <f>IF(ISNA(VLOOKUP(LOWER(F1537)&amp;H1537,Prices!A:C,2,0)),0,VLOOKUP(LOWER(F1537)&amp;H1537,Prices!A:C,2,0))</f>
        <v>14.95</v>
      </c>
      <c r="W1537" s="13">
        <f t="shared" si="790"/>
        <v>4331.4029600000194</v>
      </c>
      <c r="X1537" s="13">
        <f t="shared" si="791"/>
        <v>3552.0000000000095</v>
      </c>
      <c r="Y1537" s="43">
        <f t="shared" si="792"/>
        <v>2.9259909749243539E-2</v>
      </c>
      <c r="Z1537" s="49"/>
      <c r="AA1537" s="24"/>
    </row>
    <row r="1538" spans="1:27" s="13" customFormat="1" x14ac:dyDescent="0.2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605.09</v>
      </c>
      <c r="V1538" s="13">
        <f>IF(ISNA(VLOOKUP(LOWER(F1538)&amp;H1538,Prices!A:C,2,0)),0,VLOOKUP(LOWER(F1538)&amp;H1538,Prices!A:C,2,0))</f>
        <v>649.63</v>
      </c>
      <c r="W1538" s="13">
        <f t="shared" si="790"/>
        <v>23317.840080000002</v>
      </c>
      <c r="X1538" s="13">
        <f t="shared" si="791"/>
        <v>4453.9999999999964</v>
      </c>
      <c r="Y1538" s="43">
        <f t="shared" si="792"/>
        <v>0.56004035161879151</v>
      </c>
      <c r="Z1538" s="49"/>
      <c r="AA1538" s="24"/>
    </row>
    <row r="1539" spans="1:27" s="13" customFormat="1" x14ac:dyDescent="0.2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605.09</v>
      </c>
      <c r="V1539" s="13">
        <f>IF(ISNA(VLOOKUP(LOWER(F1539)&amp;H1539,Prices!A:C,2,0)),0,VLOOKUP(LOWER(F1539)&amp;H1539,Prices!A:C,2,0))</f>
        <v>649.63</v>
      </c>
      <c r="W1539" s="13">
        <f t="shared" si="790"/>
        <v>23233.821600000003</v>
      </c>
      <c r="X1539" s="13">
        <f t="shared" si="791"/>
        <v>4453.9999999999964</v>
      </c>
      <c r="Y1539" s="43">
        <f t="shared" si="792"/>
        <v>0.55689888782358588</v>
      </c>
      <c r="Z1539" s="49"/>
      <c r="AA1539" s="24"/>
    </row>
    <row r="1540" spans="1:27" s="13" customFormat="1" x14ac:dyDescent="0.2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605.09</v>
      </c>
      <c r="V1540" s="13">
        <f>IF(ISNA(VLOOKUP(LOWER(F1540)&amp;H1540,Prices!A:C,2,0)),0,VLOOKUP(LOWER(F1540)&amp;H1540,Prices!A:C,2,0))</f>
        <v>649.63</v>
      </c>
      <c r="W1540" s="13">
        <f t="shared" si="790"/>
        <v>23218.818299999999</v>
      </c>
      <c r="X1540" s="13">
        <f t="shared" si="791"/>
        <v>4453.9999999999964</v>
      </c>
      <c r="Y1540" s="43">
        <f t="shared" si="792"/>
        <v>0.55633924284173952</v>
      </c>
      <c r="Z1540" s="49"/>
      <c r="AA1540" s="24"/>
    </row>
    <row r="1541" spans="1:27" s="13" customFormat="1" x14ac:dyDescent="0.2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605.09</v>
      </c>
      <c r="V1541" s="13">
        <f>IF(ISNA(VLOOKUP(LOWER(F1541)&amp;H1541,Prices!A:C,2,0)),0,VLOOKUP(LOWER(F1541)&amp;H1541,Prices!A:C,2,0))</f>
        <v>649.63</v>
      </c>
      <c r="W1541" s="13">
        <f t="shared" si="790"/>
        <v>23218.818299999999</v>
      </c>
      <c r="X1541" s="13">
        <f t="shared" si="791"/>
        <v>4453.9999999999964</v>
      </c>
      <c r="Y1541" s="43">
        <f t="shared" si="792"/>
        <v>0.55633924284173952</v>
      </c>
      <c r="Z1541" s="49"/>
      <c r="AA1541" s="24"/>
    </row>
    <row r="1542" spans="1:27" s="13" customFormat="1" x14ac:dyDescent="0.2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605.09</v>
      </c>
      <c r="V1542" s="13">
        <f>IF(ISNA(VLOOKUP(LOWER(F1542)&amp;H1542,Prices!A:C,2,0)),0,VLOOKUP(LOWER(F1542)&amp;H1542,Prices!A:C,2,0))</f>
        <v>649.63</v>
      </c>
      <c r="W1542" s="13">
        <f t="shared" si="790"/>
        <v>23193.8128</v>
      </c>
      <c r="X1542" s="13">
        <f t="shared" si="791"/>
        <v>4453.9999999999964</v>
      </c>
      <c r="Y1542" s="43">
        <f t="shared" si="792"/>
        <v>0.55540739463601529</v>
      </c>
      <c r="Z1542" s="49"/>
      <c r="AA1542" s="24"/>
    </row>
    <row r="1543" spans="1:27" s="13" customFormat="1" x14ac:dyDescent="0.2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v>
      </c>
      <c r="V1543" s="13">
        <f>IF(ISNA(VLOOKUP(LOWER(F1543)&amp;H1543,Prices!A:C,2,0)),0,VLOOKUP(LOWER(F1543)&amp;H1543,Prices!A:C,2,0))</f>
        <v>70.14</v>
      </c>
      <c r="W1543" s="13">
        <f t="shared" ref="W1543:W1556" si="800">IF(I1543="B",(V1543+T1543)*K1543,(V1543+T1543)*K1543)</f>
        <v>-24345.019999999997</v>
      </c>
      <c r="X1543" s="13">
        <f t="shared" ref="X1543:X1556" si="801">K1543*(V1543-U1543)</f>
        <v>-2140.0000000000005</v>
      </c>
      <c r="Y1543" s="43">
        <f t="shared" ref="Y1543:Y1556" si="802">W1543/O1543</f>
        <v>-0.5309709923664121</v>
      </c>
      <c r="Z1543" s="49"/>
      <c r="AA1543" s="24"/>
    </row>
    <row r="1544" spans="1:27" s="13" customFormat="1" x14ac:dyDescent="0.2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16.36</v>
      </c>
      <c r="V1544" s="13">
        <f>IF(ISNA(VLOOKUP(LOWER(F1544)&amp;H1544,Prices!A:C,2,0)),0,VLOOKUP(LOWER(F1544)&amp;H1544,Prices!A:C,2,0))</f>
        <v>16.170000000000002</v>
      </c>
      <c r="W1544" s="13">
        <f t="shared" si="800"/>
        <v>14564.221819999981</v>
      </c>
      <c r="X1544" s="13">
        <f t="shared" si="801"/>
        <v>1538.9999999999816</v>
      </c>
      <c r="Y1544" s="43">
        <f t="shared" si="802"/>
        <v>9.9947308312574062E-2</v>
      </c>
      <c r="Z1544" s="49"/>
      <c r="AA1544" s="24"/>
    </row>
    <row r="1545" spans="1:27" s="13" customFormat="1" x14ac:dyDescent="0.2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47.4</v>
      </c>
      <c r="V1545" s="13">
        <f>IF(ISNA(VLOOKUP(LOWER(F1545)&amp;H1545,Prices!A:C,2,0)),0,VLOOKUP(LOWER(F1545)&amp;H1545,Prices!A:C,2,0))</f>
        <v>48.09</v>
      </c>
      <c r="W1545" s="13">
        <f t="shared" si="800"/>
        <v>28278.268800000002</v>
      </c>
      <c r="X1545" s="13">
        <f t="shared" si="801"/>
        <v>1104.0000000000077</v>
      </c>
      <c r="Y1545" s="43">
        <f t="shared" si="802"/>
        <v>0.58118770141400855</v>
      </c>
      <c r="Z1545" s="49"/>
      <c r="AA1545" s="24"/>
    </row>
    <row r="1546" spans="1:27" s="13" customFormat="1" x14ac:dyDescent="0.2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v>
      </c>
      <c r="V1546" s="13">
        <f>IF(ISNA(VLOOKUP(LOWER(F1546)&amp;H1546,Prices!A:C,2,0)),0,VLOOKUP(LOWER(F1546)&amp;H1546,Prices!A:C,2,0))</f>
        <v>70.14</v>
      </c>
      <c r="W1546" s="13">
        <f t="shared" si="800"/>
        <v>24270.828000000001</v>
      </c>
      <c r="X1546" s="13">
        <f t="shared" si="801"/>
        <v>2140.0000000000005</v>
      </c>
      <c r="Y1546" s="43">
        <f t="shared" si="802"/>
        <v>0.52923741822939385</v>
      </c>
      <c r="Z1546" s="49"/>
      <c r="AA1546" s="24"/>
    </row>
    <row r="1547" spans="1:27" s="13" customFormat="1" x14ac:dyDescent="0.2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47.4</v>
      </c>
      <c r="V1547" s="13">
        <f>IF(ISNA(VLOOKUP(LOWER(F1547)&amp;H1547,Prices!A:C,2,0)),0,VLOOKUP(LOWER(F1547)&amp;H1547,Prices!A:C,2,0))</f>
        <v>48.09</v>
      </c>
      <c r="W1547" s="13">
        <f t="shared" si="800"/>
        <v>28646.342400000009</v>
      </c>
      <c r="X1547" s="13">
        <f t="shared" si="801"/>
        <v>1104.0000000000077</v>
      </c>
      <c r="Y1547" s="43">
        <f t="shared" si="802"/>
        <v>0.59323936381709763</v>
      </c>
      <c r="Z1547" s="49"/>
      <c r="AA1547" s="24"/>
    </row>
    <row r="1548" spans="1:27" s="13" customFormat="1" x14ac:dyDescent="0.2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47.4</v>
      </c>
      <c r="V1548" s="13">
        <f>IF(ISNA(VLOOKUP(LOWER(F1548)&amp;H1548,Prices!A:C,2,0)),0,VLOOKUP(LOWER(F1548)&amp;H1548,Prices!A:C,2,0))</f>
        <v>48.09</v>
      </c>
      <c r="W1548" s="13">
        <f t="shared" si="800"/>
        <v>28662.345600000004</v>
      </c>
      <c r="X1548" s="13">
        <f t="shared" si="801"/>
        <v>1104.0000000000077</v>
      </c>
      <c r="Y1548" s="43">
        <f t="shared" si="802"/>
        <v>0.59376751740139222</v>
      </c>
      <c r="Z1548" s="49"/>
      <c r="AA1548" s="24"/>
    </row>
    <row r="1549" spans="1:27" s="13" customFormat="1" x14ac:dyDescent="0.2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605.09</v>
      </c>
      <c r="V1549" s="13">
        <f>IF(ISNA(VLOOKUP(LOWER(F1549)&amp;H1549,Prices!A:C,2,0)),0,VLOOKUP(LOWER(F1549)&amp;H1549,Prices!A:C,2,0))</f>
        <v>649.63</v>
      </c>
      <c r="W1549" s="13">
        <f t="shared" si="800"/>
        <v>24117.01586</v>
      </c>
      <c r="X1549" s="13">
        <f t="shared" si="801"/>
        <v>4453.9999999999964</v>
      </c>
      <c r="Y1549" s="43">
        <f t="shared" si="802"/>
        <v>0.59056776599652272</v>
      </c>
      <c r="Z1549" s="49"/>
      <c r="AA1549" s="24"/>
    </row>
    <row r="1550" spans="1:27" s="13" customFormat="1" x14ac:dyDescent="0.2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28.15</v>
      </c>
      <c r="V1550" s="13">
        <f>IF(ISNA(VLOOKUP(LOWER(F1550)&amp;H1550,Prices!A:C,2,0)),0,VLOOKUP(LOWER(F1550)&amp;H1550,Prices!A:C,2,0))</f>
        <v>28.72</v>
      </c>
      <c r="W1550" s="13">
        <f t="shared" si="800"/>
        <v>3787.4624400000025</v>
      </c>
      <c r="X1550" s="13">
        <f t="shared" si="801"/>
        <v>1026.0000000000005</v>
      </c>
      <c r="Y1550" s="43">
        <f t="shared" si="802"/>
        <v>7.9073498684705049E-2</v>
      </c>
      <c r="Z1550" s="49"/>
      <c r="AA1550" s="24"/>
    </row>
    <row r="1551" spans="1:27" s="13" customFormat="1" x14ac:dyDescent="0.2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47.4</v>
      </c>
      <c r="V1551" s="13">
        <f>IF(ISNA(VLOOKUP(LOWER(F1551)&amp;H1551,Prices!A:C,2,0)),0,VLOOKUP(LOWER(F1551)&amp;H1551,Prices!A:C,2,0))</f>
        <v>48.09</v>
      </c>
      <c r="W1551" s="13">
        <f t="shared" si="800"/>
        <v>27654.144000000008</v>
      </c>
      <c r="X1551" s="13">
        <f t="shared" si="801"/>
        <v>1104.0000000000077</v>
      </c>
      <c r="Y1551" s="43">
        <f t="shared" si="802"/>
        <v>0.56116363636363653</v>
      </c>
      <c r="Z1551" s="49"/>
      <c r="AA1551" s="24"/>
    </row>
    <row r="1552" spans="1:27" s="13" customFormat="1" x14ac:dyDescent="0.2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605.09</v>
      </c>
      <c r="V1552" s="13">
        <f>IF(ISNA(VLOOKUP(LOWER(F1552)&amp;H1552,Prices!A:C,2,0)),0,VLOOKUP(LOWER(F1552)&amp;H1552,Prices!A:C,2,0))</f>
        <v>649.63</v>
      </c>
      <c r="W1552" s="13">
        <f t="shared" si="800"/>
        <v>23946.978459999998</v>
      </c>
      <c r="X1552" s="13">
        <f t="shared" si="801"/>
        <v>4453.9999999999964</v>
      </c>
      <c r="Y1552" s="43">
        <f t="shared" si="802"/>
        <v>0.58397294266832489</v>
      </c>
      <c r="Z1552" s="49"/>
      <c r="AA1552" s="24"/>
    </row>
    <row r="1553" spans="1:27" s="13" customFormat="1" x14ac:dyDescent="0.2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605.09</v>
      </c>
      <c r="V1553" s="13">
        <f>IF(ISNA(VLOOKUP(LOWER(F1553)&amp;H1553,Prices!A:C,2,0)),0,VLOOKUP(LOWER(F1553)&amp;H1553,Prices!A:C,2,0))</f>
        <v>649.63</v>
      </c>
      <c r="W1553" s="13">
        <f t="shared" si="800"/>
        <v>23746.934460000004</v>
      </c>
      <c r="X1553" s="13">
        <f t="shared" si="801"/>
        <v>4453.9999999999964</v>
      </c>
      <c r="Y1553" s="43">
        <f t="shared" si="802"/>
        <v>0.57628399204018743</v>
      </c>
      <c r="Z1553" s="49"/>
      <c r="AA1553" s="24"/>
    </row>
    <row r="1554" spans="1:27" s="13" customFormat="1" x14ac:dyDescent="0.2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605.09</v>
      </c>
      <c r="V1554" s="13">
        <f>IF(ISNA(VLOOKUP(LOWER(F1554)&amp;H1554,Prices!A:C,2,0)),0,VLOOKUP(LOWER(F1554)&amp;H1554,Prices!A:C,2,0))</f>
        <v>649.63</v>
      </c>
      <c r="W1554" s="13">
        <f t="shared" si="800"/>
        <v>23565.894639999999</v>
      </c>
      <c r="X1554" s="13">
        <f t="shared" si="801"/>
        <v>4453.9999999999964</v>
      </c>
      <c r="Y1554" s="43">
        <f t="shared" si="802"/>
        <v>0.56938954866144775</v>
      </c>
      <c r="Z1554" s="49"/>
      <c r="AA1554" s="24"/>
    </row>
    <row r="1555" spans="1:27" s="13" customFormat="1" x14ac:dyDescent="0.2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47.4</v>
      </c>
      <c r="V1555" s="13">
        <f>IF(ISNA(VLOOKUP(LOWER(F1555)&amp;H1555,Prices!A:C,2,0)),0,VLOOKUP(LOWER(F1555)&amp;H1555,Prices!A:C,2,0))</f>
        <v>48.09</v>
      </c>
      <c r="W1555" s="13">
        <f t="shared" si="800"/>
        <v>27542.121600000002</v>
      </c>
      <c r="X1555" s="13">
        <f t="shared" si="801"/>
        <v>1104.0000000000077</v>
      </c>
      <c r="Y1555" s="43">
        <f t="shared" si="802"/>
        <v>0.55762312925170077</v>
      </c>
      <c r="Z1555" s="49"/>
      <c r="AA1555" s="24"/>
    </row>
    <row r="1556" spans="1:27" s="13" customFormat="1" x14ac:dyDescent="0.2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605.09</v>
      </c>
      <c r="V1556" s="13">
        <f>IF(ISNA(VLOOKUP(LOWER(F1556)&amp;H1556,Prices!A:C,2,0)),0,VLOOKUP(LOWER(F1556)&amp;H1556,Prices!A:C,2,0))</f>
        <v>649.63</v>
      </c>
      <c r="W1556" s="13">
        <f t="shared" si="800"/>
        <v>23355.848439999994</v>
      </c>
      <c r="X1556" s="13">
        <f t="shared" si="801"/>
        <v>4453.9999999999964</v>
      </c>
      <c r="Y1556" s="43">
        <f t="shared" si="802"/>
        <v>0.56146565796432502</v>
      </c>
      <c r="Z1556" s="49"/>
      <c r="AA1556" s="24"/>
    </row>
    <row r="1557" spans="1:27" s="13" customFormat="1" x14ac:dyDescent="0.2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32.29</v>
      </c>
      <c r="V1557" s="13">
        <f>IF(ISNA(VLOOKUP(LOWER(F1557)&amp;H1557,Prices!A:C,2,0)),0,VLOOKUP(LOWER(F1557)&amp;H1557,Prices!A:C,2,0))</f>
        <v>32.43</v>
      </c>
      <c r="W1557" s="13">
        <f t="shared" ref="W1557:W1577" si="808">IF(I1557="B",(V1557+T1557)*K1557,(V1557+T1557)*K1557)</f>
        <v>9403.2287999999971</v>
      </c>
      <c r="X1557" s="13">
        <f t="shared" ref="X1557:X1577" si="809">K1557*(V1557-U1557)</f>
        <v>252.00000000000102</v>
      </c>
      <c r="Y1557" s="43">
        <f t="shared" ref="Y1557:Y1577" si="810">W1557/O1557</f>
        <v>0.19205941176470581</v>
      </c>
      <c r="Z1557" s="49"/>
      <c r="AA1557" s="24"/>
    </row>
    <row r="1558" spans="1:27" s="13" customFormat="1" x14ac:dyDescent="0.2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40.76</v>
      </c>
      <c r="V1558" s="13">
        <f>IF(ISNA(VLOOKUP(LOWER(F1558)&amp;H1558,Prices!A:C,2,0)),0,VLOOKUP(LOWER(F1558)&amp;H1558,Prices!A:C,2,0))</f>
        <v>40.700000000000003</v>
      </c>
      <c r="W1558" s="13">
        <f t="shared" si="808"/>
        <v>13339.506000000007</v>
      </c>
      <c r="X1558" s="13">
        <f t="shared" si="809"/>
        <v>-89.999999999992752</v>
      </c>
      <c r="Y1558" s="43">
        <f t="shared" si="810"/>
        <v>0.27965421383647815</v>
      </c>
      <c r="Z1558" s="49"/>
      <c r="AA1558" s="24"/>
    </row>
    <row r="1559" spans="1:27" s="13" customFormat="1" x14ac:dyDescent="0.2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605.09</v>
      </c>
      <c r="V1559" s="13">
        <f>IF(ISNA(VLOOKUP(LOWER(F1559)&amp;H1559,Prices!A:C,2,0)),0,VLOOKUP(LOWER(F1559)&amp;H1559,Prices!A:C,2,0))</f>
        <v>649.63</v>
      </c>
      <c r="W1559" s="13">
        <f t="shared" si="808"/>
        <v>24836.174039999998</v>
      </c>
      <c r="X1559" s="13">
        <f t="shared" si="809"/>
        <v>4453.9999999999964</v>
      </c>
      <c r="Y1559" s="43">
        <f t="shared" si="810"/>
        <v>0.61907807069146015</v>
      </c>
      <c r="Z1559" s="49"/>
      <c r="AA1559" s="24"/>
    </row>
    <row r="1560" spans="1:27" s="13" customFormat="1" x14ac:dyDescent="0.2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40.549999999999997</v>
      </c>
      <c r="V1560" s="13">
        <f>IF(ISNA(VLOOKUP(LOWER(F1560)&amp;H1560,Prices!A:C,2,0)),0,VLOOKUP(LOWER(F1560)&amp;H1560,Prices!A:C,2,0))</f>
        <v>41.52</v>
      </c>
      <c r="W1560" s="13">
        <f t="shared" si="808"/>
        <v>25621.197120000001</v>
      </c>
      <c r="X1560" s="13">
        <f t="shared" si="809"/>
        <v>1746.0000000000107</v>
      </c>
      <c r="Y1560" s="43">
        <f t="shared" si="810"/>
        <v>0.52177413489736069</v>
      </c>
      <c r="Z1560" s="49"/>
      <c r="AA1560" s="24"/>
    </row>
    <row r="1561" spans="1:27" s="13" customFormat="1" x14ac:dyDescent="0.2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32.29</v>
      </c>
      <c r="V1561" s="13">
        <f>IF(ISNA(VLOOKUP(LOWER(F1561)&amp;H1561,Prices!A:C,2,0)),0,VLOOKUP(LOWER(F1561)&amp;H1561,Prices!A:C,2,0))</f>
        <v>32.43</v>
      </c>
      <c r="W1561" s="13">
        <f t="shared" si="808"/>
        <v>9601.2723600000008</v>
      </c>
      <c r="X1561" s="13">
        <f t="shared" si="809"/>
        <v>252.00000000000102</v>
      </c>
      <c r="Y1561" s="43">
        <f t="shared" si="810"/>
        <v>0.19690070874861573</v>
      </c>
      <c r="Z1561" s="49"/>
      <c r="AA1561" s="24"/>
    </row>
    <row r="1562" spans="1:27" s="13" customFormat="1" x14ac:dyDescent="0.2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32.29</v>
      </c>
      <c r="V1562" s="13">
        <f>IF(ISNA(VLOOKUP(LOWER(F1562)&amp;H1562,Prices!A:C,2,0)),0,VLOOKUP(LOWER(F1562)&amp;H1562,Prices!A:C,2,0))</f>
        <v>32.43</v>
      </c>
      <c r="W1562" s="13">
        <f t="shared" si="808"/>
        <v>9493.2486000000008</v>
      </c>
      <c r="X1562" s="13">
        <f t="shared" si="809"/>
        <v>252.00000000000102</v>
      </c>
      <c r="Y1562" s="43">
        <f t="shared" si="810"/>
        <v>0.19425513812154699</v>
      </c>
      <c r="Z1562" s="49"/>
      <c r="AA1562" s="24"/>
    </row>
    <row r="1563" spans="1:27" s="13" customFormat="1" x14ac:dyDescent="0.2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32.29</v>
      </c>
      <c r="V1563" s="13">
        <f>IF(ISNA(VLOOKUP(LOWER(F1563)&amp;H1563,Prices!A:C,2,0)),0,VLOOKUP(LOWER(F1563)&amp;H1563,Prices!A:C,2,0))</f>
        <v>32.43</v>
      </c>
      <c r="W1563" s="13">
        <f t="shared" si="808"/>
        <v>9259.1971199999953</v>
      </c>
      <c r="X1563" s="13">
        <f t="shared" si="809"/>
        <v>252.00000000000102</v>
      </c>
      <c r="Y1563" s="43">
        <f t="shared" si="810"/>
        <v>0.18856299120234593</v>
      </c>
      <c r="Z1563" s="49"/>
      <c r="AA1563" s="24"/>
    </row>
    <row r="1564" spans="1:27" s="13" customFormat="1" x14ac:dyDescent="0.2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32.29</v>
      </c>
      <c r="V1564" s="13">
        <f>IF(ISNA(VLOOKUP(LOWER(F1564)&amp;H1564,Prices!A:C,2,0)),0,VLOOKUP(LOWER(F1564)&amp;H1564,Prices!A:C,2,0))</f>
        <v>32.43</v>
      </c>
      <c r="W1564" s="13">
        <f t="shared" si="808"/>
        <v>9241.1931600000044</v>
      </c>
      <c r="X1564" s="13">
        <f t="shared" si="809"/>
        <v>252.00000000000102</v>
      </c>
      <c r="Y1564" s="43">
        <f t="shared" si="810"/>
        <v>0.1881273799926714</v>
      </c>
      <c r="Z1564" s="49"/>
      <c r="AA1564" s="24"/>
    </row>
    <row r="1565" spans="1:27" s="13" customFormat="1" x14ac:dyDescent="0.2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32.29</v>
      </c>
      <c r="V1565" s="13">
        <f>IF(ISNA(VLOOKUP(LOWER(F1565)&amp;H1565,Prices!A:C,2,0)),0,VLOOKUP(LOWER(F1565)&amp;H1565,Prices!A:C,2,0))</f>
        <v>32.43</v>
      </c>
      <c r="W1565" s="13">
        <f t="shared" si="808"/>
        <v>9061.1535599999988</v>
      </c>
      <c r="X1565" s="13">
        <f t="shared" si="809"/>
        <v>252.00000000000102</v>
      </c>
      <c r="Y1565" s="43">
        <f t="shared" si="810"/>
        <v>0.1837887623220153</v>
      </c>
      <c r="Z1565" s="49"/>
      <c r="AA1565" s="24"/>
    </row>
    <row r="1566" spans="1:27" s="13" customFormat="1" x14ac:dyDescent="0.2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42.88</v>
      </c>
      <c r="V1566" s="13">
        <f>IF(ISNA(VLOOKUP(LOWER(F1566)&amp;H1566,Prices!A:C,2,0)),0,VLOOKUP(LOWER(F1566)&amp;H1566,Prices!A:C,2,0))</f>
        <v>43.77</v>
      </c>
      <c r="W1566" s="13">
        <f t="shared" si="808"/>
        <v>20998.195200000009</v>
      </c>
      <c r="X1566" s="13">
        <f t="shared" si="809"/>
        <v>1424.0000000000009</v>
      </c>
      <c r="Y1566" s="43">
        <f t="shared" si="810"/>
        <v>0.42832480417754587</v>
      </c>
      <c r="Z1566" s="49"/>
      <c r="AA1566" s="24"/>
    </row>
    <row r="1567" spans="1:27" s="13" customFormat="1" x14ac:dyDescent="0.2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32.29</v>
      </c>
      <c r="V1567" s="13">
        <f>IF(ISNA(VLOOKUP(LOWER(F1567)&amp;H1567,Prices!A:C,2,0)),0,VLOOKUP(LOWER(F1567)&amp;H1567,Prices!A:C,2,0))</f>
        <v>32.43</v>
      </c>
      <c r="W1567" s="13">
        <f t="shared" si="808"/>
        <v>9259.1971199999953</v>
      </c>
      <c r="X1567" s="13">
        <f t="shared" si="809"/>
        <v>252.00000000000102</v>
      </c>
      <c r="Y1567" s="43">
        <f t="shared" si="810"/>
        <v>0.18856299120234593</v>
      </c>
      <c r="Z1567" s="49"/>
      <c r="AA1567" s="24"/>
    </row>
    <row r="1568" spans="1:27" s="13" customFormat="1" x14ac:dyDescent="0.2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47.4</v>
      </c>
      <c r="V1568" s="13">
        <f>IF(ISNA(VLOOKUP(LOWER(F1568)&amp;H1568,Prices!A:C,2,0)),0,VLOOKUP(LOWER(F1568)&amp;H1568,Prices!A:C,2,0))</f>
        <v>48.09</v>
      </c>
      <c r="W1568" s="13">
        <f t="shared" si="808"/>
        <v>29014.416000000005</v>
      </c>
      <c r="X1568" s="13">
        <f t="shared" si="809"/>
        <v>1104.0000000000077</v>
      </c>
      <c r="Y1568" s="43">
        <f t="shared" si="810"/>
        <v>0.60547612687813035</v>
      </c>
      <c r="Z1568" s="49"/>
      <c r="AA1568" s="24"/>
    </row>
    <row r="1569" spans="1:27" s="13" customFormat="1" x14ac:dyDescent="0.2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32.29</v>
      </c>
      <c r="V1569" s="13">
        <f>IF(ISNA(VLOOKUP(LOWER(F1569)&amp;H1569,Prices!A:C,2,0)),0,VLOOKUP(LOWER(F1569)&amp;H1569,Prices!A:C,2,0))</f>
        <v>32.43</v>
      </c>
      <c r="W1569" s="13">
        <f t="shared" si="808"/>
        <v>9205.1852400000007</v>
      </c>
      <c r="X1569" s="13">
        <f t="shared" si="809"/>
        <v>252.00000000000102</v>
      </c>
      <c r="Y1569" s="43">
        <f t="shared" si="810"/>
        <v>0.18725711461003297</v>
      </c>
      <c r="Z1569" s="49"/>
      <c r="AA1569" s="24"/>
    </row>
    <row r="1570" spans="1:27" s="13" customFormat="1" x14ac:dyDescent="0.2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605.09</v>
      </c>
      <c r="V1570" s="13">
        <f>IF(ISNA(VLOOKUP(LOWER(F1570)&amp;H1570,Prices!A:C,2,0)),0,VLOOKUP(LOWER(F1570)&amp;H1570,Prices!A:C,2,0))</f>
        <v>649.63</v>
      </c>
      <c r="W1570" s="13">
        <f t="shared" si="808"/>
        <v>25143.241580000002</v>
      </c>
      <c r="X1570" s="13">
        <f t="shared" si="809"/>
        <v>4453.9999999999964</v>
      </c>
      <c r="Y1570" s="43">
        <f t="shared" si="810"/>
        <v>0.63156518499912084</v>
      </c>
      <c r="Z1570" s="49"/>
      <c r="AA1570" s="24"/>
    </row>
    <row r="1571" spans="1:27" s="13" customFormat="1" x14ac:dyDescent="0.2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47.4</v>
      </c>
      <c r="V1571" s="13">
        <f>IF(ISNA(VLOOKUP(LOWER(F1571)&amp;H1571,Prices!A:C,2,0)),0,VLOOKUP(LOWER(F1571)&amp;H1571,Prices!A:C,2,0))</f>
        <v>48.09</v>
      </c>
      <c r="W1571" s="13">
        <f t="shared" si="808"/>
        <v>28998.412800000006</v>
      </c>
      <c r="X1571" s="13">
        <f t="shared" si="809"/>
        <v>1104.0000000000077</v>
      </c>
      <c r="Y1571" s="43">
        <f t="shared" si="810"/>
        <v>0.60494018691588791</v>
      </c>
      <c r="Z1571" s="49"/>
      <c r="AA1571" s="24"/>
    </row>
    <row r="1572" spans="1:27" s="13" customFormat="1" x14ac:dyDescent="0.2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23.69</v>
      </c>
      <c r="V1572" s="13">
        <f>IF(ISNA(VLOOKUP(LOWER(F1572)&amp;H1572,Prices!A:C,2,0)),0,VLOOKUP(LOWER(F1572)&amp;H1572,Prices!A:C,2,0))</f>
        <v>24.04</v>
      </c>
      <c r="W1572" s="13">
        <f t="shared" si="808"/>
        <v>22124.571599999988</v>
      </c>
      <c r="X1572" s="13">
        <f t="shared" si="809"/>
        <v>-2239.9999999999864</v>
      </c>
      <c r="Y1572" s="43">
        <f t="shared" si="810"/>
        <v>0.12557080684707586</v>
      </c>
      <c r="Z1572" s="49"/>
      <c r="AA1572" s="24"/>
    </row>
    <row r="1573" spans="1:27" s="13" customFormat="1" x14ac:dyDescent="0.2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27.01</v>
      </c>
      <c r="V1573" s="13">
        <f>IF(ISNA(VLOOKUP(LOWER(F1573)&amp;H1573,Prices!A:C,2,0)),0,VLOOKUP(LOWER(F1573)&amp;H1573,Prices!A:C,2,0))</f>
        <v>26.23</v>
      </c>
      <c r="W1573" s="13">
        <f t="shared" si="808"/>
        <v>-48549.840799999984</v>
      </c>
      <c r="X1573" s="13">
        <f t="shared" si="809"/>
        <v>4212.0000000000064</v>
      </c>
      <c r="Y1573" s="43">
        <f t="shared" si="810"/>
        <v>-0.52089868245998006</v>
      </c>
      <c r="Z1573" s="49"/>
      <c r="AA1573" s="24"/>
    </row>
    <row r="1574" spans="1:27" s="13" customFormat="1" x14ac:dyDescent="0.2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19.05</v>
      </c>
      <c r="V1574" s="13">
        <f>IF(ISNA(VLOOKUP(LOWER(F1574)&amp;H1574,Prices!A:C,2,0)),0,VLOOKUP(LOWER(F1574)&amp;H1574,Prices!A:C,2,0))</f>
        <v>18.88</v>
      </c>
      <c r="W1574" s="13">
        <f t="shared" si="808"/>
        <v>4447.2363999999634</v>
      </c>
      <c r="X1574" s="13">
        <f t="shared" si="809"/>
        <v>2244.0000000000227</v>
      </c>
      <c r="Y1574" s="43">
        <f t="shared" si="810"/>
        <v>1.7511010836010695E-2</v>
      </c>
      <c r="Z1574" s="49"/>
      <c r="AA1574" s="24"/>
    </row>
    <row r="1575" spans="1:27" s="13" customFormat="1" x14ac:dyDescent="0.2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15.42</v>
      </c>
      <c r="W1575" s="13">
        <f t="shared" si="808"/>
        <v>24620.956200000048</v>
      </c>
      <c r="X1575" s="13">
        <f t="shared" si="809"/>
        <v>4641.0000000000064</v>
      </c>
      <c r="Y1575" s="43">
        <f t="shared" si="810"/>
        <v>0.1181603607062473</v>
      </c>
      <c r="Z1575" s="49"/>
      <c r="AA1575" s="24"/>
    </row>
    <row r="1576" spans="1:27" s="13" customFormat="1" x14ac:dyDescent="0.2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32.29</v>
      </c>
      <c r="V1576" s="13">
        <f>IF(ISNA(VLOOKUP(LOWER(F1576)&amp;H1576,Prices!A:C,2,0)),0,VLOOKUP(LOWER(F1576)&amp;H1576,Prices!A:C,2,0))</f>
        <v>32.43</v>
      </c>
      <c r="W1576" s="13">
        <f t="shared" si="808"/>
        <v>9043.1495999999952</v>
      </c>
      <c r="X1576" s="13">
        <f t="shared" si="809"/>
        <v>252.00000000000102</v>
      </c>
      <c r="Y1576" s="43">
        <f t="shared" si="810"/>
        <v>0.18335664233576632</v>
      </c>
      <c r="Z1576" s="49"/>
      <c r="AA1576" s="24"/>
    </row>
    <row r="1577" spans="1:27" s="8" customFormat="1" x14ac:dyDescent="0.2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56.29</v>
      </c>
      <c r="V1577" s="8">
        <f>IF(ISNA(VLOOKUP(LOWER(F1577)&amp;H1577,Prices!A:C,2,0)),0,VLOOKUP(LOWER(F1577)&amp;H1577,Prices!A:C,2,0))</f>
        <v>55.33</v>
      </c>
      <c r="W1577" s="8">
        <f t="shared" si="808"/>
        <v>13223.474000000002</v>
      </c>
      <c r="X1577" s="8">
        <f t="shared" si="809"/>
        <v>-1056.0000000000009</v>
      </c>
      <c r="Y1577" s="57">
        <f t="shared" si="810"/>
        <v>0.2776290993071594</v>
      </c>
      <c r="Z1577" s="58"/>
      <c r="AA1577" s="59"/>
    </row>
    <row r="1578" spans="1:27" s="13" customFormat="1" x14ac:dyDescent="0.2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42.88</v>
      </c>
      <c r="V1578" s="13">
        <f>IF(ISNA(VLOOKUP(LOWER(F1578)&amp;H1578,Prices!A:C,2,0)),0,VLOOKUP(LOWER(F1578)&amp;H1578,Prices!A:C,2,0))</f>
        <v>43.77</v>
      </c>
      <c r="W1578" s="13">
        <f t="shared" ref="W1578" si="815">IF(I1578="B",(V1578+T1578)*K1578,(V1578+T1578)*K1578)</f>
        <v>20566.108800000005</v>
      </c>
      <c r="X1578" s="13">
        <f t="shared" ref="X1578" si="816">K1578*(V1578-U1578)</f>
        <v>1424.0000000000009</v>
      </c>
      <c r="Y1578" s="43">
        <f t="shared" ref="Y1578" si="817">W1578/O1578</f>
        <v>0.41584658686509229</v>
      </c>
      <c r="Z1578" s="49"/>
      <c r="AA1578" s="24"/>
    </row>
    <row r="1579" spans="1:27" s="13" customFormat="1" x14ac:dyDescent="0.2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28.15</v>
      </c>
      <c r="V1579" s="13">
        <f>IF(ISNA(VLOOKUP(LOWER(F1579)&amp;H1579,Prices!A:C,2,0)),0,VLOOKUP(LOWER(F1579)&amp;H1579,Prices!A:C,2,0))</f>
        <v>28.72</v>
      </c>
      <c r="W1579" s="13">
        <f t="shared" ref="W1579:W1583" si="822">IF(I1579="B",(V1579+T1579)*K1579,(V1579+T1579)*K1579)</f>
        <v>4359.2198999999973</v>
      </c>
      <c r="X1579" s="13">
        <f t="shared" ref="X1579:X1582" si="823">K1579*(V1579-U1579)</f>
        <v>969.00000000000045</v>
      </c>
      <c r="Y1579" s="43">
        <f t="shared" ref="Y1579:Y1583" si="824">W1579/O1579</f>
        <v>9.8059158699808732E-2</v>
      </c>
      <c r="Z1579" s="49"/>
      <c r="AA1579" s="24"/>
    </row>
    <row r="1580" spans="1:27" s="13" customFormat="1" x14ac:dyDescent="0.2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28.15</v>
      </c>
      <c r="V1580" s="13">
        <f>IF(ISNA(VLOOKUP(LOWER(F1580)&amp;H1580,Prices!A:C,2,0)),0,VLOOKUP(LOWER(F1580)&amp;H1580,Prices!A:C,2,0))</f>
        <v>28.72</v>
      </c>
      <c r="W1580" s="13">
        <f t="shared" si="822"/>
        <v>4644.0191399999958</v>
      </c>
      <c r="X1580" s="13">
        <f t="shared" si="823"/>
        <v>1083.0000000000005</v>
      </c>
      <c r="Y1580" s="43">
        <f t="shared" si="824"/>
        <v>9.3042276360867829E-2</v>
      </c>
      <c r="Z1580" s="49"/>
      <c r="AA1580" s="24"/>
    </row>
    <row r="1581" spans="1:27" s="13" customFormat="1" x14ac:dyDescent="0.2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47.4</v>
      </c>
      <c r="V1581" s="13">
        <f>IF(ISNA(VLOOKUP(LOWER(F1581)&amp;H1581,Prices!A:C,2,0)),0,VLOOKUP(LOWER(F1581)&amp;H1581,Prices!A:C,2,0))</f>
        <v>48.09</v>
      </c>
      <c r="W1581" s="13">
        <f t="shared" si="822"/>
        <v>-50377.811000000016</v>
      </c>
      <c r="X1581" s="13">
        <f t="shared" si="823"/>
        <v>-2070.0000000000146</v>
      </c>
      <c r="Y1581" s="43">
        <f t="shared" si="824"/>
        <v>-0.53590565395457701</v>
      </c>
      <c r="Z1581" s="49"/>
      <c r="AA1581" s="24"/>
    </row>
    <row r="1582" spans="1:27" s="13" customFormat="1" x14ac:dyDescent="0.2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28.15</v>
      </c>
      <c r="V1582" s="13">
        <f>IF(ISNA(VLOOKUP(LOWER(F1582)&amp;H1582,Prices!A:C,2,0)),0,VLOOKUP(LOWER(F1582)&amp;H1582,Prices!A:C,2,0))</f>
        <v>28.72</v>
      </c>
      <c r="W1582" s="13">
        <f t="shared" si="822"/>
        <v>3734.7142399999993</v>
      </c>
      <c r="X1582" s="13">
        <f t="shared" si="823"/>
        <v>912.00000000000045</v>
      </c>
      <c r="Y1582" s="43">
        <f t="shared" si="824"/>
        <v>8.8483563305534474E-2</v>
      </c>
      <c r="Z1582" s="49"/>
      <c r="AA1582" s="24"/>
    </row>
    <row r="1583" spans="1:27" s="13" customFormat="1" x14ac:dyDescent="0.2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28.15</v>
      </c>
      <c r="V1583" s="13">
        <f>IF(ISNA(VLOOKUP(LOWER(F1583)&amp;H1583,Prices!A:C,2,0)),0,VLOOKUP(LOWER(F1583)&amp;H1583,Prices!A:C,2,0))</f>
        <v>28.72</v>
      </c>
      <c r="W1583" s="13">
        <f t="shared" si="822"/>
        <v>4201.5535199999995</v>
      </c>
      <c r="X1583" s="13">
        <f>K1583*(V1583-U1583)</f>
        <v>1026.0000000000005</v>
      </c>
      <c r="Y1583" s="43">
        <f t="shared" si="824"/>
        <v>8.8483563305534488E-2</v>
      </c>
      <c r="Z1583" s="49"/>
      <c r="AA1583" s="24"/>
    </row>
    <row r="1584" spans="1:27" s="13" customFormat="1" x14ac:dyDescent="0.2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41.89</v>
      </c>
      <c r="V1584" s="13">
        <f>IF(ISNA(VLOOKUP(LOWER(F1584)&amp;H1584,Prices!A:C,2,0)),0,VLOOKUP(LOWER(F1584)&amp;H1584,Prices!A:C,2,0))</f>
        <v>42</v>
      </c>
      <c r="W1584" s="13">
        <f t="shared" ref="W1584:W1585" si="829">IF(I1584="B",(V1584+T1584)*K1584,(V1584+T1584)*K1584)</f>
        <v>-6089.6159999999991</v>
      </c>
      <c r="X1584" s="13">
        <f t="shared" ref="X1584:X1585" si="830">K1584*(V1584-U1584)</f>
        <v>109.99999999999943</v>
      </c>
      <c r="Y1584" s="43">
        <f t="shared" ref="Y1584:Y1585" si="831">W1584/O1584</f>
        <v>-0.12665590682196337</v>
      </c>
      <c r="Z1584" s="49"/>
      <c r="AA1584" s="24"/>
    </row>
    <row r="1585" spans="1:27" s="13" customFormat="1" x14ac:dyDescent="0.2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32.29</v>
      </c>
      <c r="V1585" s="13">
        <f>IF(ISNA(VLOOKUP(LOWER(F1585)&amp;H1585,Prices!A:C,2,0)),0,VLOOKUP(LOWER(F1585)&amp;H1585,Prices!A:C,2,0))</f>
        <v>32.43</v>
      </c>
      <c r="W1585" s="13">
        <f t="shared" si="829"/>
        <v>-36769.915919999992</v>
      </c>
      <c r="X1585" s="13">
        <f t="shared" si="830"/>
        <v>-1148.0000000000045</v>
      </c>
      <c r="Y1585" s="43">
        <f t="shared" si="831"/>
        <v>-0.16026219041475614</v>
      </c>
      <c r="Z1585" s="49"/>
      <c r="AA1585" s="24"/>
    </row>
    <row r="1586" spans="1:27" s="13" customFormat="1" x14ac:dyDescent="0.2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605.09</v>
      </c>
      <c r="V1586" s="13">
        <f>IF(ISNA(VLOOKUP(LOWER(F1586)&amp;H1586,Prices!A:C,2,0)),0,VLOOKUP(LOWER(F1586)&amp;H1586,Prices!A:C,2,0))</f>
        <v>649.63</v>
      </c>
      <c r="W1586" s="13">
        <f t="shared" ref="W1586:W1590" si="836">IF(I1586="B",(V1586+T1586)*K1586,(V1586+T1586)*K1586)</f>
        <v>-132805.89292000001</v>
      </c>
      <c r="X1586" s="13">
        <f t="shared" ref="X1586:X1590" si="837">K1586*(V1586-U1586)</f>
        <v>-26723.999999999978</v>
      </c>
      <c r="Y1586" s="43">
        <f t="shared" ref="Y1586:Y1590" si="838">W1586/O1586</f>
        <v>-0.51618002114378558</v>
      </c>
      <c r="Z1586" s="49"/>
      <c r="AA1586" s="24"/>
    </row>
    <row r="1587" spans="1:27" s="13" customFormat="1" x14ac:dyDescent="0.2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40.549999999999997</v>
      </c>
      <c r="V1587" s="13">
        <f>IF(ISNA(VLOOKUP(LOWER(F1587)&amp;H1587,Prices!A:C,2,0)),0,VLOOKUP(LOWER(F1587)&amp;H1587,Prices!A:C,2,0))</f>
        <v>41.52</v>
      </c>
      <c r="W1587" s="13">
        <f t="shared" si="836"/>
        <v>-23210.93936</v>
      </c>
      <c r="X1587" s="13">
        <f t="shared" si="837"/>
        <v>-1746.0000000000107</v>
      </c>
      <c r="Y1587" s="43">
        <f t="shared" si="838"/>
        <v>-0.44992904086221602</v>
      </c>
      <c r="Z1587" s="49"/>
      <c r="AA1587" s="24"/>
    </row>
    <row r="1588" spans="1:27" s="13" customFormat="1" x14ac:dyDescent="0.2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28.15</v>
      </c>
      <c r="V1588" s="13">
        <f>IF(ISNA(VLOOKUP(LOWER(F1588)&amp;H1588,Prices!A:C,2,0)),0,VLOOKUP(LOWER(F1588)&amp;H1588,Prices!A:C,2,0))</f>
        <v>28.72</v>
      </c>
      <c r="W1588" s="13">
        <f t="shared" si="836"/>
        <v>-20523.649119999951</v>
      </c>
      <c r="X1588" s="13">
        <f t="shared" si="837"/>
        <v>-5016.0000000000027</v>
      </c>
      <c r="Y1588" s="43">
        <f t="shared" si="838"/>
        <v>-8.827527837038035E-2</v>
      </c>
      <c r="Z1588" s="49"/>
      <c r="AA1588" s="24"/>
    </row>
    <row r="1589" spans="1:27" s="13" customFormat="1" x14ac:dyDescent="0.2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41.89</v>
      </c>
      <c r="V1589" s="13">
        <f>IF(ISNA(VLOOKUP(LOWER(F1589)&amp;H1589,Prices!A:C,2,0)),0,VLOOKUP(LOWER(F1589)&amp;H1589,Prices!A:C,2,0))</f>
        <v>42</v>
      </c>
      <c r="W1589" s="13">
        <f t="shared" si="836"/>
        <v>-5919.5820000000058</v>
      </c>
      <c r="X1589" s="13">
        <f t="shared" si="837"/>
        <v>109.99999999999943</v>
      </c>
      <c r="Y1589" s="43">
        <f t="shared" si="838"/>
        <v>-0.12355629304946787</v>
      </c>
      <c r="Z1589" s="49"/>
      <c r="AA1589" s="24"/>
    </row>
    <row r="1590" spans="1:27" s="13" customFormat="1" x14ac:dyDescent="0.2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41.89</v>
      </c>
      <c r="V1590" s="13">
        <f>IF(ISNA(VLOOKUP(LOWER(F1590)&amp;H1590,Prices!A:C,2,0)),0,VLOOKUP(LOWER(F1590)&amp;H1590,Prices!A:C,2,0))</f>
        <v>42</v>
      </c>
      <c r="W1590" s="13">
        <f t="shared" si="836"/>
        <v>-5829.5639999999976</v>
      </c>
      <c r="X1590" s="13">
        <f t="shared" si="837"/>
        <v>109.99999999999943</v>
      </c>
      <c r="Y1590" s="43">
        <f t="shared" si="838"/>
        <v>-0.12190639899623583</v>
      </c>
      <c r="Z1590" s="49"/>
      <c r="AA1590" s="24"/>
    </row>
    <row r="1591" spans="1:27" s="13" customFormat="1" x14ac:dyDescent="0.2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41.89</v>
      </c>
      <c r="V1591" s="13">
        <f>IF(ISNA(VLOOKUP(LOWER(F1591)&amp;H1591,Prices!A:C,2,0)),0,VLOOKUP(LOWER(F1591)&amp;H1591,Prices!A:C,2,0))</f>
        <v>42</v>
      </c>
      <c r="W1591" s="13">
        <f t="shared" ref="W1591:W1606" si="843">IF(I1591="B",(V1591+T1591)*K1591,(V1591+T1591)*K1591)</f>
        <v>-5569.5120000000034</v>
      </c>
      <c r="X1591" s="13">
        <f t="shared" ref="X1591:X1606" si="844">K1591*(V1591-U1591)</f>
        <v>109.99999999999943</v>
      </c>
      <c r="Y1591" s="43">
        <f t="shared" ref="Y1591:Y1606" si="845">W1591/O1591</f>
        <v>-0.11710496215306988</v>
      </c>
      <c r="Z1591" s="49"/>
      <c r="AA1591" s="24"/>
    </row>
    <row r="1592" spans="1:27" s="13" customFormat="1" x14ac:dyDescent="0.2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47.4</v>
      </c>
      <c r="V1592" s="13">
        <f>IF(ISNA(VLOOKUP(LOWER(F1592)&amp;H1592,Prices!A:C,2,0)),0,VLOOKUP(LOWER(F1592)&amp;H1592,Prices!A:C,2,0))</f>
        <v>48.09</v>
      </c>
      <c r="W1592" s="13">
        <f t="shared" si="843"/>
        <v>22356.546300000005</v>
      </c>
      <c r="X1592" s="13">
        <f t="shared" si="844"/>
        <v>1035.0000000000073</v>
      </c>
      <c r="Y1592" s="43">
        <f t="shared" si="845"/>
        <v>0.44921077187377567</v>
      </c>
      <c r="Z1592" s="49"/>
      <c r="AA1592" s="24"/>
    </row>
    <row r="1593" spans="1:27" s="13" customFormat="1" x14ac:dyDescent="0.2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47.4</v>
      </c>
      <c r="V1593" s="13">
        <f>IF(ISNA(VLOOKUP(LOWER(F1593)&amp;H1593,Prices!A:C,2,0)),0,VLOOKUP(LOWER(F1593)&amp;H1593,Prices!A:C,2,0))</f>
        <v>48.09</v>
      </c>
      <c r="W1593" s="13">
        <f t="shared" si="843"/>
        <v>22355.046000000006</v>
      </c>
      <c r="X1593" s="13">
        <f t="shared" si="844"/>
        <v>1035.0000000000073</v>
      </c>
      <c r="Y1593" s="43">
        <f t="shared" si="845"/>
        <v>0.44916708860759508</v>
      </c>
      <c r="Z1593" s="49"/>
      <c r="AA1593" s="24"/>
    </row>
    <row r="1594" spans="1:27" s="13" customFormat="1" x14ac:dyDescent="0.2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36.18</v>
      </c>
      <c r="V1594" s="13">
        <f>IF(ISNA(VLOOKUP(LOWER(F1594)&amp;H1594,Prices!A:C,2,0)),0,VLOOKUP(LOWER(F1594)&amp;H1594,Prices!A:C,2,0))</f>
        <v>36</v>
      </c>
      <c r="W1594" s="13">
        <f t="shared" si="843"/>
        <v>17360.514000000006</v>
      </c>
      <c r="X1594" s="13">
        <f t="shared" si="844"/>
        <v>-323.99999999999949</v>
      </c>
      <c r="Y1594" s="43">
        <f t="shared" si="845"/>
        <v>0.36602390891840619</v>
      </c>
      <c r="Z1594" s="49"/>
      <c r="AA1594" s="24"/>
    </row>
    <row r="1595" spans="1:27" s="8" customFormat="1" x14ac:dyDescent="0.2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27.51</v>
      </c>
      <c r="V1595" s="8">
        <f>IF(ISNA(VLOOKUP(LOWER(F1595)&amp;H1595,Prices!A:C,2,0)),0,VLOOKUP(LOWER(F1595)&amp;H1595,Prices!A:C,2,0))</f>
        <v>27.51</v>
      </c>
      <c r="W1595" s="8">
        <f t="shared" si="843"/>
        <v>9586.4017200000035</v>
      </c>
      <c r="X1595" s="8">
        <f t="shared" si="844"/>
        <v>0</v>
      </c>
      <c r="Y1595" s="57">
        <f t="shared" si="845"/>
        <v>0.19899534437663477</v>
      </c>
      <c r="Z1595" s="58"/>
      <c r="AA1595" s="59"/>
    </row>
    <row r="1596" spans="1:27" s="8" customFormat="1" x14ac:dyDescent="0.2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27.51</v>
      </c>
      <c r="V1596" s="8">
        <f>IF(ISNA(VLOOKUP(LOWER(F1596)&amp;H1596,Prices!A:C,2,0)),0,VLOOKUP(LOWER(F1596)&amp;H1596,Prices!A:C,2,0))</f>
        <v>27.51</v>
      </c>
      <c r="W1596" s="8">
        <f t="shared" si="843"/>
        <v>9607.4063400000086</v>
      </c>
      <c r="X1596" s="8">
        <f t="shared" si="844"/>
        <v>0</v>
      </c>
      <c r="Y1596" s="57">
        <f t="shared" si="845"/>
        <v>0.19951833406018335</v>
      </c>
      <c r="Z1596" s="58"/>
      <c r="AA1596" s="59"/>
    </row>
    <row r="1597" spans="1:27" s="13" customFormat="1" x14ac:dyDescent="0.2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36.18</v>
      </c>
      <c r="V1597" s="13">
        <f>IF(ISNA(VLOOKUP(LOWER(F1597)&amp;H1597,Prices!A:C,2,0)),0,VLOOKUP(LOWER(F1597)&amp;H1597,Prices!A:C,2,0))</f>
        <v>36</v>
      </c>
      <c r="W1597" s="13">
        <f t="shared" si="843"/>
        <v>17396.521200000007</v>
      </c>
      <c r="X1597" s="13">
        <f t="shared" si="844"/>
        <v>-323.99999999999949</v>
      </c>
      <c r="Y1597" s="43">
        <f t="shared" si="845"/>
        <v>0.36706167869350564</v>
      </c>
      <c r="Z1597" s="49"/>
      <c r="AA1597" s="24"/>
    </row>
    <row r="1598" spans="1:27" s="13" customFormat="1" x14ac:dyDescent="0.2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26.55</v>
      </c>
      <c r="V1598" s="13">
        <f>IF(ISNA(VLOOKUP(LOWER(F1598)&amp;H1598,Prices!A:C,2,0)),0,VLOOKUP(LOWER(F1598)&amp;H1598,Prices!A:C,2,0))</f>
        <v>28.1</v>
      </c>
      <c r="W1598" s="13">
        <f t="shared" si="843"/>
        <v>18901.323840000005</v>
      </c>
      <c r="X1598" s="13">
        <f t="shared" si="844"/>
        <v>3720.0000000000018</v>
      </c>
      <c r="Y1598" s="43">
        <f t="shared" si="845"/>
        <v>0.3894931552917904</v>
      </c>
      <c r="Z1598" s="49"/>
      <c r="AA1598" s="24"/>
    </row>
    <row r="1599" spans="1:27" s="8" customFormat="1" x14ac:dyDescent="0.2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29.3</v>
      </c>
      <c r="V1599" s="8">
        <f>IF(ISNA(VLOOKUP(LOWER(F1599)&amp;H1599,Prices!A:C,2,0)),0,VLOOKUP(LOWER(F1599)&amp;H1599,Prices!A:C,2,0))</f>
        <v>29.47</v>
      </c>
      <c r="W1599" s="8">
        <f t="shared" si="843"/>
        <v>5587.5614399999949</v>
      </c>
      <c r="X1599" s="8">
        <f t="shared" si="844"/>
        <v>305.9999999999967</v>
      </c>
      <c r="Y1599" s="57">
        <f t="shared" si="845"/>
        <v>0.11776179059180567</v>
      </c>
      <c r="Z1599" s="58"/>
      <c r="AA1599" s="59"/>
    </row>
    <row r="1600" spans="1:27" s="13" customFormat="1" x14ac:dyDescent="0.2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41.89</v>
      </c>
      <c r="V1600" s="13">
        <f>IF(ISNA(VLOOKUP(LOWER(F1600)&amp;H1600,Prices!A:C,2,0)),0,VLOOKUP(LOWER(F1600)&amp;H1600,Prices!A:C,2,0))</f>
        <v>42</v>
      </c>
      <c r="W1600" s="13">
        <f t="shared" si="843"/>
        <v>-5309.4600000000009</v>
      </c>
      <c r="X1600" s="13">
        <f t="shared" si="844"/>
        <v>109.99999999999943</v>
      </c>
      <c r="Y1600" s="43">
        <f t="shared" si="845"/>
        <v>-0.11225073995771673</v>
      </c>
      <c r="Z1600" s="49"/>
      <c r="AA1600" s="24"/>
    </row>
    <row r="1601" spans="1:27" s="13" customFormat="1" x14ac:dyDescent="0.2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26.55</v>
      </c>
      <c r="V1601" s="13">
        <f>IF(ISNA(VLOOKUP(LOWER(F1601)&amp;H1601,Prices!A:C,2,0)),0,VLOOKUP(LOWER(F1601)&amp;H1601,Prices!A:C,2,0))</f>
        <v>28.1</v>
      </c>
      <c r="W1601" s="13">
        <f t="shared" si="843"/>
        <v>18901.323840000005</v>
      </c>
      <c r="X1601" s="13">
        <f t="shared" si="844"/>
        <v>3720.0000000000018</v>
      </c>
      <c r="Y1601" s="43">
        <f t="shared" si="845"/>
        <v>0.3894931552917904</v>
      </c>
      <c r="Z1601" s="49"/>
      <c r="AA1601" s="24"/>
    </row>
    <row r="1602" spans="1:27" s="8" customFormat="1" x14ac:dyDescent="0.2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29.3</v>
      </c>
      <c r="V1602" s="8">
        <f>IF(ISNA(VLOOKUP(LOWER(F1602)&amp;H1602,Prices!A:C,2,0)),0,VLOOKUP(LOWER(F1602)&amp;H1602,Prices!A:C,2,0))</f>
        <v>29.47</v>
      </c>
      <c r="W1602" s="8">
        <f t="shared" si="843"/>
        <v>5335.5059999999985</v>
      </c>
      <c r="X1602" s="8">
        <f t="shared" si="844"/>
        <v>305.9999999999967</v>
      </c>
      <c r="Y1602" s="57">
        <f t="shared" si="845"/>
        <v>0.11185547169811318</v>
      </c>
      <c r="Z1602" s="58"/>
      <c r="AA1602" s="59"/>
    </row>
    <row r="1603" spans="1:27" s="8" customFormat="1" x14ac:dyDescent="0.2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29.3</v>
      </c>
      <c r="V1603" s="8">
        <f>IF(ISNA(VLOOKUP(LOWER(F1603)&amp;H1603,Prices!A:C,2,0)),0,VLOOKUP(LOWER(F1603)&amp;H1603,Prices!A:C,2,0))</f>
        <v>29.47</v>
      </c>
      <c r="W1603" s="8">
        <f t="shared" si="843"/>
        <v>5227.4822399999985</v>
      </c>
      <c r="X1603" s="8">
        <f t="shared" si="844"/>
        <v>305.9999999999967</v>
      </c>
      <c r="Y1603" s="57">
        <f t="shared" si="845"/>
        <v>0.10934325301204816</v>
      </c>
      <c r="Z1603" s="58"/>
      <c r="AA1603" s="59"/>
    </row>
    <row r="1604" spans="1:27" s="13" customFormat="1" x14ac:dyDescent="0.2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26.55</v>
      </c>
      <c r="V1604" s="13">
        <f>IF(ISNA(VLOOKUP(LOWER(F1604)&amp;H1604,Prices!A:C,2,0)),0,VLOOKUP(LOWER(F1604)&amp;H1604,Prices!A:C,2,0))</f>
        <v>28.1</v>
      </c>
      <c r="W1604" s="13">
        <f t="shared" si="843"/>
        <v>18493.234080000009</v>
      </c>
      <c r="X1604" s="13">
        <f t="shared" si="844"/>
        <v>3720.0000000000018</v>
      </c>
      <c r="Y1604" s="43">
        <f t="shared" si="845"/>
        <v>0.37790653261402668</v>
      </c>
      <c r="Z1604" s="49"/>
      <c r="AA1604" s="24"/>
    </row>
    <row r="1605" spans="1:27" s="13" customFormat="1" x14ac:dyDescent="0.2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47.4</v>
      </c>
      <c r="V1605" s="13">
        <f>IF(ISNA(VLOOKUP(LOWER(F1605)&amp;H1605,Prices!A:C,2,0)),0,VLOOKUP(LOWER(F1605)&amp;H1605,Prices!A:C,2,0))</f>
        <v>48.09</v>
      </c>
      <c r="W1605" s="13">
        <f t="shared" si="843"/>
        <v>-59097.660399999993</v>
      </c>
      <c r="X1605" s="13">
        <f t="shared" si="844"/>
        <v>-2898.0000000000205</v>
      </c>
      <c r="Y1605" s="43">
        <f t="shared" si="845"/>
        <v>-0.41312012694684447</v>
      </c>
      <c r="Z1605" s="49"/>
      <c r="AA1605" s="24"/>
    </row>
    <row r="1606" spans="1:27" s="13" customFormat="1" x14ac:dyDescent="0.2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41.89</v>
      </c>
      <c r="V1606" s="13">
        <f>IF(ISNA(VLOOKUP(LOWER(F1606)&amp;H1606,Prices!A:C,2,0)),0,VLOOKUP(LOWER(F1606)&amp;H1606,Prices!A:C,2,0))</f>
        <v>42</v>
      </c>
      <c r="W1606" s="13">
        <f t="shared" si="843"/>
        <v>-6309.6600000000008</v>
      </c>
      <c r="X1606" s="13">
        <f t="shared" si="844"/>
        <v>109.99999999999943</v>
      </c>
      <c r="Y1606" s="43">
        <f t="shared" si="845"/>
        <v>-0.13063478260869565</v>
      </c>
      <c r="Z1606" s="49"/>
      <c r="AA1606" s="24"/>
    </row>
    <row r="1607" spans="1:27" s="13" customFormat="1" x14ac:dyDescent="0.2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41.89</v>
      </c>
      <c r="V1607" s="13">
        <f>IF(ISNA(VLOOKUP(LOWER(F1607)&amp;H1607,Prices!A:C,2,0)),0,VLOOKUP(LOWER(F1607)&amp;H1607,Prices!A:C,2,0))</f>
        <v>42</v>
      </c>
      <c r="W1607" s="13">
        <f t="shared" ref="W1607:W1609" si="853">IF(I1607="B",(V1607+T1607)*K1607,(V1607+T1607)*K1607)</f>
        <v>-4007.1995999999999</v>
      </c>
      <c r="X1607" s="13">
        <f t="shared" ref="X1607:X1609" si="854">K1607*(V1607-U1607)</f>
        <v>109.99999999999943</v>
      </c>
      <c r="Y1607" s="43">
        <f t="shared" ref="Y1607:Y1609" si="855">W1607/O1607</f>
        <v>-8.7116822470542199E-2</v>
      </c>
      <c r="Z1607" s="49"/>
      <c r="AA1607" s="24"/>
    </row>
    <row r="1608" spans="1:27" s="13" customFormat="1" x14ac:dyDescent="0.2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40.76</v>
      </c>
      <c r="V1608" s="13">
        <f>IF(ISNA(VLOOKUP(LOWER(F1608)&amp;H1608,Prices!A:C,2,0)),0,VLOOKUP(LOWER(F1608)&amp;H1608,Prices!A:C,2,0))</f>
        <v>40.700000000000003</v>
      </c>
      <c r="W1608" s="13">
        <f t="shared" si="853"/>
        <v>-11400.646200000008</v>
      </c>
      <c r="X1608" s="13">
        <f t="shared" si="854"/>
        <v>89.999999999992752</v>
      </c>
      <c r="Y1608" s="43">
        <f t="shared" si="855"/>
        <v>-0.22934311406155719</v>
      </c>
      <c r="Z1608" s="49"/>
      <c r="AA1608" s="24"/>
    </row>
    <row r="1609" spans="1:27" s="8" customFormat="1" x14ac:dyDescent="0.2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27.51</v>
      </c>
      <c r="V1609" s="8">
        <f>IF(ISNA(VLOOKUP(LOWER(F1609)&amp;H1609,Prices!A:C,2,0)),0,VLOOKUP(LOWER(F1609)&amp;H1609,Prices!A:C,2,0))</f>
        <v>27.51</v>
      </c>
      <c r="W1609" s="8">
        <f t="shared" si="853"/>
        <v>9529.9944000000069</v>
      </c>
      <c r="X1609" s="8">
        <f t="shared" si="854"/>
        <v>0</v>
      </c>
      <c r="Y1609" s="57">
        <f t="shared" si="855"/>
        <v>0.2095425329815305</v>
      </c>
      <c r="Z1609" s="58"/>
      <c r="AA1609" s="59"/>
    </row>
    <row r="1610" spans="1:27" s="13" customFormat="1" x14ac:dyDescent="0.2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41.89</v>
      </c>
      <c r="V1610" s="13">
        <f>IF(ISNA(VLOOKUP(LOWER(F1610)&amp;H1610,Prices!A:C,2,0)),0,VLOOKUP(LOWER(F1610)&amp;H1610,Prices!A:C,2,0))</f>
        <v>42</v>
      </c>
      <c r="W1610" s="13">
        <f t="shared" ref="W1610" si="860">IF(I1610="B",(V1610+T1610)*K1610,(V1610+T1610)*K1610)</f>
        <v>20798.399999999998</v>
      </c>
      <c r="X1610" s="13">
        <f t="shared" ref="X1610" si="861">K1610*(V1610-U1610)</f>
        <v>-384.99999999999801</v>
      </c>
      <c r="Y1610" s="43">
        <f t="shared" ref="Y1610" si="862">W1610/O1610</f>
        <v>0.12379999999999999</v>
      </c>
      <c r="Z1610" s="49"/>
      <c r="AA1610" s="24"/>
    </row>
    <row r="1611" spans="1:27" s="13" customFormat="1" x14ac:dyDescent="0.2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28.15</v>
      </c>
      <c r="V1611" s="13">
        <f>IF(ISNA(VLOOKUP(LOWER(F1611)&amp;H1611,Prices!A:C,2,0)),0,VLOOKUP(LOWER(F1611)&amp;H1611,Prices!A:C,2,0))</f>
        <v>28.72</v>
      </c>
      <c r="W1611" s="13">
        <f t="shared" ref="W1611:W1613" si="868">IF(I1611="B",(V1611+T1611)*K1611,(V1611+T1611)*K1611)</f>
        <v>5290.1612599999953</v>
      </c>
      <c r="X1611" s="13">
        <f t="shared" ref="X1611:X1613" si="869">K1611*(V1611-U1611)</f>
        <v>1083.0000000000005</v>
      </c>
      <c r="Y1611" s="43">
        <f t="shared" ref="Y1611:Y1613" si="870">W1611/O1611</f>
        <v>0.10737737755495555</v>
      </c>
      <c r="Z1611" s="49"/>
      <c r="AA1611" s="24"/>
    </row>
    <row r="1612" spans="1:27" s="13" customFormat="1" x14ac:dyDescent="0.2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28.15</v>
      </c>
      <c r="V1612" s="13">
        <f>IF(ISNA(VLOOKUP(LOWER(F1612)&amp;H1612,Prices!A:C,2,0)),0,VLOOKUP(LOWER(F1612)&amp;H1612,Prices!A:C,2,0))</f>
        <v>28.72</v>
      </c>
      <c r="W1612" s="13">
        <f t="shared" si="868"/>
        <v>5195.1403599999931</v>
      </c>
      <c r="X1612" s="13">
        <f t="shared" si="869"/>
        <v>1083.0000000000005</v>
      </c>
      <c r="Y1612" s="43">
        <f t="shared" si="870"/>
        <v>0.10524574287913765</v>
      </c>
      <c r="Z1612" s="49"/>
      <c r="AA1612" s="24"/>
    </row>
    <row r="1613" spans="1:27" s="13" customFormat="1" x14ac:dyDescent="0.2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28.15</v>
      </c>
      <c r="V1613" s="13">
        <f>IF(ISNA(VLOOKUP(LOWER(F1613)&amp;H1613,Prices!A:C,2,0)),0,VLOOKUP(LOWER(F1613)&amp;H1613,Prices!A:C,2,0))</f>
        <v>28.72</v>
      </c>
      <c r="W1613" s="13">
        <f t="shared" si="868"/>
        <v>4948.0860200000016</v>
      </c>
      <c r="X1613" s="13">
        <f t="shared" si="869"/>
        <v>1083.0000000000005</v>
      </c>
      <c r="Y1613" s="43">
        <f t="shared" si="870"/>
        <v>9.9741700497893562E-2</v>
      </c>
      <c r="Z1613" s="49"/>
      <c r="AA1613" s="24"/>
    </row>
    <row r="1614" spans="1:27" s="13" customFormat="1" x14ac:dyDescent="0.2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41.89</v>
      </c>
      <c r="V1614" s="13">
        <f>IF(ISNA(VLOOKUP(LOWER(F1614)&amp;H1614,Prices!A:C,2,0)),0,VLOOKUP(LOWER(F1614)&amp;H1614,Prices!A:C,2,0))</f>
        <v>42</v>
      </c>
      <c r="W1614" s="13">
        <f t="shared" ref="W1614:W1621" si="875">IF(I1614="B",(V1614+T1614)*K1614,(V1614+T1614)*K1614)</f>
        <v>-5895.4170000000022</v>
      </c>
      <c r="X1614" s="13">
        <f t="shared" ref="X1614:X1621" si="876">K1614*(V1614-U1614)</f>
        <v>120.99999999999937</v>
      </c>
      <c r="Y1614" s="43">
        <f t="shared" ref="Y1614:Y1621" si="877">W1614/O1614</f>
        <v>-0.11318838437170015</v>
      </c>
      <c r="Z1614" s="49"/>
      <c r="AA1614" s="24"/>
    </row>
    <row r="1615" spans="1:27" s="8" customFormat="1" x14ac:dyDescent="0.2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56.29</v>
      </c>
      <c r="V1615" s="8">
        <f>IF(ISNA(VLOOKUP(LOWER(F1615)&amp;H1615,Prices!A:C,2,0)),0,VLOOKUP(LOWER(F1615)&amp;H1615,Prices!A:C,2,0))</f>
        <v>55.33</v>
      </c>
      <c r="W1615" s="8">
        <f t="shared" si="875"/>
        <v>-9763.3921999999984</v>
      </c>
      <c r="X1615" s="8">
        <f t="shared" si="876"/>
        <v>1056.0000000000009</v>
      </c>
      <c r="Y1615" s="57">
        <f t="shared" si="877"/>
        <v>-0.1908366177361662</v>
      </c>
      <c r="Z1615" s="58"/>
      <c r="AA1615" s="59"/>
    </row>
    <row r="1616" spans="1:27" s="8" customFormat="1" x14ac:dyDescent="0.2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56.29</v>
      </c>
      <c r="V1616" s="8">
        <f>IF(ISNA(VLOOKUP(LOWER(F1616)&amp;H1616,Prices!A:C,2,0)),0,VLOOKUP(LOWER(F1616)&amp;H1616,Prices!A:C,2,0))</f>
        <v>55.33</v>
      </c>
      <c r="W1616" s="8">
        <f t="shared" si="875"/>
        <v>4875</v>
      </c>
      <c r="X1616" s="8">
        <f t="shared" si="876"/>
        <v>-480.00000000000045</v>
      </c>
      <c r="Y1616" s="57">
        <f t="shared" si="877"/>
        <v>0.21395655036208031</v>
      </c>
      <c r="Z1616" s="58"/>
      <c r="AA1616" s="59"/>
    </row>
    <row r="1617" spans="1:27" s="13" customFormat="1" x14ac:dyDescent="0.2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28.15</v>
      </c>
      <c r="V1617" s="13">
        <f>IF(ISNA(VLOOKUP(LOWER(F1617)&amp;H1617,Prices!A:C,2,0)),0,VLOOKUP(LOWER(F1617)&amp;H1617,Prices!A:C,2,0))</f>
        <v>28.72</v>
      </c>
      <c r="W1617" s="13">
        <f t="shared" si="875"/>
        <v>6696.4705799999965</v>
      </c>
      <c r="X1617" s="13">
        <f t="shared" si="876"/>
        <v>1083.0000000000005</v>
      </c>
      <c r="Y1617" s="43">
        <f t="shared" si="877"/>
        <v>0.13991497419610949</v>
      </c>
      <c r="Z1617" s="49"/>
      <c r="AA1617" s="24"/>
    </row>
    <row r="1618" spans="1:27" s="8" customFormat="1" x14ac:dyDescent="0.2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27.51</v>
      </c>
      <c r="V1618" s="8">
        <f>IF(ISNA(VLOOKUP(LOWER(F1618)&amp;H1618,Prices!A:C,2,0)),0,VLOOKUP(LOWER(F1618)&amp;H1618,Prices!A:C,2,0))</f>
        <v>27.51</v>
      </c>
      <c r="W1618" s="8">
        <f t="shared" si="875"/>
        <v>-12148.328840000004</v>
      </c>
      <c r="X1618" s="8">
        <f t="shared" si="876"/>
        <v>0</v>
      </c>
      <c r="Y1618" s="57">
        <f t="shared" si="877"/>
        <v>-0.16591091256726126</v>
      </c>
      <c r="Z1618" s="58"/>
      <c r="AA1618" s="59"/>
    </row>
    <row r="1619" spans="1:27" s="13" customFormat="1" x14ac:dyDescent="0.2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28.15</v>
      </c>
      <c r="V1619" s="13">
        <f>IF(ISNA(VLOOKUP(LOWER(F1619)&amp;H1619,Prices!A:C,2,0)),0,VLOOKUP(LOWER(F1619)&amp;H1619,Prices!A:C,2,0))</f>
        <v>28.72</v>
      </c>
      <c r="W1619" s="13">
        <f t="shared" si="875"/>
        <v>4277.3604000000005</v>
      </c>
      <c r="X1619" s="13">
        <f t="shared" si="876"/>
        <v>684.00000000000034</v>
      </c>
      <c r="Y1619" s="43">
        <f t="shared" si="877"/>
        <v>0.14172831013916504</v>
      </c>
      <c r="Z1619" s="49"/>
      <c r="AA1619" s="24"/>
    </row>
    <row r="1620" spans="1:27" s="13" customFormat="1" x14ac:dyDescent="0.2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28.15</v>
      </c>
      <c r="V1620" s="13">
        <f>IF(ISNA(VLOOKUP(LOWER(F1620)&amp;H1620,Prices!A:C,2,0)),0,VLOOKUP(LOWER(F1620)&amp;H1620,Prices!A:C,2,0))</f>
        <v>28.72</v>
      </c>
      <c r="W1620" s="13">
        <f t="shared" si="875"/>
        <v>6525.4329600000019</v>
      </c>
      <c r="X1620" s="13">
        <f t="shared" si="876"/>
        <v>1083.0000000000005</v>
      </c>
      <c r="Y1620" s="43">
        <f t="shared" si="877"/>
        <v>0.13585594936708864</v>
      </c>
      <c r="Z1620" s="49"/>
      <c r="AA1620" s="24"/>
    </row>
    <row r="1621" spans="1:27" s="13" customFormat="1" x14ac:dyDescent="0.2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26.55</v>
      </c>
      <c r="V1621" s="13">
        <f>IF(ISNA(VLOOKUP(LOWER(F1621)&amp;H1621,Prices!A:C,2,0)),0,VLOOKUP(LOWER(F1621)&amp;H1621,Prices!A:C,2,0))</f>
        <v>28.1</v>
      </c>
      <c r="W1621" s="13">
        <f t="shared" si="875"/>
        <v>-24429.721279999998</v>
      </c>
      <c r="X1621" s="13">
        <f t="shared" si="876"/>
        <v>-5580.0000000000027</v>
      </c>
      <c r="Y1621" s="43">
        <f t="shared" si="877"/>
        <v>-0.31799595543059456</v>
      </c>
      <c r="Z1621" s="49"/>
      <c r="AA1621" s="24"/>
    </row>
    <row r="1622" spans="1:27" s="13" customFormat="1" x14ac:dyDescent="0.2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28.15</v>
      </c>
      <c r="V1622" s="13">
        <f>IF(ISNA(VLOOKUP(LOWER(F1622)&amp;H1622,Prices!A:C,2,0)),0,VLOOKUP(LOWER(F1622)&amp;H1622,Prices!A:C,2,0))</f>
        <v>28.72</v>
      </c>
      <c r="W1622" s="13">
        <f t="shared" ref="W1622" si="882">IF(I1622="B",(V1622+T1622)*K1622,(V1622+T1622)*K1622)</f>
        <v>3117.5454999999979</v>
      </c>
      <c r="X1622" s="13">
        <f t="shared" ref="X1622" si="883">K1622*(V1622-U1622)</f>
        <v>513.00000000000023</v>
      </c>
      <c r="Y1622" s="43">
        <f t="shared" ref="Y1622" si="884">W1622/O1622</f>
        <v>0.13718572057205711</v>
      </c>
      <c r="Z1622" s="49"/>
      <c r="AA1622" s="24"/>
    </row>
    <row r="1623" spans="1:27" s="13" customFormat="1" x14ac:dyDescent="0.2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47.4</v>
      </c>
      <c r="V1623" s="13">
        <f>IF(ISNA(VLOOKUP(LOWER(F1623)&amp;H1623,Prices!A:C,2,0)),0,VLOOKUP(LOWER(F1623)&amp;H1623,Prices!A:C,2,0))</f>
        <v>48.09</v>
      </c>
      <c r="W1623" s="13">
        <f t="shared" ref="W1623:W1637" si="889">IF(I1623="B",(V1623+T1623)*K1623,(V1623+T1623)*K1623)</f>
        <v>-52604.020000000019</v>
      </c>
      <c r="X1623" s="13">
        <f t="shared" ref="X1623:X1637" si="890">K1623*(V1623-U1623)</f>
        <v>-2415.0000000000168</v>
      </c>
      <c r="Y1623" s="43">
        <f t="shared" ref="Y1623:Y1637" si="891">W1623/O1623</f>
        <v>-0.45407009063444126</v>
      </c>
      <c r="Z1623" s="49"/>
      <c r="AA1623" s="24"/>
    </row>
    <row r="1624" spans="1:27" s="13" customFormat="1" x14ac:dyDescent="0.2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v>
      </c>
      <c r="V1624" s="13">
        <f>IF(ISNA(VLOOKUP(LOWER(F1624)&amp;H1624,Prices!A:C,2,0)),0,VLOOKUP(LOWER(F1624)&amp;H1624,Prices!A:C,2,0))</f>
        <v>70.14</v>
      </c>
      <c r="W1624" s="13">
        <f t="shared" si="889"/>
        <v>-21498.439999999995</v>
      </c>
      <c r="X1624" s="13">
        <f t="shared" si="890"/>
        <v>-2140.0000000000005</v>
      </c>
      <c r="Y1624" s="43">
        <f t="shared" si="891"/>
        <v>-0.44144640657084178</v>
      </c>
      <c r="Z1624" s="49"/>
      <c r="AA1624" s="24"/>
    </row>
    <row r="1625" spans="1:27" s="8" customFormat="1" x14ac:dyDescent="0.2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56.29</v>
      </c>
      <c r="V1625" s="8">
        <f>IF(ISNA(VLOOKUP(LOWER(F1625)&amp;H1625,Prices!A:C,2,0)),0,VLOOKUP(LOWER(F1625)&amp;H1625,Prices!A:C,2,0))</f>
        <v>55.33</v>
      </c>
      <c r="W1625" s="8">
        <f t="shared" si="889"/>
        <v>8870.7099999999955</v>
      </c>
      <c r="X1625" s="8">
        <f t="shared" si="890"/>
        <v>-960.00000000000091</v>
      </c>
      <c r="Y1625" s="57">
        <f t="shared" si="891"/>
        <v>0.19097330462863285</v>
      </c>
      <c r="Z1625" s="58"/>
      <c r="AA1625" s="59"/>
    </row>
    <row r="1626" spans="1:27" s="8" customFormat="1" x14ac:dyDescent="0.2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56.29</v>
      </c>
      <c r="V1626" s="8">
        <f>IF(ISNA(VLOOKUP(LOWER(F1626)&amp;H1626,Prices!A:C,2,0)),0,VLOOKUP(LOWER(F1626)&amp;H1626,Prices!A:C,2,0))</f>
        <v>55.33</v>
      </c>
      <c r="W1626" s="8">
        <f t="shared" si="889"/>
        <v>8900.7159999999949</v>
      </c>
      <c r="X1626" s="8">
        <f t="shared" si="890"/>
        <v>-960.00000000000091</v>
      </c>
      <c r="Y1626" s="57">
        <f t="shared" si="891"/>
        <v>0.1917431279620852</v>
      </c>
      <c r="Z1626" s="58"/>
      <c r="AA1626" s="59"/>
    </row>
    <row r="1627" spans="1:27" s="8" customFormat="1" x14ac:dyDescent="0.2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56.29</v>
      </c>
      <c r="V1627" s="8">
        <f>IF(ISNA(VLOOKUP(LOWER(F1627)&amp;H1627,Prices!A:C,2,0)),0,VLOOKUP(LOWER(F1627)&amp;H1627,Prices!A:C,2,0))</f>
        <v>55.33</v>
      </c>
      <c r="W1627" s="8">
        <f t="shared" si="889"/>
        <v>8870.7099999999955</v>
      </c>
      <c r="X1627" s="8">
        <f t="shared" si="890"/>
        <v>-960.00000000000091</v>
      </c>
      <c r="Y1627" s="57">
        <f t="shared" si="891"/>
        <v>0.19097330462863285</v>
      </c>
      <c r="Z1627" s="58"/>
      <c r="AA1627" s="59"/>
    </row>
    <row r="1628" spans="1:27" s="8" customFormat="1" x14ac:dyDescent="0.2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56.29</v>
      </c>
      <c r="V1628" s="8">
        <f>IF(ISNA(VLOOKUP(LOWER(F1628)&amp;H1628,Prices!A:C,2,0)),0,VLOOKUP(LOWER(F1628)&amp;H1628,Prices!A:C,2,0))</f>
        <v>55.33</v>
      </c>
      <c r="W1628" s="8">
        <f t="shared" si="889"/>
        <v>8890.7139999999963</v>
      </c>
      <c r="X1628" s="8">
        <f t="shared" si="890"/>
        <v>-960.00000000000091</v>
      </c>
      <c r="Y1628" s="57">
        <f t="shared" si="891"/>
        <v>0.19148640964893379</v>
      </c>
      <c r="Z1628" s="58"/>
      <c r="AA1628" s="59"/>
    </row>
    <row r="1629" spans="1:27" s="13" customFormat="1" x14ac:dyDescent="0.2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41.89</v>
      </c>
      <c r="V1629" s="13">
        <f>IF(ISNA(VLOOKUP(LOWER(F1629)&amp;H1629,Prices!A:C,2,0)),0,VLOOKUP(LOWER(F1629)&amp;H1629,Prices!A:C,2,0))</f>
        <v>42</v>
      </c>
      <c r="W1629" s="13">
        <f t="shared" si="889"/>
        <v>31837.62840000002</v>
      </c>
      <c r="X1629" s="13">
        <f t="shared" si="890"/>
        <v>-505.99999999999739</v>
      </c>
      <c r="Y1629" s="43">
        <f t="shared" si="891"/>
        <v>0.14130713689704769</v>
      </c>
      <c r="Z1629" s="49"/>
      <c r="AA1629" s="24"/>
    </row>
    <row r="1630" spans="1:27" s="13" customFormat="1" x14ac:dyDescent="0.2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36.18</v>
      </c>
      <c r="V1630" s="13">
        <f>IF(ISNA(VLOOKUP(LOWER(F1630)&amp;H1630,Prices!A:C,2,0)),0,VLOOKUP(LOWER(F1630)&amp;H1630,Prices!A:C,2,0))</f>
        <v>36</v>
      </c>
      <c r="W1630" s="13">
        <f t="shared" si="889"/>
        <v>15632.1684</v>
      </c>
      <c r="X1630" s="13">
        <f t="shared" si="890"/>
        <v>-323.99999999999949</v>
      </c>
      <c r="Y1630" s="43">
        <f t="shared" si="891"/>
        <v>0.31799846210179422</v>
      </c>
      <c r="Z1630" s="49"/>
      <c r="AA1630" s="24"/>
    </row>
    <row r="1631" spans="1:27" s="13" customFormat="1" x14ac:dyDescent="0.2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26.55</v>
      </c>
      <c r="V1631" s="13">
        <f>IF(ISNA(VLOOKUP(LOWER(F1631)&amp;H1631,Prices!A:C,2,0)),0,VLOOKUP(LOWER(F1631)&amp;H1631,Prices!A:C,2,0))</f>
        <v>28.1</v>
      </c>
      <c r="W1631" s="13">
        <f t="shared" si="889"/>
        <v>-9356.3502799999987</v>
      </c>
      <c r="X1631" s="13">
        <f t="shared" si="890"/>
        <v>-2790.0000000000014</v>
      </c>
      <c r="Y1631" s="43">
        <f t="shared" si="891"/>
        <v>-0.22668872122886075</v>
      </c>
      <c r="Z1631" s="49"/>
      <c r="AA1631" s="24"/>
    </row>
    <row r="1632" spans="1:27" s="13" customFormat="1" x14ac:dyDescent="0.2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47.4</v>
      </c>
      <c r="V1632" s="13">
        <f>IF(ISNA(VLOOKUP(LOWER(F1632)&amp;H1632,Prices!A:C,2,0)),0,VLOOKUP(LOWER(F1632)&amp;H1632,Prices!A:C,2,0))</f>
        <v>48.09</v>
      </c>
      <c r="W1632" s="13">
        <f t="shared" si="889"/>
        <v>23660.307000000004</v>
      </c>
      <c r="X1632" s="13">
        <f t="shared" si="890"/>
        <v>1035.0000000000073</v>
      </c>
      <c r="Y1632" s="43">
        <f t="shared" si="891"/>
        <v>0.48819368616527398</v>
      </c>
      <c r="Z1632" s="49"/>
      <c r="AA1632" s="24"/>
    </row>
    <row r="1633" spans="1:27" s="8" customFormat="1" x14ac:dyDescent="0.2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29.3</v>
      </c>
      <c r="V1633" s="8">
        <f>IF(ISNA(VLOOKUP(LOWER(F1633)&amp;H1633,Prices!A:C,2,0)),0,VLOOKUP(LOWER(F1633)&amp;H1633,Prices!A:C,2,0))</f>
        <v>29.47</v>
      </c>
      <c r="W1633" s="8">
        <f t="shared" si="889"/>
        <v>-2362.3062199999954</v>
      </c>
      <c r="X1633" s="8">
        <f t="shared" si="890"/>
        <v>-458.999999999995</v>
      </c>
      <c r="Y1633" s="57">
        <f t="shared" si="891"/>
        <v>-3.0559840364290183E-2</v>
      </c>
      <c r="Z1633" s="58"/>
      <c r="AA1633" s="59"/>
    </row>
    <row r="1634" spans="1:27" s="13" customFormat="1" x14ac:dyDescent="0.2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28.15</v>
      </c>
      <c r="V1634" s="13">
        <f>IF(ISNA(VLOOKUP(LOWER(F1634)&amp;H1634,Prices!A:C,2,0)),0,VLOOKUP(LOWER(F1634)&amp;H1634,Prices!A:C,2,0))</f>
        <v>28.72</v>
      </c>
      <c r="W1634" s="13">
        <f t="shared" si="889"/>
        <v>7428.9999999999945</v>
      </c>
      <c r="X1634" s="13">
        <f t="shared" si="890"/>
        <v>1140.0000000000005</v>
      </c>
      <c r="Y1634" s="43">
        <f t="shared" si="891"/>
        <v>0.14857999999999988</v>
      </c>
      <c r="Z1634" s="49"/>
      <c r="AA1634" s="24"/>
    </row>
    <row r="1635" spans="1:27" s="8" customFormat="1" x14ac:dyDescent="0.2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56.29</v>
      </c>
      <c r="V1635" s="8">
        <f>IF(ISNA(VLOOKUP(LOWER(F1635)&amp;H1635,Prices!A:C,2,0)),0,VLOOKUP(LOWER(F1635)&amp;H1635,Prices!A:C,2,0))</f>
        <v>55.33</v>
      </c>
      <c r="W1635" s="8">
        <f t="shared" si="889"/>
        <v>8950.7260000000024</v>
      </c>
      <c r="X1635" s="8">
        <f t="shared" si="890"/>
        <v>-960.00000000000091</v>
      </c>
      <c r="Y1635" s="57">
        <f t="shared" si="891"/>
        <v>0.193028380418374</v>
      </c>
      <c r="Z1635" s="58"/>
      <c r="AA1635" s="59"/>
    </row>
    <row r="1636" spans="1:27" s="13" customFormat="1" x14ac:dyDescent="0.2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28.15</v>
      </c>
      <c r="V1636" s="13">
        <f>IF(ISNA(VLOOKUP(LOWER(F1636)&amp;H1636,Prices!A:C,2,0)),0,VLOOKUP(LOWER(F1636)&amp;H1636,Prices!A:C,2,0))</f>
        <v>28.72</v>
      </c>
      <c r="W1636" s="13">
        <f t="shared" si="889"/>
        <v>6958.7282639999994</v>
      </c>
      <c r="X1636" s="13">
        <f t="shared" si="890"/>
        <v>1083.0000000000005</v>
      </c>
      <c r="Y1636" s="43">
        <f t="shared" si="891"/>
        <v>0.14619545585182819</v>
      </c>
      <c r="Z1636" s="49"/>
      <c r="AA1636" s="24"/>
    </row>
    <row r="1637" spans="1:27" s="13" customFormat="1" x14ac:dyDescent="0.2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28.15</v>
      </c>
      <c r="V1637" s="13">
        <f>IF(ISNA(VLOOKUP(LOWER(F1637)&amp;H1637,Prices!A:C,2,0)),0,VLOOKUP(LOWER(F1637)&amp;H1637,Prices!A:C,2,0))</f>
        <v>28.72</v>
      </c>
      <c r="W1637" s="13">
        <f t="shared" si="889"/>
        <v>6905.5165599999928</v>
      </c>
      <c r="X1637" s="13">
        <f t="shared" si="890"/>
        <v>1083.0000000000005</v>
      </c>
      <c r="Y1637" s="43">
        <f t="shared" si="891"/>
        <v>0.14491556618819762</v>
      </c>
      <c r="Z1637" s="49"/>
      <c r="AA1637" s="24"/>
    </row>
    <row r="1638" spans="1:27" s="13" customFormat="1" x14ac:dyDescent="0.2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605.09</v>
      </c>
      <c r="V1638" s="13">
        <f>IF(ISNA(VLOOKUP(LOWER(F1638)&amp;H1638,Prices!A:C,2,0)),0,VLOOKUP(LOWER(F1638)&amp;H1638,Prices!A:C,2,0))</f>
        <v>649.63</v>
      </c>
      <c r="W1638" s="13">
        <f t="shared" ref="W1638:W1642" si="896">IF(I1638="B",(V1638+T1638)*K1638,(V1638+T1638)*K1638)</f>
        <v>41310.508879999994</v>
      </c>
      <c r="X1638" s="13">
        <f t="shared" ref="X1638:X1642" si="897">K1638*(V1638-U1638)</f>
        <v>8907.9999999999927</v>
      </c>
      <c r="Y1638" s="43">
        <f t="shared" ref="Y1638:Y1642" si="898">W1638/O1638</f>
        <v>0.46627961623549591</v>
      </c>
      <c r="Z1638" s="49"/>
      <c r="AA1638" s="24"/>
    </row>
    <row r="1639" spans="1:27" s="13" customFormat="1" x14ac:dyDescent="0.2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47.4</v>
      </c>
      <c r="V1639" s="13">
        <f>IF(ISNA(VLOOKUP(LOWER(F1639)&amp;H1639,Prices!A:C,2,0)),0,VLOOKUP(LOWER(F1639)&amp;H1639,Prices!A:C,2,0))</f>
        <v>48.09</v>
      </c>
      <c r="W1639" s="13">
        <f t="shared" si="896"/>
        <v>-33874.856000000007</v>
      </c>
      <c r="X1639" s="13">
        <f t="shared" si="897"/>
        <v>-1380.0000000000095</v>
      </c>
      <c r="Y1639" s="43">
        <f t="shared" si="898"/>
        <v>-0.5430403334402053</v>
      </c>
      <c r="Z1639" s="49"/>
      <c r="AA1639" s="24"/>
    </row>
    <row r="1640" spans="1:27" s="8" customFormat="1" ht="28" x14ac:dyDescent="0.2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56.29</v>
      </c>
      <c r="V1640" s="8">
        <f>IF(ISNA(VLOOKUP(LOWER(F1640)&amp;H1640,Prices!A:C,2,0)),0,VLOOKUP(LOWER(F1640)&amp;H1640,Prices!A:C,2,0))</f>
        <v>55.33</v>
      </c>
      <c r="W1640" s="8">
        <f t="shared" si="896"/>
        <v>11364.995999999999</v>
      </c>
      <c r="X1640" s="8">
        <f t="shared" si="897"/>
        <v>-1152.0000000000009</v>
      </c>
      <c r="Y1640" s="57">
        <f t="shared" si="898"/>
        <v>0.20656117775354416</v>
      </c>
      <c r="Z1640" s="58" t="s">
        <v>3716</v>
      </c>
      <c r="AA1640" s="59"/>
    </row>
    <row r="1641" spans="1:27" s="8" customFormat="1" x14ac:dyDescent="0.2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29.3</v>
      </c>
      <c r="V1641" s="8">
        <f>IF(ISNA(VLOOKUP(LOWER(F1641)&amp;H1641,Prices!A:C,2,0)),0,VLOOKUP(LOWER(F1641)&amp;H1641,Prices!A:C,2,0))</f>
        <v>29.47</v>
      </c>
      <c r="W1641" s="8">
        <f t="shared" si="896"/>
        <v>2787.6491999999971</v>
      </c>
      <c r="X1641" s="8">
        <f t="shared" si="897"/>
        <v>339.99999999999631</v>
      </c>
      <c r="Y1641" s="57">
        <f t="shared" si="898"/>
        <v>4.9655311720698203E-2</v>
      </c>
      <c r="Z1641" s="58"/>
      <c r="AA1641" s="59"/>
    </row>
    <row r="1642" spans="1:27" s="13" customFormat="1" x14ac:dyDescent="0.2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32.29</v>
      </c>
      <c r="V1642" s="13">
        <f>IF(ISNA(VLOOKUP(LOWER(F1642)&amp;H1642,Prices!A:C,2,0)),0,VLOOKUP(LOWER(F1642)&amp;H1642,Prices!A:C,2,0))</f>
        <v>32.43</v>
      </c>
      <c r="W1642" s="13">
        <f t="shared" si="896"/>
        <v>-9586.7415999999957</v>
      </c>
      <c r="X1642" s="13">
        <f t="shared" si="897"/>
        <v>-560.00000000000227</v>
      </c>
      <c r="Y1642" s="43">
        <f t="shared" si="898"/>
        <v>-7.9703538410375752E-2</v>
      </c>
      <c r="Z1642" s="49"/>
      <c r="AA1642" s="24"/>
    </row>
    <row r="1643" spans="1:27" s="13" customFormat="1" ht="42" x14ac:dyDescent="0.2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28.15</v>
      </c>
      <c r="V1643" s="13">
        <f>IF(ISNA(VLOOKUP(LOWER(F1643)&amp;H1643,Prices!A:C,2,0)),0,VLOOKUP(LOWER(F1643)&amp;H1643,Prices!A:C,2,0))</f>
        <v>28.72</v>
      </c>
      <c r="W1643" s="13">
        <f t="shared" ref="W1643" si="903">IF(I1643="B",(V1643+T1643)*K1643,(V1643+T1643)*K1643)</f>
        <v>1848.69244</v>
      </c>
      <c r="X1643" s="13">
        <f t="shared" ref="X1643" si="904">K1643*(V1643-U1643)</f>
        <v>342.00000000000017</v>
      </c>
      <c r="Y1643" s="43">
        <f t="shared" ref="Y1643" si="905">W1643/O1643</f>
        <v>0.12021670178176616</v>
      </c>
      <c r="Z1643" s="49" t="s">
        <v>3714</v>
      </c>
      <c r="AA1643" s="24"/>
    </row>
    <row r="1644" spans="1:27" s="13" customFormat="1" x14ac:dyDescent="0.2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42.88</v>
      </c>
      <c r="V1644" s="13">
        <f>IF(ISNA(VLOOKUP(LOWER(F1644)&amp;H1644,Prices!A:C,2,0)),0,VLOOKUP(LOWER(F1644)&amp;H1644,Prices!A:C,2,0))</f>
        <v>43.77</v>
      </c>
      <c r="W1644" s="13">
        <f t="shared" ref="W1644:W1648" si="910">IF(I1644="B",(V1644+T1644)*K1644,(V1644+T1644)*K1644)</f>
        <v>14368.620000000012</v>
      </c>
      <c r="X1644" s="13">
        <f t="shared" ref="X1644:X1648" si="911">K1644*(V1644-U1644)</f>
        <v>1246.0000000000009</v>
      </c>
      <c r="Y1644" s="43">
        <f t="shared" ref="Y1644:Y1648" si="912">W1644/O1644</f>
        <v>0.3063671641791047</v>
      </c>
      <c r="Z1644" s="49"/>
      <c r="AA1644" s="24"/>
    </row>
    <row r="1645" spans="1:27" s="13" customFormat="1" x14ac:dyDescent="0.2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26.55</v>
      </c>
      <c r="V1645" s="13">
        <f>IF(ISNA(VLOOKUP(LOWER(F1645)&amp;H1645,Prices!A:C,2,0)),0,VLOOKUP(LOWER(F1645)&amp;H1645,Prices!A:C,2,0))</f>
        <v>28.1</v>
      </c>
      <c r="W1645" s="13">
        <f t="shared" si="910"/>
        <v>13101.284240000005</v>
      </c>
      <c r="X1645" s="13">
        <f t="shared" si="911"/>
        <v>3410.0000000000014</v>
      </c>
      <c r="Y1645" s="43">
        <f t="shared" si="912"/>
        <v>0.26897602529358638</v>
      </c>
      <c r="Z1645" s="49"/>
      <c r="AA1645" s="24"/>
    </row>
    <row r="1646" spans="1:27" s="13" customFormat="1" x14ac:dyDescent="0.2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42.88</v>
      </c>
      <c r="V1646" s="13">
        <f>IF(ISNA(VLOOKUP(LOWER(F1646)&amp;H1646,Prices!A:C,2,0)),0,VLOOKUP(LOWER(F1646)&amp;H1646,Prices!A:C,2,0))</f>
        <v>43.77</v>
      </c>
      <c r="W1646" s="13">
        <f t="shared" si="910"/>
        <v>14368.620000000012</v>
      </c>
      <c r="X1646" s="13">
        <f t="shared" si="911"/>
        <v>1246.0000000000009</v>
      </c>
      <c r="Y1646" s="43">
        <f t="shared" si="912"/>
        <v>0.3063671641791047</v>
      </c>
      <c r="Z1646" s="49"/>
      <c r="AA1646" s="24"/>
    </row>
    <row r="1647" spans="1:27" s="13" customFormat="1" x14ac:dyDescent="0.2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26.55</v>
      </c>
      <c r="V1647" s="13">
        <f>IF(ISNA(VLOOKUP(LOWER(F1647)&amp;H1647,Prices!A:C,2,0)),0,VLOOKUP(LOWER(F1647)&amp;H1647,Prices!A:C,2,0))</f>
        <v>28.1</v>
      </c>
      <c r="W1647" s="13">
        <f t="shared" si="910"/>
        <v>13101.284240000005</v>
      </c>
      <c r="X1647" s="13">
        <f t="shared" si="911"/>
        <v>3410.0000000000014</v>
      </c>
      <c r="Y1647" s="43">
        <f t="shared" si="912"/>
        <v>0.26897602529358638</v>
      </c>
      <c r="Z1647" s="49"/>
      <c r="AA1647" s="24"/>
    </row>
    <row r="1648" spans="1:27" s="13" customFormat="1" x14ac:dyDescent="0.2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28.15</v>
      </c>
      <c r="V1648" s="13">
        <f>IF(ISNA(VLOOKUP(LOWER(F1648)&amp;H1648,Prices!A:C,2,0)),0,VLOOKUP(LOWER(F1648)&amp;H1648,Prices!A:C,2,0))</f>
        <v>28.72</v>
      </c>
      <c r="W1648" s="13">
        <f t="shared" si="910"/>
        <v>-22967.675999999985</v>
      </c>
      <c r="X1648" s="13">
        <f t="shared" si="911"/>
        <v>-5130.0000000000027</v>
      </c>
      <c r="Y1648" s="43">
        <f t="shared" si="912"/>
        <v>-9.7403206106870172E-2</v>
      </c>
      <c r="Z1648" s="49" t="s">
        <v>3715</v>
      </c>
      <c r="AA1648" s="24"/>
    </row>
    <row r="1649" spans="1:27" s="13" customFormat="1" x14ac:dyDescent="0.2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32.29</v>
      </c>
      <c r="V1649" s="13">
        <f>IF(ISNA(VLOOKUP(LOWER(F1649)&amp;H1649,Prices!A:C,2,0)),0,VLOOKUP(LOWER(F1649)&amp;H1649,Prices!A:C,2,0))</f>
        <v>32.43</v>
      </c>
      <c r="W1649" s="13">
        <f t="shared" ref="W1649:W1652" si="917">IF(I1649="B",(V1649+T1649)*K1649,(V1649+T1649)*K1649)</f>
        <v>5378.0567600000022</v>
      </c>
      <c r="X1649" s="13">
        <f t="shared" ref="X1649:X1652" si="918">K1649*(V1649-U1649)</f>
        <v>238.00000000000097</v>
      </c>
      <c r="Y1649" s="43">
        <f t="shared" ref="Y1649:Y1652" si="919">W1649/O1649</f>
        <v>0.10811902939166101</v>
      </c>
      <c r="Z1649" s="49"/>
      <c r="AA1649" s="24"/>
    </row>
    <row r="1650" spans="1:27" s="13" customFormat="1" x14ac:dyDescent="0.2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47.4</v>
      </c>
      <c r="V1650" s="13">
        <f>IF(ISNA(VLOOKUP(LOWER(F1650)&amp;H1650,Prices!A:C,2,0)),0,VLOOKUP(LOWER(F1650)&amp;H1650,Prices!A:C,2,0))</f>
        <v>48.09</v>
      </c>
      <c r="W1650" s="13">
        <f t="shared" si="917"/>
        <v>-23383.572000000007</v>
      </c>
      <c r="X1650" s="13">
        <f t="shared" si="918"/>
        <v>-1035.0000000000073</v>
      </c>
      <c r="Y1650" s="43">
        <f t="shared" si="919"/>
        <v>-0.47907338660110649</v>
      </c>
      <c r="Z1650" s="49"/>
      <c r="AA1650" s="24"/>
    </row>
    <row r="1651" spans="1:27" s="8" customFormat="1" x14ac:dyDescent="0.2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56.29</v>
      </c>
      <c r="V1651" s="8">
        <f>IF(ISNA(VLOOKUP(LOWER(F1651)&amp;H1651,Prices!A:C,2,0)),0,VLOOKUP(LOWER(F1651)&amp;H1651,Prices!A:C,2,0))</f>
        <v>55.33</v>
      </c>
      <c r="W1651" s="8">
        <f t="shared" si="917"/>
        <v>-16553.063999999991</v>
      </c>
      <c r="X1651" s="8">
        <f t="shared" si="918"/>
        <v>1920.0000000000018</v>
      </c>
      <c r="Y1651" s="57">
        <f t="shared" si="919"/>
        <v>-0.17568524729356816</v>
      </c>
      <c r="Z1651" s="58"/>
      <c r="AA1651" s="59"/>
    </row>
    <row r="1652" spans="1:27" s="13" customFormat="1" x14ac:dyDescent="0.2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13.32</v>
      </c>
      <c r="W1652" s="13">
        <f t="shared" si="917"/>
        <v>4550.7888000000057</v>
      </c>
      <c r="X1652" s="13">
        <f t="shared" si="918"/>
        <v>-266.00000000000108</v>
      </c>
      <c r="Y1652" s="43">
        <f t="shared" si="919"/>
        <v>9.8809900990099134E-2</v>
      </c>
      <c r="Z1652" s="49"/>
      <c r="AA1652" s="24"/>
    </row>
    <row r="1653" spans="1:27" s="8" customFormat="1" x14ac:dyDescent="0.2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29.3</v>
      </c>
      <c r="V1653" s="8">
        <f>IF(ISNA(VLOOKUP(LOWER(F1653)&amp;H1653,Prices!A:C,2,0)),0,VLOOKUP(LOWER(F1653)&amp;H1653,Prices!A:C,2,0))</f>
        <v>29.47</v>
      </c>
      <c r="W1653" s="8">
        <f t="shared" ref="W1653:W1662" si="924">IF(I1653="B",(V1653+T1653)*K1653,(V1653+T1653)*K1653)</f>
        <v>-8994.1980599999861</v>
      </c>
      <c r="X1653" s="8">
        <f t="shared" ref="X1653:X1662" si="925">K1653*(V1653-U1653)</f>
        <v>-798.99999999999136</v>
      </c>
      <c r="Y1653" s="57">
        <f t="shared" ref="Y1653:Y1662" si="926">W1653/O1653</f>
        <v>-6.9360607528166904E-2</v>
      </c>
      <c r="Z1653" s="58"/>
      <c r="AA1653" s="59"/>
    </row>
    <row r="1654" spans="1:27" s="8" customFormat="1" x14ac:dyDescent="0.2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27.51</v>
      </c>
      <c r="V1654" s="8">
        <f>IF(ISNA(VLOOKUP(LOWER(F1654)&amp;H1654,Prices!A:C,2,0)),0,VLOOKUP(LOWER(F1654)&amp;H1654,Prices!A:C,2,0))</f>
        <v>27.51</v>
      </c>
      <c r="W1654" s="8">
        <f t="shared" si="924"/>
        <v>-2700.3368000000023</v>
      </c>
      <c r="X1654" s="8">
        <f t="shared" si="925"/>
        <v>0</v>
      </c>
      <c r="Y1654" s="57">
        <f t="shared" si="926"/>
        <v>-0.10870921095008061</v>
      </c>
      <c r="Z1654" s="58"/>
      <c r="AA1654" s="59"/>
    </row>
    <row r="1655" spans="1:27" s="8" customFormat="1" x14ac:dyDescent="0.2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56.29</v>
      </c>
      <c r="V1655" s="8">
        <f>IF(ISNA(VLOOKUP(LOWER(F1655)&amp;H1655,Prices!A:C,2,0)),0,VLOOKUP(LOWER(F1655)&amp;H1655,Prices!A:C,2,0))</f>
        <v>55.33</v>
      </c>
      <c r="W1655" s="8">
        <f t="shared" si="924"/>
        <v>-18392.7994</v>
      </c>
      <c r="X1655" s="8">
        <f t="shared" si="925"/>
        <v>2208.0000000000018</v>
      </c>
      <c r="Y1655" s="57">
        <f t="shared" si="926"/>
        <v>-0.16874592328229218</v>
      </c>
      <c r="Z1655" s="58"/>
      <c r="AA1655" s="59"/>
    </row>
    <row r="1656" spans="1:27" s="13" customFormat="1" x14ac:dyDescent="0.2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605.09</v>
      </c>
      <c r="V1656" s="13">
        <f>IF(ISNA(VLOOKUP(LOWER(F1656)&amp;H1656,Prices!A:C,2,0)),0,VLOOKUP(LOWER(F1656)&amp;H1656,Prices!A:C,2,0))</f>
        <v>649.63</v>
      </c>
      <c r="W1656" s="13">
        <f t="shared" si="924"/>
        <v>-40273.507639999989</v>
      </c>
      <c r="X1656" s="13">
        <f t="shared" si="925"/>
        <v>-8907.9999999999927</v>
      </c>
      <c r="Y1656" s="43">
        <f t="shared" si="926"/>
        <v>-0.44866990084891145</v>
      </c>
      <c r="Z1656" s="49"/>
      <c r="AA1656" s="24"/>
    </row>
    <row r="1657" spans="1:27" s="8" customFormat="1" x14ac:dyDescent="0.2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29.3</v>
      </c>
      <c r="V1657" s="8">
        <f>IF(ISNA(VLOOKUP(LOWER(F1657)&amp;H1657,Prices!A:C,2,0)),0,VLOOKUP(LOWER(F1657)&amp;H1657,Prices!A:C,2,0))</f>
        <v>29.47</v>
      </c>
      <c r="W1657" s="8">
        <f t="shared" si="924"/>
        <v>4291.2763199999972</v>
      </c>
      <c r="X1657" s="8">
        <f t="shared" si="925"/>
        <v>305.9999999999967</v>
      </c>
      <c r="Y1657" s="57">
        <f t="shared" si="926"/>
        <v>8.8037016248153563E-2</v>
      </c>
      <c r="Z1657" s="58"/>
      <c r="AA1657" s="59"/>
    </row>
    <row r="1658" spans="1:27" s="8" customFormat="1" x14ac:dyDescent="0.2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29.3</v>
      </c>
      <c r="V1658" s="8">
        <f>IF(ISNA(VLOOKUP(LOWER(F1658)&amp;H1658,Prices!A:C,2,0)),0,VLOOKUP(LOWER(F1658)&amp;H1658,Prices!A:C,2,0))</f>
        <v>29.47</v>
      </c>
      <c r="W1658" s="8">
        <f t="shared" si="924"/>
        <v>1898.5665599999975</v>
      </c>
      <c r="X1658" s="8">
        <f t="shared" si="925"/>
        <v>135.99999999999852</v>
      </c>
      <c r="Y1658" s="57">
        <f t="shared" si="926"/>
        <v>8.7604584717607861E-2</v>
      </c>
      <c r="Z1658" s="58"/>
      <c r="AA1658" s="59"/>
    </row>
    <row r="1659" spans="1:27" s="8" customFormat="1" x14ac:dyDescent="0.2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29.3</v>
      </c>
      <c r="V1659" s="8">
        <f>IF(ISNA(VLOOKUP(LOWER(F1659)&amp;H1659,Prices!A:C,2,0)),0,VLOOKUP(LOWER(F1659)&amp;H1659,Prices!A:C,2,0))</f>
        <v>29.47</v>
      </c>
      <c r="W1659" s="8">
        <f t="shared" si="924"/>
        <v>4309.2802799999954</v>
      </c>
      <c r="X1659" s="8">
        <f t="shared" si="925"/>
        <v>305.9999999999967</v>
      </c>
      <c r="Y1659" s="57">
        <f t="shared" si="926"/>
        <v>8.843903213889906E-2</v>
      </c>
      <c r="Z1659" s="58"/>
      <c r="AA1659" s="59"/>
    </row>
    <row r="1660" spans="1:27" s="13" customFormat="1" x14ac:dyDescent="0.2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28.15</v>
      </c>
      <c r="V1660" s="13">
        <f>IF(ISNA(VLOOKUP(LOWER(F1660)&amp;H1660,Prices!A:C,2,0)),0,VLOOKUP(LOWER(F1660)&amp;H1660,Prices!A:C,2,0))</f>
        <v>28.72</v>
      </c>
      <c r="W1660" s="13">
        <f t="shared" si="924"/>
        <v>-8832.0821000000014</v>
      </c>
      <c r="X1660" s="13">
        <f t="shared" si="925"/>
        <v>-2565.0000000000014</v>
      </c>
      <c r="Y1660" s="43">
        <f t="shared" si="926"/>
        <v>-7.3261848119115763E-2</v>
      </c>
      <c r="Z1660" s="49"/>
      <c r="AA1660" s="24"/>
    </row>
    <row r="1661" spans="1:27" s="13" customFormat="1" x14ac:dyDescent="0.2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26.55</v>
      </c>
      <c r="V1661" s="13">
        <f>IF(ISNA(VLOOKUP(LOWER(F1661)&amp;H1661,Prices!A:C,2,0)),0,VLOOKUP(LOWER(F1661)&amp;H1661,Prices!A:C,2,0))</f>
        <v>28.1</v>
      </c>
      <c r="W1661" s="13">
        <f t="shared" si="924"/>
        <v>12730.438800000002</v>
      </c>
      <c r="X1661" s="13">
        <f t="shared" si="925"/>
        <v>3100.0000000000014</v>
      </c>
      <c r="Y1661" s="43">
        <f t="shared" si="926"/>
        <v>0.29292312011044641</v>
      </c>
      <c r="Z1661" s="49"/>
      <c r="AA1661" s="24"/>
    </row>
    <row r="1662" spans="1:27" s="13" customFormat="1" x14ac:dyDescent="0.2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26.55</v>
      </c>
      <c r="V1662" s="13">
        <f>IF(ISNA(VLOOKUP(LOWER(F1662)&amp;H1662,Prices!A:C,2,0)),0,VLOOKUP(LOWER(F1662)&amp;H1662,Prices!A:C,2,0))</f>
        <v>28.1</v>
      </c>
      <c r="W1662" s="13">
        <f t="shared" si="924"/>
        <v>14663.009680000008</v>
      </c>
      <c r="X1662" s="13">
        <f t="shared" si="925"/>
        <v>3565.0000000000018</v>
      </c>
      <c r="Y1662" s="43">
        <f t="shared" si="926"/>
        <v>0.2935184898710867</v>
      </c>
      <c r="Z1662" s="49"/>
      <c r="AA1662" s="24"/>
    </row>
    <row r="1663" spans="1:27" s="13" customFormat="1" x14ac:dyDescent="0.2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32.29</v>
      </c>
      <c r="V1663" s="13">
        <f>IF(ISNA(VLOOKUP(LOWER(F1663)&amp;H1663,Prices!A:C,2,0)),0,VLOOKUP(LOWER(F1663)&amp;H1663,Prices!A:C,2,0))</f>
        <v>32.43</v>
      </c>
      <c r="W1663" s="13">
        <f t="shared" ref="W1663:W1667" si="931">IF(I1663="B",(V1663+T1663)*K1663,(V1663+T1663)*K1663)</f>
        <v>4340.8286200000002</v>
      </c>
      <c r="X1663" s="13">
        <f t="shared" ref="X1663:X1667" si="932">K1663*(V1663-U1663)</f>
        <v>238.00000000000097</v>
      </c>
      <c r="Y1663" s="43">
        <f t="shared" ref="Y1663:Y1667" si="933">W1663/O1663</f>
        <v>8.5484720455306334E-2</v>
      </c>
      <c r="Z1663" s="49"/>
      <c r="AA1663" s="24"/>
    </row>
    <row r="1664" spans="1:27" s="13" customFormat="1" x14ac:dyDescent="0.2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32.29</v>
      </c>
      <c r="V1664" s="13">
        <f>IF(ISNA(VLOOKUP(LOWER(F1664)&amp;H1664,Prices!A:C,2,0)),0,VLOOKUP(LOWER(F1664)&amp;H1664,Prices!A:C,2,0))</f>
        <v>32.43</v>
      </c>
      <c r="W1664" s="13">
        <f t="shared" si="931"/>
        <v>5066.8484000000053</v>
      </c>
      <c r="X1664" s="13">
        <f t="shared" si="932"/>
        <v>280.00000000000114</v>
      </c>
      <c r="Y1664" s="43">
        <f t="shared" si="933"/>
        <v>8.4758253596520658E-2</v>
      </c>
      <c r="Z1664" s="49"/>
      <c r="AA1664" s="24"/>
    </row>
    <row r="1665" spans="1:27" s="8" customFormat="1" x14ac:dyDescent="0.2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27.51</v>
      </c>
      <c r="V1665" s="8">
        <f>IF(ISNA(VLOOKUP(LOWER(F1665)&amp;H1665,Prices!A:C,2,0)),0,VLOOKUP(LOWER(F1665)&amp;H1665,Prices!A:C,2,0))</f>
        <v>27.51</v>
      </c>
      <c r="W1665" s="8">
        <f t="shared" si="931"/>
        <v>6442.8950400000103</v>
      </c>
      <c r="X1665" s="8">
        <f t="shared" si="932"/>
        <v>0</v>
      </c>
      <c r="Y1665" s="57">
        <f t="shared" si="933"/>
        <v>0.10816033843674473</v>
      </c>
      <c r="Z1665" s="58"/>
      <c r="AA1665" s="59"/>
    </row>
    <row r="1666" spans="1:27" s="8" customFormat="1" x14ac:dyDescent="0.2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56.29</v>
      </c>
      <c r="V1666" s="8">
        <f>IF(ISNA(VLOOKUP(LOWER(F1666)&amp;H1666,Prices!A:C,2,0)),0,VLOOKUP(LOWER(F1666)&amp;H1666,Prices!A:C,2,0))</f>
        <v>55.33</v>
      </c>
      <c r="W1666" s="8">
        <f t="shared" si="931"/>
        <v>-5846.1527999999926</v>
      </c>
      <c r="X1666" s="8">
        <f t="shared" si="932"/>
        <v>768.00000000000068</v>
      </c>
      <c r="Y1666" s="57">
        <f t="shared" si="933"/>
        <v>-0.15199024542429265</v>
      </c>
      <c r="Z1666" s="58"/>
      <c r="AA1666" s="59"/>
    </row>
    <row r="1667" spans="1:27" s="13" customFormat="1" x14ac:dyDescent="0.2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26.55</v>
      </c>
      <c r="V1667" s="13">
        <f>IF(ISNA(VLOOKUP(LOWER(F1667)&amp;H1667,Prices!A:C,2,0)),0,VLOOKUP(LOWER(F1667)&amp;H1667,Prices!A:C,2,0))</f>
        <v>28.1</v>
      </c>
      <c r="W1667" s="13">
        <f t="shared" si="931"/>
        <v>-19661.1227</v>
      </c>
      <c r="X1667" s="13">
        <f t="shared" si="932"/>
        <v>-5425.0000000000027</v>
      </c>
      <c r="Y1667" s="43">
        <f t="shared" si="933"/>
        <v>-0.24955413720885955</v>
      </c>
      <c r="Z1667" s="49"/>
      <c r="AA1667" s="24"/>
    </row>
    <row r="1668" spans="1:27" s="13" customFormat="1" x14ac:dyDescent="0.2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32.29</v>
      </c>
      <c r="V1668" s="13">
        <f>IF(ISNA(VLOOKUP(LOWER(F1668)&amp;H1668,Prices!A:C,2,0)),0,VLOOKUP(LOWER(F1668)&amp;H1668,Prices!A:C,2,0))</f>
        <v>32.43</v>
      </c>
      <c r="W1668" s="13">
        <f t="shared" ref="W1668:W1672" si="941">IF(I1668="B",(V1668+T1668)*K1668,(V1668+T1668)*K1668)</f>
        <v>-7649.8385600000001</v>
      </c>
      <c r="X1668" s="13">
        <f t="shared" ref="X1668:X1672" si="942">K1668*(V1668-U1668)</f>
        <v>-658.00000000000273</v>
      </c>
      <c r="Y1668" s="43">
        <f t="shared" ref="Y1668:Y1672" si="943">W1668/O1668</f>
        <v>-5.2776434031514753E-2</v>
      </c>
      <c r="Z1668" s="49"/>
      <c r="AA1668" s="24"/>
    </row>
    <row r="1669" spans="1:27" s="13" customFormat="1" x14ac:dyDescent="0.2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42.88</v>
      </c>
      <c r="V1669" s="13">
        <f>IF(ISNA(VLOOKUP(LOWER(F1669)&amp;H1669,Prices!A:C,2,0)),0,VLOOKUP(LOWER(F1669)&amp;H1669,Prices!A:C,2,0))</f>
        <v>43.77</v>
      </c>
      <c r="W1669" s="13">
        <f t="shared" si="941"/>
        <v>-23499.528000000028</v>
      </c>
      <c r="X1669" s="13">
        <f t="shared" si="942"/>
        <v>-2670.0000000000018</v>
      </c>
      <c r="Y1669" s="43">
        <f t="shared" si="943"/>
        <v>-0.21770917176209034</v>
      </c>
      <c r="Z1669" s="49"/>
      <c r="AA1669" s="24"/>
    </row>
    <row r="1670" spans="1:27" s="8" customFormat="1" x14ac:dyDescent="0.2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27.51</v>
      </c>
      <c r="V1670" s="8">
        <f>IF(ISNA(VLOOKUP(LOWER(F1670)&amp;H1670,Prices!A:C,2,0)),0,VLOOKUP(LOWER(F1670)&amp;H1670,Prices!A:C,2,0))</f>
        <v>27.51</v>
      </c>
      <c r="W1670" s="8">
        <f t="shared" si="941"/>
        <v>-5153.9918000000089</v>
      </c>
      <c r="X1670" s="8">
        <f t="shared" si="942"/>
        <v>0</v>
      </c>
      <c r="Y1670" s="57">
        <f t="shared" si="943"/>
        <v>-8.8571778656126629E-2</v>
      </c>
      <c r="Z1670" s="58" t="s">
        <v>3749</v>
      </c>
      <c r="AA1670" s="59"/>
    </row>
    <row r="1671" spans="1:27" s="8" customFormat="1" x14ac:dyDescent="0.2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56.29</v>
      </c>
      <c r="V1671" s="8">
        <f>IF(ISNA(VLOOKUP(LOWER(F1671)&amp;H1671,Prices!A:C,2,0)),0,VLOOKUP(LOWER(F1671)&amp;H1671,Prices!A:C,2,0))</f>
        <v>55.33</v>
      </c>
      <c r="W1671" s="8">
        <f t="shared" si="941"/>
        <v>-5558.5003999999972</v>
      </c>
      <c r="X1671" s="8">
        <f t="shared" si="942"/>
        <v>768.00000000000068</v>
      </c>
      <c r="Y1671" s="57">
        <f t="shared" si="943"/>
        <v>-0.14343776837324518</v>
      </c>
      <c r="Z1671" s="58" t="s">
        <v>3749</v>
      </c>
      <c r="AA1671" s="59"/>
    </row>
    <row r="1672" spans="1:27" s="13" customFormat="1" x14ac:dyDescent="0.2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36.18</v>
      </c>
      <c r="V1672" s="13">
        <f>IF(ISNA(VLOOKUP(LOWER(F1672)&amp;H1672,Prices!A:C,2,0)),0,VLOOKUP(LOWER(F1672)&amp;H1672,Prices!A:C,2,0))</f>
        <v>36</v>
      </c>
      <c r="W1672" s="13">
        <f t="shared" si="941"/>
        <v>-16890.4912</v>
      </c>
      <c r="X1672" s="13">
        <f t="shared" si="942"/>
        <v>485.9999999999992</v>
      </c>
      <c r="Y1672" s="43">
        <f t="shared" si="943"/>
        <v>-0.21006505982140636</v>
      </c>
      <c r="Z1672" s="49"/>
      <c r="AA1672" s="24"/>
    </row>
    <row r="1673" spans="1:27" s="13" customFormat="1" x14ac:dyDescent="0.2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42.88</v>
      </c>
      <c r="V1673" s="13">
        <f>IF(ISNA(VLOOKUP(LOWER(F1673)&amp;H1673,Prices!A:C,2,0)),0,VLOOKUP(LOWER(F1673)&amp;H1673,Prices!A:C,2,0))</f>
        <v>43.77</v>
      </c>
      <c r="W1673" s="13">
        <f t="shared" ref="W1673:W1679" si="948">IF(I1673="B",(V1673+T1673)*K1673,(V1673+T1673)*K1673)</f>
        <v>10013.624400000006</v>
      </c>
      <c r="X1673" s="13">
        <f t="shared" ref="X1673:X1679" si="949">K1673*(V1673-U1673)</f>
        <v>1157.0000000000007</v>
      </c>
      <c r="Y1673" s="43">
        <f t="shared" ref="Y1673:Y1679" si="950">W1673/O1673</f>
        <v>0.21361031613976719</v>
      </c>
      <c r="Z1673" s="49"/>
      <c r="AA1673" s="24"/>
    </row>
    <row r="1674" spans="1:27" s="13" customFormat="1" x14ac:dyDescent="0.2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42.88</v>
      </c>
      <c r="V1674" s="13">
        <f>IF(ISNA(VLOOKUP(LOWER(F1674)&amp;H1674,Prices!A:C,2,0)),0,VLOOKUP(LOWER(F1674)&amp;H1674,Prices!A:C,2,0))</f>
        <v>43.77</v>
      </c>
      <c r="W1674" s="13">
        <f t="shared" si="948"/>
        <v>10039.629600000007</v>
      </c>
      <c r="X1674" s="13">
        <f t="shared" si="949"/>
        <v>1157.0000000000007</v>
      </c>
      <c r="Y1674" s="43">
        <f t="shared" si="950"/>
        <v>0.21428390677025544</v>
      </c>
      <c r="Z1674" s="49"/>
      <c r="AA1674" s="24"/>
    </row>
    <row r="1675" spans="1:27" s="13" customFormat="1" x14ac:dyDescent="0.2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13.32</v>
      </c>
      <c r="W1675" s="13">
        <f t="shared" si="948"/>
        <v>3670.0800000000058</v>
      </c>
      <c r="X1675" s="13">
        <f t="shared" si="949"/>
        <v>-280.00000000000114</v>
      </c>
      <c r="Y1675" s="43">
        <f t="shared" si="950"/>
        <v>7.3993548387096889E-2</v>
      </c>
      <c r="Z1675" s="49"/>
      <c r="AA1675" s="24"/>
    </row>
    <row r="1676" spans="1:27" s="13" customFormat="1" x14ac:dyDescent="0.2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42.88</v>
      </c>
      <c r="V1676" s="13">
        <f>IF(ISNA(VLOOKUP(LOWER(F1676)&amp;H1676,Prices!A:C,2,0)),0,VLOOKUP(LOWER(F1676)&amp;H1676,Prices!A:C,2,0))</f>
        <v>43.77</v>
      </c>
      <c r="W1676" s="13">
        <f t="shared" si="948"/>
        <v>9844.590600000005</v>
      </c>
      <c r="X1676" s="13">
        <f t="shared" si="949"/>
        <v>1157.0000000000007</v>
      </c>
      <c r="Y1676" s="43">
        <f t="shared" si="950"/>
        <v>0.20925012434374146</v>
      </c>
      <c r="Z1676" s="49"/>
      <c r="AA1676" s="24"/>
    </row>
    <row r="1677" spans="1:27" s="13" customFormat="1" x14ac:dyDescent="0.2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13.32</v>
      </c>
      <c r="W1677" s="13">
        <f t="shared" si="948"/>
        <v>3710.0880000000061</v>
      </c>
      <c r="X1677" s="13">
        <f t="shared" si="949"/>
        <v>-280.00000000000114</v>
      </c>
      <c r="Y1677" s="43">
        <f t="shared" si="950"/>
        <v>7.4860532687651457E-2</v>
      </c>
      <c r="Z1677" s="49"/>
      <c r="AA1677" s="24"/>
    </row>
    <row r="1678" spans="1:27" s="13" customFormat="1" x14ac:dyDescent="0.2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32.29</v>
      </c>
      <c r="V1678" s="13">
        <f>IF(ISNA(VLOOKUP(LOWER(F1678)&amp;H1678,Prices!A:C,2,0)),0,VLOOKUP(LOWER(F1678)&amp;H1678,Prices!A:C,2,0))</f>
        <v>32.43</v>
      </c>
      <c r="W1678" s="13">
        <f t="shared" si="948"/>
        <v>2421.1196800000039</v>
      </c>
      <c r="X1678" s="13">
        <f t="shared" si="949"/>
        <v>224.00000000000091</v>
      </c>
      <c r="Y1678" s="43">
        <f t="shared" si="950"/>
        <v>4.8955024263992314E-2</v>
      </c>
      <c r="Z1678" s="49"/>
      <c r="AA1678" s="24"/>
    </row>
    <row r="1679" spans="1:27" s="13" customFormat="1" x14ac:dyDescent="0.2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26.55</v>
      </c>
      <c r="V1679" s="13">
        <f>IF(ISNA(VLOOKUP(LOWER(F1679)&amp;H1679,Prices!A:C,2,0)),0,VLOOKUP(LOWER(F1679)&amp;H1679,Prices!A:C,2,0))</f>
        <v>28.1</v>
      </c>
      <c r="W1679" s="13">
        <f t="shared" si="948"/>
        <v>11224.489500000009</v>
      </c>
      <c r="X1679" s="13">
        <f t="shared" si="949"/>
        <v>3255.0000000000014</v>
      </c>
      <c r="Y1679" s="43">
        <f t="shared" si="950"/>
        <v>0.23494483516483536</v>
      </c>
      <c r="Z1679" s="49"/>
      <c r="AA1679" s="24"/>
    </row>
    <row r="1680" spans="1:27" s="13" customFormat="1" x14ac:dyDescent="0.2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42.88</v>
      </c>
      <c r="V1680" s="13">
        <f>IF(ISNA(VLOOKUP(LOWER(F1680)&amp;H1680,Prices!A:C,2,0)),0,VLOOKUP(LOWER(F1680)&amp;H1680,Prices!A:C,2,0))</f>
        <v>43.77</v>
      </c>
      <c r="W1680" s="13">
        <f t="shared" ref="W1680:W1687" si="956">IF(I1680="B",(V1680+T1680)*K1680,(V1680+T1680)*K1680)</f>
        <v>-12490.168000000011</v>
      </c>
      <c r="X1680" s="13">
        <f t="shared" ref="X1680:X1687" si="957">K1680*(V1680-U1680)</f>
        <v>-1780.0000000000011</v>
      </c>
      <c r="Y1680" s="43">
        <f t="shared" ref="Y1680:Y1687" si="958">W1680/O1680</f>
        <v>-0.16622528613255272</v>
      </c>
      <c r="Z1680" s="49"/>
      <c r="AA1680" s="24"/>
    </row>
    <row r="1681" spans="1:27" s="8" customFormat="1" x14ac:dyDescent="0.2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56.29</v>
      </c>
      <c r="V1681" s="8">
        <f>IF(ISNA(VLOOKUP(LOWER(F1681)&amp;H1681,Prices!A:C,2,0)),0,VLOOKUP(LOWER(F1681)&amp;H1681,Prices!A:C,2,0))</f>
        <v>55.33</v>
      </c>
      <c r="W1681" s="8">
        <f t="shared" si="956"/>
        <v>5960.127999999997</v>
      </c>
      <c r="X1681" s="8">
        <f t="shared" si="957"/>
        <v>-960.00000000000091</v>
      </c>
      <c r="Y1681" s="57">
        <f t="shared" si="958"/>
        <v>0.12074813614262554</v>
      </c>
      <c r="Z1681" s="58"/>
      <c r="AA1681" s="59"/>
    </row>
    <row r="1682" spans="1:27" s="13" customFormat="1" x14ac:dyDescent="0.2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13.32</v>
      </c>
      <c r="W1682" s="13">
        <f t="shared" si="956"/>
        <v>4070.1600000000012</v>
      </c>
      <c r="X1682" s="13">
        <f t="shared" si="957"/>
        <v>-280.00000000000114</v>
      </c>
      <c r="Y1682" s="43">
        <f t="shared" si="958"/>
        <v>8.2726829268292709E-2</v>
      </c>
      <c r="Z1682" s="49"/>
      <c r="AA1682" s="24"/>
    </row>
    <row r="1683" spans="1:27" s="13" customFormat="1" x14ac:dyDescent="0.2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36.18</v>
      </c>
      <c r="V1683" s="13">
        <f>IF(ISNA(VLOOKUP(LOWER(F1683)&amp;H1683,Prices!A:C,2,0)),0,VLOOKUP(LOWER(F1683)&amp;H1683,Prices!A:C,2,0))</f>
        <v>36</v>
      </c>
      <c r="W1683" s="13">
        <f t="shared" si="956"/>
        <v>8758.2335999999996</v>
      </c>
      <c r="X1683" s="13">
        <f t="shared" si="957"/>
        <v>-287.99999999999955</v>
      </c>
      <c r="Y1683" s="43">
        <f t="shared" si="958"/>
        <v>0.17935439056356486</v>
      </c>
      <c r="Z1683" s="49"/>
      <c r="AA1683" s="24"/>
    </row>
    <row r="1684" spans="1:27" s="13" customFormat="1" x14ac:dyDescent="0.2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36.18</v>
      </c>
      <c r="V1684" s="13">
        <f>IF(ISNA(VLOOKUP(LOWER(F1684)&amp;H1684,Prices!A:C,2,0)),0,VLOOKUP(LOWER(F1684)&amp;H1684,Prices!A:C,2,0))</f>
        <v>36</v>
      </c>
      <c r="W1684" s="13">
        <f t="shared" si="956"/>
        <v>8710.2240000000002</v>
      </c>
      <c r="X1684" s="13">
        <f t="shared" si="957"/>
        <v>-287.99999999999955</v>
      </c>
      <c r="Y1684" s="43">
        <f t="shared" si="958"/>
        <v>0.17819607201309329</v>
      </c>
      <c r="Z1684" s="49"/>
      <c r="AA1684" s="24"/>
    </row>
    <row r="1685" spans="1:27" s="13" customFormat="1" x14ac:dyDescent="0.2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47.4</v>
      </c>
      <c r="V1685" s="13">
        <f>IF(ISNA(VLOOKUP(LOWER(F1685)&amp;H1685,Prices!A:C,2,0)),0,VLOOKUP(LOWER(F1685)&amp;H1685,Prices!A:C,2,0))</f>
        <v>48.09</v>
      </c>
      <c r="W1685" s="13">
        <f t="shared" si="956"/>
        <v>26677.948800000002</v>
      </c>
      <c r="X1685" s="13">
        <f t="shared" si="957"/>
        <v>1104.0000000000077</v>
      </c>
      <c r="Y1685" s="43">
        <f t="shared" si="958"/>
        <v>0.53084106972301814</v>
      </c>
      <c r="Z1685" s="49"/>
      <c r="AA1685" s="24"/>
    </row>
    <row r="1686" spans="1:27" s="13" customFormat="1" x14ac:dyDescent="0.2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36.18</v>
      </c>
      <c r="V1686" s="13">
        <f>IF(ISNA(VLOOKUP(LOWER(F1686)&amp;H1686,Prices!A:C,2,0)),0,VLOOKUP(LOWER(F1686)&amp;H1686,Prices!A:C,2,0))</f>
        <v>36</v>
      </c>
      <c r="W1686" s="13">
        <f t="shared" si="956"/>
        <v>8358.1535999999978</v>
      </c>
      <c r="X1686" s="13">
        <f t="shared" si="957"/>
        <v>-287.99999999999955</v>
      </c>
      <c r="Y1686" s="43">
        <f t="shared" si="958"/>
        <v>0.16977075073123168</v>
      </c>
      <c r="Z1686" s="49"/>
      <c r="AA1686" s="24"/>
    </row>
    <row r="1687" spans="1:27" s="13" customFormat="1" x14ac:dyDescent="0.2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47.4</v>
      </c>
      <c r="V1687" s="13">
        <f>IF(ISNA(VLOOKUP(LOWER(F1687)&amp;H1687,Prices!A:C,2,0)),0,VLOOKUP(LOWER(F1687)&amp;H1687,Prices!A:C,2,0))</f>
        <v>48.09</v>
      </c>
      <c r="W1687" s="13">
        <f t="shared" si="956"/>
        <v>32467.260000000009</v>
      </c>
      <c r="X1687" s="13">
        <f t="shared" si="957"/>
        <v>1380.0000000000095</v>
      </c>
      <c r="Y1687" s="43">
        <f t="shared" si="958"/>
        <v>0.50969010989010999</v>
      </c>
      <c r="Z1687" s="49"/>
      <c r="AA1687" s="24"/>
    </row>
    <row r="1688" spans="1:27" s="13" customFormat="1" x14ac:dyDescent="0.2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47.4</v>
      </c>
      <c r="V1688" s="13">
        <f>IF(ISNA(VLOOKUP(LOWER(F1688)&amp;H1688,Prices!A:C,2,0)),0,VLOOKUP(LOWER(F1688)&amp;H1688,Prices!A:C,2,0))</f>
        <v>48.09</v>
      </c>
      <c r="W1688" s="13">
        <f t="shared" ref="W1688:W1692" si="963">IF(I1688="B",(V1688+T1688)*K1688,(V1688+T1688)*K1688)</f>
        <v>-32276.776000000013</v>
      </c>
      <c r="X1688" s="13">
        <f t="shared" ref="X1688:X1692" si="964">K1688*(V1688-U1688)</f>
        <v>-1380.0000000000095</v>
      </c>
      <c r="Y1688" s="43">
        <f t="shared" ref="Y1688:Y1692" si="965">W1688/O1688</f>
        <v>-0.50448227571115989</v>
      </c>
      <c r="Z1688" s="49"/>
      <c r="AA1688" s="24"/>
    </row>
    <row r="1689" spans="1:27" s="13" customFormat="1" x14ac:dyDescent="0.2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605.09</v>
      </c>
      <c r="V1689" s="13">
        <f>IF(ISNA(VLOOKUP(LOWER(F1689)&amp;H1689,Prices!A:C,2,0)),0,VLOOKUP(LOWER(F1689)&amp;H1689,Prices!A:C,2,0))</f>
        <v>649.63</v>
      </c>
      <c r="W1689" s="13">
        <f t="shared" si="963"/>
        <v>-53186.092720000022</v>
      </c>
      <c r="X1689" s="13">
        <f t="shared" si="964"/>
        <v>-13361.999999999989</v>
      </c>
      <c r="Y1689" s="43">
        <f t="shared" si="965"/>
        <v>-0.37487730638021949</v>
      </c>
      <c r="Z1689" s="49"/>
      <c r="AA1689" s="24"/>
    </row>
    <row r="1690" spans="1:27" s="13" customFormat="1" x14ac:dyDescent="0.2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32.29</v>
      </c>
      <c r="V1690" s="13">
        <f>IF(ISNA(VLOOKUP(LOWER(F1690)&amp;H1690,Prices!A:C,2,0)),0,VLOOKUP(LOWER(F1690)&amp;H1690,Prices!A:C,2,0))</f>
        <v>32.43</v>
      </c>
      <c r="W1690" s="13">
        <f t="shared" si="963"/>
        <v>651.40224000000376</v>
      </c>
      <c r="X1690" s="13">
        <f t="shared" si="964"/>
        <v>-434.00000000000176</v>
      </c>
      <c r="Y1690" s="43">
        <f t="shared" si="965"/>
        <v>6.4299190587120839E-3</v>
      </c>
      <c r="Z1690" s="49"/>
      <c r="AA1690" s="24"/>
    </row>
    <row r="1691" spans="1:27" s="13" customFormat="1" x14ac:dyDescent="0.2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47.4</v>
      </c>
      <c r="V1691" s="13">
        <f>IF(ISNA(VLOOKUP(LOWER(F1691)&amp;H1691,Prices!A:C,2,0)),0,VLOOKUP(LOWER(F1691)&amp;H1691,Prices!A:C,2,0))</f>
        <v>48.09</v>
      </c>
      <c r="W1691" s="13">
        <f t="shared" si="963"/>
        <v>26661.945600000006</v>
      </c>
      <c r="X1691" s="13">
        <f t="shared" si="964"/>
        <v>1104.0000000000077</v>
      </c>
      <c r="Y1691" s="43">
        <f t="shared" si="965"/>
        <v>0.5303537873965628</v>
      </c>
      <c r="Z1691" s="49"/>
      <c r="AA1691" s="24"/>
    </row>
    <row r="1692" spans="1:27" s="13" customFormat="1" x14ac:dyDescent="0.2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47.4</v>
      </c>
      <c r="V1692" s="13">
        <f>IF(ISNA(VLOOKUP(LOWER(F1692)&amp;H1692,Prices!A:C,2,0)),0,VLOOKUP(LOWER(F1692)&amp;H1692,Prices!A:C,2,0))</f>
        <v>48.09</v>
      </c>
      <c r="W1692" s="13">
        <f t="shared" si="963"/>
        <v>26677.948800000002</v>
      </c>
      <c r="X1692" s="13">
        <f t="shared" si="964"/>
        <v>1104.0000000000077</v>
      </c>
      <c r="Y1692" s="43">
        <f t="shared" si="965"/>
        <v>0.53084106972301814</v>
      </c>
      <c r="Z1692" s="49"/>
      <c r="AA1692" s="24"/>
    </row>
    <row r="1693" spans="1:27" s="13" customFormat="1" x14ac:dyDescent="0.2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42.88</v>
      </c>
      <c r="V1693" s="13">
        <f>IF(ISNA(VLOOKUP(LOWER(F1693)&amp;H1693,Prices!A:C,2,0)),0,VLOOKUP(LOWER(F1693)&amp;H1693,Prices!A:C,2,0))</f>
        <v>43.77</v>
      </c>
      <c r="W1693" s="13">
        <f t="shared" ref="W1693:W1699" si="970">IF(I1693="B",(V1693+T1693)*K1693,(V1693+T1693)*K1693)</f>
        <v>7222.6920000000091</v>
      </c>
      <c r="X1693" s="13">
        <f t="shared" ref="X1693:X1699" si="971">K1693*(V1693-U1693)</f>
        <v>890.00000000000057</v>
      </c>
      <c r="Y1693" s="43">
        <f t="shared" ref="Y1693:Y1699" si="972">W1693/O1693</f>
        <v>0.19766535303776708</v>
      </c>
      <c r="Z1693" s="49"/>
      <c r="AA1693" s="24"/>
    </row>
    <row r="1694" spans="1:27" s="8" customFormat="1" x14ac:dyDescent="0.2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27.51</v>
      </c>
      <c r="V1694" s="8">
        <f>IF(ISNA(VLOOKUP(LOWER(F1694)&amp;H1694,Prices!A:C,2,0)),0,VLOOKUP(LOWER(F1694)&amp;H1694,Prices!A:C,2,0))</f>
        <v>27.51</v>
      </c>
      <c r="W1694" s="8">
        <f t="shared" si="970"/>
        <v>1954.3790000000031</v>
      </c>
      <c r="X1694" s="8">
        <f t="shared" si="971"/>
        <v>0</v>
      </c>
      <c r="Y1694" s="57">
        <f t="shared" si="972"/>
        <v>7.6492328767123405E-2</v>
      </c>
      <c r="Z1694" s="58"/>
      <c r="AA1694" s="59"/>
    </row>
    <row r="1695" spans="1:27" s="13" customFormat="1" x14ac:dyDescent="0.2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42.88</v>
      </c>
      <c r="V1695" s="13">
        <f>IF(ISNA(VLOOKUP(LOWER(F1695)&amp;H1695,Prices!A:C,2,0)),0,VLOOKUP(LOWER(F1695)&amp;H1695,Prices!A:C,2,0))</f>
        <v>43.77</v>
      </c>
      <c r="W1695" s="13">
        <f t="shared" si="970"/>
        <v>10834.038000000002</v>
      </c>
      <c r="X1695" s="13">
        <f t="shared" si="971"/>
        <v>1335.0000000000009</v>
      </c>
      <c r="Y1695" s="43">
        <f t="shared" si="972"/>
        <v>0.19766535303776686</v>
      </c>
      <c r="Z1695" s="49"/>
      <c r="AA1695" s="24"/>
    </row>
    <row r="1696" spans="1:27" s="13" customFormat="1" x14ac:dyDescent="0.2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36.18</v>
      </c>
      <c r="V1696" s="13">
        <f>IF(ISNA(VLOOKUP(LOWER(F1696)&amp;H1696,Prices!A:C,2,0)),0,VLOOKUP(LOWER(F1696)&amp;H1696,Prices!A:C,2,0))</f>
        <v>36</v>
      </c>
      <c r="W1696" s="13">
        <f t="shared" si="970"/>
        <v>10214.524799999997</v>
      </c>
      <c r="X1696" s="13">
        <f t="shared" si="971"/>
        <v>-287.99999999999955</v>
      </c>
      <c r="Y1696" s="43">
        <f t="shared" si="972"/>
        <v>0.21560547112462</v>
      </c>
      <c r="Z1696" s="49"/>
      <c r="AA1696" s="24"/>
    </row>
    <row r="1697" spans="1:27" s="8" customFormat="1" x14ac:dyDescent="0.2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27.51</v>
      </c>
      <c r="V1697" s="8">
        <f>IF(ISNA(VLOOKUP(LOWER(F1697)&amp;H1697,Prices!A:C,2,0)),0,VLOOKUP(LOWER(F1697)&amp;H1697,Prices!A:C,2,0))</f>
        <v>27.51</v>
      </c>
      <c r="W1697" s="8">
        <f t="shared" si="970"/>
        <v>3368.6392000000042</v>
      </c>
      <c r="X1697" s="8">
        <f t="shared" si="971"/>
        <v>0</v>
      </c>
      <c r="Y1697" s="57">
        <f t="shared" si="972"/>
        <v>6.5233137103020991E-2</v>
      </c>
      <c r="Z1697" s="58"/>
      <c r="AA1697" s="59"/>
    </row>
    <row r="1698" spans="1:27" s="8" customFormat="1" x14ac:dyDescent="0.2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29.3</v>
      </c>
      <c r="V1698" s="8">
        <f>IF(ISNA(VLOOKUP(LOWER(F1698)&amp;H1698,Prices!A:C,2,0)),0,VLOOKUP(LOWER(F1698)&amp;H1698,Prices!A:C,2,0))</f>
        <v>29.47</v>
      </c>
      <c r="W1698" s="8">
        <f t="shared" si="970"/>
        <v>2767.6447999999923</v>
      </c>
      <c r="X1698" s="8">
        <f t="shared" si="971"/>
        <v>339.99999999999631</v>
      </c>
      <c r="Y1698" s="57">
        <f t="shared" si="972"/>
        <v>4.9281424501424365E-2</v>
      </c>
      <c r="Z1698" s="58"/>
      <c r="AA1698" s="59"/>
    </row>
    <row r="1699" spans="1:27" s="8" customFormat="1" x14ac:dyDescent="0.2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27.51</v>
      </c>
      <c r="V1699" s="8">
        <f>IF(ISNA(VLOOKUP(LOWER(F1699)&amp;H1699,Prices!A:C,2,0)),0,VLOOKUP(LOWER(F1699)&amp;H1699,Prices!A:C,2,0))</f>
        <v>27.51</v>
      </c>
      <c r="W1699" s="8">
        <f t="shared" si="970"/>
        <v>3448.6568000000088</v>
      </c>
      <c r="X1699" s="8">
        <f t="shared" si="971"/>
        <v>0</v>
      </c>
      <c r="Y1699" s="57">
        <f t="shared" si="972"/>
        <v>6.6886283941039737E-2</v>
      </c>
      <c r="Z1699" s="58"/>
      <c r="AA1699" s="59"/>
    </row>
    <row r="1700" spans="1:27" s="13" customFormat="1" x14ac:dyDescent="0.2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28.15</v>
      </c>
      <c r="V1700" s="13">
        <f>IF(ISNA(VLOOKUP(LOWER(F1700)&amp;H1700,Prices!A:C,2,0)),0,VLOOKUP(LOWER(F1700)&amp;H1700,Prices!A:C,2,0))</f>
        <v>28.72</v>
      </c>
      <c r="W1700" s="13">
        <f t="shared" ref="W1700" si="977">IF(I1700="B",(V1700+T1700)*K1700,(V1700+T1700)*K1700)</f>
        <v>-1053.7939999999999</v>
      </c>
      <c r="X1700" s="13">
        <f t="shared" ref="X1700" si="978">K1700*(V1700-U1700)</f>
        <v>-570.00000000000023</v>
      </c>
      <c r="Y1700" s="43">
        <f t="shared" ref="Y1700" si="979">W1700/O1700</f>
        <v>-3.8043104693140789E-2</v>
      </c>
      <c r="Z1700" s="49"/>
      <c r="AA1700" s="24"/>
    </row>
    <row r="1701" spans="1:27" s="13" customFormat="1" x14ac:dyDescent="0.2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42.88</v>
      </c>
      <c r="V1701" s="13">
        <f>IF(ISNA(VLOOKUP(LOWER(F1701)&amp;H1701,Prices!A:C,2,0)),0,VLOOKUP(LOWER(F1701)&amp;H1701,Prices!A:C,2,0))</f>
        <v>43.77</v>
      </c>
      <c r="W1701" s="13">
        <f t="shared" ref="W1701:W1705" si="984">IF(I1701="B",(V1701+T1701)*K1701,(V1701+T1701)*K1701)</f>
        <v>-13009.544000000005</v>
      </c>
      <c r="X1701" s="13">
        <f t="shared" ref="X1701:X1705" si="985">K1701*(V1701-U1701)</f>
        <v>-1780.0000000000011</v>
      </c>
      <c r="Y1701" s="43">
        <f t="shared" ref="Y1701:Y1705" si="986">W1701/O1701</f>
        <v>-0.17434392924149028</v>
      </c>
      <c r="Z1701" s="49"/>
      <c r="AA1701" s="24"/>
    </row>
    <row r="1702" spans="1:27" s="13" customFormat="1" x14ac:dyDescent="0.2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605.09</v>
      </c>
      <c r="V1702" s="13">
        <f>IF(ISNA(VLOOKUP(LOWER(F1702)&amp;H1702,Prices!A:C,2,0)),0,VLOOKUP(LOWER(F1702)&amp;H1702,Prices!A:C,2,0))</f>
        <v>649.63</v>
      </c>
      <c r="W1702" s="13">
        <f t="shared" si="984"/>
        <v>-18029.328020000001</v>
      </c>
      <c r="X1702" s="13">
        <f t="shared" si="985"/>
        <v>-4453.9999999999964</v>
      </c>
      <c r="Y1702" s="43">
        <f t="shared" si="986"/>
        <v>-0.38367619373922668</v>
      </c>
      <c r="Z1702" s="49"/>
      <c r="AA1702" s="24"/>
    </row>
    <row r="1703" spans="1:27" s="13" customFormat="1" x14ac:dyDescent="0.2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32.29</v>
      </c>
      <c r="V1703" s="13">
        <f>IF(ISNA(VLOOKUP(LOWER(F1703)&amp;H1703,Prices!A:C,2,0)),0,VLOOKUP(LOWER(F1703)&amp;H1703,Prices!A:C,2,0))</f>
        <v>32.43</v>
      </c>
      <c r="W1703" s="13">
        <f t="shared" si="984"/>
        <v>5497.0829400000002</v>
      </c>
      <c r="X1703" s="13">
        <f t="shared" si="985"/>
        <v>238.00000000000097</v>
      </c>
      <c r="Y1703" s="43">
        <f t="shared" si="986"/>
        <v>0.11077691675231244</v>
      </c>
      <c r="Z1703" s="49"/>
      <c r="AA1703" s="24"/>
    </row>
    <row r="1704" spans="1:27" s="13" customFormat="1" x14ac:dyDescent="0.2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42.88</v>
      </c>
      <c r="V1704" s="13">
        <f>IF(ISNA(VLOOKUP(LOWER(F1704)&amp;H1704,Prices!A:C,2,0)),0,VLOOKUP(LOWER(F1704)&amp;H1704,Prices!A:C,2,0))</f>
        <v>43.77</v>
      </c>
      <c r="W1704" s="13">
        <f t="shared" si="984"/>
        <v>-13249.256000000018</v>
      </c>
      <c r="X1704" s="13">
        <f t="shared" si="985"/>
        <v>-1780.0000000000011</v>
      </c>
      <c r="Y1704" s="43">
        <f t="shared" si="986"/>
        <v>-0.1781292820650715</v>
      </c>
      <c r="Z1704" s="49"/>
      <c r="AA1704" s="24"/>
    </row>
    <row r="1705" spans="1:27" s="13" customFormat="1" x14ac:dyDescent="0.2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32.29</v>
      </c>
      <c r="V1705" s="13">
        <f>IF(ISNA(VLOOKUP(LOWER(F1705)&amp;H1705,Prices!A:C,2,0)),0,VLOOKUP(LOWER(F1705)&amp;H1705,Prices!A:C,2,0))</f>
        <v>32.43</v>
      </c>
      <c r="W1705" s="13">
        <f t="shared" si="984"/>
        <v>2578.532799999999</v>
      </c>
      <c r="X1705" s="13">
        <f t="shared" si="985"/>
        <v>112.00000000000045</v>
      </c>
      <c r="Y1705" s="43">
        <f t="shared" si="986"/>
        <v>0.11038239726027393</v>
      </c>
      <c r="Z1705" s="49"/>
      <c r="AA1705" s="24"/>
    </row>
    <row r="1706" spans="1:27" s="13" customFormat="1" x14ac:dyDescent="0.2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13.32</v>
      </c>
      <c r="W1706" s="13">
        <f t="shared" ref="W1706:W1725" si="991">IF(I1706="B",(V1706+T1706)*K1706,(V1706+T1706)*K1706)</f>
        <v>304.00000000000063</v>
      </c>
      <c r="X1706" s="13">
        <f t="shared" ref="X1706:X1725" si="992">K1706*(V1706-U1706)</f>
        <v>-21.000000000000085</v>
      </c>
      <c r="Y1706" s="43">
        <f t="shared" ref="Y1706:Y1725" si="993">W1706/O1706</f>
        <v>8.2451857879034626E-2</v>
      </c>
      <c r="Z1706" s="49"/>
      <c r="AA1706" s="24"/>
    </row>
    <row r="1707" spans="1:27" s="13" customFormat="1" x14ac:dyDescent="0.2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13.32</v>
      </c>
      <c r="W1707" s="13">
        <f t="shared" si="991"/>
        <v>495.00000000000011</v>
      </c>
      <c r="X1707" s="13">
        <f t="shared" si="992"/>
        <v>-35.000000000000142</v>
      </c>
      <c r="Y1707" s="43">
        <f t="shared" si="993"/>
        <v>8.0357142857142877E-2</v>
      </c>
      <c r="Z1707" s="49"/>
      <c r="AA1707" s="24"/>
    </row>
    <row r="1708" spans="1:27" s="13" customFormat="1" x14ac:dyDescent="0.2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32.29</v>
      </c>
      <c r="V1708" s="13">
        <f>IF(ISNA(VLOOKUP(LOWER(F1708)&amp;H1708,Prices!A:C,2,0)),0,VLOOKUP(LOWER(F1708)&amp;H1708,Prices!A:C,2,0))</f>
        <v>32.43</v>
      </c>
      <c r="W1708" s="13">
        <f t="shared" si="991"/>
        <v>1854.7129000000009</v>
      </c>
      <c r="X1708" s="13">
        <f t="shared" si="992"/>
        <v>70.000000000000284</v>
      </c>
      <c r="Y1708" s="43">
        <f t="shared" si="993"/>
        <v>0.12920326715430169</v>
      </c>
      <c r="Z1708" s="49"/>
      <c r="AA1708" s="24"/>
    </row>
    <row r="1709" spans="1:27" s="13" customFormat="1" x14ac:dyDescent="0.2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32.29</v>
      </c>
      <c r="V1709" s="13">
        <f>IF(ISNA(VLOOKUP(LOWER(F1709)&amp;H1709,Prices!A:C,2,0)),0,VLOOKUP(LOWER(F1709)&amp;H1709,Prices!A:C,2,0))</f>
        <v>32.43</v>
      </c>
      <c r="W1709" s="13">
        <f t="shared" si="991"/>
        <v>2214.6552399999996</v>
      </c>
      <c r="X1709" s="13">
        <f t="shared" si="992"/>
        <v>84.000000000000341</v>
      </c>
      <c r="Y1709" s="43">
        <f t="shared" si="993"/>
        <v>0.12847518505627101</v>
      </c>
      <c r="Z1709" s="49"/>
      <c r="AA1709" s="24"/>
    </row>
    <row r="1710" spans="1:27" s="13" customFormat="1" x14ac:dyDescent="0.2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32.29</v>
      </c>
      <c r="V1710" s="13">
        <f>IF(ISNA(VLOOKUP(LOWER(F1710)&amp;H1710,Prices!A:C,2,0)),0,VLOOKUP(LOWER(F1710)&amp;H1710,Prices!A:C,2,0))</f>
        <v>32.43</v>
      </c>
      <c r="W1710" s="13">
        <f t="shared" si="991"/>
        <v>2214.6552399999996</v>
      </c>
      <c r="X1710" s="13">
        <f t="shared" si="992"/>
        <v>84.000000000000341</v>
      </c>
      <c r="Y1710" s="43">
        <f t="shared" si="993"/>
        <v>0.12847518505627101</v>
      </c>
      <c r="Z1710" s="49"/>
      <c r="AA1710" s="24"/>
    </row>
    <row r="1711" spans="1:27" s="13" customFormat="1" x14ac:dyDescent="0.2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47.4</v>
      </c>
      <c r="V1711" s="13">
        <f>IF(ISNA(VLOOKUP(LOWER(F1711)&amp;H1711,Prices!A:C,2,0)),0,VLOOKUP(LOWER(F1711)&amp;H1711,Prices!A:C,2,0))</f>
        <v>48.09</v>
      </c>
      <c r="W1711" s="13">
        <f t="shared" si="991"/>
        <v>-31817.328000000005</v>
      </c>
      <c r="X1711" s="13">
        <f t="shared" si="992"/>
        <v>-1380.0000000000095</v>
      </c>
      <c r="Y1711" s="43">
        <f t="shared" si="993"/>
        <v>-0.4937512104283055</v>
      </c>
      <c r="Z1711" s="49"/>
      <c r="AA1711" s="24"/>
    </row>
    <row r="1712" spans="1:27" s="13" customFormat="1" x14ac:dyDescent="0.2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13.32</v>
      </c>
      <c r="W1712" s="13">
        <f t="shared" si="991"/>
        <v>1029</v>
      </c>
      <c r="X1712" s="13">
        <f t="shared" si="992"/>
        <v>-77.000000000000313</v>
      </c>
      <c r="Y1712" s="43">
        <f t="shared" si="993"/>
        <v>7.5561756498751659E-2</v>
      </c>
      <c r="Z1712" s="49"/>
      <c r="AA1712" s="24"/>
    </row>
    <row r="1713" spans="1:27" s="13" customFormat="1" x14ac:dyDescent="0.2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13.32</v>
      </c>
      <c r="W1713" s="13">
        <f t="shared" si="991"/>
        <v>875</v>
      </c>
      <c r="X1713" s="13">
        <f t="shared" si="992"/>
        <v>-70.000000000000284</v>
      </c>
      <c r="Y1713" s="43">
        <f t="shared" si="993"/>
        <v>7.033762057877814E-2</v>
      </c>
      <c r="Z1713" s="49"/>
      <c r="AA1713" s="24"/>
    </row>
    <row r="1714" spans="1:27" s="13" customFormat="1" x14ac:dyDescent="0.2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13.32</v>
      </c>
      <c r="W1714" s="13">
        <f t="shared" si="991"/>
        <v>884.99999999999977</v>
      </c>
      <c r="X1714" s="13">
        <f t="shared" si="992"/>
        <v>-70.000000000000284</v>
      </c>
      <c r="Y1714" s="43">
        <f t="shared" si="993"/>
        <v>7.1198712791633131E-2</v>
      </c>
      <c r="Z1714" s="49"/>
      <c r="AA1714" s="24"/>
    </row>
    <row r="1715" spans="1:27" s="13" customFormat="1" x14ac:dyDescent="0.2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32.29</v>
      </c>
      <c r="V1715" s="13">
        <f>IF(ISNA(VLOOKUP(LOWER(F1715)&amp;H1715,Prices!A:C,2,0)),0,VLOOKUP(LOWER(F1715)&amp;H1715,Prices!A:C,2,0))</f>
        <v>32.43</v>
      </c>
      <c r="W1715" s="13">
        <f t="shared" si="991"/>
        <v>1854.64804</v>
      </c>
      <c r="X1715" s="13">
        <f t="shared" si="992"/>
        <v>84.000000000000341</v>
      </c>
      <c r="Y1715" s="43">
        <f t="shared" si="993"/>
        <v>0.10538970564836914</v>
      </c>
      <c r="Z1715" s="49" t="s">
        <v>3813</v>
      </c>
      <c r="AA1715" s="24"/>
    </row>
    <row r="1716" spans="1:27" s="13" customFormat="1" x14ac:dyDescent="0.2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32.29</v>
      </c>
      <c r="V1716" s="13">
        <f>IF(ISNA(VLOOKUP(LOWER(F1716)&amp;H1716,Prices!A:C,2,0)),0,VLOOKUP(LOWER(F1716)&amp;H1716,Prices!A:C,2,0))</f>
        <v>32.43</v>
      </c>
      <c r="W1716" s="13">
        <f t="shared" si="991"/>
        <v>1746.6458800000005</v>
      </c>
      <c r="X1716" s="13">
        <f t="shared" si="992"/>
        <v>84.000000000000341</v>
      </c>
      <c r="Y1716" s="43">
        <f t="shared" si="993"/>
        <v>9.8647118490907071E-2</v>
      </c>
      <c r="Z1716" s="49"/>
      <c r="AA1716" s="24"/>
    </row>
    <row r="1717" spans="1:27" s="13" customFormat="1" x14ac:dyDescent="0.2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32.29</v>
      </c>
      <c r="V1717" s="13">
        <f>IF(ISNA(VLOOKUP(LOWER(F1717)&amp;H1717,Prices!A:C,2,0)),0,VLOOKUP(LOWER(F1717)&amp;H1717,Prices!A:C,2,0))</f>
        <v>32.43</v>
      </c>
      <c r="W1717" s="13">
        <f t="shared" si="991"/>
        <v>1740.6457600000003</v>
      </c>
      <c r="X1717" s="13">
        <f t="shared" si="992"/>
        <v>84.000000000000341</v>
      </c>
      <c r="Y1717" s="43">
        <f t="shared" si="993"/>
        <v>9.8274941282746178E-2</v>
      </c>
      <c r="Z1717" s="49"/>
      <c r="AA1717" s="24"/>
    </row>
    <row r="1718" spans="1:27" s="13" customFormat="1" x14ac:dyDescent="0.2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32.29</v>
      </c>
      <c r="V1718" s="13">
        <f>IF(ISNA(VLOOKUP(LOWER(F1718)&amp;H1718,Prices!A:C,2,0)),0,VLOOKUP(LOWER(F1718)&amp;H1718,Prices!A:C,2,0))</f>
        <v>32.43</v>
      </c>
      <c r="W1718" s="13">
        <f t="shared" si="991"/>
        <v>1722.6454000000017</v>
      </c>
      <c r="X1718" s="13">
        <f t="shared" si="992"/>
        <v>84.000000000000341</v>
      </c>
      <c r="Y1718" s="43">
        <f t="shared" si="993"/>
        <v>9.7159921037789157E-2</v>
      </c>
      <c r="Z1718" s="49"/>
      <c r="AA1718" s="24"/>
    </row>
    <row r="1719" spans="1:27" s="13" customFormat="1" x14ac:dyDescent="0.2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47.4</v>
      </c>
      <c r="V1719" s="13">
        <f>IF(ISNA(VLOOKUP(LOWER(F1719)&amp;H1719,Prices!A:C,2,0)),0,VLOOKUP(LOWER(F1719)&amp;H1719,Prices!A:C,2,0))</f>
        <v>48.09</v>
      </c>
      <c r="W1719" s="13">
        <f t="shared" si="991"/>
        <v>-31557.640000000007</v>
      </c>
      <c r="X1719" s="13">
        <f t="shared" si="992"/>
        <v>-1380.0000000000095</v>
      </c>
      <c r="Y1719" s="43">
        <f t="shared" si="993"/>
        <v>-0.48775332302936641</v>
      </c>
      <c r="Z1719" s="49"/>
      <c r="AA1719" s="24"/>
    </row>
    <row r="1720" spans="1:27" s="13" customFormat="1" x14ac:dyDescent="0.2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26.55</v>
      </c>
      <c r="V1720" s="13">
        <f>IF(ISNA(VLOOKUP(LOWER(F1720)&amp;H1720,Prices!A:C,2,0)),0,VLOOKUP(LOWER(F1720)&amp;H1720,Prices!A:C,2,0))</f>
        <v>28.1</v>
      </c>
      <c r="W1720" s="13">
        <f t="shared" si="991"/>
        <v>7094.5800000000045</v>
      </c>
      <c r="X1720" s="13">
        <f t="shared" si="992"/>
        <v>1550.0000000000007</v>
      </c>
      <c r="Y1720" s="43">
        <f t="shared" si="993"/>
        <v>0.33783714285714306</v>
      </c>
      <c r="Z1720" s="49"/>
      <c r="AA1720" s="24"/>
    </row>
    <row r="1721" spans="1:27" s="13" customFormat="1" x14ac:dyDescent="0.2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26.55</v>
      </c>
      <c r="V1721" s="13">
        <f>IF(ISNA(VLOOKUP(LOWER(F1721)&amp;H1721,Prices!A:C,2,0)),0,VLOOKUP(LOWER(F1721)&amp;H1721,Prices!A:C,2,0))</f>
        <v>28.1</v>
      </c>
      <c r="W1721" s="13">
        <f t="shared" si="991"/>
        <v>7134.5808000000015</v>
      </c>
      <c r="X1721" s="13">
        <f t="shared" si="992"/>
        <v>1550.0000000000007</v>
      </c>
      <c r="Y1721" s="43">
        <f t="shared" si="993"/>
        <v>0.3403903053435115</v>
      </c>
      <c r="Z1721" s="49"/>
      <c r="AA1721" s="24"/>
    </row>
    <row r="1722" spans="1:27" s="13" customFormat="1" x14ac:dyDescent="0.2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42.88</v>
      </c>
      <c r="V1722" s="13">
        <f>IF(ISNA(VLOOKUP(LOWER(F1722)&amp;H1722,Prices!A:C,2,0)),0,VLOOKUP(LOWER(F1722)&amp;H1722,Prices!A:C,2,0))</f>
        <v>43.77</v>
      </c>
      <c r="W1722" s="13">
        <f t="shared" si="991"/>
        <v>-10548.727400000003</v>
      </c>
      <c r="X1722" s="13">
        <f t="shared" si="992"/>
        <v>-1513.0000000000009</v>
      </c>
      <c r="Y1722" s="43">
        <f t="shared" si="993"/>
        <v>-0.16498627398845744</v>
      </c>
      <c r="Z1722" s="49"/>
      <c r="AA1722" s="24"/>
    </row>
    <row r="1723" spans="1:27" s="13" customFormat="1" x14ac:dyDescent="0.2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26.55</v>
      </c>
      <c r="V1723" s="13">
        <f>IF(ISNA(VLOOKUP(LOWER(F1723)&amp;H1723,Prices!A:C,2,0)),0,VLOOKUP(LOWER(F1723)&amp;H1723,Prices!A:C,2,0))</f>
        <v>28.1</v>
      </c>
      <c r="W1723" s="13">
        <f t="shared" si="991"/>
        <v>7104.5802000000012</v>
      </c>
      <c r="X1723" s="13">
        <f t="shared" si="992"/>
        <v>1550.0000000000007</v>
      </c>
      <c r="Y1723" s="43">
        <f t="shared" si="993"/>
        <v>0.33847452120057175</v>
      </c>
      <c r="Z1723" s="49"/>
      <c r="AA1723" s="24"/>
    </row>
    <row r="1724" spans="1:27" s="8" customFormat="1" x14ac:dyDescent="0.2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29.3</v>
      </c>
      <c r="V1724" s="8">
        <f>IF(ISNA(VLOOKUP(LOWER(F1724)&amp;H1724,Prices!A:C,2,0)),0,VLOOKUP(LOWER(F1724)&amp;H1724,Prices!A:C,2,0))</f>
        <v>29.47</v>
      </c>
      <c r="W1724" s="8">
        <f t="shared" si="991"/>
        <v>5479.5376800000013</v>
      </c>
      <c r="X1724" s="8">
        <f t="shared" si="992"/>
        <v>305.9999999999967</v>
      </c>
      <c r="Y1724" s="57">
        <f t="shared" si="993"/>
        <v>0.11522284632853902</v>
      </c>
      <c r="Z1724" s="58"/>
      <c r="AA1724" s="59"/>
    </row>
    <row r="1725" spans="1:27" s="8" customFormat="1" x14ac:dyDescent="0.2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29.3</v>
      </c>
      <c r="V1725" s="8">
        <f>IF(ISNA(VLOOKUP(LOWER(F1725)&amp;H1725,Prices!A:C,2,0)),0,VLOOKUP(LOWER(F1725)&amp;H1725,Prices!A:C,2,0))</f>
        <v>29.47</v>
      </c>
      <c r="W1725" s="8">
        <f t="shared" si="991"/>
        <v>5461.5337199999967</v>
      </c>
      <c r="X1725" s="8">
        <f t="shared" si="992"/>
        <v>305.9999999999967</v>
      </c>
      <c r="Y1725" s="57">
        <f t="shared" si="993"/>
        <v>0.11480080968596285</v>
      </c>
      <c r="Z1725" s="58"/>
      <c r="AA1725" s="59"/>
    </row>
    <row r="1726" spans="1:27" s="13" customFormat="1" x14ac:dyDescent="0.2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32.29</v>
      </c>
      <c r="V1726" s="13">
        <f>IF(ISNA(VLOOKUP(LOWER(F1726)&amp;H1726,Prices!A:C,2,0)),0,VLOOKUP(LOWER(F1726)&amp;H1726,Prices!A:C,2,0))</f>
        <v>32.43</v>
      </c>
      <c r="W1726" s="13">
        <f t="shared" ref="W1726:W1749" si="998">IF(I1726="B",(V1726+T1726)*K1726,(V1726+T1726)*K1726)</f>
        <v>-5514.4106400000046</v>
      </c>
      <c r="X1726" s="13">
        <f t="shared" ref="X1726:X1749" si="999">K1726*(V1726-U1726)</f>
        <v>-308.00000000000125</v>
      </c>
      <c r="Y1726" s="43">
        <f t="shared" ref="Y1726:Y1749" si="1000">W1726/O1726</f>
        <v>-8.3663227333414317E-2</v>
      </c>
      <c r="Z1726" s="49">
        <v>-528</v>
      </c>
      <c r="AA1726" s="24"/>
    </row>
    <row r="1727" spans="1:27" s="13" customFormat="1" x14ac:dyDescent="0.2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26.55</v>
      </c>
      <c r="V1727" s="13">
        <f>IF(ISNA(VLOOKUP(LOWER(F1727)&amp;H1727,Prices!A:C,2,0)),0,VLOOKUP(LOWER(F1727)&amp;H1727,Prices!A:C,2,0))</f>
        <v>28.1</v>
      </c>
      <c r="W1727" s="13">
        <f t="shared" si="998"/>
        <v>-13612.020800000004</v>
      </c>
      <c r="X1727" s="13">
        <f t="shared" si="999"/>
        <v>-3100.0000000000014</v>
      </c>
      <c r="Y1727" s="43">
        <f t="shared" si="1000"/>
        <v>-0.31923125703564736</v>
      </c>
      <c r="Z1727" s="49">
        <v>-888</v>
      </c>
      <c r="AA1727" s="24"/>
    </row>
    <row r="1728" spans="1:27" s="13" customFormat="1" x14ac:dyDescent="0.2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26.55</v>
      </c>
      <c r="V1728" s="13">
        <f>IF(ISNA(VLOOKUP(LOWER(F1728)&amp;H1728,Prices!A:C,2,0)),0,VLOOKUP(LOWER(F1728)&amp;H1728,Prices!A:C,2,0))</f>
        <v>28.1</v>
      </c>
      <c r="W1728" s="13">
        <f t="shared" si="998"/>
        <v>-27224.041600000008</v>
      </c>
      <c r="X1728" s="13">
        <f t="shared" si="999"/>
        <v>-6200.0000000000027</v>
      </c>
      <c r="Y1728" s="43">
        <f t="shared" si="1000"/>
        <v>-0.31923125703564736</v>
      </c>
      <c r="Z1728" s="49">
        <v>0</v>
      </c>
      <c r="AA1728" s="24"/>
    </row>
    <row r="1729" spans="1:27" s="8" customFormat="1" x14ac:dyDescent="0.2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27.51</v>
      </c>
      <c r="V1729" s="8">
        <f>IF(ISNA(VLOOKUP(LOWER(F1729)&amp;H1729,Prices!A:C,2,0)),0,VLOOKUP(LOWER(F1729)&amp;H1729,Prices!A:C,2,0))</f>
        <v>27.51</v>
      </c>
      <c r="W1729" s="8">
        <f t="shared" si="998"/>
        <v>-2645.4203200000052</v>
      </c>
      <c r="X1729" s="8">
        <f t="shared" si="999"/>
        <v>0</v>
      </c>
      <c r="Y1729" s="57">
        <f t="shared" si="1000"/>
        <v>-4.1689049420070678E-2</v>
      </c>
      <c r="Z1729" s="58"/>
      <c r="AA1729" s="59"/>
    </row>
    <row r="1730" spans="1:27" s="13" customFormat="1" x14ac:dyDescent="0.2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36.18</v>
      </c>
      <c r="V1730" s="13">
        <f>IF(ISNA(VLOOKUP(LOWER(F1730)&amp;H1730,Prices!A:C,2,0)),0,VLOOKUP(LOWER(F1730)&amp;H1730,Prices!A:C,2,0))</f>
        <v>36</v>
      </c>
      <c r="W1730" s="13">
        <f t="shared" si="998"/>
        <v>-9914.592000000006</v>
      </c>
      <c r="X1730" s="13">
        <f t="shared" si="999"/>
        <v>359.99999999999943</v>
      </c>
      <c r="Y1730" s="43">
        <f t="shared" si="1000"/>
        <v>-0.15950115830115841</v>
      </c>
      <c r="Z1730" s="49"/>
      <c r="AA1730" s="24"/>
    </row>
    <row r="1731" spans="1:27" s="13" customFormat="1" x14ac:dyDescent="0.2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36.18</v>
      </c>
      <c r="V1731" s="13">
        <f>IF(ISNA(VLOOKUP(LOWER(F1731)&amp;H1731,Prices!A:C,2,0)),0,VLOOKUP(LOWER(F1731)&amp;H1731,Prices!A:C,2,0))</f>
        <v>36</v>
      </c>
      <c r="W1731" s="13">
        <f t="shared" si="998"/>
        <v>-12468.155000000002</v>
      </c>
      <c r="X1731" s="13">
        <f t="shared" si="999"/>
        <v>449.99999999999932</v>
      </c>
      <c r="Y1731" s="43">
        <f t="shared" si="1000"/>
        <v>-0.16062035426731083</v>
      </c>
      <c r="Z1731" s="49"/>
      <c r="AA1731" s="24"/>
    </row>
    <row r="1732" spans="1:27" s="8" customFormat="1" x14ac:dyDescent="0.2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29.3</v>
      </c>
      <c r="V1732" s="8">
        <f>IF(ISNA(VLOOKUP(LOWER(F1732)&amp;H1732,Prices!A:C,2,0)),0,VLOOKUP(LOWER(F1732)&amp;H1732,Prices!A:C,2,0))</f>
        <v>29.47</v>
      </c>
      <c r="W1732" s="8">
        <f t="shared" si="998"/>
        <v>-9215.5314599999892</v>
      </c>
      <c r="X1732" s="8">
        <f t="shared" si="999"/>
        <v>-560.99999999999386</v>
      </c>
      <c r="Y1732" s="57">
        <f t="shared" si="1000"/>
        <v>-0.10455205132568654</v>
      </c>
      <c r="Z1732" s="58">
        <v>-100.8</v>
      </c>
      <c r="AA1732" s="59"/>
    </row>
    <row r="1733" spans="1:27" s="13" customFormat="1" x14ac:dyDescent="0.2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32.29</v>
      </c>
      <c r="V1733" s="13">
        <f>IF(ISNA(VLOOKUP(LOWER(F1733)&amp;H1733,Prices!A:C,2,0)),0,VLOOKUP(LOWER(F1733)&amp;H1733,Prices!A:C,2,0))</f>
        <v>32.43</v>
      </c>
      <c r="W1733" s="13">
        <f t="shared" si="998"/>
        <v>-8308.6084800000099</v>
      </c>
      <c r="X1733" s="13">
        <f t="shared" si="999"/>
        <v>-448.00000000000182</v>
      </c>
      <c r="Y1733" s="43">
        <f t="shared" si="1000"/>
        <v>-8.6924678607298397E-2</v>
      </c>
      <c r="Z1733" s="49">
        <v>-528</v>
      </c>
      <c r="AA1733" s="24"/>
    </row>
    <row r="1734" spans="1:27" s="13" customFormat="1" x14ac:dyDescent="0.2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13.32</v>
      </c>
      <c r="W1734" s="13">
        <f t="shared" si="998"/>
        <v>4070.1600000000012</v>
      </c>
      <c r="X1734" s="13">
        <f t="shared" si="999"/>
        <v>-280.00000000000114</v>
      </c>
      <c r="Y1734" s="43">
        <f t="shared" si="1000"/>
        <v>8.2726829268292709E-2</v>
      </c>
      <c r="Z1734" s="49"/>
      <c r="AA1734" s="24"/>
    </row>
    <row r="1735" spans="1:27" s="13" customFormat="1" x14ac:dyDescent="0.2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36.18</v>
      </c>
      <c r="V1735" s="13">
        <f>IF(ISNA(VLOOKUP(LOWER(F1735)&amp;H1735,Prices!A:C,2,0)),0,VLOOKUP(LOWER(F1735)&amp;H1735,Prices!A:C,2,0))</f>
        <v>36</v>
      </c>
      <c r="W1735" s="13">
        <f t="shared" si="998"/>
        <v>-8319.886999999997</v>
      </c>
      <c r="X1735" s="13">
        <f t="shared" si="999"/>
        <v>269.99999999999955</v>
      </c>
      <c r="Y1735" s="43">
        <f t="shared" si="1000"/>
        <v>-0.18191509784628834</v>
      </c>
      <c r="Z1735" s="49"/>
      <c r="AA1735" s="24"/>
    </row>
    <row r="1736" spans="1:27" s="13" customFormat="1" x14ac:dyDescent="0.2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28.15</v>
      </c>
      <c r="V1736" s="13">
        <f>IF(ISNA(VLOOKUP(LOWER(F1736)&amp;H1736,Prices!A:C,2,0)),0,VLOOKUP(LOWER(F1736)&amp;H1736,Prices!A:C,2,0))</f>
        <v>28.72</v>
      </c>
      <c r="W1736" s="13">
        <f t="shared" si="998"/>
        <v>724.72739999999908</v>
      </c>
      <c r="X1736" s="13">
        <f t="shared" si="999"/>
        <v>285.00000000000011</v>
      </c>
      <c r="Y1736" s="43">
        <f t="shared" si="1000"/>
        <v>5.317148936170206E-2</v>
      </c>
      <c r="Z1736" s="49"/>
      <c r="AA1736" s="24"/>
    </row>
    <row r="1737" spans="1:27" s="13" customFormat="1" x14ac:dyDescent="0.2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28.15</v>
      </c>
      <c r="V1737" s="13">
        <f>IF(ISNA(VLOOKUP(LOWER(F1737)&amp;H1737,Prices!A:C,2,0)),0,VLOOKUP(LOWER(F1737)&amp;H1737,Prices!A:C,2,0))</f>
        <v>28.72</v>
      </c>
      <c r="W1737" s="13">
        <f t="shared" si="998"/>
        <v>694.7267999999998</v>
      </c>
      <c r="X1737" s="13">
        <f t="shared" si="999"/>
        <v>285.00000000000011</v>
      </c>
      <c r="Y1737" s="43">
        <f t="shared" si="1000"/>
        <v>5.0858477306002917E-2</v>
      </c>
      <c r="Z1737" s="49"/>
      <c r="AA1737" s="24"/>
    </row>
    <row r="1738" spans="1:27" s="13" customFormat="1" x14ac:dyDescent="0.2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28.15</v>
      </c>
      <c r="V1738" s="13">
        <f>IF(ISNA(VLOOKUP(LOWER(F1738)&amp;H1738,Prices!A:C,2,0)),0,VLOOKUP(LOWER(F1738)&amp;H1738,Prices!A:C,2,0))</f>
        <v>28.72</v>
      </c>
      <c r="W1738" s="13">
        <f t="shared" si="998"/>
        <v>684.72659999999939</v>
      </c>
      <c r="X1738" s="13">
        <f t="shared" si="999"/>
        <v>285.00000000000011</v>
      </c>
      <c r="Y1738" s="43">
        <f t="shared" si="1000"/>
        <v>5.0089729334308664E-2</v>
      </c>
      <c r="Z1738" s="49"/>
      <c r="AA1738" s="24"/>
    </row>
    <row r="1739" spans="1:27" s="13" customFormat="1" x14ac:dyDescent="0.2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28.15</v>
      </c>
      <c r="V1739" s="13">
        <f>IF(ISNA(VLOOKUP(LOWER(F1739)&amp;H1739,Prices!A:C,2,0)),0,VLOOKUP(LOWER(F1739)&amp;H1739,Prices!A:C,2,0))</f>
        <v>28.72</v>
      </c>
      <c r="W1739" s="13">
        <f t="shared" si="998"/>
        <v>674.7263999999991</v>
      </c>
      <c r="X1739" s="13">
        <f t="shared" si="999"/>
        <v>285.00000000000011</v>
      </c>
      <c r="Y1739" s="43">
        <f t="shared" si="1000"/>
        <v>4.9322105263157827E-2</v>
      </c>
      <c r="Z1739" s="49"/>
      <c r="AA1739" s="24"/>
    </row>
    <row r="1740" spans="1:27" s="13" customFormat="1" x14ac:dyDescent="0.2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28.15</v>
      </c>
      <c r="V1740" s="13">
        <f>IF(ISNA(VLOOKUP(LOWER(F1740)&amp;H1740,Prices!A:C,2,0)),0,VLOOKUP(LOWER(F1740)&amp;H1740,Prices!A:C,2,0))</f>
        <v>28.72</v>
      </c>
      <c r="W1740" s="13">
        <f t="shared" si="998"/>
        <v>663.72617999999943</v>
      </c>
      <c r="X1740" s="13">
        <f t="shared" si="999"/>
        <v>285.00000000000011</v>
      </c>
      <c r="Y1740" s="43">
        <f t="shared" si="1000"/>
        <v>4.847901395077054E-2</v>
      </c>
      <c r="Z1740" s="49"/>
      <c r="AA1740" s="24"/>
    </row>
    <row r="1741" spans="1:27" s="13" customFormat="1" x14ac:dyDescent="0.2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28.15</v>
      </c>
      <c r="V1741" s="13">
        <f>IF(ISNA(VLOOKUP(LOWER(F1741)&amp;H1741,Prices!A:C,2,0)),0,VLOOKUP(LOWER(F1741)&amp;H1741,Prices!A:C,2,0))</f>
        <v>28.72</v>
      </c>
      <c r="W1741" s="13">
        <f t="shared" si="998"/>
        <v>654.72600000000011</v>
      </c>
      <c r="X1741" s="13">
        <f t="shared" si="999"/>
        <v>285.00000000000011</v>
      </c>
      <c r="Y1741" s="43">
        <f t="shared" si="1000"/>
        <v>4.7790218978102199E-2</v>
      </c>
      <c r="Z1741" s="49"/>
      <c r="AA1741" s="24"/>
    </row>
    <row r="1742" spans="1:27" s="13" customFormat="1" x14ac:dyDescent="0.2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28.15</v>
      </c>
      <c r="V1742" s="13">
        <f>IF(ISNA(VLOOKUP(LOWER(F1742)&amp;H1742,Prices!A:C,2,0)),0,VLOOKUP(LOWER(F1742)&amp;H1742,Prices!A:C,2,0))</f>
        <v>28.72</v>
      </c>
      <c r="W1742" s="13">
        <f t="shared" si="998"/>
        <v>1293.9675999999984</v>
      </c>
      <c r="X1742" s="13">
        <f t="shared" si="999"/>
        <v>570.00000000000023</v>
      </c>
      <c r="Y1742" s="43">
        <f t="shared" si="1000"/>
        <v>4.7190649161196148E-2</v>
      </c>
      <c r="Z1742" s="49"/>
      <c r="AA1742" s="24"/>
    </row>
    <row r="1743" spans="1:27" s="13" customFormat="1" x14ac:dyDescent="0.2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28.15</v>
      </c>
      <c r="V1743" s="13">
        <f>IF(ISNA(VLOOKUP(LOWER(F1743)&amp;H1743,Prices!A:C,2,0)),0,VLOOKUP(LOWER(F1743)&amp;H1743,Prices!A:C,2,0))</f>
        <v>28.72</v>
      </c>
      <c r="W1743" s="13">
        <f t="shared" si="998"/>
        <v>1243.9566000000007</v>
      </c>
      <c r="X1743" s="13">
        <f t="shared" si="999"/>
        <v>570.00000000000023</v>
      </c>
      <c r="Y1743" s="43">
        <f t="shared" si="1000"/>
        <v>4.528418638514746E-2</v>
      </c>
      <c r="Z1743" s="49"/>
      <c r="AA1743" s="24"/>
    </row>
    <row r="1744" spans="1:27" s="13" customFormat="1" x14ac:dyDescent="0.2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28.15</v>
      </c>
      <c r="V1744" s="13">
        <f>IF(ISNA(VLOOKUP(LOWER(F1744)&amp;H1744,Prices!A:C,2,0)),0,VLOOKUP(LOWER(F1744)&amp;H1744,Prices!A:C,2,0))</f>
        <v>28.72</v>
      </c>
      <c r="W1744" s="13">
        <f t="shared" si="998"/>
        <v>1092.505000000001</v>
      </c>
      <c r="X1744" s="13">
        <f t="shared" si="999"/>
        <v>513.00000000000023</v>
      </c>
      <c r="Y1744" s="43">
        <f t="shared" si="1000"/>
        <v>4.4141616161616201E-2</v>
      </c>
      <c r="Z1744" s="49"/>
      <c r="AA1744" s="24"/>
    </row>
    <row r="1745" spans="1:27" s="13" customFormat="1" x14ac:dyDescent="0.2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28.15</v>
      </c>
      <c r="V1745" s="13">
        <f>IF(ISNA(VLOOKUP(LOWER(F1745)&amp;H1745,Prices!A:C,2,0)),0,VLOOKUP(LOWER(F1745)&amp;H1745,Prices!A:C,2,0))</f>
        <v>28.72</v>
      </c>
      <c r="W1745" s="13">
        <f t="shared" si="998"/>
        <v>1119.5055399999987</v>
      </c>
      <c r="X1745" s="13">
        <f t="shared" si="999"/>
        <v>513.00000000000023</v>
      </c>
      <c r="Y1745" s="43">
        <f t="shared" si="1000"/>
        <v>4.5281945556768947E-2</v>
      </c>
      <c r="Z1745" s="49"/>
      <c r="AA1745" s="24"/>
    </row>
    <row r="1746" spans="1:27" s="13" customFormat="1" x14ac:dyDescent="0.2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28.15</v>
      </c>
      <c r="V1746" s="13">
        <f>IF(ISNA(VLOOKUP(LOWER(F1746)&amp;H1746,Prices!A:C,2,0)),0,VLOOKUP(LOWER(F1746)&amp;H1746,Prices!A:C,2,0))</f>
        <v>28.72</v>
      </c>
      <c r="W1746" s="13">
        <f t="shared" si="998"/>
        <v>1137.5058999999992</v>
      </c>
      <c r="X1746" s="13">
        <f t="shared" si="999"/>
        <v>513.00000000000023</v>
      </c>
      <c r="Y1746" s="43">
        <f t="shared" si="1000"/>
        <v>4.6043549888686468E-2</v>
      </c>
      <c r="Z1746" s="49"/>
      <c r="AA1746" s="24"/>
    </row>
    <row r="1747" spans="1:27" s="13" customFormat="1" x14ac:dyDescent="0.2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28.15</v>
      </c>
      <c r="V1747" s="13">
        <f>IF(ISNA(VLOOKUP(LOWER(F1747)&amp;H1747,Prices!A:C,2,0)),0,VLOOKUP(LOWER(F1747)&amp;H1747,Prices!A:C,2,0))</f>
        <v>28.72</v>
      </c>
      <c r="W1747" s="13">
        <f t="shared" si="998"/>
        <v>1103.9257999999991</v>
      </c>
      <c r="X1747" s="13">
        <f t="shared" si="999"/>
        <v>570.00000000000023</v>
      </c>
      <c r="Y1747" s="43">
        <f t="shared" si="1000"/>
        <v>3.9982825063382799E-2</v>
      </c>
      <c r="Z1747" s="49"/>
      <c r="AA1747" s="24"/>
    </row>
    <row r="1748" spans="1:27" s="13" customFormat="1" x14ac:dyDescent="0.2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28.15</v>
      </c>
      <c r="V1748" s="13">
        <f>IF(ISNA(VLOOKUP(LOWER(F1748)&amp;H1748,Prices!A:C,2,0)),0,VLOOKUP(LOWER(F1748)&amp;H1748,Prices!A:C,2,0))</f>
        <v>28.72</v>
      </c>
      <c r="W1748" s="13">
        <f t="shared" si="998"/>
        <v>499.7229000000001</v>
      </c>
      <c r="X1748" s="13">
        <f t="shared" si="999"/>
        <v>285.00000000000011</v>
      </c>
      <c r="Y1748" s="43">
        <f t="shared" si="1000"/>
        <v>3.6068054853843387E-2</v>
      </c>
      <c r="Z1748" s="49"/>
      <c r="AA1748" s="24"/>
    </row>
    <row r="1749" spans="1:27" s="13" customFormat="1" x14ac:dyDescent="0.2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26.55</v>
      </c>
      <c r="V1749" s="13">
        <f>IF(ISNA(VLOOKUP(LOWER(F1749)&amp;H1749,Prices!A:C,2,0)),0,VLOOKUP(LOWER(F1749)&amp;H1749,Prices!A:C,2,0))</f>
        <v>28.1</v>
      </c>
      <c r="W1749" s="13">
        <f t="shared" si="998"/>
        <v>-12453.436000000003</v>
      </c>
      <c r="X1749" s="13">
        <f t="shared" si="999"/>
        <v>-3100.0000000000014</v>
      </c>
      <c r="Y1749" s="43">
        <f t="shared" si="1000"/>
        <v>-0.28432502283105032</v>
      </c>
      <c r="Z1749" s="49" t="s">
        <v>3853</v>
      </c>
      <c r="AA1749" s="24"/>
    </row>
    <row r="1750" spans="1:27" s="8" customFormat="1" x14ac:dyDescent="0.2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27.51</v>
      </c>
      <c r="V1750" s="8">
        <f>IF(ISNA(VLOOKUP(LOWER(F1750)&amp;H1750,Prices!A:C,2,0)),0,VLOOKUP(LOWER(F1750)&amp;H1750,Prices!A:C,2,0))</f>
        <v>27.51</v>
      </c>
      <c r="W1750" s="8">
        <f t="shared" ref="W1750:W1765" si="1009">IF(I1750="B",(V1750+T1750)*K1750,(V1750+T1750)*K1750)</f>
        <v>-2083.2164800000046</v>
      </c>
      <c r="X1750" s="8">
        <f t="shared" ref="X1750:X1765" si="1010">K1750*(V1750-U1750)</f>
        <v>0</v>
      </c>
      <c r="Y1750" s="57">
        <f t="shared" ref="Y1750:Y1765" si="1011">W1750/O1750</f>
        <v>-4.9619294969512305E-2</v>
      </c>
      <c r="Z1750" s="58"/>
      <c r="AA1750" s="59"/>
    </row>
    <row r="1751" spans="1:27" s="13" customFormat="1" x14ac:dyDescent="0.2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28.15</v>
      </c>
      <c r="V1751" s="13">
        <f>IF(ISNA(VLOOKUP(LOWER(F1751)&amp;H1751,Prices!A:C,2,0)),0,VLOOKUP(LOWER(F1751)&amp;H1751,Prices!A:C,2,0))</f>
        <v>28.72</v>
      </c>
      <c r="W1751" s="13">
        <f t="shared" si="1009"/>
        <v>-1927.8076000000012</v>
      </c>
      <c r="X1751" s="13">
        <f t="shared" si="1010"/>
        <v>-1140.0000000000005</v>
      </c>
      <c r="Y1751" s="43">
        <f t="shared" si="1011"/>
        <v>-3.4685275278877319E-2</v>
      </c>
      <c r="Z1751" s="49"/>
      <c r="AA1751" s="24"/>
    </row>
    <row r="1752" spans="1:27" s="13" customFormat="1" x14ac:dyDescent="0.2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28.15</v>
      </c>
      <c r="V1752" s="13">
        <f>IF(ISNA(VLOOKUP(LOWER(F1752)&amp;H1752,Prices!A:C,2,0)),0,VLOOKUP(LOWER(F1752)&amp;H1752,Prices!A:C,2,0))</f>
        <v>28.72</v>
      </c>
      <c r="W1752" s="13">
        <f t="shared" si="1009"/>
        <v>-2327.3196000000025</v>
      </c>
      <c r="X1752" s="13">
        <f t="shared" si="1010"/>
        <v>-1140.0000000000005</v>
      </c>
      <c r="Y1752" s="43">
        <f t="shared" si="1011"/>
        <v>-4.217686843059084E-2</v>
      </c>
      <c r="Z1752" s="49"/>
      <c r="AA1752" s="24"/>
    </row>
    <row r="1753" spans="1:27" s="13" customFormat="1" x14ac:dyDescent="0.2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13.32</v>
      </c>
      <c r="W1753" s="13">
        <f t="shared" si="1009"/>
        <v>-4600.680199999998</v>
      </c>
      <c r="X1753" s="13">
        <f t="shared" si="1010"/>
        <v>189.00000000000077</v>
      </c>
      <c r="Y1753" s="43">
        <f t="shared" si="1011"/>
        <v>-0.14651381166204891</v>
      </c>
      <c r="Z1753" s="49"/>
      <c r="AA1753" s="24"/>
    </row>
    <row r="1754" spans="1:27" s="13" customFormat="1" x14ac:dyDescent="0.2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13.32</v>
      </c>
      <c r="W1754" s="13">
        <f t="shared" si="1009"/>
        <v>-3428.2400000000025</v>
      </c>
      <c r="X1754" s="13">
        <f t="shared" si="1010"/>
        <v>140.00000000000057</v>
      </c>
      <c r="Y1754" s="43">
        <f t="shared" si="1011"/>
        <v>-0.14751462994836501</v>
      </c>
      <c r="Z1754" s="49"/>
      <c r="AA1754" s="24"/>
    </row>
    <row r="1755" spans="1:27" s="13" customFormat="1" x14ac:dyDescent="0.2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13.32</v>
      </c>
      <c r="W1755" s="13">
        <f t="shared" si="1009"/>
        <v>-3468.200000000003</v>
      </c>
      <c r="X1755" s="13">
        <f t="shared" si="1010"/>
        <v>140.00000000000057</v>
      </c>
      <c r="Y1755" s="43">
        <f t="shared" si="1011"/>
        <v>-0.14949137931034495</v>
      </c>
      <c r="Z1755" s="49"/>
      <c r="AA1755" s="24"/>
    </row>
    <row r="1756" spans="1:27" s="13" customFormat="1" x14ac:dyDescent="0.2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13.32</v>
      </c>
      <c r="W1756" s="13">
        <f t="shared" si="1009"/>
        <v>-3488.18</v>
      </c>
      <c r="X1756" s="13">
        <f t="shared" si="1010"/>
        <v>140.00000000000057</v>
      </c>
      <c r="Y1756" s="43">
        <f t="shared" si="1011"/>
        <v>-0.1504823123382226</v>
      </c>
      <c r="Z1756" s="49"/>
      <c r="AA1756" s="24"/>
    </row>
    <row r="1757" spans="1:27" s="13" customFormat="1" x14ac:dyDescent="0.2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13.32</v>
      </c>
      <c r="W1757" s="13">
        <f t="shared" si="1009"/>
        <v>-3508.1600000000003</v>
      </c>
      <c r="X1757" s="13">
        <f t="shared" si="1010"/>
        <v>140.00000000000057</v>
      </c>
      <c r="Y1757" s="43">
        <f t="shared" si="1011"/>
        <v>-0.1514749568221071</v>
      </c>
      <c r="Z1757" s="49"/>
      <c r="AA1757" s="24"/>
    </row>
    <row r="1758" spans="1:27" s="13" customFormat="1" x14ac:dyDescent="0.2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13.32</v>
      </c>
      <c r="W1758" s="13">
        <f t="shared" si="1009"/>
        <v>-3548.1200000000008</v>
      </c>
      <c r="X1758" s="13">
        <f t="shared" si="1010"/>
        <v>140.00000000000057</v>
      </c>
      <c r="Y1758" s="43">
        <f t="shared" si="1011"/>
        <v>-0.15346539792387548</v>
      </c>
      <c r="Z1758" s="49"/>
      <c r="AA1758" s="24"/>
    </row>
    <row r="1759" spans="1:27" s="13" customFormat="1" x14ac:dyDescent="0.2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13.32</v>
      </c>
      <c r="W1759" s="13">
        <f t="shared" si="1009"/>
        <v>-3568.0999999999976</v>
      </c>
      <c r="X1759" s="13">
        <f t="shared" si="1010"/>
        <v>140.00000000000057</v>
      </c>
      <c r="Y1759" s="43">
        <f t="shared" si="1011"/>
        <v>-0.15446320346320336</v>
      </c>
      <c r="Z1759" s="49"/>
      <c r="AA1759" s="24"/>
    </row>
    <row r="1760" spans="1:27" s="13" customFormat="1" x14ac:dyDescent="0.2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13.32</v>
      </c>
      <c r="W1760" s="13">
        <f t="shared" si="1009"/>
        <v>-3608.0600000000018</v>
      </c>
      <c r="X1760" s="13">
        <f t="shared" si="1010"/>
        <v>140.00000000000057</v>
      </c>
      <c r="Y1760" s="43">
        <f t="shared" si="1011"/>
        <v>-0.15646400693842158</v>
      </c>
      <c r="Z1760" s="49"/>
      <c r="AA1760" s="24"/>
    </row>
    <row r="1761" spans="1:27" s="13" customFormat="1" x14ac:dyDescent="0.2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13.32</v>
      </c>
      <c r="W1761" s="13">
        <f t="shared" si="1009"/>
        <v>-3628.0400000000022</v>
      </c>
      <c r="X1761" s="13">
        <f t="shared" si="1010"/>
        <v>140.00000000000057</v>
      </c>
      <c r="Y1761" s="43">
        <f t="shared" si="1011"/>
        <v>-0.15746701388888898</v>
      </c>
      <c r="Z1761" s="49"/>
      <c r="AA1761" s="24"/>
    </row>
    <row r="1762" spans="1:27" s="13" customFormat="1" x14ac:dyDescent="0.2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28.15</v>
      </c>
      <c r="V1762" s="13">
        <f>IF(ISNA(VLOOKUP(LOWER(F1762)&amp;H1762,Prices!A:C,2,0)),0,VLOOKUP(LOWER(F1762)&amp;H1762,Prices!A:C,2,0))</f>
        <v>28.72</v>
      </c>
      <c r="W1762" s="13">
        <f t="shared" si="1009"/>
        <v>-2407.2219999999902</v>
      </c>
      <c r="X1762" s="13">
        <f t="shared" si="1010"/>
        <v>-1140.0000000000005</v>
      </c>
      <c r="Y1762" s="43">
        <f t="shared" si="1011"/>
        <v>-4.3688239564428133E-2</v>
      </c>
      <c r="Z1762" s="49"/>
      <c r="AA1762" s="24"/>
    </row>
    <row r="1763" spans="1:27" s="13" customFormat="1" x14ac:dyDescent="0.2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13.32</v>
      </c>
      <c r="W1763" s="13">
        <f t="shared" si="1009"/>
        <v>-9069.1199999999935</v>
      </c>
      <c r="X1763" s="13">
        <f t="shared" si="1010"/>
        <v>350.00000000000142</v>
      </c>
      <c r="Y1763" s="43">
        <f t="shared" si="1011"/>
        <v>-0.1574499999999999</v>
      </c>
      <c r="Z1763" s="49"/>
      <c r="AA1763" s="24"/>
    </row>
    <row r="1764" spans="1:27" s="13" customFormat="1" x14ac:dyDescent="0.2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28.15</v>
      </c>
      <c r="V1764" s="13">
        <f>IF(ISNA(VLOOKUP(LOWER(F1764)&amp;H1764,Prices!A:C,2,0)),0,VLOOKUP(LOWER(F1764)&amp;H1764,Prices!A:C,2,0))</f>
        <v>28.72</v>
      </c>
      <c r="W1764" s="13">
        <f t="shared" si="1009"/>
        <v>-2367.270799999993</v>
      </c>
      <c r="X1764" s="13">
        <f t="shared" si="1010"/>
        <v>-1140.0000000000005</v>
      </c>
      <c r="Y1764" s="43">
        <f t="shared" si="1011"/>
        <v>-4.2932005803409376E-2</v>
      </c>
      <c r="Z1764" s="49"/>
      <c r="AA1764" s="24"/>
    </row>
    <row r="1765" spans="1:27" s="8" customFormat="1" x14ac:dyDescent="0.2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27.51</v>
      </c>
      <c r="V1765" s="8">
        <f>IF(ISNA(VLOOKUP(LOWER(F1765)&amp;H1765,Prices!A:C,2,0)),0,VLOOKUP(LOWER(F1765)&amp;H1765,Prices!A:C,2,0))</f>
        <v>27.51</v>
      </c>
      <c r="W1765" s="8">
        <f t="shared" si="1009"/>
        <v>3713.320099999999</v>
      </c>
      <c r="X1765" s="8">
        <f t="shared" si="1010"/>
        <v>0</v>
      </c>
      <c r="Y1765" s="57">
        <f t="shared" si="1011"/>
        <v>7.6492328767123266E-2</v>
      </c>
      <c r="Z1765" s="58"/>
      <c r="AA1765" s="59"/>
    </row>
    <row r="1766" spans="1:27" s="13" customFormat="1" x14ac:dyDescent="0.2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36.18</v>
      </c>
      <c r="V1766" s="13">
        <f>IF(ISNA(VLOOKUP(LOWER(F1766)&amp;H1766,Prices!A:C,2,0)),0,VLOOKUP(LOWER(F1766)&amp;H1766,Prices!A:C,2,0))</f>
        <v>36</v>
      </c>
      <c r="W1766" s="13">
        <f t="shared" ref="W1766:W1804" si="1016">IF(I1766="B",(V1766+T1766)*K1766,(V1766+T1766)*K1766)</f>
        <v>2941.0000000000005</v>
      </c>
      <c r="X1766" s="13">
        <f t="shared" ref="X1766:X1804" si="1017">K1766*(V1766-U1766)</f>
        <v>-107.99999999999983</v>
      </c>
      <c r="Y1766" s="43">
        <f t="shared" ref="Y1766:Y1804" si="1018">W1766/O1766</f>
        <v>0.15766055537686288</v>
      </c>
      <c r="Z1766" s="49"/>
      <c r="AA1766" s="24"/>
    </row>
    <row r="1767" spans="1:27" s="13" customFormat="1" x14ac:dyDescent="0.2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36.18</v>
      </c>
      <c r="V1767" s="13">
        <f>IF(ISNA(VLOOKUP(LOWER(F1767)&amp;H1767,Prices!A:C,2,0)),0,VLOOKUP(LOWER(F1767)&amp;H1767,Prices!A:C,2,0))</f>
        <v>36</v>
      </c>
      <c r="W1767" s="13">
        <f t="shared" si="1016"/>
        <v>2869</v>
      </c>
      <c r="X1767" s="13">
        <f t="shared" si="1017"/>
        <v>-107.99999999999983</v>
      </c>
      <c r="Y1767" s="43">
        <f t="shared" si="1018"/>
        <v>0.15320944141834883</v>
      </c>
      <c r="Z1767" s="49"/>
      <c r="AA1767" s="24"/>
    </row>
    <row r="1768" spans="1:27" s="13" customFormat="1" x14ac:dyDescent="0.2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47.4</v>
      </c>
      <c r="V1768" s="13">
        <f>IF(ISNA(VLOOKUP(LOWER(F1768)&amp;H1768,Prices!A:C,2,0)),0,VLOOKUP(LOWER(F1768)&amp;H1768,Prices!A:C,2,0))</f>
        <v>48.09</v>
      </c>
      <c r="W1768" s="13">
        <f t="shared" si="1016"/>
        <v>8953.0000000000036</v>
      </c>
      <c r="X1768" s="13">
        <f t="shared" si="1017"/>
        <v>414.0000000000029</v>
      </c>
      <c r="Y1768" s="43">
        <f t="shared" si="1018"/>
        <v>0.44998994772818685</v>
      </c>
      <c r="Z1768" s="49"/>
      <c r="AA1768" s="24"/>
    </row>
    <row r="1769" spans="1:27" s="13" customFormat="1" x14ac:dyDescent="0.2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47.4</v>
      </c>
      <c r="V1769" s="13">
        <f>IF(ISNA(VLOOKUP(LOWER(F1769)&amp;H1769,Prices!A:C,2,0)),0,VLOOKUP(LOWER(F1769)&amp;H1769,Prices!A:C,2,0))</f>
        <v>48.09</v>
      </c>
      <c r="W1769" s="13">
        <f t="shared" si="1016"/>
        <v>8917.0000000000036</v>
      </c>
      <c r="X1769" s="13">
        <f t="shared" si="1017"/>
        <v>414.0000000000029</v>
      </c>
      <c r="Y1769" s="43">
        <f t="shared" si="1018"/>
        <v>0.44737106160947238</v>
      </c>
      <c r="Z1769" s="49"/>
      <c r="AA1769" s="24"/>
    </row>
    <row r="1770" spans="1:27" s="8" customFormat="1" x14ac:dyDescent="0.2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56.29</v>
      </c>
      <c r="V1770" s="8">
        <f>IF(ISNA(VLOOKUP(LOWER(F1770)&amp;H1770,Prices!A:C,2,0)),0,VLOOKUP(LOWER(F1770)&amp;H1770,Prices!A:C,2,0))</f>
        <v>55.33</v>
      </c>
      <c r="W1770" s="8">
        <f t="shared" si="1016"/>
        <v>3666.9999999999986</v>
      </c>
      <c r="X1770" s="8">
        <f t="shared" si="1017"/>
        <v>-384.00000000000034</v>
      </c>
      <c r="Y1770" s="57">
        <f t="shared" si="1018"/>
        <v>0.19864572047670631</v>
      </c>
      <c r="Z1770" s="58"/>
      <c r="AA1770" s="59"/>
    </row>
    <row r="1771" spans="1:27" s="13" customFormat="1" x14ac:dyDescent="0.2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47.4</v>
      </c>
      <c r="V1771" s="13">
        <f>IF(ISNA(VLOOKUP(LOWER(F1771)&amp;H1771,Prices!A:C,2,0)),0,VLOOKUP(LOWER(F1771)&amp;H1771,Prices!A:C,2,0))</f>
        <v>48.09</v>
      </c>
      <c r="W1771" s="13">
        <f t="shared" si="1016"/>
        <v>8887</v>
      </c>
      <c r="X1771" s="13">
        <f t="shared" si="1017"/>
        <v>414.0000000000029</v>
      </c>
      <c r="Y1771" s="43">
        <f t="shared" si="1018"/>
        <v>0.44519587215709838</v>
      </c>
      <c r="Z1771" s="49"/>
      <c r="AA1771" s="24"/>
    </row>
    <row r="1772" spans="1:27" s="8" customFormat="1" x14ac:dyDescent="0.2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56.29</v>
      </c>
      <c r="V1772" s="8">
        <f>IF(ISNA(VLOOKUP(LOWER(F1772)&amp;H1772,Prices!A:C,2,0)),0,VLOOKUP(LOWER(F1772)&amp;H1772,Prices!A:C,2,0))</f>
        <v>55.33</v>
      </c>
      <c r="W1772" s="8">
        <f t="shared" si="1016"/>
        <v>3606.9999999999991</v>
      </c>
      <c r="X1772" s="8">
        <f t="shared" si="1017"/>
        <v>-384.00000000000034</v>
      </c>
      <c r="Y1772" s="57">
        <f t="shared" si="1018"/>
        <v>0.19476241900647942</v>
      </c>
      <c r="Z1772" s="58"/>
      <c r="AA1772" s="59"/>
    </row>
    <row r="1773" spans="1:27" s="8" customFormat="1" x14ac:dyDescent="0.2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56.29</v>
      </c>
      <c r="V1773" s="8">
        <f>IF(ISNA(VLOOKUP(LOWER(F1773)&amp;H1773,Prices!A:C,2,0)),0,VLOOKUP(LOWER(F1773)&amp;H1773,Prices!A:C,2,0))</f>
        <v>55.33</v>
      </c>
      <c r="W1773" s="8">
        <f t="shared" si="1016"/>
        <v>3570.9999999999982</v>
      </c>
      <c r="X1773" s="8">
        <f t="shared" si="1017"/>
        <v>-384.00000000000034</v>
      </c>
      <c r="Y1773" s="57">
        <f t="shared" si="1018"/>
        <v>0.19244449234748859</v>
      </c>
      <c r="Z1773" s="58"/>
      <c r="AA1773" s="59"/>
    </row>
    <row r="1774" spans="1:27" s="13" customFormat="1" x14ac:dyDescent="0.2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47.4</v>
      </c>
      <c r="V1774" s="13">
        <f>IF(ISNA(VLOOKUP(LOWER(F1774)&amp;H1774,Prices!A:C,2,0)),0,VLOOKUP(LOWER(F1774)&amp;H1774,Prices!A:C,2,0))</f>
        <v>48.09</v>
      </c>
      <c r="W1774" s="13">
        <f t="shared" si="1016"/>
        <v>8881.0000000000018</v>
      </c>
      <c r="X1774" s="13">
        <f t="shared" si="1017"/>
        <v>414.0000000000029</v>
      </c>
      <c r="Y1774" s="43">
        <f t="shared" si="1018"/>
        <v>0.44476161858974367</v>
      </c>
      <c r="Z1774" s="49"/>
      <c r="AA1774" s="24"/>
    </row>
    <row r="1775" spans="1:27" s="13" customFormat="1" x14ac:dyDescent="0.2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47.4</v>
      </c>
      <c r="V1775" s="13">
        <f>IF(ISNA(VLOOKUP(LOWER(F1775)&amp;H1775,Prices!A:C,2,0)),0,VLOOKUP(LOWER(F1775)&amp;H1775,Prices!A:C,2,0))</f>
        <v>48.09</v>
      </c>
      <c r="W1775" s="13">
        <f t="shared" si="1016"/>
        <v>7320</v>
      </c>
      <c r="X1775" s="13">
        <f t="shared" si="1017"/>
        <v>345.00000000000239</v>
      </c>
      <c r="Y1775" s="43">
        <f t="shared" si="1018"/>
        <v>0.43779904306220097</v>
      </c>
      <c r="Z1775" s="49"/>
      <c r="AA1775" s="24"/>
    </row>
    <row r="1776" spans="1:27" s="13" customFormat="1" x14ac:dyDescent="0.2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47.4</v>
      </c>
      <c r="V1776" s="13">
        <f>IF(ISNA(VLOOKUP(LOWER(F1776)&amp;H1776,Prices!A:C,2,0)),0,VLOOKUP(LOWER(F1776)&amp;H1776,Prices!A:C,2,0))</f>
        <v>48.09</v>
      </c>
      <c r="W1776" s="13">
        <f t="shared" si="1016"/>
        <v>7310.0000000000018</v>
      </c>
      <c r="X1776" s="13">
        <f t="shared" si="1017"/>
        <v>345.00000000000239</v>
      </c>
      <c r="Y1776" s="43">
        <f t="shared" si="1018"/>
        <v>0.43693962940824876</v>
      </c>
      <c r="Z1776" s="49"/>
      <c r="AA1776" s="24"/>
    </row>
    <row r="1777" spans="1:27" s="13" customFormat="1" x14ac:dyDescent="0.2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36.18</v>
      </c>
      <c r="V1777" s="13">
        <f>IF(ISNA(VLOOKUP(LOWER(F1777)&amp;H1777,Prices!A:C,2,0)),0,VLOOKUP(LOWER(F1777)&amp;H1777,Prices!A:C,2,0))</f>
        <v>36</v>
      </c>
      <c r="W1777" s="13">
        <f t="shared" si="1016"/>
        <v>2850.9999999999991</v>
      </c>
      <c r="X1777" s="13">
        <f t="shared" si="1017"/>
        <v>-107.99999999999983</v>
      </c>
      <c r="Y1777" s="43">
        <f t="shared" si="1018"/>
        <v>0.15210200597524537</v>
      </c>
      <c r="Z1777" s="49"/>
      <c r="AA1777" s="24"/>
    </row>
    <row r="1778" spans="1:27" s="13" customFormat="1" x14ac:dyDescent="0.2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28.15</v>
      </c>
      <c r="V1778" s="13">
        <f>IF(ISNA(VLOOKUP(LOWER(F1778)&amp;H1778,Prices!A:C,2,0)),0,VLOOKUP(LOWER(F1778)&amp;H1778,Prices!A:C,2,0))</f>
        <v>28.72</v>
      </c>
      <c r="W1778" s="13">
        <f t="shared" si="1016"/>
        <v>939.61681999999769</v>
      </c>
      <c r="X1778" s="13">
        <f t="shared" si="1017"/>
        <v>399.00000000000023</v>
      </c>
      <c r="Y1778" s="43">
        <f t="shared" si="1018"/>
        <v>4.9043103502270355E-2</v>
      </c>
      <c r="Z1778" s="49"/>
      <c r="AA1778" s="24"/>
    </row>
    <row r="1779" spans="1:27" s="13" customFormat="1" x14ac:dyDescent="0.2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47.4</v>
      </c>
      <c r="V1779" s="13">
        <f>IF(ISNA(VLOOKUP(LOWER(F1779)&amp;H1779,Prices!A:C,2,0)),0,VLOOKUP(LOWER(F1779)&amp;H1779,Prices!A:C,2,0))</f>
        <v>48.09</v>
      </c>
      <c r="W1779" s="13">
        <f t="shared" si="1016"/>
        <v>7360.0000000000027</v>
      </c>
      <c r="X1779" s="13">
        <f t="shared" si="1017"/>
        <v>345.00000000000239</v>
      </c>
      <c r="Y1779" s="43">
        <f t="shared" si="1018"/>
        <v>0.44124700239808168</v>
      </c>
      <c r="Z1779" s="49"/>
      <c r="AA1779" s="24"/>
    </row>
    <row r="1780" spans="1:27" s="13" customFormat="1" x14ac:dyDescent="0.2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28.15</v>
      </c>
      <c r="V1780" s="13">
        <f>IF(ISNA(VLOOKUP(LOWER(F1780)&amp;H1780,Prices!A:C,2,0)),0,VLOOKUP(LOWER(F1780)&amp;H1780,Prices!A:C,2,0))</f>
        <v>28.72</v>
      </c>
      <c r="W1780" s="13">
        <f t="shared" si="1016"/>
        <v>946.6169599999979</v>
      </c>
      <c r="X1780" s="13">
        <f t="shared" si="1017"/>
        <v>399.00000000000023</v>
      </c>
      <c r="Y1780" s="43">
        <f t="shared" si="1018"/>
        <v>4.9426532999164469E-2</v>
      </c>
      <c r="Z1780" s="49"/>
      <c r="AA1780" s="24"/>
    </row>
    <row r="1781" spans="1:27" s="8" customFormat="1" x14ac:dyDescent="0.2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56.29</v>
      </c>
      <c r="V1781" s="8">
        <f>IF(ISNA(VLOOKUP(LOWER(F1781)&amp;H1781,Prices!A:C,2,0)),0,VLOOKUP(LOWER(F1781)&amp;H1781,Prices!A:C,2,0))</f>
        <v>55.33</v>
      </c>
      <c r="W1781" s="8">
        <f t="shared" si="1016"/>
        <v>3506.9999999999991</v>
      </c>
      <c r="X1781" s="8">
        <f t="shared" si="1017"/>
        <v>-384.00000000000034</v>
      </c>
      <c r="Y1781" s="57">
        <f t="shared" si="1018"/>
        <v>0.18834586466165409</v>
      </c>
      <c r="Z1781" s="58"/>
      <c r="AA1781" s="59"/>
    </row>
    <row r="1782" spans="1:27" s="13" customFormat="1" x14ac:dyDescent="0.2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47.4</v>
      </c>
      <c r="V1782" s="13">
        <f>IF(ISNA(VLOOKUP(LOWER(F1782)&amp;H1782,Prices!A:C,2,0)),0,VLOOKUP(LOWER(F1782)&amp;H1782,Prices!A:C,2,0))</f>
        <v>48.09</v>
      </c>
      <c r="W1782" s="13">
        <f t="shared" si="1016"/>
        <v>7340.0000000000036</v>
      </c>
      <c r="X1782" s="13">
        <f t="shared" si="1017"/>
        <v>345.00000000000239</v>
      </c>
      <c r="Y1782" s="43">
        <f t="shared" si="1018"/>
        <v>0.43952095808383257</v>
      </c>
      <c r="Z1782" s="49"/>
      <c r="AA1782" s="24"/>
    </row>
    <row r="1783" spans="1:27" s="13" customFormat="1" x14ac:dyDescent="0.2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28.15</v>
      </c>
      <c r="V1783" s="13">
        <f>IF(ISNA(VLOOKUP(LOWER(F1783)&amp;H1783,Prices!A:C,2,0)),0,VLOOKUP(LOWER(F1783)&amp;H1783,Prices!A:C,2,0))</f>
        <v>28.72</v>
      </c>
      <c r="W1783" s="13">
        <f t="shared" si="1016"/>
        <v>932.61667999999747</v>
      </c>
      <c r="X1783" s="13">
        <f t="shared" si="1017"/>
        <v>399.00000000000023</v>
      </c>
      <c r="Y1783" s="43">
        <f t="shared" si="1018"/>
        <v>4.8659954085359357E-2</v>
      </c>
      <c r="Z1783" s="49"/>
      <c r="AA1783" s="24"/>
    </row>
    <row r="1784" spans="1:27" s="13" customFormat="1" x14ac:dyDescent="0.2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47.4</v>
      </c>
      <c r="V1784" s="13">
        <f>IF(ISNA(VLOOKUP(LOWER(F1784)&amp;H1784,Prices!A:C,2,0)),0,VLOOKUP(LOWER(F1784)&amp;H1784,Prices!A:C,2,0))</f>
        <v>48.09</v>
      </c>
      <c r="W1784" s="13">
        <f t="shared" si="1016"/>
        <v>8911.0000000000036</v>
      </c>
      <c r="X1784" s="13">
        <f t="shared" si="1017"/>
        <v>414.0000000000029</v>
      </c>
      <c r="Y1784" s="43">
        <f t="shared" si="1018"/>
        <v>0.44693550005015575</v>
      </c>
      <c r="Z1784" s="49"/>
      <c r="AA1784" s="24"/>
    </row>
    <row r="1785" spans="1:27" s="13" customFormat="1" x14ac:dyDescent="0.2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47.4</v>
      </c>
      <c r="V1785" s="13">
        <f>IF(ISNA(VLOOKUP(LOWER(F1785)&amp;H1785,Prices!A:C,2,0)),0,VLOOKUP(LOWER(F1785)&amp;H1785,Prices!A:C,2,0))</f>
        <v>48.09</v>
      </c>
      <c r="W1785" s="13">
        <f t="shared" si="1016"/>
        <v>8935.0000000000036</v>
      </c>
      <c r="X1785" s="13">
        <f t="shared" si="1017"/>
        <v>414.0000000000029</v>
      </c>
      <c r="Y1785" s="43">
        <f t="shared" si="1018"/>
        <v>0.44867932108064695</v>
      </c>
      <c r="Z1785" s="49"/>
      <c r="AA1785" s="24"/>
    </row>
    <row r="1786" spans="1:27" s="8" customFormat="1" x14ac:dyDescent="0.2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56.29</v>
      </c>
      <c r="V1786" s="8">
        <f>IF(ISNA(VLOOKUP(LOWER(F1786)&amp;H1786,Prices!A:C,2,0)),0,VLOOKUP(LOWER(F1786)&amp;H1786,Prices!A:C,2,0))</f>
        <v>55.33</v>
      </c>
      <c r="W1786" s="8">
        <f t="shared" si="1016"/>
        <v>3470.9999999999982</v>
      </c>
      <c r="X1786" s="8">
        <f t="shared" si="1017"/>
        <v>-384.00000000000034</v>
      </c>
      <c r="Y1786" s="57">
        <f t="shared" si="1018"/>
        <v>0.18605274442538583</v>
      </c>
      <c r="Z1786" s="58"/>
      <c r="AA1786" s="59"/>
    </row>
    <row r="1787" spans="1:27" s="13" customFormat="1" x14ac:dyDescent="0.2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36.18</v>
      </c>
      <c r="V1787" s="13">
        <f>IF(ISNA(VLOOKUP(LOWER(F1787)&amp;H1787,Prices!A:C,2,0)),0,VLOOKUP(LOWER(F1787)&amp;H1787,Prices!A:C,2,0))</f>
        <v>36</v>
      </c>
      <c r="W1787" s="13">
        <f t="shared" si="1016"/>
        <v>2887.0000000000005</v>
      </c>
      <c r="X1787" s="13">
        <f t="shared" si="1017"/>
        <v>-107.99999999999983</v>
      </c>
      <c r="Y1787" s="43">
        <f t="shared" si="1018"/>
        <v>0.15431900791105413</v>
      </c>
      <c r="Z1787" s="49"/>
      <c r="AA1787" s="24"/>
    </row>
    <row r="1788" spans="1:27" s="13" customFormat="1" x14ac:dyDescent="0.2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47.4</v>
      </c>
      <c r="V1788" s="13">
        <f>IF(ISNA(VLOOKUP(LOWER(F1788)&amp;H1788,Prices!A:C,2,0)),0,VLOOKUP(LOWER(F1788)&amp;H1788,Prices!A:C,2,0))</f>
        <v>48.09</v>
      </c>
      <c r="W1788" s="13">
        <f t="shared" si="1016"/>
        <v>7295.0000000000018</v>
      </c>
      <c r="X1788" s="13">
        <f t="shared" si="1017"/>
        <v>345.00000000000239</v>
      </c>
      <c r="Y1788" s="43">
        <f t="shared" si="1018"/>
        <v>0.43565243356225752</v>
      </c>
      <c r="Z1788" s="49"/>
      <c r="AA1788" s="24"/>
    </row>
    <row r="1789" spans="1:27" s="8" customFormat="1" x14ac:dyDescent="0.2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56.29</v>
      </c>
      <c r="V1789" s="8">
        <f>IF(ISNA(VLOOKUP(LOWER(F1789)&amp;H1789,Prices!A:C,2,0)),0,VLOOKUP(LOWER(F1789)&amp;H1789,Prices!A:C,2,0))</f>
        <v>55.33</v>
      </c>
      <c r="W1789" s="8">
        <f t="shared" si="1016"/>
        <v>3487.0000000000005</v>
      </c>
      <c r="X1789" s="8">
        <f t="shared" si="1017"/>
        <v>-384.00000000000034</v>
      </c>
      <c r="Y1789" s="57">
        <f t="shared" si="1018"/>
        <v>0.1870708154506438</v>
      </c>
      <c r="Z1789" s="58"/>
      <c r="AA1789" s="59"/>
    </row>
    <row r="1790" spans="1:27" s="8" customFormat="1" x14ac:dyDescent="0.2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56.29</v>
      </c>
      <c r="V1790" s="8">
        <f>IF(ISNA(VLOOKUP(LOWER(F1790)&amp;H1790,Prices!A:C,2,0)),0,VLOOKUP(LOWER(F1790)&amp;H1790,Prices!A:C,2,0))</f>
        <v>55.33</v>
      </c>
      <c r="W1790" s="8">
        <f t="shared" si="1016"/>
        <v>3415.0000000000005</v>
      </c>
      <c r="X1790" s="8">
        <f t="shared" si="1017"/>
        <v>-384.00000000000034</v>
      </c>
      <c r="Y1790" s="57">
        <f t="shared" si="1018"/>
        <v>0.18250320649850366</v>
      </c>
      <c r="Z1790" s="58"/>
      <c r="AA1790" s="59"/>
    </row>
    <row r="1791" spans="1:27" s="13" customFormat="1" x14ac:dyDescent="0.2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28.15</v>
      </c>
      <c r="V1791" s="13">
        <f>IF(ISNA(VLOOKUP(LOWER(F1791)&amp;H1791,Prices!A:C,2,0)),0,VLOOKUP(LOWER(F1791)&amp;H1791,Prices!A:C,2,0))</f>
        <v>28.72</v>
      </c>
      <c r="W1791" s="13">
        <f t="shared" si="1016"/>
        <v>925.61653999999726</v>
      </c>
      <c r="X1791" s="13">
        <f t="shared" si="1017"/>
        <v>399.00000000000023</v>
      </c>
      <c r="Y1791" s="43">
        <f t="shared" si="1018"/>
        <v>4.8277084441662614E-2</v>
      </c>
      <c r="Z1791" s="49"/>
      <c r="AA1791" s="24"/>
    </row>
    <row r="1792" spans="1:27" s="13" customFormat="1" x14ac:dyDescent="0.2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28.15</v>
      </c>
      <c r="V1792" s="13">
        <f>IF(ISNA(VLOOKUP(LOWER(F1792)&amp;H1792,Prices!A:C,2,0)),0,VLOOKUP(LOWER(F1792)&amp;H1792,Prices!A:C,2,0))</f>
        <v>28.72</v>
      </c>
      <c r="W1792" s="13">
        <f t="shared" si="1016"/>
        <v>925.61653999999726</v>
      </c>
      <c r="X1792" s="13">
        <f t="shared" si="1017"/>
        <v>399.00000000000023</v>
      </c>
      <c r="Y1792" s="43">
        <f t="shared" si="1018"/>
        <v>4.8277084441662614E-2</v>
      </c>
      <c r="Z1792" s="49"/>
      <c r="AA1792" s="24"/>
    </row>
    <row r="1793" spans="1:27" s="13" customFormat="1" x14ac:dyDescent="0.2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28.15</v>
      </c>
      <c r="V1793" s="13">
        <f>IF(ISNA(VLOOKUP(LOWER(F1793)&amp;H1793,Prices!A:C,2,0)),0,VLOOKUP(LOWER(F1793)&amp;H1793,Prices!A:C,2,0))</f>
        <v>28.72</v>
      </c>
      <c r="W1793" s="13">
        <f t="shared" si="1016"/>
        <v>848.61500000000194</v>
      </c>
      <c r="X1793" s="13">
        <f t="shared" si="1017"/>
        <v>399.00000000000023</v>
      </c>
      <c r="Y1793" s="43">
        <f t="shared" si="1018"/>
        <v>4.4083896103896202E-2</v>
      </c>
      <c r="Z1793" s="49"/>
      <c r="AA1793" s="24"/>
    </row>
    <row r="1794" spans="1:27" s="13" customFormat="1" x14ac:dyDescent="0.2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47.4</v>
      </c>
      <c r="V1794" s="13">
        <f>IF(ISNA(VLOOKUP(LOWER(F1794)&amp;H1794,Prices!A:C,2,0)),0,VLOOKUP(LOWER(F1794)&amp;H1794,Prices!A:C,2,0))</f>
        <v>48.09</v>
      </c>
      <c r="W1794" s="13">
        <f t="shared" si="1016"/>
        <v>7190.0000000000009</v>
      </c>
      <c r="X1794" s="13">
        <f t="shared" si="1017"/>
        <v>345.00000000000239</v>
      </c>
      <c r="Y1794" s="43">
        <f t="shared" si="1018"/>
        <v>0.42670623145400599</v>
      </c>
      <c r="Z1794" s="49"/>
      <c r="AA1794" s="24"/>
    </row>
    <row r="1795" spans="1:27" s="8" customFormat="1" x14ac:dyDescent="0.2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56.29</v>
      </c>
      <c r="V1795" s="8">
        <f>IF(ISNA(VLOOKUP(LOWER(F1795)&amp;H1795,Prices!A:C,2,0)),0,VLOOKUP(LOWER(F1795)&amp;H1795,Prices!A:C,2,0))</f>
        <v>55.33</v>
      </c>
      <c r="W1795" s="8">
        <f t="shared" si="1016"/>
        <v>4204.9999999999982</v>
      </c>
      <c r="X1795" s="8">
        <f t="shared" si="1017"/>
        <v>-480.00000000000045</v>
      </c>
      <c r="Y1795" s="57">
        <f t="shared" si="1018"/>
        <v>0.17927947132807495</v>
      </c>
      <c r="Z1795" s="58"/>
      <c r="AA1795" s="59"/>
    </row>
    <row r="1796" spans="1:27" s="8" customFormat="1" x14ac:dyDescent="0.2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27.51</v>
      </c>
      <c r="V1796" s="8">
        <f>IF(ISNA(VLOOKUP(LOWER(F1796)&amp;H1796,Prices!A:C,2,0)),0,VLOOKUP(LOWER(F1796)&amp;H1796,Prices!A:C,2,0))</f>
        <v>27.51</v>
      </c>
      <c r="W1796" s="8">
        <f t="shared" si="1016"/>
        <v>1634.3086000000008</v>
      </c>
      <c r="X1796" s="8">
        <f t="shared" si="1017"/>
        <v>0</v>
      </c>
      <c r="Y1796" s="57">
        <f t="shared" si="1018"/>
        <v>6.3173892539621218E-2</v>
      </c>
      <c r="Z1796" s="58"/>
      <c r="AA1796" s="59"/>
    </row>
    <row r="1797" spans="1:27" s="13" customFormat="1" x14ac:dyDescent="0.2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605.09</v>
      </c>
      <c r="V1797" s="13">
        <f>IF(ISNA(VLOOKUP(LOWER(F1797)&amp;H1797,Prices!A:C,2,0)),0,VLOOKUP(LOWER(F1797)&amp;H1797,Prices!A:C,2,0))</f>
        <v>649.63</v>
      </c>
      <c r="W1797" s="13">
        <f t="shared" si="1016"/>
        <v>17172.488400000002</v>
      </c>
      <c r="X1797" s="13">
        <f t="shared" si="1017"/>
        <v>4453.9999999999964</v>
      </c>
      <c r="Y1797" s="43">
        <f t="shared" si="1018"/>
        <v>0.35940745918794481</v>
      </c>
      <c r="Z1797" s="49"/>
      <c r="AA1797" s="24"/>
    </row>
    <row r="1798" spans="1:27" s="8" customFormat="1" x14ac:dyDescent="0.2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56.29</v>
      </c>
      <c r="V1798" s="8">
        <f>IF(ISNA(VLOOKUP(LOWER(F1798)&amp;H1798,Prices!A:C,2,0)),0,VLOOKUP(LOWER(F1798)&amp;H1798,Prices!A:C,2,0))</f>
        <v>55.33</v>
      </c>
      <c r="W1798" s="8">
        <f t="shared" si="1016"/>
        <v>4175.9999999999982</v>
      </c>
      <c r="X1798" s="8">
        <f t="shared" si="1017"/>
        <v>-480.00000000000045</v>
      </c>
      <c r="Y1798" s="57">
        <f t="shared" si="1018"/>
        <v>0.17782319877363303</v>
      </c>
      <c r="Z1798" s="58"/>
      <c r="AA1798" s="59"/>
    </row>
    <row r="1799" spans="1:27" s="8" customFormat="1" x14ac:dyDescent="0.2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56.29</v>
      </c>
      <c r="V1799" s="8">
        <f>IF(ISNA(VLOOKUP(LOWER(F1799)&amp;H1799,Prices!A:C,2,0)),0,VLOOKUP(LOWER(F1799)&amp;H1799,Prices!A:C,2,0))</f>
        <v>55.33</v>
      </c>
      <c r="W1799" s="8">
        <f t="shared" si="1016"/>
        <v>4210.0000000000009</v>
      </c>
      <c r="X1799" s="8">
        <f t="shared" si="1017"/>
        <v>-480.00000000000045</v>
      </c>
      <c r="Y1799" s="57">
        <f t="shared" si="1018"/>
        <v>0.17953091684434971</v>
      </c>
      <c r="Z1799" s="58"/>
      <c r="AA1799" s="59"/>
    </row>
    <row r="1800" spans="1:27" s="13" customFormat="1" x14ac:dyDescent="0.2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36.18</v>
      </c>
      <c r="V1800" s="13">
        <f>IF(ISNA(VLOOKUP(LOWER(F1800)&amp;H1800,Prices!A:C,2,0)),0,VLOOKUP(LOWER(F1800)&amp;H1800,Prices!A:C,2,0))</f>
        <v>36</v>
      </c>
      <c r="W1800" s="13">
        <f t="shared" si="1016"/>
        <v>7070.6160000000027</v>
      </c>
      <c r="X1800" s="13">
        <f t="shared" si="1017"/>
        <v>-269.99999999999955</v>
      </c>
      <c r="Y1800" s="43">
        <f t="shared" si="1018"/>
        <v>0.1506951406649617</v>
      </c>
      <c r="Z1800" s="49"/>
      <c r="AA1800" s="24"/>
    </row>
    <row r="1801" spans="1:27" s="13" customFormat="1" x14ac:dyDescent="0.2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36.18</v>
      </c>
      <c r="V1801" s="13">
        <f>IF(ISNA(VLOOKUP(LOWER(F1801)&amp;H1801,Prices!A:C,2,0)),0,VLOOKUP(LOWER(F1801)&amp;H1801,Prices!A:C,2,0))</f>
        <v>36</v>
      </c>
      <c r="W1801" s="13">
        <f t="shared" si="1016"/>
        <v>3306.0000000000009</v>
      </c>
      <c r="X1801" s="13">
        <f t="shared" si="1017"/>
        <v>-125.9999999999998</v>
      </c>
      <c r="Y1801" s="43">
        <f t="shared" si="1018"/>
        <v>0.15103476632098317</v>
      </c>
      <c r="Z1801" s="49"/>
      <c r="AA1801" s="24"/>
    </row>
    <row r="1802" spans="1:27" s="13" customFormat="1" x14ac:dyDescent="0.2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47.4</v>
      </c>
      <c r="V1802" s="13">
        <f>IF(ISNA(VLOOKUP(LOWER(F1802)&amp;H1802,Prices!A:C,2,0)),0,VLOOKUP(LOWER(F1802)&amp;H1802,Prices!A:C,2,0))</f>
        <v>48.09</v>
      </c>
      <c r="W1802" s="13">
        <f t="shared" si="1016"/>
        <v>9927.3000000000029</v>
      </c>
      <c r="X1802" s="13">
        <f t="shared" si="1017"/>
        <v>483.00000000000341</v>
      </c>
      <c r="Y1802" s="43">
        <f t="shared" si="1018"/>
        <v>0.41833152835778137</v>
      </c>
      <c r="Z1802" s="49"/>
      <c r="AA1802" s="24"/>
    </row>
    <row r="1803" spans="1:27" s="13" customFormat="1" x14ac:dyDescent="0.2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28.15</v>
      </c>
      <c r="V1803" s="13">
        <f>IF(ISNA(VLOOKUP(LOWER(F1803)&amp;H1803,Prices!A:C,2,0)),0,VLOOKUP(LOWER(F1803)&amp;H1803,Prices!A:C,2,0))</f>
        <v>28.72</v>
      </c>
      <c r="W1803" s="13">
        <f t="shared" si="1016"/>
        <v>1002.5031999999978</v>
      </c>
      <c r="X1803" s="13">
        <f t="shared" si="1017"/>
        <v>513.00000000000023</v>
      </c>
      <c r="Y1803" s="43">
        <f t="shared" si="1018"/>
        <v>4.0358421900160944E-2</v>
      </c>
      <c r="Z1803" s="49"/>
      <c r="AA1803" s="24"/>
    </row>
    <row r="1804" spans="1:27" s="8" customFormat="1" x14ac:dyDescent="0.2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56.29</v>
      </c>
      <c r="V1804" s="8">
        <f>IF(ISNA(VLOOKUP(LOWER(F1804)&amp;H1804,Prices!A:C,2,0)),0,VLOOKUP(LOWER(F1804)&amp;H1804,Prices!A:C,2,0))</f>
        <v>55.33</v>
      </c>
      <c r="W1804" s="8">
        <f t="shared" si="1016"/>
        <v>4019.9999999999995</v>
      </c>
      <c r="X1804" s="8">
        <f t="shared" si="1017"/>
        <v>-480.00000000000045</v>
      </c>
      <c r="Y1804" s="57">
        <f t="shared" si="1018"/>
        <v>0.17005076142131978</v>
      </c>
      <c r="Z1804" s="58"/>
      <c r="AA1804" s="59"/>
    </row>
    <row r="1805" spans="1:27" s="8" customFormat="1" x14ac:dyDescent="0.2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56.29</v>
      </c>
      <c r="V1805" s="8">
        <f>IF(ISNA(VLOOKUP(LOWER(F1805)&amp;H1805,Prices!A:C,2,0)),0,VLOOKUP(LOWER(F1805)&amp;H1805,Prices!A:C,2,0))</f>
        <v>55.33</v>
      </c>
      <c r="W1805" s="8">
        <f t="shared" ref="W1805:W1810" si="1027">IF(I1805="B",(V1805+T1805)*K1805,(V1805+T1805)*K1805)</f>
        <v>-11174.995399999996</v>
      </c>
      <c r="X1805" s="8">
        <f t="shared" ref="X1805:X1810" si="1028">K1805*(V1805-U1805)</f>
        <v>1248.0000000000011</v>
      </c>
      <c r="Y1805" s="57">
        <f t="shared" ref="Y1805:Y1810" si="1029">W1805/O1805</f>
        <v>-0.18371768129284685</v>
      </c>
      <c r="Z1805" s="58"/>
      <c r="AA1805" s="59"/>
    </row>
    <row r="1806" spans="1:27" s="8" customFormat="1" x14ac:dyDescent="0.2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27.51</v>
      </c>
      <c r="V1806" s="8">
        <f>IF(ISNA(VLOOKUP(LOWER(F1806)&amp;H1806,Prices!A:C,2,0)),0,VLOOKUP(LOWER(F1806)&amp;H1806,Prices!A:C,2,0))</f>
        <v>27.51</v>
      </c>
      <c r="W1806" s="8">
        <f t="shared" si="1027"/>
        <v>-3023.5131999999967</v>
      </c>
      <c r="X1806" s="8">
        <f t="shared" si="1028"/>
        <v>0</v>
      </c>
      <c r="Y1806" s="57">
        <f t="shared" si="1029"/>
        <v>-5.8077472147522027E-2</v>
      </c>
      <c r="Z1806" s="58"/>
      <c r="AA1806" s="59"/>
    </row>
    <row r="1807" spans="1:27" s="8" customFormat="1" x14ac:dyDescent="0.2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29.3</v>
      </c>
      <c r="V1807" s="8">
        <f>IF(ISNA(VLOOKUP(LOWER(F1807)&amp;H1807,Prices!A:C,2,0)),0,VLOOKUP(LOWER(F1807)&amp;H1807,Prices!A:C,2,0))</f>
        <v>29.47</v>
      </c>
      <c r="W1807" s="8">
        <f t="shared" si="1027"/>
        <v>-5572.3834800000041</v>
      </c>
      <c r="X1807" s="8">
        <f t="shared" si="1028"/>
        <v>-373.99999999999591</v>
      </c>
      <c r="Y1807" s="57">
        <f t="shared" si="1029"/>
        <v>-9.3915520275053163E-2</v>
      </c>
      <c r="Z1807" s="58"/>
      <c r="AA1807" s="59"/>
    </row>
    <row r="1808" spans="1:27" s="13" customFormat="1" x14ac:dyDescent="0.2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47.4</v>
      </c>
      <c r="V1808" s="13">
        <f>IF(ISNA(VLOOKUP(LOWER(F1808)&amp;H1808,Prices!A:C,2,0)),0,VLOOKUP(LOWER(F1808)&amp;H1808,Prices!A:C,2,0))</f>
        <v>48.09</v>
      </c>
      <c r="W1808" s="13">
        <f t="shared" si="1027"/>
        <v>-29637.500400000023</v>
      </c>
      <c r="X1808" s="13">
        <f t="shared" si="1028"/>
        <v>-1518.0000000000107</v>
      </c>
      <c r="Y1808" s="43">
        <f t="shared" si="1029"/>
        <v>-0.38867833499449234</v>
      </c>
      <c r="Z1808" s="49"/>
      <c r="AA1808" s="24"/>
    </row>
    <row r="1809" spans="1:27" s="13" customFormat="1" x14ac:dyDescent="0.2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36.18</v>
      </c>
      <c r="V1809" s="13">
        <f>IF(ISNA(VLOOKUP(LOWER(F1809)&amp;H1809,Prices!A:C,2,0)),0,VLOOKUP(LOWER(F1809)&amp;H1809,Prices!A:C,2,0))</f>
        <v>36</v>
      </c>
      <c r="W1809" s="13">
        <f t="shared" si="1027"/>
        <v>-8225.271999999999</v>
      </c>
      <c r="X1809" s="13">
        <f t="shared" si="1028"/>
        <v>395.99999999999937</v>
      </c>
      <c r="Y1809" s="43">
        <f t="shared" si="1029"/>
        <v>-0.11575108359133125</v>
      </c>
      <c r="Z1809" s="49"/>
      <c r="AA1809" s="24"/>
    </row>
    <row r="1810" spans="1:27" s="8" customFormat="1" x14ac:dyDescent="0.2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56.29</v>
      </c>
      <c r="V1810" s="8">
        <f>IF(ISNA(VLOOKUP(LOWER(F1810)&amp;H1810,Prices!A:C,2,0)),0,VLOOKUP(LOWER(F1810)&amp;H1810,Prices!A:C,2,0))</f>
        <v>55.33</v>
      </c>
      <c r="W1810" s="8">
        <f t="shared" si="1027"/>
        <v>-12879.239999999989</v>
      </c>
      <c r="X1810" s="8">
        <f t="shared" si="1028"/>
        <v>1440.0000000000014</v>
      </c>
      <c r="Y1810" s="57">
        <f t="shared" si="1029"/>
        <v>-0.1834649572649571</v>
      </c>
      <c r="Z1810" s="58"/>
      <c r="AA1810" s="59"/>
    </row>
    <row r="1811" spans="1:27" s="13" customFormat="1" x14ac:dyDescent="0.2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28.15</v>
      </c>
      <c r="V1811" s="13">
        <f>IF(ISNA(VLOOKUP(LOWER(F1811)&amp;H1811,Prices!A:C,2,0)),0,VLOOKUP(LOWER(F1811)&amp;H1811,Prices!A:C,2,0))</f>
        <v>28.72</v>
      </c>
      <c r="W1811" s="13">
        <f>IF(I1811="B",(V1811+T1811)*K1811,(V1811+T1811)*K1811)</f>
        <v>-5443.5131999999912</v>
      </c>
      <c r="X1811" s="13">
        <f t="shared" ref="X1811:X1837" si="1034">K1811*(V1811-U1811)</f>
        <v>-1140.0000000000005</v>
      </c>
      <c r="Y1811" s="43">
        <f t="shared" ref="Y1811:Y1837" si="1035">W1811/O1811</f>
        <v>-0.10456229734921228</v>
      </c>
      <c r="Z1811" s="49"/>
      <c r="AA1811" s="24"/>
    </row>
    <row r="1812" spans="1:27" s="13" customFormat="1" x14ac:dyDescent="0.2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47.4</v>
      </c>
      <c r="V1812" s="13">
        <f>IF(ISNA(VLOOKUP(LOWER(F1812)&amp;H1812,Prices!A:C,2,0)),0,VLOOKUP(LOWER(F1812)&amp;H1812,Prices!A:C,2,0))</f>
        <v>48.09</v>
      </c>
      <c r="W1812" s="13">
        <f>IF(I1812="B",(V1812+T1812)*K1812,(V1812+T1812)*K1812)</f>
        <v>-24625.968000000001</v>
      </c>
      <c r="X1812" s="13">
        <f t="shared" si="1034"/>
        <v>-1380.0000000000095</v>
      </c>
      <c r="Y1812" s="43">
        <f t="shared" si="1035"/>
        <v>-0.34374606365159133</v>
      </c>
      <c r="Z1812" s="49"/>
      <c r="AA1812" s="24"/>
    </row>
    <row r="1813" spans="1:27" s="8" customFormat="1" x14ac:dyDescent="0.2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29.3</v>
      </c>
      <c r="V1813" s="8">
        <f>IF(ISNA(VLOOKUP(LOWER(F1813)&amp;H1813,Prices!A:C,2,0)),0,VLOOKUP(LOWER(F1813)&amp;H1813,Prices!A:C,2,0))</f>
        <v>29.47</v>
      </c>
      <c r="W1813" s="8">
        <f t="shared" ref="W1813:W1837" si="1036">IF(I1813="B",(V1813+T1813)*K1813,(V1813+T1813)*K1813)</f>
        <v>-2682.7204000000011</v>
      </c>
      <c r="X1813" s="8">
        <f t="shared" si="1034"/>
        <v>-169.99999999999815</v>
      </c>
      <c r="Y1813" s="57">
        <f t="shared" si="1035"/>
        <v>-0.10002686055182704</v>
      </c>
      <c r="Z1813" s="58"/>
      <c r="AA1813" s="59"/>
    </row>
    <row r="1814" spans="1:27" s="13" customFormat="1" x14ac:dyDescent="0.2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32.29</v>
      </c>
      <c r="V1814" s="13">
        <f>IF(ISNA(VLOOKUP(LOWER(F1814)&amp;H1814,Prices!A:C,2,0)),0,VLOOKUP(LOWER(F1814)&amp;H1814,Prices!A:C,2,0))</f>
        <v>32.43</v>
      </c>
      <c r="W1814" s="13">
        <f t="shared" si="1036"/>
        <v>-2668.1216000000004</v>
      </c>
      <c r="X1814" s="13">
        <f t="shared" si="1034"/>
        <v>-224.00000000000091</v>
      </c>
      <c r="Y1814" s="43">
        <f t="shared" si="1035"/>
        <v>-5.4142077922077932E-2</v>
      </c>
      <c r="Z1814" s="49"/>
      <c r="AA1814" s="24"/>
    </row>
    <row r="1815" spans="1:27" s="8" customFormat="1" x14ac:dyDescent="0.2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27.51</v>
      </c>
      <c r="V1815" s="8">
        <f>IF(ISNA(VLOOKUP(LOWER(F1815)&amp;H1815,Prices!A:C,2,0)),0,VLOOKUP(LOWER(F1815)&amp;H1815,Prices!A:C,2,0))</f>
        <v>27.51</v>
      </c>
      <c r="W1815" s="8">
        <f t="shared" si="1036"/>
        <v>2130.6025599999998</v>
      </c>
      <c r="X1815" s="8">
        <f t="shared" si="1034"/>
        <v>0</v>
      </c>
      <c r="Y1815" s="57">
        <f t="shared" si="1035"/>
        <v>0.10721631239935586</v>
      </c>
      <c r="Z1815" s="58"/>
      <c r="AA1815" s="59"/>
    </row>
    <row r="1816" spans="1:27" s="8" customFormat="1" x14ac:dyDescent="0.2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29.3</v>
      </c>
      <c r="V1816" s="8">
        <f>IF(ISNA(VLOOKUP(LOWER(F1816)&amp;H1816,Prices!A:C,2,0)),0,VLOOKUP(LOWER(F1816)&amp;H1816,Prices!A:C,2,0))</f>
        <v>29.47</v>
      </c>
      <c r="W1816" s="8">
        <f t="shared" si="1036"/>
        <v>-4113.9707999999955</v>
      </c>
      <c r="X1816" s="8">
        <f t="shared" si="1034"/>
        <v>-254.99999999999721</v>
      </c>
      <c r="Y1816" s="57">
        <f t="shared" si="1035"/>
        <v>-0.10249055306427493</v>
      </c>
      <c r="Z1816" s="58"/>
      <c r="AA1816" s="59"/>
    </row>
    <row r="1817" spans="1:27" s="13" customFormat="1" x14ac:dyDescent="0.2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28.15</v>
      </c>
      <c r="V1817" s="13">
        <f>IF(ISNA(VLOOKUP(LOWER(F1817)&amp;H1817,Prices!A:C,2,0)),0,VLOOKUP(LOWER(F1817)&amp;H1817,Prices!A:C,2,0))</f>
        <v>28.72</v>
      </c>
      <c r="W1817" s="13">
        <f t="shared" si="1036"/>
        <v>-5443.5131999999912</v>
      </c>
      <c r="X1817" s="13">
        <f t="shared" si="1034"/>
        <v>-1140.0000000000005</v>
      </c>
      <c r="Y1817" s="43">
        <f t="shared" si="1035"/>
        <v>-0.10456229734921228</v>
      </c>
      <c r="Z1817" s="49"/>
      <c r="AA1817" s="24"/>
    </row>
    <row r="1818" spans="1:27" s="13" customFormat="1" x14ac:dyDescent="0.2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47.4</v>
      </c>
      <c r="V1818" s="13">
        <f>IF(ISNA(VLOOKUP(LOWER(F1818)&amp;H1818,Prices!A:C,2,0)),0,VLOOKUP(LOWER(F1818)&amp;H1818,Prices!A:C,2,0))</f>
        <v>48.09</v>
      </c>
      <c r="W1818" s="13">
        <f t="shared" si="1036"/>
        <v>-18574.354999999996</v>
      </c>
      <c r="X1818" s="13">
        <f t="shared" si="1034"/>
        <v>-1035.0000000000073</v>
      </c>
      <c r="Y1818" s="43">
        <f t="shared" si="1035"/>
        <v>-0.34637491841491835</v>
      </c>
      <c r="Z1818" s="49"/>
      <c r="AA1818" s="24"/>
    </row>
    <row r="1819" spans="1:27" s="13" customFormat="1" x14ac:dyDescent="0.2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36.18</v>
      </c>
      <c r="V1819" s="13">
        <f>IF(ISNA(VLOOKUP(LOWER(F1819)&amp;H1819,Prices!A:C,2,0)),0,VLOOKUP(LOWER(F1819)&amp;H1819,Prices!A:C,2,0))</f>
        <v>36</v>
      </c>
      <c r="W1819" s="13">
        <f t="shared" si="1036"/>
        <v>3588.9999999999995</v>
      </c>
      <c r="X1819" s="13">
        <f t="shared" si="1034"/>
        <v>-107.99999999999983</v>
      </c>
      <c r="Y1819" s="43">
        <f t="shared" si="1035"/>
        <v>0.19932244807286459</v>
      </c>
      <c r="Z1819" s="49"/>
      <c r="AA1819" s="24"/>
    </row>
    <row r="1820" spans="1:27" s="13" customFormat="1" x14ac:dyDescent="0.2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42.88</v>
      </c>
      <c r="V1820" s="13">
        <f>IF(ISNA(VLOOKUP(LOWER(F1820)&amp;H1820,Prices!A:C,2,0)),0,VLOOKUP(LOWER(F1820)&amp;H1820,Prices!A:C,2,0))</f>
        <v>43.77</v>
      </c>
      <c r="W1820" s="13">
        <f t="shared" si="1036"/>
        <v>2115.0000000000018</v>
      </c>
      <c r="X1820" s="13">
        <f t="shared" si="1034"/>
        <v>445.00000000000028</v>
      </c>
      <c r="Y1820" s="43">
        <f t="shared" si="1035"/>
        <v>0.10700733620035426</v>
      </c>
      <c r="Z1820" s="49"/>
      <c r="AA1820" s="24"/>
    </row>
    <row r="1821" spans="1:27" s="13" customFormat="1" x14ac:dyDescent="0.2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36.18</v>
      </c>
      <c r="V1821" s="13">
        <f>IF(ISNA(VLOOKUP(LOWER(F1821)&amp;H1821,Prices!A:C,2,0)),0,VLOOKUP(LOWER(F1821)&amp;H1821,Prices!A:C,2,0))</f>
        <v>36</v>
      </c>
      <c r="W1821" s="13">
        <f t="shared" si="1036"/>
        <v>3433.0000000000005</v>
      </c>
      <c r="X1821" s="13">
        <f t="shared" si="1034"/>
        <v>-107.99999999999983</v>
      </c>
      <c r="Y1821" s="43">
        <f t="shared" si="1035"/>
        <v>0.18902103292588923</v>
      </c>
      <c r="Z1821" s="49"/>
      <c r="AA1821" s="24"/>
    </row>
    <row r="1822" spans="1:27" s="13" customFormat="1" x14ac:dyDescent="0.2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26.55</v>
      </c>
      <c r="V1822" s="13">
        <f>IF(ISNA(VLOOKUP(LOWER(F1822)&amp;H1822,Prices!A:C,2,0)),0,VLOOKUP(LOWER(F1822)&amp;H1822,Prices!A:C,2,0))</f>
        <v>28.1</v>
      </c>
      <c r="W1822" s="13">
        <f t="shared" si="1036"/>
        <v>4138.6332799999991</v>
      </c>
      <c r="X1822" s="13">
        <f t="shared" si="1034"/>
        <v>1240.0000000000005</v>
      </c>
      <c r="Y1822" s="43">
        <f t="shared" si="1035"/>
        <v>0.22571080279232106</v>
      </c>
      <c r="Z1822" s="49"/>
      <c r="AA1822" s="24"/>
    </row>
    <row r="1823" spans="1:27" s="13" customFormat="1" x14ac:dyDescent="0.2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36.18</v>
      </c>
      <c r="V1823" s="13">
        <f>IF(ISNA(VLOOKUP(LOWER(F1823)&amp;H1823,Prices!A:C,2,0)),0,VLOOKUP(LOWER(F1823)&amp;H1823,Prices!A:C,2,0))</f>
        <v>36</v>
      </c>
      <c r="W1823" s="13">
        <f t="shared" si="1036"/>
        <v>3492.9999999999991</v>
      </c>
      <c r="X1823" s="13">
        <f t="shared" si="1034"/>
        <v>-107.99999999999983</v>
      </c>
      <c r="Y1823" s="43">
        <f t="shared" si="1035"/>
        <v>0.19296210363495742</v>
      </c>
      <c r="Z1823" s="49"/>
      <c r="AA1823" s="24"/>
    </row>
    <row r="1824" spans="1:27" s="13" customFormat="1" x14ac:dyDescent="0.2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36.18</v>
      </c>
      <c r="V1824" s="13">
        <f>IF(ISNA(VLOOKUP(LOWER(F1824)&amp;H1824,Prices!A:C,2,0)),0,VLOOKUP(LOWER(F1824)&amp;H1824,Prices!A:C,2,0))</f>
        <v>36</v>
      </c>
      <c r="W1824" s="13">
        <f t="shared" si="1036"/>
        <v>3499</v>
      </c>
      <c r="X1824" s="13">
        <f t="shared" si="1034"/>
        <v>-107.99999999999983</v>
      </c>
      <c r="Y1824" s="43">
        <f t="shared" si="1035"/>
        <v>0.19335764809902742</v>
      </c>
      <c r="Z1824" s="49"/>
      <c r="AA1824" s="24"/>
    </row>
    <row r="1825" spans="1:27" s="8" customFormat="1" x14ac:dyDescent="0.2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27.51</v>
      </c>
      <c r="V1825" s="8">
        <f>IF(ISNA(VLOOKUP(LOWER(F1825)&amp;H1825,Prices!A:C,2,0)),0,VLOOKUP(LOWER(F1825)&amp;H1825,Prices!A:C,2,0))</f>
        <v>27.51</v>
      </c>
      <c r="W1825" s="8">
        <f t="shared" si="1036"/>
        <v>2162.6032000000037</v>
      </c>
      <c r="X1825" s="8">
        <f t="shared" si="1034"/>
        <v>0</v>
      </c>
      <c r="Y1825" s="57">
        <f t="shared" si="1035"/>
        <v>0.10900217741935503</v>
      </c>
      <c r="Z1825" s="58"/>
      <c r="AA1825" s="59"/>
    </row>
    <row r="1826" spans="1:27" s="8" customFormat="1" x14ac:dyDescent="0.2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27.51</v>
      </c>
      <c r="V1826" s="8">
        <f>IF(ISNA(VLOOKUP(LOWER(F1826)&amp;H1826,Prices!A:C,2,0)),0,VLOOKUP(LOWER(F1826)&amp;H1826,Prices!A:C,2,0))</f>
        <v>27.51</v>
      </c>
      <c r="W1826" s="8">
        <f t="shared" si="1036"/>
        <v>2170.603360000001</v>
      </c>
      <c r="X1826" s="8">
        <f t="shared" si="1034"/>
        <v>0</v>
      </c>
      <c r="Y1826" s="57">
        <f t="shared" si="1035"/>
        <v>0.10944954417103676</v>
      </c>
      <c r="Z1826" s="58"/>
      <c r="AA1826" s="59"/>
    </row>
    <row r="1827" spans="1:27" s="13" customFormat="1" x14ac:dyDescent="0.2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36.18</v>
      </c>
      <c r="V1827" s="13">
        <f>IF(ISNA(VLOOKUP(LOWER(F1827)&amp;H1827,Prices!A:C,2,0)),0,VLOOKUP(LOWER(F1827)&amp;H1827,Prices!A:C,2,0))</f>
        <v>36</v>
      </c>
      <c r="W1827" s="13">
        <f t="shared" si="1036"/>
        <v>3583.0000000000005</v>
      </c>
      <c r="X1827" s="13">
        <f t="shared" si="1034"/>
        <v>-107.99999999999983</v>
      </c>
      <c r="Y1827" s="43">
        <f t="shared" si="1035"/>
        <v>0.19892294026204754</v>
      </c>
      <c r="Z1827" s="49"/>
      <c r="AA1827" s="24"/>
    </row>
    <row r="1828" spans="1:27" s="13" customFormat="1" x14ac:dyDescent="0.2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26.55</v>
      </c>
      <c r="V1828" s="13">
        <f>IF(ISNA(VLOOKUP(LOWER(F1828)&amp;H1828,Prices!A:C,2,0)),0,VLOOKUP(LOWER(F1828)&amp;H1828,Prices!A:C,2,0))</f>
        <v>28.1</v>
      </c>
      <c r="W1828" s="13">
        <f t="shared" si="1036"/>
        <v>4097.832464000001</v>
      </c>
      <c r="X1828" s="13">
        <f t="shared" si="1034"/>
        <v>1240.0000000000005</v>
      </c>
      <c r="Y1828" s="43">
        <f t="shared" si="1035"/>
        <v>0.22298944669365728</v>
      </c>
      <c r="Z1828" s="49"/>
      <c r="AA1828" s="24"/>
    </row>
    <row r="1829" spans="1:27" s="13" customFormat="1" x14ac:dyDescent="0.2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26.55</v>
      </c>
      <c r="V1829" s="13">
        <f>IF(ISNA(VLOOKUP(LOWER(F1829)&amp;H1829,Prices!A:C,2,0)),0,VLOOKUP(LOWER(F1829)&amp;H1829,Prices!A:C,2,0))</f>
        <v>28.1</v>
      </c>
      <c r="W1829" s="13">
        <f t="shared" si="1036"/>
        <v>4066.6318399999996</v>
      </c>
      <c r="X1829" s="13">
        <f t="shared" si="1034"/>
        <v>1240.0000000000005</v>
      </c>
      <c r="Y1829" s="43">
        <f t="shared" si="1035"/>
        <v>0.2209165493263798</v>
      </c>
      <c r="Z1829" s="49"/>
      <c r="AA1829" s="24"/>
    </row>
    <row r="1830" spans="1:27" s="13" customFormat="1" x14ac:dyDescent="0.2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26.55</v>
      </c>
      <c r="V1830" s="13">
        <f>IF(ISNA(VLOOKUP(LOWER(F1830)&amp;H1830,Prices!A:C,2,0)),0,VLOOKUP(LOWER(F1830)&amp;H1830,Prices!A:C,2,0))</f>
        <v>28.1</v>
      </c>
      <c r="W1830" s="13">
        <f t="shared" si="1036"/>
        <v>4050.631519999999</v>
      </c>
      <c r="X1830" s="13">
        <f t="shared" si="1034"/>
        <v>1240.0000000000005</v>
      </c>
      <c r="Y1830" s="43">
        <f t="shared" si="1035"/>
        <v>0.21985624837168904</v>
      </c>
      <c r="Z1830" s="49"/>
      <c r="AA1830" s="24"/>
    </row>
    <row r="1831" spans="1:27" s="13" customFormat="1" x14ac:dyDescent="0.2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26.55</v>
      </c>
      <c r="V1831" s="13">
        <f>IF(ISNA(VLOOKUP(LOWER(F1831)&amp;H1831,Prices!A:C,2,0)),0,VLOOKUP(LOWER(F1831)&amp;H1831,Prices!A:C,2,0))</f>
        <v>28.1</v>
      </c>
      <c r="W1831" s="13">
        <f t="shared" si="1036"/>
        <v>4154.6336000000028</v>
      </c>
      <c r="X1831" s="13">
        <f t="shared" si="1034"/>
        <v>1240.0000000000005</v>
      </c>
      <c r="Y1831" s="43">
        <f t="shared" si="1035"/>
        <v>0.22678131004366828</v>
      </c>
      <c r="Z1831" s="49"/>
      <c r="AA1831" s="24"/>
    </row>
    <row r="1832" spans="1:27" s="13" customFormat="1" x14ac:dyDescent="0.2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26.55</v>
      </c>
      <c r="V1832" s="13">
        <f>IF(ISNA(VLOOKUP(LOWER(F1832)&amp;H1832,Prices!A:C,2,0)),0,VLOOKUP(LOWER(F1832)&amp;H1832,Prices!A:C,2,0))</f>
        <v>28.1</v>
      </c>
      <c r="W1832" s="13">
        <f t="shared" si="1036"/>
        <v>4138.6332799999991</v>
      </c>
      <c r="X1832" s="13">
        <f t="shared" si="1034"/>
        <v>1240.0000000000005</v>
      </c>
      <c r="Y1832" s="43">
        <f t="shared" si="1035"/>
        <v>0.22571080279232106</v>
      </c>
      <c r="Z1832" s="49"/>
      <c r="AA1832" s="24"/>
    </row>
    <row r="1833" spans="1:27" s="13" customFormat="1" x14ac:dyDescent="0.2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26.55</v>
      </c>
      <c r="V1833" s="13">
        <f>IF(ISNA(VLOOKUP(LOWER(F1833)&amp;H1833,Prices!A:C,2,0)),0,VLOOKUP(LOWER(F1833)&amp;H1833,Prices!A:C,2,0))</f>
        <v>28.1</v>
      </c>
      <c r="W1833" s="13">
        <f t="shared" si="1036"/>
        <v>4154.6336000000028</v>
      </c>
      <c r="X1833" s="13">
        <f t="shared" si="1034"/>
        <v>1240.0000000000005</v>
      </c>
      <c r="Y1833" s="43">
        <f t="shared" si="1035"/>
        <v>0.22678131004366828</v>
      </c>
      <c r="Z1833" s="49"/>
      <c r="AA1833" s="24"/>
    </row>
    <row r="1834" spans="1:27" s="13" customFormat="1" x14ac:dyDescent="0.2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26.55</v>
      </c>
      <c r="V1834" s="13">
        <f>IF(ISNA(VLOOKUP(LOWER(F1834)&amp;H1834,Prices!A:C,2,0)),0,VLOOKUP(LOWER(F1834)&amp;H1834,Prices!A:C,2,0))</f>
        <v>28.1</v>
      </c>
      <c r="W1834" s="13">
        <f t="shared" si="1036"/>
        <v>4154.6336000000028</v>
      </c>
      <c r="X1834" s="13">
        <f t="shared" si="1034"/>
        <v>1240.0000000000005</v>
      </c>
      <c r="Y1834" s="43">
        <f t="shared" si="1035"/>
        <v>0.22678131004366828</v>
      </c>
      <c r="Z1834" s="49"/>
      <c r="AA1834" s="24"/>
    </row>
    <row r="1835" spans="1:27" s="13" customFormat="1" x14ac:dyDescent="0.2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36.18</v>
      </c>
      <c r="V1835" s="13">
        <f>IF(ISNA(VLOOKUP(LOWER(F1835)&amp;H1835,Prices!A:C,2,0)),0,VLOOKUP(LOWER(F1835)&amp;H1835,Prices!A:C,2,0))</f>
        <v>36</v>
      </c>
      <c r="W1835" s="13">
        <f t="shared" si="1036"/>
        <v>3733.0000000000005</v>
      </c>
      <c r="X1835" s="13">
        <f t="shared" si="1034"/>
        <v>-107.99999999999983</v>
      </c>
      <c r="Y1835" s="43">
        <f t="shared" si="1035"/>
        <v>0.20899115440600161</v>
      </c>
      <c r="Z1835" s="49"/>
      <c r="AA1835" s="24"/>
    </row>
    <row r="1836" spans="1:27" s="13" customFormat="1" x14ac:dyDescent="0.2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36.18</v>
      </c>
      <c r="V1836" s="13">
        <f>IF(ISNA(VLOOKUP(LOWER(F1836)&amp;H1836,Prices!A:C,2,0)),0,VLOOKUP(LOWER(F1836)&amp;H1836,Prices!A:C,2,0))</f>
        <v>36</v>
      </c>
      <c r="W1836" s="13">
        <f t="shared" si="1036"/>
        <v>3721.0000000000009</v>
      </c>
      <c r="X1836" s="13">
        <f t="shared" si="1034"/>
        <v>-107.99999999999983</v>
      </c>
      <c r="Y1836" s="43">
        <f t="shared" si="1035"/>
        <v>0.20817947857222788</v>
      </c>
      <c r="Z1836" s="49"/>
      <c r="AA1836" s="24"/>
    </row>
    <row r="1837" spans="1:27" s="13" customFormat="1" x14ac:dyDescent="0.2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36.18</v>
      </c>
      <c r="V1837" s="13">
        <f>IF(ISNA(VLOOKUP(LOWER(F1837)&amp;H1837,Prices!A:C,2,0)),0,VLOOKUP(LOWER(F1837)&amp;H1837,Prices!A:C,2,0))</f>
        <v>36</v>
      </c>
      <c r="W1837" s="13">
        <f t="shared" si="1036"/>
        <v>3691.0000000000005</v>
      </c>
      <c r="X1837" s="13">
        <f t="shared" si="1034"/>
        <v>-107.99999999999983</v>
      </c>
      <c r="Y1837" s="43">
        <f t="shared" si="1035"/>
        <v>0.20615504915102772</v>
      </c>
      <c r="Z1837" s="49"/>
      <c r="AA1837" s="24"/>
    </row>
    <row r="1838" spans="1:27" s="13" customFormat="1" x14ac:dyDescent="0.2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28.15</v>
      </c>
      <c r="V1838" s="13">
        <f>IF(ISNA(VLOOKUP(LOWER(F1838)&amp;H1838,Prices!A:C,2,0)),0,VLOOKUP(LOWER(F1838)&amp;H1838,Prices!A:C,2,0))</f>
        <v>28.72</v>
      </c>
      <c r="W1838" s="13">
        <f t="shared" ref="W1838:W1868" si="1041">IF(I1838="B",(V1838+T1838)*K1838,(V1838+T1838)*K1838)</f>
        <v>-4753.8524999999936</v>
      </c>
      <c r="X1838" s="13">
        <f t="shared" ref="X1838:X1868" si="1042">K1838*(V1838-U1838)</f>
        <v>-1083.0000000000005</v>
      </c>
      <c r="Y1838" s="43">
        <f t="shared" ref="Y1838:Y1868" si="1043">W1838/O1838</f>
        <v>-9.5315338345864531E-2</v>
      </c>
      <c r="Z1838" s="49"/>
      <c r="AA1838" s="24"/>
    </row>
    <row r="1839" spans="1:27" s="8" customFormat="1" x14ac:dyDescent="0.2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56.29</v>
      </c>
      <c r="V1839" s="8">
        <f>IF(ISNA(VLOOKUP(LOWER(F1839)&amp;H1839,Prices!A:C,2,0)),0,VLOOKUP(LOWER(F1839)&amp;H1839,Prices!A:C,2,0))</f>
        <v>55.33</v>
      </c>
      <c r="W1839" s="8">
        <f t="shared" si="1041"/>
        <v>-9667.4672900000005</v>
      </c>
      <c r="X1839" s="8">
        <f t="shared" si="1042"/>
        <v>945.60000000000082</v>
      </c>
      <c r="Y1839" s="57">
        <f t="shared" si="1043"/>
        <v>-0.21537607206629175</v>
      </c>
      <c r="Z1839" s="58"/>
      <c r="AA1839" s="59"/>
    </row>
    <row r="1840" spans="1:27" s="13" customFormat="1" x14ac:dyDescent="0.2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605.09</v>
      </c>
      <c r="V1840" s="13">
        <f>IF(ISNA(VLOOKUP(LOWER(F1840)&amp;H1840,Prices!A:C,2,0)),0,VLOOKUP(LOWER(F1840)&amp;H1840,Prices!A:C,2,0))</f>
        <v>649.63</v>
      </c>
      <c r="W1840" s="13">
        <f t="shared" si="1041"/>
        <v>-19003.143519999998</v>
      </c>
      <c r="X1840" s="13">
        <f t="shared" si="1042"/>
        <v>-4453.9999999999964</v>
      </c>
      <c r="Y1840" s="43">
        <f t="shared" si="1043"/>
        <v>-0.41296817454798324</v>
      </c>
      <c r="Z1840" s="49"/>
      <c r="AA1840" s="24"/>
    </row>
    <row r="1841" spans="1:27" s="8" customFormat="1" x14ac:dyDescent="0.2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27.51</v>
      </c>
      <c r="V1841" s="8">
        <f>IF(ISNA(VLOOKUP(LOWER(F1841)&amp;H1841,Prices!A:C,2,0)),0,VLOOKUP(LOWER(F1841)&amp;H1841,Prices!A:C,2,0))</f>
        <v>27.51</v>
      </c>
      <c r="W1841" s="8">
        <f t="shared" si="1041"/>
        <v>-4401.8295999999991</v>
      </c>
      <c r="X1841" s="8">
        <f t="shared" si="1042"/>
        <v>0</v>
      </c>
      <c r="Y1841" s="57">
        <f t="shared" si="1043"/>
        <v>-8.6855359116022088E-2</v>
      </c>
      <c r="Z1841" s="58"/>
      <c r="AA1841" s="59"/>
    </row>
    <row r="1842" spans="1:27" s="13" customFormat="1" x14ac:dyDescent="0.2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26.55</v>
      </c>
      <c r="V1842" s="13">
        <f>IF(ISNA(VLOOKUP(LOWER(F1842)&amp;H1842,Prices!A:C,2,0)),0,VLOOKUP(LOWER(F1842)&amp;H1842,Prices!A:C,2,0))</f>
        <v>28.1</v>
      </c>
      <c r="W1842" s="13">
        <f t="shared" si="1041"/>
        <v>-12714.438060000006</v>
      </c>
      <c r="X1842" s="13">
        <f t="shared" si="1042"/>
        <v>-4650.0000000000018</v>
      </c>
      <c r="Y1842" s="43">
        <f t="shared" si="1043"/>
        <v>-0.17739508685278985</v>
      </c>
      <c r="Z1842" s="49"/>
      <c r="AA1842" s="24"/>
    </row>
    <row r="1843" spans="1:27" s="13" customFormat="1" x14ac:dyDescent="0.2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36.18</v>
      </c>
      <c r="V1843" s="13">
        <f>IF(ISNA(VLOOKUP(LOWER(F1843)&amp;H1843,Prices!A:C,2,0)),0,VLOOKUP(LOWER(F1843)&amp;H1843,Prices!A:C,2,0))</f>
        <v>36</v>
      </c>
      <c r="W1843" s="13">
        <f t="shared" si="1041"/>
        <v>-15860.699999999997</v>
      </c>
      <c r="X1843" s="13">
        <f t="shared" si="1042"/>
        <v>539.99999999999909</v>
      </c>
      <c r="Y1843" s="43">
        <f t="shared" si="1043"/>
        <v>-0.17193170731707313</v>
      </c>
      <c r="Z1843" s="49"/>
      <c r="AA1843" s="24"/>
    </row>
    <row r="1844" spans="1:27" x14ac:dyDescent="0.2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v>
      </c>
      <c r="V1844" s="30">
        <f>IF(ISNA(VLOOKUP(LOWER(F1844)&amp;H1844,Prices!A:C,2,0)),0,VLOOKUP(LOWER(F1844)&amp;H1844,Prices!A:C,2,0))</f>
        <v>16.05</v>
      </c>
      <c r="W1844" s="30">
        <f t="shared" si="1041"/>
        <v>1125.6053199999994</v>
      </c>
      <c r="X1844" s="30">
        <f t="shared" si="1042"/>
        <v>65.000000000000924</v>
      </c>
      <c r="Y1844" s="40">
        <f t="shared" si="1043"/>
        <v>5.7038883145839638E-2</v>
      </c>
    </row>
    <row r="1845" spans="1:27" x14ac:dyDescent="0.2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v>
      </c>
      <c r="V1845" s="30">
        <f>IF(ISNA(VLOOKUP(LOWER(F1845)&amp;H1845,Prices!A:C,2,0)),0,VLOOKUP(LOWER(F1845)&amp;H1845,Prices!A:C,2,0))</f>
        <v>16.05</v>
      </c>
      <c r="W1845" s="30">
        <f t="shared" si="1041"/>
        <v>995.60271999999964</v>
      </c>
      <c r="X1845" s="30">
        <f t="shared" si="1042"/>
        <v>65.000000000000924</v>
      </c>
      <c r="Y1845" s="40">
        <f t="shared" si="1043"/>
        <v>5.0120958517921851E-2</v>
      </c>
    </row>
    <row r="1846" spans="1:27" s="8" customFormat="1" x14ac:dyDescent="0.2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27.51</v>
      </c>
      <c r="V1846" s="8">
        <f>IF(ISNA(VLOOKUP(LOWER(F1846)&amp;H1846,Prices!A:C,2,0)),0,VLOOKUP(LOWER(F1846)&amp;H1846,Prices!A:C,2,0))</f>
        <v>27.51</v>
      </c>
      <c r="W1846" s="8">
        <f t="shared" si="1041"/>
        <v>2258.6051200000015</v>
      </c>
      <c r="X1846" s="8">
        <f t="shared" si="1042"/>
        <v>0</v>
      </c>
      <c r="Y1846" s="57">
        <f t="shared" si="1043"/>
        <v>0.11439450567260948</v>
      </c>
      <c r="Z1846" s="58"/>
      <c r="AA1846" s="59"/>
    </row>
    <row r="1847" spans="1:27" s="13" customFormat="1" x14ac:dyDescent="0.2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605.09</v>
      </c>
      <c r="V1847" s="13">
        <f>IF(ISNA(VLOOKUP(LOWER(F1847)&amp;H1847,Prices!A:C,2,0)),0,VLOOKUP(LOWER(F1847)&amp;H1847,Prices!A:C,2,0))</f>
        <v>649.63</v>
      </c>
      <c r="W1847" s="13">
        <f t="shared" si="1041"/>
        <v>19332.963599999995</v>
      </c>
      <c r="X1847" s="13">
        <f t="shared" si="1042"/>
        <v>4453.9999999999964</v>
      </c>
      <c r="Y1847" s="43">
        <f t="shared" si="1043"/>
        <v>0.42378263042525199</v>
      </c>
      <c r="Z1847" s="49"/>
      <c r="AA1847" s="24"/>
    </row>
    <row r="1848" spans="1:27" s="8" customFormat="1" x14ac:dyDescent="0.2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27.51</v>
      </c>
      <c r="V1848" s="8">
        <f>IF(ISNA(VLOOKUP(LOWER(F1848)&amp;H1848,Prices!A:C,2,0)),0,VLOOKUP(LOWER(F1848)&amp;H1848,Prices!A:C,2,0))</f>
        <v>27.51</v>
      </c>
      <c r="W1848" s="8">
        <f t="shared" si="1041"/>
        <v>2106.6020800000019</v>
      </c>
      <c r="X1848" s="8">
        <f t="shared" si="1042"/>
        <v>0</v>
      </c>
      <c r="Y1848" s="57">
        <f t="shared" si="1043"/>
        <v>0.10588068355448341</v>
      </c>
      <c r="Z1848" s="58"/>
      <c r="AA1848" s="59"/>
    </row>
    <row r="1849" spans="1:27" s="8" customFormat="1" x14ac:dyDescent="0.2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27.51</v>
      </c>
      <c r="V1849" s="8">
        <f>IF(ISNA(VLOOKUP(LOWER(F1849)&amp;H1849,Prices!A:C,2,0)),0,VLOOKUP(LOWER(F1849)&amp;H1849,Prices!A:C,2,0))</f>
        <v>27.51</v>
      </c>
      <c r="W1849" s="8">
        <f t="shared" si="1041"/>
        <v>2098.6019200000014</v>
      </c>
      <c r="X1849" s="8">
        <f t="shared" si="1042"/>
        <v>0</v>
      </c>
      <c r="Y1849" s="57">
        <f t="shared" si="1043"/>
        <v>0.105436189710611</v>
      </c>
      <c r="Z1849" s="58"/>
      <c r="AA1849" s="59"/>
    </row>
    <row r="1850" spans="1:27" s="13" customFormat="1" x14ac:dyDescent="0.2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26.55</v>
      </c>
      <c r="V1850" s="13">
        <f>IF(ISNA(VLOOKUP(LOWER(F1850)&amp;H1850,Prices!A:C,2,0)),0,VLOOKUP(LOWER(F1850)&amp;H1850,Prices!A:C,2,0))</f>
        <v>28.1</v>
      </c>
      <c r="W1850" s="13">
        <f t="shared" si="1041"/>
        <v>4114.6328000000012</v>
      </c>
      <c r="X1850" s="13">
        <f t="shared" si="1042"/>
        <v>1240.0000000000005</v>
      </c>
      <c r="Y1850" s="43">
        <f t="shared" si="1043"/>
        <v>0.22410854030501096</v>
      </c>
      <c r="Z1850" s="49"/>
      <c r="AA1850" s="24"/>
    </row>
    <row r="1851" spans="1:27" s="8" customFormat="1" x14ac:dyDescent="0.2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27.51</v>
      </c>
      <c r="V1851" s="8">
        <f>IF(ISNA(VLOOKUP(LOWER(F1851)&amp;H1851,Prices!A:C,2,0)),0,VLOOKUP(LOWER(F1851)&amp;H1851,Prices!A:C,2,0))</f>
        <v>27.51</v>
      </c>
      <c r="W1851" s="8">
        <f t="shared" si="1041"/>
        <v>4199.2422400000014</v>
      </c>
      <c r="X1851" s="8">
        <f t="shared" si="1042"/>
        <v>0</v>
      </c>
      <c r="Y1851" s="57">
        <f t="shared" si="1043"/>
        <v>0.10548739549839233</v>
      </c>
      <c r="Z1851" s="58"/>
      <c r="AA1851" s="59"/>
    </row>
    <row r="1852" spans="1:27" s="13" customFormat="1" x14ac:dyDescent="0.2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26.55</v>
      </c>
      <c r="V1852" s="13">
        <f>IF(ISNA(VLOOKUP(LOWER(F1852)&amp;H1852,Prices!A:C,2,0)),0,VLOOKUP(LOWER(F1852)&amp;H1852,Prices!A:C,2,0))</f>
        <v>28.1</v>
      </c>
      <c r="W1852" s="13">
        <f t="shared" si="1041"/>
        <v>4138.6332799999991</v>
      </c>
      <c r="X1852" s="13">
        <f t="shared" si="1042"/>
        <v>1240.0000000000005</v>
      </c>
      <c r="Y1852" s="43">
        <f t="shared" si="1043"/>
        <v>0.22571080279232106</v>
      </c>
      <c r="Z1852" s="49"/>
      <c r="AA1852" s="24"/>
    </row>
    <row r="1853" spans="1:27" s="8" customFormat="1" x14ac:dyDescent="0.2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27.51</v>
      </c>
      <c r="V1853" s="8">
        <f>IF(ISNA(VLOOKUP(LOWER(F1853)&amp;H1853,Prices!A:C,2,0)),0,VLOOKUP(LOWER(F1853)&amp;H1853,Prices!A:C,2,0))</f>
        <v>27.51</v>
      </c>
      <c r="W1853" s="8">
        <f t="shared" si="1041"/>
        <v>-4901.2195999999976</v>
      </c>
      <c r="X1853" s="8">
        <f t="shared" si="1042"/>
        <v>0</v>
      </c>
      <c r="Y1853" s="57">
        <f t="shared" si="1043"/>
        <v>-9.7672770027899508E-2</v>
      </c>
      <c r="Z1853" s="58"/>
      <c r="AA1853" s="59"/>
    </row>
    <row r="1854" spans="1:27" s="13" customFormat="1" x14ac:dyDescent="0.2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16.36</v>
      </c>
      <c r="V1854" s="13">
        <f>IF(ISNA(VLOOKUP(LOWER(F1854)&amp;H1854,Prices!A:C,2,0)),0,VLOOKUP(LOWER(F1854)&amp;H1854,Prices!A:C,2,0))</f>
        <v>16.170000000000002</v>
      </c>
      <c r="W1854" s="13">
        <f t="shared" si="1041"/>
        <v>-3632.3635999999983</v>
      </c>
      <c r="X1854" s="13">
        <f t="shared" si="1042"/>
        <v>-170.99999999999795</v>
      </c>
      <c r="Y1854" s="43">
        <f t="shared" si="1043"/>
        <v>-0.19979997799779969</v>
      </c>
      <c r="Z1854" s="49"/>
      <c r="AA1854" s="24"/>
    </row>
    <row r="1855" spans="1:27" s="13" customFormat="1" x14ac:dyDescent="0.2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36.18</v>
      </c>
      <c r="V1855" s="13">
        <f>IF(ISNA(VLOOKUP(LOWER(F1855)&amp;H1855,Prices!A:C,2,0)),0,VLOOKUP(LOWER(F1855)&amp;H1855,Prices!A:C,2,0))</f>
        <v>36</v>
      </c>
      <c r="W1855" s="13">
        <f t="shared" si="1041"/>
        <v>-18781.1404</v>
      </c>
      <c r="X1855" s="13">
        <f t="shared" si="1042"/>
        <v>647.99999999999898</v>
      </c>
      <c r="Y1855" s="43">
        <f t="shared" si="1043"/>
        <v>-0.16927266205205854</v>
      </c>
      <c r="Z1855" s="49"/>
      <c r="AA1855" s="24"/>
    </row>
    <row r="1856" spans="1:27" s="13" customFormat="1" x14ac:dyDescent="0.2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26.55</v>
      </c>
      <c r="V1856" s="13">
        <f>IF(ISNA(VLOOKUP(LOWER(F1856)&amp;H1856,Prices!A:C,2,0)),0,VLOOKUP(LOWER(F1856)&amp;H1856,Prices!A:C,2,0))</f>
        <v>28.1</v>
      </c>
      <c r="W1856" s="13">
        <f t="shared" si="1041"/>
        <v>-18626.710100000026</v>
      </c>
      <c r="X1856" s="13">
        <f t="shared" si="1042"/>
        <v>-6975.0000000000036</v>
      </c>
      <c r="Y1856" s="43">
        <f t="shared" si="1043"/>
        <v>-0.17254143022555718</v>
      </c>
      <c r="Z1856" s="49"/>
      <c r="AA1856" s="24"/>
    </row>
    <row r="1857" spans="1:27" s="8" customFormat="1" x14ac:dyDescent="0.2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56.29</v>
      </c>
      <c r="V1857" s="8">
        <f>IF(ISNA(VLOOKUP(LOWER(F1857)&amp;H1857,Prices!A:C,2,0)),0,VLOOKUP(LOWER(F1857)&amp;H1857,Prices!A:C,2,0))</f>
        <v>55.33</v>
      </c>
      <c r="W1857" s="8">
        <f t="shared" si="1041"/>
        <v>3966.9999999999986</v>
      </c>
      <c r="X1857" s="8">
        <f t="shared" si="1042"/>
        <v>-384.00000000000034</v>
      </c>
      <c r="Y1857" s="57">
        <f t="shared" si="1043"/>
        <v>0.21844713656387657</v>
      </c>
      <c r="Z1857" s="58"/>
      <c r="AA1857" s="59"/>
    </row>
    <row r="1858" spans="1:27" s="13" customFormat="1" x14ac:dyDescent="0.2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29.19</v>
      </c>
      <c r="V1858" s="13">
        <f>IF(ISNA(VLOOKUP(LOWER(F1858)&amp;H1858,Prices!A:C,2,0)),0,VLOOKUP(LOWER(F1858)&amp;H1858,Prices!A:C,2,0))</f>
        <v>29.44</v>
      </c>
      <c r="W1858" s="13">
        <f t="shared" si="1041"/>
        <v>1499.6179400000012</v>
      </c>
      <c r="X1858" s="13">
        <f t="shared" si="1042"/>
        <v>175</v>
      </c>
      <c r="Y1858" s="43">
        <f t="shared" si="1043"/>
        <v>7.8501698162592323E-2</v>
      </c>
      <c r="Z1858" s="49"/>
      <c r="AA1858" s="24"/>
    </row>
    <row r="1859" spans="1:27" s="13" customFormat="1" x14ac:dyDescent="0.2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16.36</v>
      </c>
      <c r="V1859" s="13">
        <f>IF(ISNA(VLOOKUP(LOWER(F1859)&amp;H1859,Prices!A:C,2,0)),0,VLOOKUP(LOWER(F1859)&amp;H1859,Prices!A:C,2,0))</f>
        <v>16.170000000000002</v>
      </c>
      <c r="W1859" s="13">
        <f t="shared" si="1041"/>
        <v>-3677.3644999999965</v>
      </c>
      <c r="X1859" s="13">
        <f t="shared" si="1042"/>
        <v>-170.99999999999795</v>
      </c>
      <c r="Y1859" s="43">
        <f t="shared" si="1043"/>
        <v>-0.20177582990397785</v>
      </c>
      <c r="Z1859" s="49"/>
      <c r="AA1859" s="24"/>
    </row>
    <row r="1860" spans="1:27" s="13" customFormat="1" x14ac:dyDescent="0.2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36.18</v>
      </c>
      <c r="V1860" s="13">
        <f>IF(ISNA(VLOOKUP(LOWER(F1860)&amp;H1860,Prices!A:C,2,0)),0,VLOOKUP(LOWER(F1860)&amp;H1860,Prices!A:C,2,0))</f>
        <v>36</v>
      </c>
      <c r="W1860" s="13">
        <f t="shared" si="1041"/>
        <v>3438.9999999999995</v>
      </c>
      <c r="X1860" s="13">
        <f t="shared" si="1042"/>
        <v>-107.99999999999983</v>
      </c>
      <c r="Y1860" s="43">
        <f t="shared" si="1043"/>
        <v>0.18941396783432471</v>
      </c>
      <c r="Z1860" s="49"/>
      <c r="AA1860" s="24"/>
    </row>
    <row r="1861" spans="1:27" s="13" customFormat="1" x14ac:dyDescent="0.2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36.18</v>
      </c>
      <c r="V1861" s="13">
        <f>IF(ISNA(VLOOKUP(LOWER(F1861)&amp;H1861,Prices!A:C,2,0)),0,VLOOKUP(LOWER(F1861)&amp;H1861,Prices!A:C,2,0))</f>
        <v>36</v>
      </c>
      <c r="W1861" s="13">
        <f t="shared" si="1041"/>
        <v>3438.9999999999995</v>
      </c>
      <c r="X1861" s="13">
        <f t="shared" si="1042"/>
        <v>-107.99999999999983</v>
      </c>
      <c r="Y1861" s="43">
        <f t="shared" si="1043"/>
        <v>0.18941396783432471</v>
      </c>
      <c r="Z1861" s="49"/>
      <c r="AA1861" s="24"/>
    </row>
    <row r="1862" spans="1:27" s="8" customFormat="1" x14ac:dyDescent="0.2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56.29</v>
      </c>
      <c r="V1862" s="8">
        <f>IF(ISNA(VLOOKUP(LOWER(F1862)&amp;H1862,Prices!A:C,2,0)),0,VLOOKUP(LOWER(F1862)&amp;H1862,Prices!A:C,2,0))</f>
        <v>55.33</v>
      </c>
      <c r="W1862" s="8">
        <f t="shared" si="1041"/>
        <v>3962.9999999999995</v>
      </c>
      <c r="X1862" s="8">
        <f t="shared" si="1042"/>
        <v>-384.00000000000034</v>
      </c>
      <c r="Y1862" s="57">
        <f t="shared" si="1043"/>
        <v>0.21817881523893412</v>
      </c>
      <c r="Z1862" s="58"/>
      <c r="AA1862" s="59"/>
    </row>
    <row r="1863" spans="1:27" s="13" customFormat="1" x14ac:dyDescent="0.2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36.18</v>
      </c>
      <c r="V1863" s="13">
        <f>IF(ISNA(VLOOKUP(LOWER(F1863)&amp;H1863,Prices!A:C,2,0)),0,VLOOKUP(LOWER(F1863)&amp;H1863,Prices!A:C,2,0))</f>
        <v>36</v>
      </c>
      <c r="W1863" s="13">
        <f t="shared" si="1041"/>
        <v>3463.0000000000009</v>
      </c>
      <c r="X1863" s="13">
        <f t="shared" si="1042"/>
        <v>-107.99999999999983</v>
      </c>
      <c r="Y1863" s="43">
        <f t="shared" si="1043"/>
        <v>0.19098830796382091</v>
      </c>
      <c r="Z1863" s="49"/>
      <c r="AA1863" s="24"/>
    </row>
    <row r="1864" spans="1:27" s="13" customFormat="1" x14ac:dyDescent="0.2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16.36</v>
      </c>
      <c r="V1864" s="13">
        <f>IF(ISNA(VLOOKUP(LOWER(F1864)&amp;H1864,Prices!A:C,2,0)),0,VLOOKUP(LOWER(F1864)&amp;H1864,Prices!A:C,2,0))</f>
        <v>16.170000000000002</v>
      </c>
      <c r="W1864" s="13">
        <f t="shared" si="1041"/>
        <v>-3902.3689999999979</v>
      </c>
      <c r="X1864" s="13">
        <f t="shared" si="1042"/>
        <v>-170.99999999999795</v>
      </c>
      <c r="Y1864" s="43">
        <f t="shared" si="1043"/>
        <v>-0.21151051490514894</v>
      </c>
      <c r="Z1864" s="49"/>
      <c r="AA1864" s="24"/>
    </row>
    <row r="1865" spans="1:27" s="13" customFormat="1" x14ac:dyDescent="0.2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29.19</v>
      </c>
      <c r="V1865" s="13">
        <f>IF(ISNA(VLOOKUP(LOWER(F1865)&amp;H1865,Prices!A:C,2,0)),0,VLOOKUP(LOWER(F1865)&amp;H1865,Prices!A:C,2,0))</f>
        <v>29.44</v>
      </c>
      <c r="W1865" s="13">
        <f t="shared" si="1041"/>
        <v>1240.6127599999998</v>
      </c>
      <c r="X1865" s="13">
        <f t="shared" si="1042"/>
        <v>175</v>
      </c>
      <c r="Y1865" s="43">
        <f t="shared" si="1043"/>
        <v>6.4074618324553231E-2</v>
      </c>
      <c r="Z1865" s="49"/>
      <c r="AA1865" s="24"/>
    </row>
    <row r="1866" spans="1:27" s="13" customFormat="1" x14ac:dyDescent="0.2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27.56</v>
      </c>
      <c r="V1866" s="13">
        <f>IF(ISNA(VLOOKUP(LOWER(F1866)&amp;H1866,Prices!A:C,2,0)),0,VLOOKUP(LOWER(F1866)&amp;H1866,Prices!A:C,2,0))</f>
        <v>26.86</v>
      </c>
      <c r="W1866" s="13">
        <f t="shared" si="1041"/>
        <v>13458.624640000002</v>
      </c>
      <c r="X1866" s="13">
        <f t="shared" si="1042"/>
        <v>-839.99999999999909</v>
      </c>
      <c r="Y1866" s="43">
        <f t="shared" si="1043"/>
        <v>0.71710489343563522</v>
      </c>
      <c r="Z1866" s="49"/>
      <c r="AA1866" s="24"/>
    </row>
    <row r="1867" spans="1:27" s="13" customFormat="1" x14ac:dyDescent="0.2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18.28</v>
      </c>
      <c r="V1867" s="13">
        <f>IF(ISNA(VLOOKUP(LOWER(F1867)&amp;H1867,Prices!A:C,2,0)),0,VLOOKUP(LOWER(F1867)&amp;H1867,Prices!A:C,2,0))</f>
        <v>18.02</v>
      </c>
      <c r="W1867" s="13">
        <f t="shared" si="1041"/>
        <v>1182.9999999999989</v>
      </c>
      <c r="X1867" s="13">
        <f t="shared" si="1042"/>
        <v>-286.00000000000171</v>
      </c>
      <c r="Y1867" s="43">
        <f t="shared" si="1043"/>
        <v>6.3486100676183266E-2</v>
      </c>
      <c r="Z1867" s="49"/>
      <c r="AA1867" s="24"/>
    </row>
    <row r="1868" spans="1:27" x14ac:dyDescent="0.2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v>
      </c>
      <c r="V1868" s="30">
        <f>IF(ISNA(VLOOKUP(LOWER(F1868)&amp;H1868,Prices!A:C,2,0)),0,VLOOKUP(LOWER(F1868)&amp;H1868,Prices!A:C,2,0))</f>
        <v>16.05</v>
      </c>
      <c r="W1868" s="30">
        <f t="shared" si="1041"/>
        <v>1138.6055799999999</v>
      </c>
      <c r="X1868" s="30">
        <f t="shared" si="1042"/>
        <v>65.000000000000924</v>
      </c>
      <c r="Y1868" s="40">
        <f t="shared" si="1043"/>
        <v>5.7735691902033363E-2</v>
      </c>
    </row>
    <row r="1869" spans="1:27" s="13" customFormat="1" x14ac:dyDescent="0.2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18.28</v>
      </c>
      <c r="V1869" s="13">
        <f>IF(ISNA(VLOOKUP(LOWER(F1869)&amp;H1869,Prices!A:C,2,0)),0,VLOOKUP(LOWER(F1869)&amp;H1869,Prices!A:C,2,0))</f>
        <v>18.02</v>
      </c>
      <c r="W1869" s="13">
        <f t="shared" ref="W1869:W1893" si="1052">IF(I1869="B",(V1869+T1869)*K1869,(V1869+T1869)*K1869)</f>
        <v>-1266.5800000000004</v>
      </c>
      <c r="X1869" s="13">
        <f t="shared" ref="X1869:X1893" si="1053">K1869*(V1869-U1869)</f>
        <v>286.00000000000171</v>
      </c>
      <c r="Y1869" s="43">
        <f t="shared" ref="Y1869:Y1893" si="1054">W1869/O1869</f>
        <v>-6.8172668066096148E-2</v>
      </c>
      <c r="Z1869" s="49"/>
      <c r="AA1869" s="24"/>
    </row>
    <row r="1870" spans="1:27" s="8" customFormat="1" x14ac:dyDescent="0.2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29.3</v>
      </c>
      <c r="V1870" s="8">
        <f>IF(ISNA(VLOOKUP(LOWER(F1870)&amp;H1870,Prices!A:C,2,0)),0,VLOOKUP(LOWER(F1870)&amp;H1870,Prices!A:C,2,0))</f>
        <v>29.47</v>
      </c>
      <c r="W1870" s="8">
        <f t="shared" si="1052"/>
        <v>-4106.9779999999982</v>
      </c>
      <c r="X1870" s="8">
        <f t="shared" si="1053"/>
        <v>-339.99999999999631</v>
      </c>
      <c r="Y1870" s="57">
        <f t="shared" si="1054"/>
        <v>-7.4808342440801423E-2</v>
      </c>
      <c r="Z1870" s="58"/>
      <c r="AA1870" s="59"/>
    </row>
    <row r="1871" spans="1:27" s="13" customFormat="1" x14ac:dyDescent="0.2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16.36</v>
      </c>
      <c r="V1871" s="13">
        <f>IF(ISNA(VLOOKUP(LOWER(F1871)&amp;H1871,Prices!A:C,2,0)),0,VLOOKUP(LOWER(F1871)&amp;H1871,Prices!A:C,2,0))</f>
        <v>16.170000000000002</v>
      </c>
      <c r="W1871" s="13">
        <f t="shared" si="1052"/>
        <v>5299.8761599999916</v>
      </c>
      <c r="X1871" s="13">
        <f t="shared" si="1053"/>
        <v>265.99999999999682</v>
      </c>
      <c r="Y1871" s="43">
        <f t="shared" si="1054"/>
        <v>0.18947076219076189</v>
      </c>
      <c r="Z1871" s="49"/>
      <c r="AA1871" s="24"/>
    </row>
    <row r="1872" spans="1:27" s="13" customFormat="1" x14ac:dyDescent="0.2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29.19</v>
      </c>
      <c r="V1872" s="13">
        <f>IF(ISNA(VLOOKUP(LOWER(F1872)&amp;H1872,Prices!A:C,2,0)),0,VLOOKUP(LOWER(F1872)&amp;H1872,Prices!A:C,2,0))</f>
        <v>29.44</v>
      </c>
      <c r="W1872" s="13">
        <f t="shared" si="1052"/>
        <v>-1364.2941999999998</v>
      </c>
      <c r="X1872" s="13">
        <f t="shared" si="1053"/>
        <v>-250</v>
      </c>
      <c r="Y1872" s="43">
        <f t="shared" si="1054"/>
        <v>-4.8534123087869079E-2</v>
      </c>
      <c r="Z1872" s="49"/>
      <c r="AA1872" s="24"/>
    </row>
    <row r="1873" spans="1:27" s="13" customFormat="1" x14ac:dyDescent="0.2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28.15</v>
      </c>
      <c r="V1873" s="13">
        <f>IF(ISNA(VLOOKUP(LOWER(F1873)&amp;H1873,Prices!A:C,2,0)),0,VLOOKUP(LOWER(F1873)&amp;H1873,Prices!A:C,2,0))</f>
        <v>28.72</v>
      </c>
      <c r="W1873" s="13">
        <f t="shared" si="1052"/>
        <v>-4065.1968000000024</v>
      </c>
      <c r="X1873" s="13">
        <f t="shared" si="1053"/>
        <v>-1140.0000000000005</v>
      </c>
      <c r="Y1873" s="43">
        <f t="shared" si="1054"/>
        <v>-7.6070299401197652E-2</v>
      </c>
      <c r="Z1873" s="49"/>
      <c r="AA1873" s="24"/>
    </row>
    <row r="1874" spans="1:27" s="13" customFormat="1" x14ac:dyDescent="0.2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42.88</v>
      </c>
      <c r="V1874" s="13">
        <f>IF(ISNA(VLOOKUP(LOWER(F1874)&amp;H1874,Prices!A:C,2,0)),0,VLOOKUP(LOWER(F1874)&amp;H1874,Prices!A:C,2,0))</f>
        <v>43.77</v>
      </c>
      <c r="W1874" s="13">
        <f t="shared" si="1052"/>
        <v>-5902.7590000000082</v>
      </c>
      <c r="X1874" s="13">
        <f t="shared" si="1053"/>
        <v>-979.00000000000068</v>
      </c>
      <c r="Y1874" s="43">
        <f t="shared" si="1054"/>
        <v>-0.13956162666981933</v>
      </c>
      <c r="Z1874" s="49"/>
      <c r="AA1874" s="24"/>
    </row>
    <row r="1875" spans="1:27" s="8" customFormat="1" x14ac:dyDescent="0.2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27.51</v>
      </c>
      <c r="V1875" s="8">
        <f>IF(ISNA(VLOOKUP(LOWER(F1875)&amp;H1875,Prices!A:C,2,0)),0,VLOOKUP(LOWER(F1875)&amp;H1875,Prices!A:C,2,0))</f>
        <v>27.51</v>
      </c>
      <c r="W1875" s="8">
        <f t="shared" si="1052"/>
        <v>-5800.121600000004</v>
      </c>
      <c r="X1875" s="8">
        <f t="shared" si="1053"/>
        <v>0</v>
      </c>
      <c r="Y1875" s="57">
        <f t="shared" si="1054"/>
        <v>-0.1176972727272728</v>
      </c>
      <c r="Z1875" s="58"/>
      <c r="AA1875" s="59"/>
    </row>
    <row r="1876" spans="1:27" s="13" customFormat="1" x14ac:dyDescent="0.2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16.36</v>
      </c>
      <c r="V1876" s="13">
        <f>IF(ISNA(VLOOKUP(LOWER(F1876)&amp;H1876,Prices!A:C,2,0)),0,VLOOKUP(LOWER(F1876)&amp;H1876,Prices!A:C,2,0))</f>
        <v>16.170000000000002</v>
      </c>
      <c r="W1876" s="13">
        <f t="shared" si="1052"/>
        <v>4843.4028800000024</v>
      </c>
      <c r="X1876" s="13">
        <f t="shared" si="1053"/>
        <v>246.99999999999704</v>
      </c>
      <c r="Y1876" s="43">
        <f t="shared" si="1054"/>
        <v>0.18703285758418295</v>
      </c>
      <c r="Z1876" s="49"/>
      <c r="AA1876" s="24"/>
    </row>
    <row r="1877" spans="1:27" s="8" customFormat="1" x14ac:dyDescent="0.2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56.29</v>
      </c>
      <c r="V1877" s="8">
        <f>IF(ISNA(VLOOKUP(LOWER(F1877)&amp;H1877,Prices!A:C,2,0)),0,VLOOKUP(LOWER(F1877)&amp;H1877,Prices!A:C,2,0))</f>
        <v>55.33</v>
      </c>
      <c r="W1877" s="8">
        <f t="shared" si="1052"/>
        <v>-29243.646599999971</v>
      </c>
      <c r="X1877" s="8">
        <f t="shared" si="1053"/>
        <v>2510.4000000000024</v>
      </c>
      <c r="Y1877" s="57">
        <f t="shared" si="1054"/>
        <v>-0.2530099287957569</v>
      </c>
      <c r="Z1877" s="58"/>
      <c r="AA1877" s="59"/>
    </row>
    <row r="1878" spans="1:27" s="13" customFormat="1" x14ac:dyDescent="0.2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26.55</v>
      </c>
      <c r="V1878" s="13">
        <f>IF(ISNA(VLOOKUP(LOWER(F1878)&amp;H1878,Prices!A:C,2,0)),0,VLOOKUP(LOWER(F1878)&amp;H1878,Prices!A:C,2,0))</f>
        <v>28.1</v>
      </c>
      <c r="W1878" s="13">
        <f t="shared" si="1052"/>
        <v>-14605.131600000013</v>
      </c>
      <c r="X1878" s="13">
        <f t="shared" si="1053"/>
        <v>-4650.0000000000018</v>
      </c>
      <c r="Y1878" s="43">
        <f t="shared" si="1054"/>
        <v>-0.20930254514187466</v>
      </c>
      <c r="Z1878" s="49"/>
      <c r="AA1878" s="24"/>
    </row>
    <row r="1879" spans="1:27" s="13" customFormat="1" x14ac:dyDescent="0.2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605.09</v>
      </c>
      <c r="V1879" s="13">
        <f>IF(ISNA(VLOOKUP(LOWER(F1879)&amp;H1879,Prices!A:C,2,0)),0,VLOOKUP(LOWER(F1879)&amp;H1879,Prices!A:C,2,0))</f>
        <v>649.63</v>
      </c>
      <c r="W1879" s="13">
        <f t="shared" si="1052"/>
        <v>-40778.89632</v>
      </c>
      <c r="X1879" s="13">
        <f t="shared" si="1053"/>
        <v>-8907.9999999999927</v>
      </c>
      <c r="Y1879" s="43">
        <f t="shared" si="1054"/>
        <v>-0.45687568701263781</v>
      </c>
      <c r="Z1879" s="49"/>
      <c r="AA1879" s="24"/>
    </row>
    <row r="1880" spans="1:27" s="13" customFormat="1" x14ac:dyDescent="0.2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36.18</v>
      </c>
      <c r="V1880" s="13">
        <f>IF(ISNA(VLOOKUP(LOWER(F1880)&amp;H1880,Prices!A:C,2,0)),0,VLOOKUP(LOWER(F1880)&amp;H1880,Prices!A:C,2,0))</f>
        <v>36</v>
      </c>
      <c r="W1880" s="13">
        <f t="shared" si="1052"/>
        <v>-15649.979599999995</v>
      </c>
      <c r="X1880" s="13">
        <f t="shared" si="1053"/>
        <v>485.9999999999992</v>
      </c>
      <c r="Y1880" s="43">
        <f t="shared" si="1054"/>
        <v>-0.1916762149715853</v>
      </c>
      <c r="Z1880" s="49"/>
      <c r="AA1880" s="24"/>
    </row>
    <row r="1881" spans="1:27" s="13" customFormat="1" x14ac:dyDescent="0.2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47.4</v>
      </c>
      <c r="V1881" s="13">
        <f>IF(ISNA(VLOOKUP(LOWER(F1881)&amp;H1881,Prices!A:C,2,0)),0,VLOOKUP(LOWER(F1881)&amp;H1881,Prices!A:C,2,0))</f>
        <v>48.09</v>
      </c>
      <c r="W1881" s="13">
        <f t="shared" si="1052"/>
        <v>-25218.588200000009</v>
      </c>
      <c r="X1881" s="13">
        <f t="shared" si="1053"/>
        <v>-1587.0000000000111</v>
      </c>
      <c r="Y1881" s="43">
        <f t="shared" si="1054"/>
        <v>-0.29498529903732568</v>
      </c>
      <c r="Z1881" s="49"/>
      <c r="AA1881" s="24"/>
    </row>
    <row r="1882" spans="1:27" s="8" customFormat="1" x14ac:dyDescent="0.2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27.51</v>
      </c>
      <c r="V1882" s="8">
        <f>IF(ISNA(VLOOKUP(LOWER(F1882)&amp;H1882,Prices!A:C,2,0)),0,VLOOKUP(LOWER(F1882)&amp;H1882,Prices!A:C,2,0))</f>
        <v>27.51</v>
      </c>
      <c r="W1882" s="8">
        <f t="shared" si="1052"/>
        <v>-6670.1378399999994</v>
      </c>
      <c r="X1882" s="8">
        <f t="shared" si="1053"/>
        <v>0</v>
      </c>
      <c r="Y1882" s="57">
        <f t="shared" si="1054"/>
        <v>-0.11769723743647656</v>
      </c>
      <c r="Z1882" s="58"/>
      <c r="AA1882" s="59"/>
    </row>
    <row r="1883" spans="1:27" s="8" customFormat="1" x14ac:dyDescent="0.2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27.51</v>
      </c>
      <c r="V1883" s="8">
        <f>IF(ISNA(VLOOKUP(LOWER(F1883)&amp;H1883,Prices!A:C,2,0)),0,VLOOKUP(LOWER(F1883)&amp;H1883,Prices!A:C,2,0))</f>
        <v>27.51</v>
      </c>
      <c r="W1883" s="8">
        <f t="shared" si="1052"/>
        <v>-6402.1109200000074</v>
      </c>
      <c r="X1883" s="8">
        <f t="shared" si="1053"/>
        <v>0</v>
      </c>
      <c r="Y1883" s="57">
        <f t="shared" si="1054"/>
        <v>-0.11815064629240039</v>
      </c>
      <c r="Z1883" s="58"/>
      <c r="AA1883" s="59"/>
    </row>
    <row r="1884" spans="1:27" s="8" customFormat="1" x14ac:dyDescent="0.2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56.29</v>
      </c>
      <c r="V1884" s="8">
        <f>IF(ISNA(VLOOKUP(LOWER(F1884)&amp;H1884,Prices!A:C,2,0)),0,VLOOKUP(LOWER(F1884)&amp;H1884,Prices!A:C,2,0))</f>
        <v>55.33</v>
      </c>
      <c r="W1884" s="8">
        <f t="shared" si="1052"/>
        <v>-11173.051999999991</v>
      </c>
      <c r="X1884" s="8">
        <f t="shared" si="1053"/>
        <v>960.00000000000091</v>
      </c>
      <c r="Y1884" s="57">
        <f t="shared" si="1054"/>
        <v>-0.25272680389052227</v>
      </c>
      <c r="Z1884" s="58"/>
      <c r="AA1884" s="59"/>
    </row>
    <row r="1885" spans="1:27" s="13" customFormat="1" x14ac:dyDescent="0.2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47.4</v>
      </c>
      <c r="V1885" s="13">
        <f>IF(ISNA(VLOOKUP(LOWER(F1885)&amp;H1885,Prices!A:C,2,0)),0,VLOOKUP(LOWER(F1885)&amp;H1885,Prices!A:C,2,0))</f>
        <v>48.09</v>
      </c>
      <c r="W1885" s="13">
        <f t="shared" si="1052"/>
        <v>2253.0000000000014</v>
      </c>
      <c r="X1885" s="13">
        <f t="shared" si="1053"/>
        <v>138.00000000000097</v>
      </c>
      <c r="Y1885" s="43">
        <f t="shared" si="1054"/>
        <v>0.30611413043478281</v>
      </c>
      <c r="Z1885" s="49"/>
      <c r="AA1885" s="24"/>
    </row>
    <row r="1886" spans="1:27" s="13" customFormat="1" x14ac:dyDescent="0.2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16.36</v>
      </c>
      <c r="V1886" s="13">
        <f>IF(ISNA(VLOOKUP(LOWER(F1886)&amp;H1886,Prices!A:C,2,0)),0,VLOOKUP(LOWER(F1886)&amp;H1886,Prices!A:C,2,0))</f>
        <v>16.170000000000002</v>
      </c>
      <c r="W1886" s="13">
        <f t="shared" si="1052"/>
        <v>-3835.4</v>
      </c>
      <c r="X1886" s="13">
        <f t="shared" si="1053"/>
        <v>-189.99999999999773</v>
      </c>
      <c r="Y1886" s="43">
        <f t="shared" si="1054"/>
        <v>-0.19177</v>
      </c>
      <c r="Z1886" s="49"/>
      <c r="AA1886" s="24"/>
    </row>
    <row r="1887" spans="1:27" s="13" customFormat="1" x14ac:dyDescent="0.2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87.06</v>
      </c>
      <c r="V1887" s="13">
        <f>IF(ISNA(VLOOKUP(LOWER(F1887)&amp;H1887,Prices!A:C,2,0)),0,VLOOKUP(LOWER(F1887)&amp;H1887,Prices!A:C,2,0))</f>
        <v>85.41</v>
      </c>
      <c r="W1887" s="13">
        <f t="shared" si="1052"/>
        <v>14302.999999999996</v>
      </c>
      <c r="X1887" s="13">
        <f t="shared" si="1053"/>
        <v>-660.00000000000227</v>
      </c>
      <c r="Y1887" s="43">
        <f t="shared" si="1054"/>
        <v>0.72033642224012873</v>
      </c>
      <c r="Z1887" s="49"/>
      <c r="AA1887" s="24"/>
    </row>
    <row r="1888" spans="1:27" x14ac:dyDescent="0.2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v>
      </c>
      <c r="V1888" s="30">
        <f>IF(ISNA(VLOOKUP(LOWER(F1888)&amp;H1888,Prices!A:C,2,0)),0,VLOOKUP(LOWER(F1888)&amp;H1888,Prices!A:C,2,0))</f>
        <v>16.05</v>
      </c>
      <c r="W1888" s="30">
        <f t="shared" si="1052"/>
        <v>1151.6058400000004</v>
      </c>
      <c r="X1888" s="30">
        <f t="shared" si="1053"/>
        <v>65.000000000000924</v>
      </c>
      <c r="Y1888" s="40">
        <f t="shared" si="1054"/>
        <v>5.8433419930992513E-2</v>
      </c>
    </row>
    <row r="1889" spans="1:27" x14ac:dyDescent="0.2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v>
      </c>
      <c r="V1889" s="30">
        <f>IF(ISNA(VLOOKUP(LOWER(F1889)&amp;H1889,Prices!A:C,2,0)),0,VLOOKUP(LOWER(F1889)&amp;H1889,Prices!A:C,2,0))</f>
        <v>16.05</v>
      </c>
      <c r="W1889" s="30">
        <f t="shared" si="1052"/>
        <v>1099.604800000001</v>
      </c>
      <c r="X1889" s="30">
        <f t="shared" si="1053"/>
        <v>65.000000000000924</v>
      </c>
      <c r="Y1889" s="40">
        <f t="shared" si="1054"/>
        <v>5.5648016194332031E-2</v>
      </c>
    </row>
    <row r="1890" spans="1:27" s="13" customFormat="1" x14ac:dyDescent="0.2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16.36</v>
      </c>
      <c r="V1890" s="13">
        <f>IF(ISNA(VLOOKUP(LOWER(F1890)&amp;H1890,Prices!A:C,2,0)),0,VLOOKUP(LOWER(F1890)&amp;H1890,Prices!A:C,2,0))</f>
        <v>16.170000000000002</v>
      </c>
      <c r="W1890" s="13">
        <f t="shared" si="1052"/>
        <v>-3677.3644999999965</v>
      </c>
      <c r="X1890" s="13">
        <f t="shared" si="1053"/>
        <v>-170.99999999999795</v>
      </c>
      <c r="Y1890" s="43">
        <f t="shared" si="1054"/>
        <v>-0.20177582990397785</v>
      </c>
      <c r="Z1890" s="49"/>
      <c r="AA1890" s="24"/>
    </row>
    <row r="1891" spans="1:27" s="13" customFormat="1" x14ac:dyDescent="0.2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18.28</v>
      </c>
      <c r="V1891" s="13">
        <f>IF(ISNA(VLOOKUP(LOWER(F1891)&amp;H1891,Prices!A:C,2,0)),0,VLOOKUP(LOWER(F1891)&amp;H1891,Prices!A:C,2,0))</f>
        <v>18.02</v>
      </c>
      <c r="W1891" s="13">
        <f t="shared" si="1052"/>
        <v>1182.9999999999989</v>
      </c>
      <c r="X1891" s="13">
        <f t="shared" si="1053"/>
        <v>-286.00000000000171</v>
      </c>
      <c r="Y1891" s="43">
        <f t="shared" si="1054"/>
        <v>6.3486100676183266E-2</v>
      </c>
      <c r="Z1891" s="49"/>
      <c r="AA1891" s="24"/>
    </row>
    <row r="1892" spans="1:27" x14ac:dyDescent="0.2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v>
      </c>
      <c r="V1892" s="30">
        <f>IF(ISNA(VLOOKUP(LOWER(F1892)&amp;H1892,Prices!A:C,2,0)),0,VLOOKUP(LOWER(F1892)&amp;H1892,Prices!A:C,2,0))</f>
        <v>16.05</v>
      </c>
      <c r="W1892" s="30">
        <f t="shared" si="1052"/>
        <v>1086.6045400000005</v>
      </c>
      <c r="X1892" s="30">
        <f t="shared" si="1053"/>
        <v>65.000000000000924</v>
      </c>
      <c r="Y1892" s="40">
        <f t="shared" si="1054"/>
        <v>5.4953954382238428E-2</v>
      </c>
    </row>
    <row r="1893" spans="1:27" s="13" customFormat="1" x14ac:dyDescent="0.2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16.36</v>
      </c>
      <c r="V1893" s="13">
        <f>IF(ISNA(VLOOKUP(LOWER(F1893)&amp;H1893,Prices!A:C,2,0)),0,VLOOKUP(LOWER(F1893)&amp;H1893,Prices!A:C,2,0))</f>
        <v>16.170000000000002</v>
      </c>
      <c r="W1893" s="13">
        <f t="shared" si="1052"/>
        <v>-3578.3625199999965</v>
      </c>
      <c r="X1893" s="13">
        <f t="shared" si="1053"/>
        <v>-170.99999999999795</v>
      </c>
      <c r="Y1893" s="43">
        <f t="shared" si="1054"/>
        <v>-0.19741600573761428</v>
      </c>
      <c r="Z1893" s="49"/>
      <c r="AA1893" s="24"/>
    </row>
    <row r="1894" spans="1:27" s="13" customFormat="1" x14ac:dyDescent="0.2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29.19</v>
      </c>
      <c r="V1894" s="13">
        <f>IF(ISNA(VLOOKUP(LOWER(F1894)&amp;H1894,Prices!A:C,2,0)),0,VLOOKUP(LOWER(F1894)&amp;H1894,Prices!A:C,2,0))</f>
        <v>29.44</v>
      </c>
      <c r="W1894" s="13">
        <f t="shared" ref="W1894:W1900" si="1059">IF(I1894="B",(V1894+T1894)*K1894,(V1894+T1894)*K1894)</f>
        <v>-440.56916000000047</v>
      </c>
      <c r="X1894" s="13">
        <f t="shared" ref="X1894:X1900" si="1060">K1894*(V1894-U1894)</f>
        <v>-50</v>
      </c>
      <c r="Y1894" s="43">
        <f t="shared" ref="Y1894:Y1900" si="1061">W1894/O1894</f>
        <v>-8.0719890069622657E-2</v>
      </c>
      <c r="Z1894" s="49"/>
      <c r="AA1894" s="24"/>
    </row>
    <row r="1895" spans="1:27" s="13" customFormat="1" x14ac:dyDescent="0.2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87.06</v>
      </c>
      <c r="V1895" s="13">
        <f>IF(ISNA(VLOOKUP(LOWER(F1895)&amp;H1895,Prices!A:C,2,0)),0,VLOOKUP(LOWER(F1895)&amp;H1895,Prices!A:C,2,0))</f>
        <v>85.41</v>
      </c>
      <c r="W1895" s="13">
        <f t="shared" si="1059"/>
        <v>-7061.04</v>
      </c>
      <c r="X1895" s="13">
        <f t="shared" si="1060"/>
        <v>330.00000000000114</v>
      </c>
      <c r="Y1895" s="43">
        <f t="shared" si="1061"/>
        <v>-0.70357114388202469</v>
      </c>
      <c r="Z1895" s="49"/>
      <c r="AA1895" s="24"/>
    </row>
    <row r="1896" spans="1:27" s="13" customFormat="1" x14ac:dyDescent="0.2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27.56</v>
      </c>
      <c r="V1896" s="13">
        <f>IF(ISNA(VLOOKUP(LOWER(F1896)&amp;H1896,Prices!A:C,2,0)),0,VLOOKUP(LOWER(F1896)&amp;H1896,Prices!A:C,2,0))</f>
        <v>26.86</v>
      </c>
      <c r="W1896" s="13">
        <f t="shared" si="1059"/>
        <v>-4852.5055999999995</v>
      </c>
      <c r="X1896" s="13">
        <f t="shared" si="1060"/>
        <v>419.99999999999955</v>
      </c>
      <c r="Y1896" s="43">
        <f t="shared" si="1061"/>
        <v>-0.43018666666666661</v>
      </c>
      <c r="Z1896" s="49"/>
      <c r="AA1896" s="24"/>
    </row>
    <row r="1897" spans="1:27" s="13" customFormat="1" x14ac:dyDescent="0.2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26.55</v>
      </c>
      <c r="V1897" s="13">
        <f>IF(ISNA(VLOOKUP(LOWER(F1897)&amp;H1897,Prices!A:C,2,0)),0,VLOOKUP(LOWER(F1897)&amp;H1897,Prices!A:C,2,0))</f>
        <v>28.1</v>
      </c>
      <c r="W1897" s="13">
        <f t="shared" si="1059"/>
        <v>-3895.9821599999996</v>
      </c>
      <c r="X1897" s="13">
        <f t="shared" si="1060"/>
        <v>-1240.0000000000005</v>
      </c>
      <c r="Y1897" s="43">
        <f t="shared" si="1061"/>
        <v>-0.20937135425623385</v>
      </c>
      <c r="Z1897" s="49"/>
      <c r="AA1897" s="24"/>
    </row>
    <row r="1898" spans="1:27" s="13" customFormat="1" x14ac:dyDescent="0.2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32.29</v>
      </c>
      <c r="V1898" s="13">
        <f>IF(ISNA(VLOOKUP(LOWER(F1898)&amp;H1898,Prices!A:C,2,0)),0,VLOOKUP(LOWER(F1898)&amp;H1898,Prices!A:C,2,0))</f>
        <v>32.43</v>
      </c>
      <c r="W1898" s="13">
        <f t="shared" si="1059"/>
        <v>-1369.7889199999927</v>
      </c>
      <c r="X1898" s="13">
        <f t="shared" si="1060"/>
        <v>-196.0000000000008</v>
      </c>
      <c r="Y1898" s="43">
        <f t="shared" si="1061"/>
        <v>-3.1070837000408125E-2</v>
      </c>
      <c r="Z1898" s="49"/>
      <c r="AA1898" s="24"/>
    </row>
    <row r="1899" spans="1:27" s="13" customFormat="1" x14ac:dyDescent="0.2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16.36</v>
      </c>
      <c r="V1899" s="13">
        <f>IF(ISNA(VLOOKUP(LOWER(F1899)&amp;H1899,Prices!A:C,2,0)),0,VLOOKUP(LOWER(F1899)&amp;H1899,Prices!A:C,2,0))</f>
        <v>16.170000000000002</v>
      </c>
      <c r="W1899" s="13">
        <f t="shared" si="1059"/>
        <v>4363.0225199999995</v>
      </c>
      <c r="X1899" s="13">
        <f t="shared" si="1060"/>
        <v>265.99999999999682</v>
      </c>
      <c r="Y1899" s="43">
        <f t="shared" si="1061"/>
        <v>0.16139019456980097</v>
      </c>
      <c r="Z1899" s="49"/>
      <c r="AA1899" s="24"/>
    </row>
    <row r="1900" spans="1:27" s="13" customFormat="1" x14ac:dyDescent="0.2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8.31</v>
      </c>
      <c r="V1900" s="13">
        <f>IF(ISNA(VLOOKUP(LOWER(F1900)&amp;H1900,Prices!A:C,2,0)),0,VLOOKUP(LOWER(F1900)&amp;H1900,Prices!A:C,2,0))</f>
        <v>8.2100000000000009</v>
      </c>
      <c r="W1900" s="13">
        <f t="shared" si="1059"/>
        <v>-741.39237999999762</v>
      </c>
      <c r="X1900" s="13">
        <f t="shared" si="1060"/>
        <v>-229.99999999999918</v>
      </c>
      <c r="Y1900" s="43">
        <f t="shared" si="1061"/>
        <v>-3.778950914929393E-2</v>
      </c>
      <c r="Z1900" s="49"/>
      <c r="AA1900" s="24"/>
    </row>
    <row r="1901" spans="1:27" s="13" customFormat="1" x14ac:dyDescent="0.2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42.88</v>
      </c>
      <c r="V1901" s="13">
        <f>IF(ISNA(VLOOKUP(LOWER(F1901)&amp;H1901,Prices!A:C,2,0)),0,VLOOKUP(LOWER(F1901)&amp;H1901,Prices!A:C,2,0))</f>
        <v>43.77</v>
      </c>
      <c r="W1901" s="13">
        <f t="shared" ref="W1901:W1964" si="1066">IF(I1901="B",(V1901+T1901)*K1901,(V1901+T1901)*K1901)</f>
        <v>-1145.7700000000025</v>
      </c>
      <c r="X1901" s="13">
        <f t="shared" ref="X1901:X1964" si="1067">K1901*(V1901-U1901)</f>
        <v>-445.00000000000028</v>
      </c>
      <c r="Y1901" s="43">
        <f t="shared" ref="Y1901:Y1964" si="1068">W1901/O1901</f>
        <v>-5.5177943655189139E-2</v>
      </c>
      <c r="Z1901" s="49"/>
      <c r="AA1901" s="24"/>
    </row>
    <row r="1902" spans="1:27" s="13" customFormat="1" x14ac:dyDescent="0.2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8.31</v>
      </c>
      <c r="V1902" s="13">
        <f>IF(ISNA(VLOOKUP(LOWER(F1902)&amp;H1902,Prices!A:C,2,0)),0,VLOOKUP(LOWER(F1902)&amp;H1902,Prices!A:C,2,0))</f>
        <v>8.2100000000000009</v>
      </c>
      <c r="W1902" s="13">
        <f t="shared" si="1066"/>
        <v>-667.60478000000262</v>
      </c>
      <c r="X1902" s="13">
        <f t="shared" si="1067"/>
        <v>229.99999999999918</v>
      </c>
      <c r="Y1902" s="43">
        <f t="shared" si="1068"/>
        <v>-3.6603146005811868E-2</v>
      </c>
      <c r="Z1902" s="49"/>
      <c r="AA1902" s="24"/>
    </row>
    <row r="1903" spans="1:27" s="13" customFormat="1" x14ac:dyDescent="0.2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28.15</v>
      </c>
      <c r="V1903" s="13">
        <f>IF(ISNA(VLOOKUP(LOWER(F1903)&amp;H1903,Prices!A:C,2,0)),0,VLOOKUP(LOWER(F1903)&amp;H1903,Prices!A:C,2,0))</f>
        <v>28.72</v>
      </c>
      <c r="W1903" s="13">
        <f t="shared" si="1066"/>
        <v>-5418.0361999999914</v>
      </c>
      <c r="X1903" s="13">
        <f t="shared" si="1067"/>
        <v>-1083.0000000000005</v>
      </c>
      <c r="Y1903" s="43">
        <f t="shared" si="1068"/>
        <v>-0.11010030888030871</v>
      </c>
      <c r="Z1903" s="49"/>
      <c r="AA1903" s="24"/>
    </row>
    <row r="1904" spans="1:27" s="13" customFormat="1" x14ac:dyDescent="0.2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32.29</v>
      </c>
      <c r="V1904" s="13">
        <f>IF(ISNA(VLOOKUP(LOWER(F1904)&amp;H1904,Prices!A:C,2,0)),0,VLOOKUP(LOWER(F1904)&amp;H1904,Prices!A:C,2,0))</f>
        <v>32.43</v>
      </c>
      <c r="W1904" s="13">
        <f t="shared" si="1066"/>
        <v>-796.48520000000008</v>
      </c>
      <c r="X1904" s="13">
        <f t="shared" si="1067"/>
        <v>-196.0000000000008</v>
      </c>
      <c r="Y1904" s="43">
        <f t="shared" si="1068"/>
        <v>-1.7834420062695925E-2</v>
      </c>
      <c r="Z1904" s="49"/>
      <c r="AA1904" s="24"/>
    </row>
    <row r="1905" spans="1:27" s="13" customFormat="1" x14ac:dyDescent="0.2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47.4</v>
      </c>
      <c r="V1905" s="13">
        <f>IF(ISNA(VLOOKUP(LOWER(F1905)&amp;H1905,Prices!A:C,2,0)),0,VLOOKUP(LOWER(F1905)&amp;H1905,Prices!A:C,2,0))</f>
        <v>48.09</v>
      </c>
      <c r="W1905" s="13">
        <f t="shared" si="1066"/>
        <v>-21570.084000000006</v>
      </c>
      <c r="X1905" s="13">
        <f t="shared" si="1067"/>
        <v>-1242.0000000000086</v>
      </c>
      <c r="Y1905" s="43">
        <f t="shared" si="1068"/>
        <v>-0.33149045643153535</v>
      </c>
      <c r="Z1905" s="49"/>
      <c r="AA1905" s="24"/>
    </row>
    <row r="1906" spans="1:27" s="13" customFormat="1" x14ac:dyDescent="0.2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36.18</v>
      </c>
      <c r="V1906" s="13">
        <f>IF(ISNA(VLOOKUP(LOWER(F1906)&amp;H1906,Prices!A:C,2,0)),0,VLOOKUP(LOWER(F1906)&amp;H1906,Prices!A:C,2,0))</f>
        <v>36</v>
      </c>
      <c r="W1906" s="13">
        <f t="shared" si="1066"/>
        <v>-15278.744799999999</v>
      </c>
      <c r="X1906" s="13">
        <f t="shared" si="1067"/>
        <v>503.9999999999992</v>
      </c>
      <c r="Y1906" s="43">
        <f t="shared" si="1068"/>
        <v>-0.17843997944501541</v>
      </c>
      <c r="Z1906" s="49"/>
      <c r="AA1906" s="24"/>
    </row>
    <row r="1907" spans="1:27" s="13" customFormat="1" x14ac:dyDescent="0.2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29.19</v>
      </c>
      <c r="V1907" s="13">
        <f>IF(ISNA(VLOOKUP(LOWER(F1907)&amp;H1907,Prices!A:C,2,0)),0,VLOOKUP(LOWER(F1907)&amp;H1907,Prices!A:C,2,0))</f>
        <v>29.44</v>
      </c>
      <c r="W1907" s="13">
        <f t="shared" si="1066"/>
        <v>-588.41620000000103</v>
      </c>
      <c r="X1907" s="13">
        <f t="shared" si="1067"/>
        <v>-50</v>
      </c>
      <c r="Y1907" s="43">
        <f t="shared" si="1068"/>
        <v>-0.11081284369114897</v>
      </c>
      <c r="Z1907" s="49"/>
      <c r="AA1907" s="24"/>
    </row>
    <row r="1908" spans="1:27" s="13" customFormat="1" x14ac:dyDescent="0.2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87.06</v>
      </c>
      <c r="V1908" s="13">
        <f>IF(ISNA(VLOOKUP(LOWER(F1908)&amp;H1908,Prices!A:C,2,0)),0,VLOOKUP(LOWER(F1908)&amp;H1908,Prices!A:C,2,0))</f>
        <v>85.41</v>
      </c>
      <c r="W1908" s="13">
        <f t="shared" si="1066"/>
        <v>-7340.76</v>
      </c>
      <c r="X1908" s="13">
        <f t="shared" si="1067"/>
        <v>330.00000000000114</v>
      </c>
      <c r="Y1908" s="43">
        <f t="shared" si="1068"/>
        <v>-0.7524354243542436</v>
      </c>
      <c r="Z1908" s="49"/>
      <c r="AA1908" s="24"/>
    </row>
    <row r="1909" spans="1:27" s="13" customFormat="1" x14ac:dyDescent="0.2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27.56</v>
      </c>
      <c r="V1909" s="13">
        <f>IF(ISNA(VLOOKUP(LOWER(F1909)&amp;H1909,Prices!A:C,2,0)),0,VLOOKUP(LOWER(F1909)&amp;H1909,Prices!A:C,2,0))</f>
        <v>26.86</v>
      </c>
      <c r="W1909" s="13">
        <f t="shared" si="1066"/>
        <v>-4996.3627199999992</v>
      </c>
      <c r="X1909" s="13">
        <f t="shared" si="1067"/>
        <v>419.99999999999955</v>
      </c>
      <c r="Y1909" s="43">
        <f t="shared" si="1068"/>
        <v>-0.44866762931034476</v>
      </c>
      <c r="Z1909" s="49"/>
      <c r="AA1909" s="24"/>
    </row>
    <row r="1910" spans="1:27" s="13" customFormat="1" x14ac:dyDescent="0.2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16.36</v>
      </c>
      <c r="V1910" s="13">
        <f>IF(ISNA(VLOOKUP(LOWER(F1910)&amp;H1910,Prices!A:C,2,0)),0,VLOOKUP(LOWER(F1910)&amp;H1910,Prices!A:C,2,0))</f>
        <v>16.170000000000002</v>
      </c>
      <c r="W1910" s="13">
        <f t="shared" si="1066"/>
        <v>2461.3413999999948</v>
      </c>
      <c r="X1910" s="13">
        <f t="shared" si="1067"/>
        <v>265.99999999999682</v>
      </c>
      <c r="Y1910" s="43">
        <f t="shared" si="1068"/>
        <v>9.7944345403899513E-2</v>
      </c>
      <c r="Z1910" s="49"/>
      <c r="AA1910" s="24"/>
    </row>
    <row r="1911" spans="1:27" s="13" customFormat="1" x14ac:dyDescent="0.2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29.19</v>
      </c>
      <c r="V1911" s="13">
        <f>IF(ISNA(VLOOKUP(LOWER(F1911)&amp;H1911,Prices!A:C,2,0)),0,VLOOKUP(LOWER(F1911)&amp;H1911,Prices!A:C,2,0))</f>
        <v>29.44</v>
      </c>
      <c r="W1911" s="13">
        <f t="shared" si="1066"/>
        <v>2045.6288600000005</v>
      </c>
      <c r="X1911" s="13">
        <f t="shared" si="1067"/>
        <v>175</v>
      </c>
      <c r="Y1911" s="43">
        <f t="shared" si="1068"/>
        <v>0.11023489033787792</v>
      </c>
      <c r="Z1911" s="49"/>
      <c r="AA1911" s="24"/>
    </row>
    <row r="1912" spans="1:27" s="13" customFormat="1" x14ac:dyDescent="0.2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29.19</v>
      </c>
      <c r="V1912" s="13">
        <f>IF(ISNA(VLOOKUP(LOWER(F1912)&amp;H1912,Prices!A:C,2,0)),0,VLOOKUP(LOWER(F1912)&amp;H1912,Prices!A:C,2,0))</f>
        <v>29.44</v>
      </c>
      <c r="W1912" s="13">
        <f t="shared" si="1066"/>
        <v>2066.629280000001</v>
      </c>
      <c r="X1912" s="13">
        <f t="shared" si="1067"/>
        <v>175</v>
      </c>
      <c r="Y1912" s="43">
        <f t="shared" si="1068"/>
        <v>0.11149273198100998</v>
      </c>
      <c r="Z1912" s="49"/>
      <c r="AA1912" s="24"/>
    </row>
    <row r="1913" spans="1:27" s="13" customFormat="1" x14ac:dyDescent="0.2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32.29</v>
      </c>
      <c r="V1913" s="13">
        <f>IF(ISNA(VLOOKUP(LOWER(F1913)&amp;H1913,Prices!A:C,2,0)),0,VLOOKUP(LOWER(F1913)&amp;H1913,Prices!A:C,2,0))</f>
        <v>32.43</v>
      </c>
      <c r="W1913" s="13">
        <f t="shared" si="1066"/>
        <v>516.62127999999825</v>
      </c>
      <c r="X1913" s="13">
        <f t="shared" si="1067"/>
        <v>84.000000000000341</v>
      </c>
      <c r="Y1913" s="43">
        <f t="shared" si="1068"/>
        <v>2.7282492606675025E-2</v>
      </c>
      <c r="Z1913" s="49"/>
      <c r="AA1913" s="24"/>
    </row>
    <row r="1914" spans="1:27" s="13" customFormat="1" x14ac:dyDescent="0.2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26.55</v>
      </c>
      <c r="V1914" s="13">
        <f>IF(ISNA(VLOOKUP(LOWER(F1914)&amp;H1914,Prices!A:C,2,0)),0,VLOOKUP(LOWER(F1914)&amp;H1914,Prices!A:C,2,0))</f>
        <v>28.1</v>
      </c>
      <c r="W1914" s="13">
        <f t="shared" si="1066"/>
        <v>3514.6208000000029</v>
      </c>
      <c r="X1914" s="13">
        <f t="shared" si="1067"/>
        <v>1240.0000000000005</v>
      </c>
      <c r="Y1914" s="43">
        <f t="shared" si="1068"/>
        <v>0.18537029535864993</v>
      </c>
      <c r="Z1914" s="49"/>
      <c r="AA1914" s="24"/>
    </row>
    <row r="1915" spans="1:27" s="13" customFormat="1" x14ac:dyDescent="0.2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29.19</v>
      </c>
      <c r="V1915" s="13">
        <f>IF(ISNA(VLOOKUP(LOWER(F1915)&amp;H1915,Prices!A:C,2,0)),0,VLOOKUP(LOWER(F1915)&amp;H1915,Prices!A:C,2,0))</f>
        <v>29.44</v>
      </c>
      <c r="W1915" s="13">
        <f t="shared" si="1066"/>
        <v>1604.6200400000025</v>
      </c>
      <c r="X1915" s="13">
        <f t="shared" si="1067"/>
        <v>175</v>
      </c>
      <c r="Y1915" s="43">
        <f t="shared" si="1068"/>
        <v>8.4462577113380483E-2</v>
      </c>
      <c r="Z1915" s="49"/>
      <c r="AA1915" s="24"/>
    </row>
    <row r="1916" spans="1:27" s="13" customFormat="1" x14ac:dyDescent="0.2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29.19</v>
      </c>
      <c r="V1916" s="13">
        <f>IF(ISNA(VLOOKUP(LOWER(F1916)&amp;H1916,Prices!A:C,2,0)),0,VLOOKUP(LOWER(F1916)&amp;H1916,Prices!A:C,2,0))</f>
        <v>29.44</v>
      </c>
      <c r="W1916" s="13">
        <f t="shared" si="1066"/>
        <v>1576.6194800000014</v>
      </c>
      <c r="X1916" s="13">
        <f t="shared" si="1067"/>
        <v>175</v>
      </c>
      <c r="Y1916" s="43">
        <f t="shared" si="1068"/>
        <v>8.2866576264059785E-2</v>
      </c>
      <c r="Z1916" s="49"/>
      <c r="AA1916" s="24"/>
    </row>
    <row r="1917" spans="1:27" s="13" customFormat="1" x14ac:dyDescent="0.2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26.55</v>
      </c>
      <c r="V1917" s="13">
        <f>IF(ISNA(VLOOKUP(LOWER(F1917)&amp;H1917,Prices!A:C,2,0)),0,VLOOKUP(LOWER(F1917)&amp;H1917,Prices!A:C,2,0))</f>
        <v>28.1</v>
      </c>
      <c r="W1917" s="13">
        <f t="shared" si="1066"/>
        <v>3514.6208000000029</v>
      </c>
      <c r="X1917" s="13">
        <f t="shared" si="1067"/>
        <v>1240.0000000000005</v>
      </c>
      <c r="Y1917" s="43">
        <f t="shared" si="1068"/>
        <v>0.18537029535864993</v>
      </c>
      <c r="Z1917" s="49"/>
      <c r="AA1917" s="24"/>
    </row>
    <row r="1918" spans="1:27" s="13" customFormat="1" x14ac:dyDescent="0.2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26.55</v>
      </c>
      <c r="V1918" s="13">
        <f>IF(ISNA(VLOOKUP(LOWER(F1918)&amp;H1918,Prices!A:C,2,0)),0,VLOOKUP(LOWER(F1918)&amp;H1918,Prices!A:C,2,0))</f>
        <v>28.1</v>
      </c>
      <c r="W1918" s="13">
        <f t="shared" si="1066"/>
        <v>3506.6206400000028</v>
      </c>
      <c r="X1918" s="13">
        <f t="shared" si="1067"/>
        <v>1240.0000000000005</v>
      </c>
      <c r="Y1918" s="43">
        <f t="shared" si="1068"/>
        <v>0.1848703416280052</v>
      </c>
      <c r="Z1918" s="49"/>
      <c r="AA1918" s="24"/>
    </row>
    <row r="1919" spans="1:27" s="13" customFormat="1" x14ac:dyDescent="0.2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26.55</v>
      </c>
      <c r="V1919" s="13">
        <f>IF(ISNA(VLOOKUP(LOWER(F1919)&amp;H1919,Prices!A:C,2,0)),0,VLOOKUP(LOWER(F1919)&amp;H1919,Prices!A:C,2,0))</f>
        <v>28.1</v>
      </c>
      <c r="W1919" s="13">
        <f t="shared" si="1066"/>
        <v>3506.6206400000028</v>
      </c>
      <c r="X1919" s="13">
        <f t="shared" si="1067"/>
        <v>1240.0000000000005</v>
      </c>
      <c r="Y1919" s="43">
        <f t="shared" si="1068"/>
        <v>0.1848703416280052</v>
      </c>
      <c r="Z1919" s="49"/>
      <c r="AA1919" s="24"/>
    </row>
    <row r="1920" spans="1:27" s="13" customFormat="1" x14ac:dyDescent="0.2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32.29</v>
      </c>
      <c r="V1920" s="13">
        <f>IF(ISNA(VLOOKUP(LOWER(F1920)&amp;H1920,Prices!A:C,2,0)),0,VLOOKUP(LOWER(F1920)&amp;H1920,Prices!A:C,2,0))</f>
        <v>32.43</v>
      </c>
      <c r="W1920" s="13">
        <f t="shared" si="1066"/>
        <v>516.62127999999825</v>
      </c>
      <c r="X1920" s="13">
        <f t="shared" si="1067"/>
        <v>84.000000000000341</v>
      </c>
      <c r="Y1920" s="43">
        <f t="shared" si="1068"/>
        <v>2.7282492606675025E-2</v>
      </c>
      <c r="Z1920" s="49"/>
      <c r="AA1920" s="24"/>
    </row>
    <row r="1921" spans="1:27" s="13" customFormat="1" x14ac:dyDescent="0.2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47.4</v>
      </c>
      <c r="V1921" s="13">
        <f>IF(ISNA(VLOOKUP(LOWER(F1921)&amp;H1921,Prices!A:C,2,0)),0,VLOOKUP(LOWER(F1921)&amp;H1921,Prices!A:C,2,0))</f>
        <v>48.09</v>
      </c>
      <c r="W1921" s="13">
        <f t="shared" si="1066"/>
        <v>5955.0000000000018</v>
      </c>
      <c r="X1921" s="13">
        <f t="shared" si="1067"/>
        <v>345.00000000000239</v>
      </c>
      <c r="Y1921" s="43">
        <f t="shared" si="1068"/>
        <v>0.32927840752004434</v>
      </c>
      <c r="Z1921" s="49"/>
      <c r="AA1921" s="24"/>
    </row>
    <row r="1922" spans="1:27" s="13" customFormat="1" x14ac:dyDescent="0.2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47.4</v>
      </c>
      <c r="V1922" s="13">
        <f>IF(ISNA(VLOOKUP(LOWER(F1922)&amp;H1922,Prices!A:C,2,0)),0,VLOOKUP(LOWER(F1922)&amp;H1922,Prices!A:C,2,0))</f>
        <v>48.09</v>
      </c>
      <c r="W1922" s="13">
        <f t="shared" si="1066"/>
        <v>11772.738000000005</v>
      </c>
      <c r="X1922" s="13">
        <f t="shared" si="1067"/>
        <v>690.00000000000477</v>
      </c>
      <c r="Y1922" s="43">
        <f t="shared" si="1068"/>
        <v>0.32422853208482527</v>
      </c>
      <c r="Z1922" s="49"/>
      <c r="AA1922" s="24"/>
    </row>
    <row r="1923" spans="1:27" s="13" customFormat="1" x14ac:dyDescent="0.2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16.36</v>
      </c>
      <c r="V1923" s="13">
        <f>IF(ISNA(VLOOKUP(LOWER(F1923)&amp;H1923,Prices!A:C,2,0)),0,VLOOKUP(LOWER(F1923)&amp;H1923,Prices!A:C,2,0))</f>
        <v>16.170000000000002</v>
      </c>
      <c r="W1923" s="13">
        <f t="shared" si="1066"/>
        <v>-2805.3793999999998</v>
      </c>
      <c r="X1923" s="13">
        <f t="shared" si="1067"/>
        <v>-189.99999999999773</v>
      </c>
      <c r="Y1923" s="43">
        <f t="shared" si="1068"/>
        <v>-0.14788505007907221</v>
      </c>
      <c r="Z1923" s="49"/>
      <c r="AA1923" s="24"/>
    </row>
    <row r="1924" spans="1:27" s="13" customFormat="1" x14ac:dyDescent="0.2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8.31</v>
      </c>
      <c r="V1924" s="13">
        <f>IF(ISNA(VLOOKUP(LOWER(F1924)&amp;H1924,Prices!A:C,2,0)),0,VLOOKUP(LOWER(F1924)&amp;H1924,Prices!A:C,2,0))</f>
        <v>8.2100000000000009</v>
      </c>
      <c r="W1924" s="13">
        <f t="shared" si="1066"/>
        <v>378.61360000000417</v>
      </c>
      <c r="X1924" s="13">
        <f t="shared" si="1067"/>
        <v>-239.99999999999915</v>
      </c>
      <c r="Y1924" s="43">
        <f t="shared" si="1068"/>
        <v>1.9596977225673093E-2</v>
      </c>
      <c r="Z1924" s="49"/>
      <c r="AA1924" s="24"/>
    </row>
    <row r="1925" spans="1:27" s="13" customFormat="1" x14ac:dyDescent="0.2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47.4</v>
      </c>
      <c r="V1925" s="13">
        <f>IF(ISNA(VLOOKUP(LOWER(F1925)&amp;H1925,Prices!A:C,2,0)),0,VLOOKUP(LOWER(F1925)&amp;H1925,Prices!A:C,2,0))</f>
        <v>48.09</v>
      </c>
      <c r="W1925" s="13">
        <f t="shared" si="1066"/>
        <v>5890.0000000000009</v>
      </c>
      <c r="X1925" s="13">
        <f t="shared" si="1067"/>
        <v>345.00000000000239</v>
      </c>
      <c r="Y1925" s="43">
        <f t="shared" si="1068"/>
        <v>0.32451790633608818</v>
      </c>
      <c r="Z1925" s="49"/>
      <c r="AA1925" s="24"/>
    </row>
    <row r="1926" spans="1:27" s="13" customFormat="1" x14ac:dyDescent="0.2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47.4</v>
      </c>
      <c r="V1926" s="13">
        <f>IF(ISNA(VLOOKUP(LOWER(F1926)&amp;H1926,Prices!A:C,2,0)),0,VLOOKUP(LOWER(F1926)&amp;H1926,Prices!A:C,2,0))</f>
        <v>48.09</v>
      </c>
      <c r="W1926" s="13">
        <f t="shared" si="1066"/>
        <v>5886.0000000000027</v>
      </c>
      <c r="X1926" s="13">
        <f t="shared" si="1067"/>
        <v>345.00000000000239</v>
      </c>
      <c r="Y1926" s="43">
        <f t="shared" si="1068"/>
        <v>0.32422606588079778</v>
      </c>
      <c r="Z1926" s="49"/>
      <c r="AA1926" s="24"/>
    </row>
    <row r="1927" spans="1:27" s="13" customFormat="1" x14ac:dyDescent="0.2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15.59</v>
      </c>
      <c r="W1927" s="13">
        <f t="shared" si="1066"/>
        <v>1177.6183200000003</v>
      </c>
      <c r="X1927" s="13">
        <f t="shared" si="1067"/>
        <v>-78.000000000000654</v>
      </c>
      <c r="Y1927" s="43">
        <f t="shared" si="1068"/>
        <v>6.1707101236638036E-2</v>
      </c>
      <c r="Z1927" s="49"/>
      <c r="AA1927" s="24"/>
    </row>
    <row r="1928" spans="1:27" s="13" customFormat="1" x14ac:dyDescent="0.2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28.15</v>
      </c>
      <c r="V1928" s="13">
        <f>IF(ISNA(VLOOKUP(LOWER(F1928)&amp;H1928,Prices!A:C,2,0)),0,VLOOKUP(LOWER(F1928)&amp;H1928,Prices!A:C,2,0))</f>
        <v>28.72</v>
      </c>
      <c r="W1928" s="13">
        <f t="shared" si="1066"/>
        <v>1961.6372599999984</v>
      </c>
      <c r="X1928" s="13">
        <f t="shared" si="1067"/>
        <v>399.00000000000023</v>
      </c>
      <c r="Y1928" s="43">
        <f t="shared" si="1068"/>
        <v>0.10815665545569821</v>
      </c>
      <c r="Z1928" s="49"/>
      <c r="AA1928" s="24"/>
    </row>
    <row r="1929" spans="1:27" s="13" customFormat="1" x14ac:dyDescent="0.2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47.4</v>
      </c>
      <c r="V1929" s="13">
        <f>IF(ISNA(VLOOKUP(LOWER(F1929)&amp;H1929,Prices!A:C,2,0)),0,VLOOKUP(LOWER(F1929)&amp;H1929,Prices!A:C,2,0))</f>
        <v>48.09</v>
      </c>
      <c r="W1929" s="13">
        <f t="shared" si="1066"/>
        <v>5905.0000000000009</v>
      </c>
      <c r="X1929" s="13">
        <f t="shared" si="1067"/>
        <v>345.00000000000239</v>
      </c>
      <c r="Y1929" s="43">
        <f t="shared" si="1068"/>
        <v>0.32561345464571279</v>
      </c>
      <c r="Z1929" s="49"/>
      <c r="AA1929" s="24"/>
    </row>
    <row r="1930" spans="1:27" s="13" customFormat="1" x14ac:dyDescent="0.2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28.15</v>
      </c>
      <c r="V1930" s="13">
        <f>IF(ISNA(VLOOKUP(LOWER(F1930)&amp;H1930,Prices!A:C,2,0)),0,VLOOKUP(LOWER(F1930)&amp;H1930,Prices!A:C,2,0))</f>
        <v>28.72</v>
      </c>
      <c r="W1930" s="13">
        <f t="shared" si="1066"/>
        <v>1954.637119999998</v>
      </c>
      <c r="X1930" s="13">
        <f t="shared" si="1067"/>
        <v>399.00000000000023</v>
      </c>
      <c r="Y1930" s="43">
        <f t="shared" si="1068"/>
        <v>0.10772911816578472</v>
      </c>
      <c r="Z1930" s="49"/>
      <c r="AA1930" s="24"/>
    </row>
    <row r="1931" spans="1:27" s="13" customFormat="1" x14ac:dyDescent="0.2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32.29</v>
      </c>
      <c r="V1931" s="13">
        <f>IF(ISNA(VLOOKUP(LOWER(F1931)&amp;H1931,Prices!A:C,2,0)),0,VLOOKUP(LOWER(F1931)&amp;H1931,Prices!A:C,2,0))</f>
        <v>32.43</v>
      </c>
      <c r="W1931" s="13">
        <f t="shared" si="1066"/>
        <v>600.62296000000117</v>
      </c>
      <c r="X1931" s="13">
        <f t="shared" si="1067"/>
        <v>84.000000000000341</v>
      </c>
      <c r="Y1931" s="43">
        <f t="shared" si="1068"/>
        <v>3.1859906641205242E-2</v>
      </c>
      <c r="Z1931" s="49"/>
      <c r="AA1931" s="24"/>
    </row>
    <row r="1932" spans="1:27" s="13" customFormat="1" x14ac:dyDescent="0.2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32.29</v>
      </c>
      <c r="V1932" s="13">
        <f>IF(ISNA(VLOOKUP(LOWER(F1932)&amp;H1932,Prices!A:C,2,0)),0,VLOOKUP(LOWER(F1932)&amp;H1932,Prices!A:C,2,0))</f>
        <v>32.43</v>
      </c>
      <c r="W1932" s="13">
        <f t="shared" si="1066"/>
        <v>606.62308000000144</v>
      </c>
      <c r="X1932" s="13">
        <f t="shared" si="1067"/>
        <v>84.000000000000341</v>
      </c>
      <c r="Y1932" s="43">
        <f t="shared" si="1068"/>
        <v>3.2188426191234291E-2</v>
      </c>
      <c r="Z1932" s="49"/>
      <c r="AA1932" s="24"/>
    </row>
    <row r="1933" spans="1:27" s="13" customFormat="1" x14ac:dyDescent="0.2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18.28</v>
      </c>
      <c r="V1933" s="13">
        <f>IF(ISNA(VLOOKUP(LOWER(F1933)&amp;H1933,Prices!A:C,2,0)),0,VLOOKUP(LOWER(F1933)&amp;H1933,Prices!A:C,2,0))</f>
        <v>18.02</v>
      </c>
      <c r="W1933" s="13">
        <f t="shared" si="1066"/>
        <v>2011</v>
      </c>
      <c r="X1933" s="13">
        <f t="shared" si="1067"/>
        <v>-312.00000000000188</v>
      </c>
      <c r="Y1933" s="43">
        <f t="shared" si="1068"/>
        <v>0.10256017951856385</v>
      </c>
      <c r="Z1933" s="49"/>
      <c r="AA1933" s="24"/>
    </row>
    <row r="1934" spans="1:27" s="13" customFormat="1" x14ac:dyDescent="0.2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28.15</v>
      </c>
      <c r="V1934" s="13">
        <f>IF(ISNA(VLOOKUP(LOWER(F1934)&amp;H1934,Prices!A:C,2,0)),0,VLOOKUP(LOWER(F1934)&amp;H1934,Prices!A:C,2,0))</f>
        <v>28.72</v>
      </c>
      <c r="W1934" s="13">
        <f t="shared" si="1066"/>
        <v>1940.6368399999976</v>
      </c>
      <c r="X1934" s="13">
        <f t="shared" si="1067"/>
        <v>399.00000000000023</v>
      </c>
      <c r="Y1934" s="43">
        <f t="shared" si="1068"/>
        <v>0.10687503249256514</v>
      </c>
      <c r="Z1934" s="49"/>
      <c r="AA1934" s="24"/>
    </row>
    <row r="1935" spans="1:27" s="13" customFormat="1" x14ac:dyDescent="0.2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32.29</v>
      </c>
      <c r="V1935" s="13">
        <f>IF(ISNA(VLOOKUP(LOWER(F1935)&amp;H1935,Prices!A:C,2,0)),0,VLOOKUP(LOWER(F1935)&amp;H1935,Prices!A:C,2,0))</f>
        <v>32.43</v>
      </c>
      <c r="W1935" s="13">
        <f t="shared" si="1066"/>
        <v>618.62331999999969</v>
      </c>
      <c r="X1935" s="13">
        <f t="shared" si="1067"/>
        <v>84.000000000000341</v>
      </c>
      <c r="Y1935" s="43">
        <f t="shared" si="1068"/>
        <v>3.2846093235637662E-2</v>
      </c>
      <c r="Z1935" s="49"/>
      <c r="AA1935" s="24"/>
    </row>
    <row r="1936" spans="1:27" s="13" customFormat="1" x14ac:dyDescent="0.2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32.29</v>
      </c>
      <c r="V1936" s="13">
        <f>IF(ISNA(VLOOKUP(LOWER(F1936)&amp;H1936,Prices!A:C,2,0)),0,VLOOKUP(LOWER(F1936)&amp;H1936,Prices!A:C,2,0))</f>
        <v>32.43</v>
      </c>
      <c r="W1936" s="13">
        <f t="shared" si="1066"/>
        <v>1239.7130399999967</v>
      </c>
      <c r="X1936" s="13">
        <f t="shared" si="1067"/>
        <v>168.00000000000068</v>
      </c>
      <c r="Y1936" s="43">
        <f t="shared" si="1068"/>
        <v>3.2911570563873754E-2</v>
      </c>
      <c r="Z1936" s="49"/>
      <c r="AA1936" s="24"/>
    </row>
    <row r="1937" spans="1:27" s="13" customFormat="1" x14ac:dyDescent="0.2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15.59</v>
      </c>
      <c r="W1937" s="13">
        <f t="shared" si="1066"/>
        <v>1112.6170200000001</v>
      </c>
      <c r="X1937" s="13">
        <f t="shared" si="1067"/>
        <v>-78.000000000000654</v>
      </c>
      <c r="Y1937" s="43">
        <f t="shared" si="1068"/>
        <v>5.8103139589534711E-2</v>
      </c>
      <c r="Z1937" s="49"/>
      <c r="AA1937" s="24"/>
    </row>
    <row r="1938" spans="1:27" s="13" customFormat="1" x14ac:dyDescent="0.2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8.31</v>
      </c>
      <c r="V1938" s="13">
        <f>IF(ISNA(VLOOKUP(LOWER(F1938)&amp;H1938,Prices!A:C,2,0)),0,VLOOKUP(LOWER(F1938)&amp;H1938,Prices!A:C,2,0))</f>
        <v>8.2100000000000009</v>
      </c>
      <c r="W1938" s="13">
        <f t="shared" si="1066"/>
        <v>186.60975999999749</v>
      </c>
      <c r="X1938" s="13">
        <f t="shared" si="1067"/>
        <v>-239.99999999999915</v>
      </c>
      <c r="Y1938" s="43">
        <f t="shared" si="1068"/>
        <v>9.5638458384582539E-3</v>
      </c>
      <c r="Z1938" s="49"/>
      <c r="AA1938" s="24"/>
    </row>
    <row r="1939" spans="1:27" s="13" customFormat="1" x14ac:dyDescent="0.2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18.28</v>
      </c>
      <c r="V1939" s="13">
        <f>IF(ISNA(VLOOKUP(LOWER(F1939)&amp;H1939,Prices!A:C,2,0)),0,VLOOKUP(LOWER(F1939)&amp;H1939,Prices!A:C,2,0))</f>
        <v>18.02</v>
      </c>
      <c r="W1939" s="13">
        <f t="shared" si="1066"/>
        <v>1987.0000000000005</v>
      </c>
      <c r="X1939" s="13">
        <f t="shared" si="1067"/>
        <v>-312.00000000000188</v>
      </c>
      <c r="Y1939" s="43">
        <f t="shared" si="1068"/>
        <v>0.10121230643846783</v>
      </c>
      <c r="Z1939" s="49"/>
      <c r="AA1939" s="24"/>
    </row>
    <row r="1940" spans="1:27" s="13" customFormat="1" x14ac:dyDescent="0.2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8.31</v>
      </c>
      <c r="V1940" s="13">
        <f>IF(ISNA(VLOOKUP(LOWER(F1940)&amp;H1940,Prices!A:C,2,0)),0,VLOOKUP(LOWER(F1940)&amp;H1940,Prices!A:C,2,0))</f>
        <v>8.2100000000000009</v>
      </c>
      <c r="W1940" s="13">
        <f t="shared" si="1066"/>
        <v>138.60880000000435</v>
      </c>
      <c r="X1940" s="13">
        <f t="shared" si="1067"/>
        <v>-239.99999999999915</v>
      </c>
      <c r="Y1940" s="43">
        <f t="shared" si="1068"/>
        <v>7.0863394683028805E-3</v>
      </c>
      <c r="Z1940" s="49"/>
      <c r="AA1940" s="24"/>
    </row>
    <row r="1941" spans="1:27" s="13" customFormat="1" x14ac:dyDescent="0.2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18.28</v>
      </c>
      <c r="V1941" s="13">
        <f>IF(ISNA(VLOOKUP(LOWER(F1941)&amp;H1941,Prices!A:C,2,0)),0,VLOOKUP(LOWER(F1941)&amp;H1941,Prices!A:C,2,0))</f>
        <v>18.02</v>
      </c>
      <c r="W1941" s="13">
        <f t="shared" si="1066"/>
        <v>1963.0000000000009</v>
      </c>
      <c r="X1941" s="13">
        <f t="shared" si="1067"/>
        <v>-312.00000000000188</v>
      </c>
      <c r="Y1941" s="43">
        <f t="shared" si="1068"/>
        <v>9.9867724867724911E-2</v>
      </c>
      <c r="Z1941" s="49"/>
      <c r="AA1941" s="24"/>
    </row>
    <row r="1942" spans="1:27" s="13" customFormat="1" x14ac:dyDescent="0.2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8.31</v>
      </c>
      <c r="V1942" s="13">
        <f>IF(ISNA(VLOOKUP(LOWER(F1942)&amp;H1942,Prices!A:C,2,0)),0,VLOOKUP(LOWER(F1942)&amp;H1942,Prices!A:C,2,0))</f>
        <v>8.2100000000000009</v>
      </c>
      <c r="W1942" s="13">
        <f t="shared" si="1066"/>
        <v>114.60832000000352</v>
      </c>
      <c r="X1942" s="13">
        <f t="shared" si="1067"/>
        <v>-239.99999999999915</v>
      </c>
      <c r="Y1942" s="43">
        <f t="shared" si="1068"/>
        <v>5.8521405228759964E-3</v>
      </c>
      <c r="Z1942" s="49"/>
      <c r="AA1942" s="24"/>
    </row>
    <row r="1943" spans="1:27" s="13" customFormat="1" x14ac:dyDescent="0.2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28.15</v>
      </c>
      <c r="V1943" s="13">
        <f>IF(ISNA(VLOOKUP(LOWER(F1943)&amp;H1943,Prices!A:C,2,0)),0,VLOOKUP(LOWER(F1943)&amp;H1943,Prices!A:C,2,0))</f>
        <v>28.72</v>
      </c>
      <c r="W1943" s="13">
        <f t="shared" si="1066"/>
        <v>1891.6358599999985</v>
      </c>
      <c r="X1943" s="13">
        <f t="shared" si="1067"/>
        <v>399.00000000000023</v>
      </c>
      <c r="Y1943" s="43">
        <f t="shared" si="1068"/>
        <v>0.10389607623441525</v>
      </c>
      <c r="Z1943" s="49"/>
      <c r="AA1943" s="24"/>
    </row>
    <row r="1944" spans="1:27" s="13" customFormat="1" x14ac:dyDescent="0.2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18.28</v>
      </c>
      <c r="V1944" s="13">
        <f>IF(ISNA(VLOOKUP(LOWER(F1944)&amp;H1944,Prices!A:C,2,0)),0,VLOOKUP(LOWER(F1944)&amp;H1944,Prices!A:C,2,0))</f>
        <v>18.02</v>
      </c>
      <c r="W1944" s="13">
        <f t="shared" si="1066"/>
        <v>1963.0000000000009</v>
      </c>
      <c r="X1944" s="13">
        <f t="shared" si="1067"/>
        <v>-312.00000000000188</v>
      </c>
      <c r="Y1944" s="43">
        <f t="shared" si="1068"/>
        <v>9.9867724867724911E-2</v>
      </c>
      <c r="Z1944" s="49"/>
      <c r="AA1944" s="24"/>
    </row>
    <row r="1945" spans="1:27" s="13" customFormat="1" x14ac:dyDescent="0.2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18.28</v>
      </c>
      <c r="V1945" s="13">
        <f>IF(ISNA(VLOOKUP(LOWER(F1945)&amp;H1945,Prices!A:C,2,0)),0,VLOOKUP(LOWER(F1945)&amp;H1945,Prices!A:C,2,0))</f>
        <v>18.02</v>
      </c>
      <c r="W1945" s="13">
        <f t="shared" si="1066"/>
        <v>1939.0000000000014</v>
      </c>
      <c r="X1945" s="13">
        <f t="shared" si="1067"/>
        <v>-312.00000000000188</v>
      </c>
      <c r="Y1945" s="43">
        <f t="shared" si="1068"/>
        <v>9.8526422764227711E-2</v>
      </c>
      <c r="Z1945" s="49"/>
      <c r="AA1945" s="24"/>
    </row>
    <row r="1946" spans="1:27" s="13" customFormat="1" x14ac:dyDescent="0.2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18.28</v>
      </c>
      <c r="V1946" s="13">
        <f>IF(ISNA(VLOOKUP(LOWER(F1946)&amp;H1946,Prices!A:C,2,0)),0,VLOOKUP(LOWER(F1946)&amp;H1946,Prices!A:C,2,0))</f>
        <v>18.02</v>
      </c>
      <c r="W1946" s="13">
        <f t="shared" si="1066"/>
        <v>1963.0000000000009</v>
      </c>
      <c r="X1946" s="13">
        <f t="shared" si="1067"/>
        <v>-312.00000000000188</v>
      </c>
      <c r="Y1946" s="43">
        <f t="shared" si="1068"/>
        <v>9.9867724867724911E-2</v>
      </c>
      <c r="Z1946" s="49"/>
      <c r="AA1946" s="24"/>
    </row>
    <row r="1947" spans="1:27" s="13" customFormat="1" x14ac:dyDescent="0.2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8.31</v>
      </c>
      <c r="V1947" s="13">
        <f>IF(ISNA(VLOOKUP(LOWER(F1947)&amp;H1947,Prices!A:C,2,0)),0,VLOOKUP(LOWER(F1947)&amp;H1947,Prices!A:C,2,0))</f>
        <v>8.2100000000000009</v>
      </c>
      <c r="W1947" s="13">
        <f t="shared" si="1066"/>
        <v>138.60880000000435</v>
      </c>
      <c r="X1947" s="13">
        <f t="shared" si="1067"/>
        <v>-239.99999999999915</v>
      </c>
      <c r="Y1947" s="43">
        <f t="shared" si="1068"/>
        <v>7.0863394683028805E-3</v>
      </c>
      <c r="Z1947" s="49"/>
      <c r="AA1947" s="24"/>
    </row>
    <row r="1948" spans="1:27" s="13" customFormat="1" x14ac:dyDescent="0.2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36.18</v>
      </c>
      <c r="V1948" s="13">
        <f>IF(ISNA(VLOOKUP(LOWER(F1948)&amp;H1948,Prices!A:C,2,0)),0,VLOOKUP(LOWER(F1948)&amp;H1948,Prices!A:C,2,0))</f>
        <v>36</v>
      </c>
      <c r="W1948" s="13">
        <f t="shared" si="1066"/>
        <v>3775.0000000000009</v>
      </c>
      <c r="X1948" s="13">
        <f t="shared" si="1067"/>
        <v>-107.99999999999983</v>
      </c>
      <c r="Y1948" s="43">
        <f t="shared" si="1068"/>
        <v>0.21184062850729524</v>
      </c>
      <c r="Z1948" s="49"/>
      <c r="AA1948" s="24"/>
    </row>
    <row r="1949" spans="1:27" s="13" customFormat="1" x14ac:dyDescent="0.2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32.29</v>
      </c>
      <c r="V1949" s="13">
        <f>IF(ISNA(VLOOKUP(LOWER(F1949)&amp;H1949,Prices!A:C,2,0)),0,VLOOKUP(LOWER(F1949)&amp;H1949,Prices!A:C,2,0))</f>
        <v>32.43</v>
      </c>
      <c r="W1949" s="13">
        <f t="shared" si="1066"/>
        <v>486.62067999999931</v>
      </c>
      <c r="X1949" s="13">
        <f t="shared" si="1067"/>
        <v>84.000000000000341</v>
      </c>
      <c r="Y1949" s="43">
        <f t="shared" si="1068"/>
        <v>2.5657528208372842E-2</v>
      </c>
      <c r="Z1949" s="49"/>
      <c r="AA1949" s="24"/>
    </row>
    <row r="1950" spans="1:27" s="13" customFormat="1" x14ac:dyDescent="0.2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47.4</v>
      </c>
      <c r="V1950" s="13">
        <f>IF(ISNA(VLOOKUP(LOWER(F1950)&amp;H1950,Prices!A:C,2,0)),0,VLOOKUP(LOWER(F1950)&amp;H1950,Prices!A:C,2,0))</f>
        <v>48.09</v>
      </c>
      <c r="W1950" s="13">
        <f t="shared" si="1066"/>
        <v>5920.0000000000018</v>
      </c>
      <c r="X1950" s="13">
        <f t="shared" si="1067"/>
        <v>345.00000000000239</v>
      </c>
      <c r="Y1950" s="43">
        <f t="shared" si="1068"/>
        <v>0.32671081677704206</v>
      </c>
      <c r="Z1950" s="49"/>
      <c r="AA1950" s="24"/>
    </row>
    <row r="1951" spans="1:27" s="13" customFormat="1" x14ac:dyDescent="0.2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15.59</v>
      </c>
      <c r="W1951" s="13">
        <f t="shared" si="1066"/>
        <v>2097.5458400000048</v>
      </c>
      <c r="X1951" s="13">
        <f t="shared" si="1067"/>
        <v>-156.00000000000131</v>
      </c>
      <c r="Y1951" s="43">
        <f t="shared" si="1068"/>
        <v>5.4583788903924346E-2</v>
      </c>
      <c r="Z1951" s="49"/>
      <c r="AA1951" s="24"/>
    </row>
    <row r="1952" spans="1:27" s="13" customFormat="1" x14ac:dyDescent="0.2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28.15</v>
      </c>
      <c r="V1952" s="13">
        <f>IF(ISNA(VLOOKUP(LOWER(F1952)&amp;H1952,Prices!A:C,2,0)),0,VLOOKUP(LOWER(F1952)&amp;H1952,Prices!A:C,2,0))</f>
        <v>28.72</v>
      </c>
      <c r="W1952" s="13">
        <f t="shared" si="1066"/>
        <v>3996.4034999999958</v>
      </c>
      <c r="X1952" s="13">
        <f t="shared" si="1067"/>
        <v>855.00000000000045</v>
      </c>
      <c r="Y1952" s="43">
        <f t="shared" si="1068"/>
        <v>0.10227520153550854</v>
      </c>
      <c r="Z1952" s="49"/>
      <c r="AA1952" s="24"/>
    </row>
    <row r="1953" spans="1:27" s="13" customFormat="1" x14ac:dyDescent="0.2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32.29</v>
      </c>
      <c r="V1953" s="13">
        <f>IF(ISNA(VLOOKUP(LOWER(F1953)&amp;H1953,Prices!A:C,2,0)),0,VLOOKUP(LOWER(F1953)&amp;H1953,Prices!A:C,2,0))</f>
        <v>32.43</v>
      </c>
      <c r="W1953" s="13">
        <f t="shared" si="1066"/>
        <v>1219.5687000000016</v>
      </c>
      <c r="X1953" s="13">
        <f t="shared" si="1067"/>
        <v>210.00000000000085</v>
      </c>
      <c r="Y1953" s="43">
        <f t="shared" si="1068"/>
        <v>2.5721157861436288E-2</v>
      </c>
      <c r="Z1953" s="49"/>
      <c r="AA1953" s="24"/>
    </row>
    <row r="1954" spans="1:27" s="13" customFormat="1" x14ac:dyDescent="0.2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32.29</v>
      </c>
      <c r="V1954" s="13">
        <f>IF(ISNA(VLOOKUP(LOWER(F1954)&amp;H1954,Prices!A:C,2,0)),0,VLOOKUP(LOWER(F1954)&amp;H1954,Prices!A:C,2,0))</f>
        <v>32.43</v>
      </c>
      <c r="W1954" s="13">
        <f t="shared" si="1066"/>
        <v>1264.5786000000019</v>
      </c>
      <c r="X1954" s="13">
        <f t="shared" si="1067"/>
        <v>210.00000000000085</v>
      </c>
      <c r="Y1954" s="43">
        <f t="shared" si="1068"/>
        <v>2.6695769474350893E-2</v>
      </c>
      <c r="Z1954" s="49"/>
      <c r="AA1954" s="24"/>
    </row>
    <row r="1955" spans="1:27" s="13" customFormat="1" x14ac:dyDescent="0.2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28.15</v>
      </c>
      <c r="V1955" s="13">
        <f>IF(ISNA(VLOOKUP(LOWER(F1955)&amp;H1955,Prices!A:C,2,0)),0,VLOOKUP(LOWER(F1955)&amp;H1955,Prices!A:C,2,0))</f>
        <v>28.72</v>
      </c>
      <c r="W1955" s="13">
        <f t="shared" si="1066"/>
        <v>5208.5115999999944</v>
      </c>
      <c r="X1955" s="13">
        <f t="shared" si="1067"/>
        <v>1140.0000000000005</v>
      </c>
      <c r="Y1955" s="43">
        <f t="shared" si="1068"/>
        <v>9.9741700497893424E-2</v>
      </c>
      <c r="Z1955" s="49"/>
      <c r="AA1955" s="24"/>
    </row>
    <row r="1956" spans="1:27" s="13" customFormat="1" x14ac:dyDescent="0.2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32.29</v>
      </c>
      <c r="V1956" s="13">
        <f>IF(ISNA(VLOOKUP(LOWER(F1956)&amp;H1956,Prices!A:C,2,0)),0,VLOOKUP(LOWER(F1956)&amp;H1956,Prices!A:C,2,0))</f>
        <v>32.43</v>
      </c>
      <c r="W1956" s="13">
        <f t="shared" si="1066"/>
        <v>1294.5851999999984</v>
      </c>
      <c r="X1956" s="13">
        <f t="shared" si="1067"/>
        <v>210.00000000000085</v>
      </c>
      <c r="Y1956" s="43">
        <f t="shared" si="1068"/>
        <v>2.734653992395434E-2</v>
      </c>
      <c r="Z1956" s="49"/>
      <c r="AA1956" s="24"/>
    </row>
    <row r="1957" spans="1:27" s="13" customFormat="1" x14ac:dyDescent="0.2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36.18</v>
      </c>
      <c r="V1957" s="13">
        <f>IF(ISNA(VLOOKUP(LOWER(F1957)&amp;H1957,Prices!A:C,2,0)),0,VLOOKUP(LOWER(F1957)&amp;H1957,Prices!A:C,2,0))</f>
        <v>36</v>
      </c>
      <c r="W1957" s="13">
        <f t="shared" si="1066"/>
        <v>6314.0639999999985</v>
      </c>
      <c r="X1957" s="13">
        <f t="shared" si="1067"/>
        <v>-179.99999999999972</v>
      </c>
      <c r="Y1957" s="43">
        <f t="shared" si="1068"/>
        <v>0.21273800539083554</v>
      </c>
      <c r="Z1957" s="49"/>
      <c r="AA1957" s="24"/>
    </row>
    <row r="1958" spans="1:27" s="13" customFormat="1" x14ac:dyDescent="0.2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36.18</v>
      </c>
      <c r="V1958" s="13">
        <f>IF(ISNA(VLOOKUP(LOWER(F1958)&amp;H1958,Prices!A:C,2,0)),0,VLOOKUP(LOWER(F1958)&amp;H1958,Prices!A:C,2,0))</f>
        <v>36</v>
      </c>
      <c r="W1958" s="13">
        <f t="shared" si="1066"/>
        <v>6304.0620000000017</v>
      </c>
      <c r="X1958" s="13">
        <f t="shared" si="1067"/>
        <v>-179.99999999999972</v>
      </c>
      <c r="Y1958" s="43">
        <f t="shared" si="1068"/>
        <v>0.21232947120242512</v>
      </c>
      <c r="Z1958" s="49"/>
      <c r="AA1958" s="24"/>
    </row>
    <row r="1959" spans="1:27" s="13" customFormat="1" x14ac:dyDescent="0.2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32.29</v>
      </c>
      <c r="V1959" s="13">
        <f>IF(ISNA(VLOOKUP(LOWER(F1959)&amp;H1959,Prices!A:C,2,0)),0,VLOOKUP(LOWER(F1959)&amp;H1959,Prices!A:C,2,0))</f>
        <v>32.43</v>
      </c>
      <c r="W1959" s="13">
        <f t="shared" si="1066"/>
        <v>492.62079999999958</v>
      </c>
      <c r="X1959" s="13">
        <f t="shared" si="1067"/>
        <v>84.000000000000341</v>
      </c>
      <c r="Y1959" s="43">
        <f t="shared" si="1068"/>
        <v>2.5982109704641328E-2</v>
      </c>
      <c r="Z1959" s="49"/>
      <c r="AA1959" s="24"/>
    </row>
    <row r="1960" spans="1:27" s="13" customFormat="1" x14ac:dyDescent="0.2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32.29</v>
      </c>
      <c r="V1960" s="13">
        <f>IF(ISNA(VLOOKUP(LOWER(F1960)&amp;H1960,Prices!A:C,2,0)),0,VLOOKUP(LOWER(F1960)&amp;H1960,Prices!A:C,2,0))</f>
        <v>32.43</v>
      </c>
      <c r="W1960" s="13">
        <f t="shared" si="1066"/>
        <v>486.62067999999931</v>
      </c>
      <c r="X1960" s="13">
        <f t="shared" si="1067"/>
        <v>84.000000000000341</v>
      </c>
      <c r="Y1960" s="43">
        <f t="shared" si="1068"/>
        <v>2.5657528208372842E-2</v>
      </c>
      <c r="Z1960" s="49"/>
      <c r="AA1960" s="24"/>
    </row>
    <row r="1961" spans="1:27" s="13" customFormat="1" x14ac:dyDescent="0.2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36.18</v>
      </c>
      <c r="V1961" s="13">
        <f>IF(ISNA(VLOOKUP(LOWER(F1961)&amp;H1961,Prices!A:C,2,0)),0,VLOOKUP(LOWER(F1961)&amp;H1961,Prices!A:C,2,0))</f>
        <v>36</v>
      </c>
      <c r="W1961" s="13">
        <f t="shared" si="1066"/>
        <v>3745.0000000000005</v>
      </c>
      <c r="X1961" s="13">
        <f t="shared" si="1067"/>
        <v>-107.99999999999983</v>
      </c>
      <c r="Y1961" s="43">
        <f t="shared" si="1068"/>
        <v>0.20980392156862748</v>
      </c>
      <c r="Z1961" s="49"/>
      <c r="AA1961" s="24"/>
    </row>
    <row r="1962" spans="1:27" s="13" customFormat="1" x14ac:dyDescent="0.2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47.4</v>
      </c>
      <c r="V1962" s="13">
        <f>IF(ISNA(VLOOKUP(LOWER(F1962)&amp;H1962,Prices!A:C,2,0)),0,VLOOKUP(LOWER(F1962)&amp;H1962,Prices!A:C,2,0))</f>
        <v>48.09</v>
      </c>
      <c r="W1962" s="13">
        <f t="shared" si="1066"/>
        <v>5925.0000000000009</v>
      </c>
      <c r="X1962" s="13">
        <f t="shared" si="1067"/>
        <v>345.00000000000239</v>
      </c>
      <c r="Y1962" s="43">
        <f t="shared" si="1068"/>
        <v>0.3270770080044163</v>
      </c>
      <c r="Z1962" s="49"/>
      <c r="AA1962" s="24"/>
    </row>
    <row r="1963" spans="1:27" s="13" customFormat="1" x14ac:dyDescent="0.2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47.4</v>
      </c>
      <c r="V1963" s="13">
        <f>IF(ISNA(VLOOKUP(LOWER(F1963)&amp;H1963,Prices!A:C,2,0)),0,VLOOKUP(LOWER(F1963)&amp;H1963,Prices!A:C,2,0))</f>
        <v>48.09</v>
      </c>
      <c r="W1963" s="13">
        <f t="shared" si="1066"/>
        <v>5905.0000000000009</v>
      </c>
      <c r="X1963" s="13">
        <f t="shared" si="1067"/>
        <v>345.00000000000239</v>
      </c>
      <c r="Y1963" s="43">
        <f t="shared" si="1068"/>
        <v>0.32561345464571279</v>
      </c>
      <c r="Z1963" s="49"/>
      <c r="AA1963" s="24"/>
    </row>
    <row r="1964" spans="1:27" s="13" customFormat="1" x14ac:dyDescent="0.2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47.4</v>
      </c>
      <c r="V1964" s="13">
        <f>IF(ISNA(VLOOKUP(LOWER(F1964)&amp;H1964,Prices!A:C,2,0)),0,VLOOKUP(LOWER(F1964)&amp;H1964,Prices!A:C,2,0))</f>
        <v>48.09</v>
      </c>
      <c r="W1964" s="13">
        <f t="shared" si="1066"/>
        <v>5890.0000000000009</v>
      </c>
      <c r="X1964" s="13">
        <f t="shared" si="1067"/>
        <v>345.00000000000239</v>
      </c>
      <c r="Y1964" s="43">
        <f t="shared" si="1068"/>
        <v>0.32451790633608818</v>
      </c>
      <c r="Z1964" s="49"/>
      <c r="AA1964" s="24"/>
    </row>
    <row r="1965" spans="1:27" s="13" customFormat="1" x14ac:dyDescent="0.2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47.4</v>
      </c>
      <c r="V1965" s="13">
        <f>IF(ISNA(VLOOKUP(LOWER(F1965)&amp;H1965,Prices!A:C,2,0)),0,VLOOKUP(LOWER(F1965)&amp;H1965,Prices!A:C,2,0))</f>
        <v>48.09</v>
      </c>
      <c r="W1965" s="13">
        <f t="shared" ref="W1965:W1971" si="1077">IF(I1965="B",(V1965+T1965)*K1965,(V1965+T1965)*K1965)</f>
        <v>5885.0000000000018</v>
      </c>
      <c r="X1965" s="13">
        <f t="shared" ref="X1965:X1971" si="1078">K1965*(V1965-U1965)</f>
        <v>345.00000000000239</v>
      </c>
      <c r="Y1965" s="43">
        <f t="shared" ref="Y1965:Y1971" si="1079">W1965/O1965</f>
        <v>0.32415312586064454</v>
      </c>
      <c r="Z1965" s="49"/>
      <c r="AA1965" s="24"/>
    </row>
    <row r="1966" spans="1:27" s="13" customFormat="1" x14ac:dyDescent="0.2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47.4</v>
      </c>
      <c r="V1966" s="13">
        <f>IF(ISNA(VLOOKUP(LOWER(F1966)&amp;H1966,Prices!A:C,2,0)),0,VLOOKUP(LOWER(F1966)&amp;H1966,Prices!A:C,2,0))</f>
        <v>48.09</v>
      </c>
      <c r="W1966" s="13">
        <f t="shared" si="1077"/>
        <v>5890.0000000000009</v>
      </c>
      <c r="X1966" s="13">
        <f t="shared" si="1078"/>
        <v>345.00000000000239</v>
      </c>
      <c r="Y1966" s="43">
        <f t="shared" si="1079"/>
        <v>0.32451790633608818</v>
      </c>
      <c r="Z1966" s="49"/>
      <c r="AA1966" s="24"/>
    </row>
    <row r="1967" spans="1:27" s="13" customFormat="1" x14ac:dyDescent="0.2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47.4</v>
      </c>
      <c r="V1967" s="13">
        <f>IF(ISNA(VLOOKUP(LOWER(F1967)&amp;H1967,Prices!A:C,2,0)),0,VLOOKUP(LOWER(F1967)&amp;H1967,Prices!A:C,2,0))</f>
        <v>48.09</v>
      </c>
      <c r="W1967" s="13">
        <f t="shared" si="1077"/>
        <v>5900.0000000000018</v>
      </c>
      <c r="X1967" s="13">
        <f t="shared" si="1078"/>
        <v>345.00000000000239</v>
      </c>
      <c r="Y1967" s="43">
        <f t="shared" si="1079"/>
        <v>0.32524807056229338</v>
      </c>
      <c r="Z1967" s="49"/>
      <c r="AA1967" s="24"/>
    </row>
    <row r="1968" spans="1:27" s="13" customFormat="1" x14ac:dyDescent="0.2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47.4</v>
      </c>
      <c r="V1968" s="13">
        <f>IF(ISNA(VLOOKUP(LOWER(F1968)&amp;H1968,Prices!A:C,2,0)),0,VLOOKUP(LOWER(F1968)&amp;H1968,Prices!A:C,2,0))</f>
        <v>48.09</v>
      </c>
      <c r="W1968" s="13">
        <f t="shared" si="1077"/>
        <v>11743.732200000004</v>
      </c>
      <c r="X1968" s="13">
        <f t="shared" si="1078"/>
        <v>690.00000000000477</v>
      </c>
      <c r="Y1968" s="43">
        <f t="shared" si="1079"/>
        <v>0.32317158424832837</v>
      </c>
      <c r="Z1968" s="49"/>
      <c r="AA1968" s="24"/>
    </row>
    <row r="1969" spans="1:27" s="13" customFormat="1" x14ac:dyDescent="0.2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47.4</v>
      </c>
      <c r="V1969" s="13">
        <f>IF(ISNA(VLOOKUP(LOWER(F1969)&amp;H1969,Prices!A:C,2,0)),0,VLOOKUP(LOWER(F1969)&amp;H1969,Prices!A:C,2,0))</f>
        <v>48.09</v>
      </c>
      <c r="W1969" s="13">
        <f t="shared" si="1077"/>
        <v>5850.0000000000018</v>
      </c>
      <c r="X1969" s="13">
        <f t="shared" si="1078"/>
        <v>345.00000000000239</v>
      </c>
      <c r="Y1969" s="43">
        <f t="shared" si="1079"/>
        <v>0.3216052776250688</v>
      </c>
      <c r="Z1969" s="49"/>
      <c r="AA1969" s="24"/>
    </row>
    <row r="1970" spans="1:27" s="13" customFormat="1" x14ac:dyDescent="0.2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47.4</v>
      </c>
      <c r="V1970" s="13">
        <f>IF(ISNA(VLOOKUP(LOWER(F1970)&amp;H1970,Prices!A:C,2,0)),0,VLOOKUP(LOWER(F1970)&amp;H1970,Prices!A:C,2,0))</f>
        <v>48.09</v>
      </c>
      <c r="W1970" s="13">
        <f t="shared" si="1077"/>
        <v>11652.714000000004</v>
      </c>
      <c r="X1970" s="13">
        <f t="shared" si="1078"/>
        <v>690.00000000000477</v>
      </c>
      <c r="Y1970" s="43">
        <f t="shared" si="1079"/>
        <v>0.31986587976942088</v>
      </c>
      <c r="Z1970" s="49"/>
      <c r="AA1970" s="24"/>
    </row>
    <row r="1971" spans="1:27" s="13" customFormat="1" x14ac:dyDescent="0.2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15.59</v>
      </c>
      <c r="W1971" s="13">
        <f t="shared" si="1077"/>
        <v>1099.6167599999999</v>
      </c>
      <c r="X1971" s="13">
        <f t="shared" si="1078"/>
        <v>-78.000000000000654</v>
      </c>
      <c r="Y1971" s="43">
        <f t="shared" si="1079"/>
        <v>5.7385281285878297E-2</v>
      </c>
      <c r="Z1971" s="49"/>
      <c r="AA1971" s="24"/>
    </row>
    <row r="1972" spans="1:27" s="13" customFormat="1" x14ac:dyDescent="0.2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28.15</v>
      </c>
      <c r="V1972" s="13">
        <f>IF(ISNA(VLOOKUP(LOWER(F1972)&amp;H1972,Prices!A:C,2,0)),0,VLOOKUP(LOWER(F1972)&amp;H1972,Prices!A:C,2,0))</f>
        <v>28.72</v>
      </c>
      <c r="W1972" s="13">
        <f t="shared" ref="W1972:W2001" si="1084">IF(I1972="B",(V1972+T1972)*K1972,(V1972+T1972)*K1972)</f>
        <v>-2472.0616</v>
      </c>
      <c r="X1972" s="13">
        <f t="shared" ref="X1972:X2001" si="1085">K1972*(V1972-U1972)</f>
        <v>-570.00000000000023</v>
      </c>
      <c r="Y1972" s="43">
        <f t="shared" ref="Y1972:Y2001" si="1086">W1972/O1972</f>
        <v>-9.4066270928462703E-2</v>
      </c>
      <c r="Z1972" s="49"/>
      <c r="AA1972" s="24"/>
    </row>
    <row r="1973" spans="1:27" s="13" customFormat="1" x14ac:dyDescent="0.2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8.31</v>
      </c>
      <c r="V1973" s="13">
        <f>IF(ISNA(VLOOKUP(LOWER(F1973)&amp;H1973,Prices!A:C,2,0)),0,VLOOKUP(LOWER(F1973)&amp;H1973,Prices!A:C,2,0))</f>
        <v>8.2100000000000009</v>
      </c>
      <c r="W1973" s="13">
        <f t="shared" si="1084"/>
        <v>-425.71468000000402</v>
      </c>
      <c r="X1973" s="13">
        <f t="shared" si="1085"/>
        <v>299.99999999999892</v>
      </c>
      <c r="Y1973" s="43">
        <f t="shared" si="1086"/>
        <v>-1.7566835025171413E-2</v>
      </c>
      <c r="Z1973" s="49"/>
      <c r="AA1973" s="24"/>
    </row>
    <row r="1974" spans="1:27" s="13" customFormat="1" x14ac:dyDescent="0.2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8.31</v>
      </c>
      <c r="V1974" s="13">
        <f>IF(ISNA(VLOOKUP(LOWER(F1974)&amp;H1974,Prices!A:C,2,0)),0,VLOOKUP(LOWER(F1974)&amp;H1974,Prices!A:C,2,0))</f>
        <v>8.2100000000000009</v>
      </c>
      <c r="W1974" s="13">
        <f t="shared" si="1084"/>
        <v>-419.72480000000269</v>
      </c>
      <c r="X1974" s="13">
        <f t="shared" si="1085"/>
        <v>299.99999999999892</v>
      </c>
      <c r="Y1974" s="43">
        <f t="shared" si="1086"/>
        <v>-1.7315379537953906E-2</v>
      </c>
      <c r="Z1974" s="49"/>
      <c r="AA1974" s="24"/>
    </row>
    <row r="1975" spans="1:27" s="13" customFormat="1" x14ac:dyDescent="0.2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32.29</v>
      </c>
      <c r="V1975" s="13">
        <f>IF(ISNA(VLOOKUP(LOWER(F1975)&amp;H1975,Prices!A:C,2,0)),0,VLOOKUP(LOWER(F1975)&amp;H1975,Prices!A:C,2,0))</f>
        <v>32.43</v>
      </c>
      <c r="W1975" s="13">
        <f t="shared" si="1084"/>
        <v>-2575.6925999999894</v>
      </c>
      <c r="X1975" s="13">
        <f t="shared" si="1085"/>
        <v>-420.00000000000171</v>
      </c>
      <c r="Y1975" s="43">
        <f t="shared" si="1086"/>
        <v>-2.7161157861436143E-2</v>
      </c>
      <c r="Z1975" s="49"/>
      <c r="AA1975" s="24"/>
    </row>
    <row r="1976" spans="1:27" s="13" customFormat="1" x14ac:dyDescent="0.2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18.28</v>
      </c>
      <c r="V1976" s="13">
        <f>IF(ISNA(VLOOKUP(LOWER(F1976)&amp;H1976,Prices!A:C,2,0)),0,VLOOKUP(LOWER(F1976)&amp;H1976,Prices!A:C,2,0))</f>
        <v>18.02</v>
      </c>
      <c r="W1976" s="13">
        <f t="shared" si="1084"/>
        <v>-7566.0007999999971</v>
      </c>
      <c r="X1976" s="13">
        <f t="shared" si="1085"/>
        <v>1118.0000000000068</v>
      </c>
      <c r="Y1976" s="43">
        <f t="shared" si="1086"/>
        <v>-0.10807954974001481</v>
      </c>
      <c r="Z1976" s="49"/>
      <c r="AA1976" s="24"/>
    </row>
    <row r="1977" spans="1:27" s="13" customFormat="1" x14ac:dyDescent="0.2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32.29</v>
      </c>
      <c r="V1977" s="13">
        <f>IF(ISNA(VLOOKUP(LOWER(F1977)&amp;H1977,Prices!A:C,2,0)),0,VLOOKUP(LOWER(F1977)&amp;H1977,Prices!A:C,2,0))</f>
        <v>32.43</v>
      </c>
      <c r="W1977" s="13">
        <f t="shared" si="1084"/>
        <v>-4192.9430000000066</v>
      </c>
      <c r="X1977" s="13">
        <f t="shared" si="1085"/>
        <v>-700.00000000000284</v>
      </c>
      <c r="Y1977" s="43">
        <f t="shared" si="1086"/>
        <v>-2.6512443882390178E-2</v>
      </c>
      <c r="Z1977" s="49"/>
      <c r="AA1977" s="24"/>
    </row>
    <row r="1978" spans="1:27" s="13" customFormat="1" x14ac:dyDescent="0.2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29.19</v>
      </c>
      <c r="V1978" s="13">
        <f>IF(ISNA(VLOOKUP(LOWER(F1978)&amp;H1978,Prices!A:C,2,0)),0,VLOOKUP(LOWER(F1978)&amp;H1978,Prices!A:C,2,0))</f>
        <v>29.44</v>
      </c>
      <c r="W1978" s="13">
        <f t="shared" si="1084"/>
        <v>-7343.7195999999904</v>
      </c>
      <c r="X1978" s="13">
        <f t="shared" si="1085"/>
        <v>-700</v>
      </c>
      <c r="Y1978" s="43">
        <f t="shared" si="1086"/>
        <v>-9.7681824953444935E-2</v>
      </c>
      <c r="Z1978" s="49"/>
      <c r="AA1978" s="24"/>
    </row>
    <row r="1979" spans="1:27" s="13" customFormat="1" x14ac:dyDescent="0.2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28.15</v>
      </c>
      <c r="V1979" s="13">
        <f>IF(ISNA(VLOOKUP(LOWER(F1979)&amp;H1979,Prices!A:C,2,0)),0,VLOOKUP(LOWER(F1979)&amp;H1979,Prices!A:C,2,0))</f>
        <v>28.72</v>
      </c>
      <c r="W1979" s="13">
        <f t="shared" si="1084"/>
        <v>-7416.1847999999891</v>
      </c>
      <c r="X1979" s="13">
        <f t="shared" si="1085"/>
        <v>-1710.0000000000009</v>
      </c>
      <c r="Y1979" s="43">
        <f t="shared" si="1086"/>
        <v>-9.4066270928462564E-2</v>
      </c>
      <c r="Z1979" s="49"/>
      <c r="AA1979" s="24"/>
    </row>
    <row r="1980" spans="1:27" s="13" customFormat="1" x14ac:dyDescent="0.2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47.4</v>
      </c>
      <c r="V1980" s="13">
        <f>IF(ISNA(VLOOKUP(LOWER(F1980)&amp;H1980,Prices!A:C,2,0)),0,VLOOKUP(LOWER(F1980)&amp;H1980,Prices!A:C,2,0))</f>
        <v>48.09</v>
      </c>
      <c r="W1980" s="13">
        <f t="shared" si="1084"/>
        <v>-43299.088000000011</v>
      </c>
      <c r="X1980" s="13">
        <f t="shared" si="1085"/>
        <v>-2760.0000000000191</v>
      </c>
      <c r="Y1980" s="43">
        <f t="shared" si="1086"/>
        <v>-0.29013058161350852</v>
      </c>
      <c r="Z1980" s="49"/>
      <c r="AA1980" s="24"/>
    </row>
    <row r="1981" spans="1:27" s="13" customFormat="1" x14ac:dyDescent="0.2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8.31</v>
      </c>
      <c r="V1981" s="13">
        <f>IF(ISNA(VLOOKUP(LOWER(F1981)&amp;H1981,Prices!A:C,2,0)),0,VLOOKUP(LOWER(F1981)&amp;H1981,Prices!A:C,2,0))</f>
        <v>8.2100000000000009</v>
      </c>
      <c r="W1981" s="13">
        <f t="shared" si="1084"/>
        <v>-839.14560000000552</v>
      </c>
      <c r="X1981" s="13">
        <f t="shared" si="1085"/>
        <v>599.99999999999784</v>
      </c>
      <c r="Y1981" s="43">
        <f t="shared" si="1086"/>
        <v>-1.7309108910891203E-2</v>
      </c>
      <c r="Z1981" s="49"/>
      <c r="AA1981" s="24"/>
    </row>
    <row r="1982" spans="1:27" s="13" customFormat="1" x14ac:dyDescent="0.2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16.36</v>
      </c>
      <c r="V1982" s="13">
        <f>IF(ISNA(VLOOKUP(LOWER(F1982)&amp;H1982,Prices!A:C,2,0)),0,VLOOKUP(LOWER(F1982)&amp;H1982,Prices!A:C,2,0))</f>
        <v>16.170000000000002</v>
      </c>
      <c r="W1982" s="13">
        <f t="shared" si="1084"/>
        <v>2056.3849999999952</v>
      </c>
      <c r="X1982" s="13">
        <f t="shared" si="1085"/>
        <v>189.99999999999773</v>
      </c>
      <c r="Y1982" s="43">
        <f t="shared" si="1086"/>
        <v>0.11267863013698604</v>
      </c>
      <c r="Z1982" s="49"/>
      <c r="AA1982" s="24"/>
    </row>
    <row r="1983" spans="1:27" s="13" customFormat="1" x14ac:dyDescent="0.2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18.28</v>
      </c>
      <c r="V1983" s="13">
        <f>IF(ISNA(VLOOKUP(LOWER(F1983)&amp;H1983,Prices!A:C,2,0)),0,VLOOKUP(LOWER(F1983)&amp;H1983,Prices!A:C,2,0))</f>
        <v>18.02</v>
      </c>
      <c r="W1983" s="13">
        <f t="shared" si="1084"/>
        <v>-6998.1920000000027</v>
      </c>
      <c r="X1983" s="13">
        <f t="shared" si="1085"/>
        <v>1040.0000000000064</v>
      </c>
      <c r="Y1983" s="43">
        <f t="shared" si="1086"/>
        <v>-0.10740012277470845</v>
      </c>
      <c r="Z1983" s="49"/>
      <c r="AA1983" s="24"/>
    </row>
    <row r="1984" spans="1:27" s="13" customFormat="1" x14ac:dyDescent="0.2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47.4</v>
      </c>
      <c r="V1984" s="13">
        <f>IF(ISNA(VLOOKUP(LOWER(F1984)&amp;H1984,Prices!A:C,2,0)),0,VLOOKUP(LOWER(F1984)&amp;H1984,Prices!A:C,2,0))</f>
        <v>48.09</v>
      </c>
      <c r="W1984" s="13">
        <f t="shared" si="1084"/>
        <v>-21669.520000000004</v>
      </c>
      <c r="X1984" s="13">
        <f t="shared" si="1085"/>
        <v>-1380.0000000000095</v>
      </c>
      <c r="Y1984" s="43">
        <f t="shared" si="1086"/>
        <v>-0.29047613941018774</v>
      </c>
      <c r="Z1984" s="49"/>
      <c r="AA1984" s="24"/>
    </row>
    <row r="1985" spans="1:27" s="13" customFormat="1" x14ac:dyDescent="0.2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28.15</v>
      </c>
      <c r="V1985" s="13">
        <f>IF(ISNA(VLOOKUP(LOWER(F1985)&amp;H1985,Prices!A:C,2,0)),0,VLOOKUP(LOWER(F1985)&amp;H1985,Prices!A:C,2,0))</f>
        <v>28.72</v>
      </c>
      <c r="W1985" s="13">
        <f t="shared" si="1084"/>
        <v>556.89635999999962</v>
      </c>
      <c r="X1985" s="13">
        <f t="shared" si="1085"/>
        <v>114.00000000000006</v>
      </c>
      <c r="Y1985" s="43">
        <f t="shared" si="1086"/>
        <v>0.10746745658047079</v>
      </c>
      <c r="Z1985" s="49"/>
      <c r="AA1985" s="24"/>
    </row>
    <row r="1986" spans="1:27" s="13" customFormat="1" x14ac:dyDescent="0.2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18.28</v>
      </c>
      <c r="V1986" s="13">
        <f>IF(ISNA(VLOOKUP(LOWER(F1986)&amp;H1986,Prices!A:C,2,0)),0,VLOOKUP(LOWER(F1986)&amp;H1986,Prices!A:C,2,0))</f>
        <v>18.02</v>
      </c>
      <c r="W1986" s="13">
        <f t="shared" si="1084"/>
        <v>1987.0000000000005</v>
      </c>
      <c r="X1986" s="13">
        <f t="shared" si="1085"/>
        <v>-312.00000000000188</v>
      </c>
      <c r="Y1986" s="43">
        <f t="shared" si="1086"/>
        <v>0.10121230643846783</v>
      </c>
      <c r="Z1986" s="49"/>
      <c r="AA1986" s="24"/>
    </row>
    <row r="1987" spans="1:27" s="13" customFormat="1" x14ac:dyDescent="0.2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29.19</v>
      </c>
      <c r="V1987" s="13">
        <f>IF(ISNA(VLOOKUP(LOWER(F1987)&amp;H1987,Prices!A:C,2,0)),0,VLOOKUP(LOWER(F1987)&amp;H1987,Prices!A:C,2,0))</f>
        <v>29.44</v>
      </c>
      <c r="W1987" s="13">
        <f t="shared" si="1084"/>
        <v>3813.7733200000011</v>
      </c>
      <c r="X1987" s="13">
        <f t="shared" si="1085"/>
        <v>350</v>
      </c>
      <c r="Y1987" s="43">
        <f t="shared" si="1086"/>
        <v>0.10198891052040437</v>
      </c>
      <c r="Z1987" s="49"/>
      <c r="AA1987" s="24"/>
    </row>
    <row r="1988" spans="1:27" s="13" customFormat="1" x14ac:dyDescent="0.2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8.31</v>
      </c>
      <c r="V1988" s="13">
        <f>IF(ISNA(VLOOKUP(LOWER(F1988)&amp;H1988,Prices!A:C,2,0)),0,VLOOKUP(LOWER(F1988)&amp;H1988,Prices!A:C,2,0))</f>
        <v>8.2100000000000009</v>
      </c>
      <c r="W1988" s="13">
        <f t="shared" si="1084"/>
        <v>426.61456000000584</v>
      </c>
      <c r="X1988" s="13">
        <f t="shared" si="1085"/>
        <v>-239.99999999999915</v>
      </c>
      <c r="Y1988" s="43">
        <f t="shared" si="1086"/>
        <v>2.2136496471565268E-2</v>
      </c>
      <c r="Z1988" s="49"/>
      <c r="AA1988" s="24"/>
    </row>
    <row r="1989" spans="1:27" s="13" customFormat="1" x14ac:dyDescent="0.2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29.19</v>
      </c>
      <c r="V1989" s="13">
        <f>IF(ISNA(VLOOKUP(LOWER(F1989)&amp;H1989,Prices!A:C,2,0)),0,VLOOKUP(LOWER(F1989)&amp;H1989,Prices!A:C,2,0))</f>
        <v>29.44</v>
      </c>
      <c r="W1989" s="13">
        <f t="shared" si="1084"/>
        <v>1912.6262000000008</v>
      </c>
      <c r="X1989" s="13">
        <f t="shared" si="1085"/>
        <v>175</v>
      </c>
      <c r="Y1989" s="43">
        <f t="shared" si="1086"/>
        <v>0.10233420010700914</v>
      </c>
      <c r="Z1989" s="49"/>
      <c r="AA1989" s="24"/>
    </row>
    <row r="1990" spans="1:27" s="13" customFormat="1" x14ac:dyDescent="0.2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16.36</v>
      </c>
      <c r="V1990" s="13">
        <f>IF(ISNA(VLOOKUP(LOWER(F1990)&amp;H1990,Prices!A:C,2,0)),0,VLOOKUP(LOWER(F1990)&amp;H1990,Prices!A:C,2,0))</f>
        <v>16.170000000000002</v>
      </c>
      <c r="W1990" s="13">
        <f t="shared" si="1084"/>
        <v>-2084.3973199999964</v>
      </c>
      <c r="X1990" s="13">
        <f t="shared" si="1085"/>
        <v>-208.9999999999975</v>
      </c>
      <c r="Y1990" s="43">
        <f t="shared" si="1086"/>
        <v>-0.10492284908889542</v>
      </c>
      <c r="Z1990" s="49"/>
      <c r="AA1990" s="24"/>
    </row>
    <row r="1991" spans="1:27" s="13" customFormat="1" x14ac:dyDescent="0.2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8.31</v>
      </c>
      <c r="V1991" s="13">
        <f>IF(ISNA(VLOOKUP(LOWER(F1991)&amp;H1991,Prices!A:C,2,0)),0,VLOOKUP(LOWER(F1991)&amp;H1991,Prices!A:C,2,0))</f>
        <v>8.2100000000000009</v>
      </c>
      <c r="W1991" s="13">
        <f t="shared" si="1084"/>
        <v>354.61312000000333</v>
      </c>
      <c r="X1991" s="13">
        <f t="shared" si="1085"/>
        <v>-239.99999999999915</v>
      </c>
      <c r="Y1991" s="43">
        <f t="shared" si="1086"/>
        <v>1.8331943755169736E-2</v>
      </c>
      <c r="Z1991" s="49"/>
      <c r="AA1991" s="24"/>
    </row>
    <row r="1992" spans="1:27" s="13" customFormat="1" x14ac:dyDescent="0.2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16.36</v>
      </c>
      <c r="V1992" s="13">
        <f>IF(ISNA(VLOOKUP(LOWER(F1992)&amp;H1992,Prices!A:C,2,0)),0,VLOOKUP(LOWER(F1992)&amp;H1992,Prices!A:C,2,0))</f>
        <v>16.170000000000002</v>
      </c>
      <c r="W1992" s="13">
        <f t="shared" si="1084"/>
        <v>-2093.1974960000025</v>
      </c>
      <c r="X1992" s="13">
        <f t="shared" si="1085"/>
        <v>-208.9999999999975</v>
      </c>
      <c r="Y1992" s="43">
        <f t="shared" si="1086"/>
        <v>-0.10531917282186498</v>
      </c>
      <c r="Z1992" s="49"/>
      <c r="AA1992" s="24"/>
    </row>
    <row r="1993" spans="1:27" s="13" customFormat="1" x14ac:dyDescent="0.2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16.36</v>
      </c>
      <c r="V1993" s="13">
        <f>IF(ISNA(VLOOKUP(LOWER(F1993)&amp;H1993,Prices!A:C,2,0)),0,VLOOKUP(LOWER(F1993)&amp;H1993,Prices!A:C,2,0))</f>
        <v>16.170000000000002</v>
      </c>
      <c r="W1993" s="13">
        <f t="shared" si="1084"/>
        <v>-2073.397099999996</v>
      </c>
      <c r="X1993" s="13">
        <f t="shared" si="1085"/>
        <v>-208.9999999999975</v>
      </c>
      <c r="Y1993" s="43">
        <f t="shared" si="1086"/>
        <v>-0.10442695039032969</v>
      </c>
      <c r="Z1993" s="49"/>
      <c r="AA1993" s="24"/>
    </row>
    <row r="1994" spans="1:27" s="13" customFormat="1" x14ac:dyDescent="0.2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16.36</v>
      </c>
      <c r="V1994" s="13">
        <f>IF(ISNA(VLOOKUP(LOWER(F1994)&amp;H1994,Prices!A:C,2,0)),0,VLOOKUP(LOWER(F1994)&amp;H1994,Prices!A:C,2,0))</f>
        <v>16.170000000000002</v>
      </c>
      <c r="W1994" s="13">
        <f t="shared" si="1084"/>
        <v>-2062.3968799999998</v>
      </c>
      <c r="X1994" s="13">
        <f t="shared" si="1085"/>
        <v>-208.9999999999975</v>
      </c>
      <c r="Y1994" s="43">
        <f t="shared" si="1086"/>
        <v>-0.1039305019149365</v>
      </c>
      <c r="Z1994" s="49"/>
      <c r="AA1994" s="24"/>
    </row>
    <row r="1995" spans="1:27" s="13" customFormat="1" x14ac:dyDescent="0.2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8.31</v>
      </c>
      <c r="V1995" s="13">
        <f>IF(ISNA(VLOOKUP(LOWER(F1995)&amp;H1995,Prices!A:C,2,0)),0,VLOOKUP(LOWER(F1995)&amp;H1995,Prices!A:C,2,0))</f>
        <v>8.2100000000000009</v>
      </c>
      <c r="W1995" s="13">
        <f t="shared" si="1084"/>
        <v>306.61216000000167</v>
      </c>
      <c r="X1995" s="13">
        <f t="shared" si="1085"/>
        <v>-239.99999999999915</v>
      </c>
      <c r="Y1995" s="43">
        <f t="shared" si="1086"/>
        <v>1.5811270627062793E-2</v>
      </c>
      <c r="Z1995" s="49"/>
      <c r="AA1995" s="24"/>
    </row>
    <row r="1996" spans="1:27" s="13" customFormat="1" x14ac:dyDescent="0.2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29.19</v>
      </c>
      <c r="V1996" s="13">
        <f>IF(ISNA(VLOOKUP(LOWER(F1996)&amp;H1996,Prices!A:C,2,0)),0,VLOOKUP(LOWER(F1996)&amp;H1996,Prices!A:C,2,0))</f>
        <v>29.44</v>
      </c>
      <c r="W1996" s="13">
        <f t="shared" si="1084"/>
        <v>1933.6266199999991</v>
      </c>
      <c r="X1996" s="13">
        <f t="shared" si="1085"/>
        <v>175</v>
      </c>
      <c r="Y1996" s="43">
        <f t="shared" si="1086"/>
        <v>0.10357419358294494</v>
      </c>
      <c r="Z1996" s="49"/>
      <c r="AA1996" s="24"/>
    </row>
    <row r="1997" spans="1:27" s="13" customFormat="1" x14ac:dyDescent="0.2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16.36</v>
      </c>
      <c r="V1997" s="13">
        <f>IF(ISNA(VLOOKUP(LOWER(F1997)&amp;H1997,Prices!A:C,2,0)),0,VLOOKUP(LOWER(F1997)&amp;H1997,Prices!A:C,2,0))</f>
        <v>16.170000000000002</v>
      </c>
      <c r="W1997" s="13">
        <f t="shared" si="1084"/>
        <v>-4342.7797599999903</v>
      </c>
      <c r="X1997" s="13">
        <f t="shared" si="1085"/>
        <v>-417.999999999995</v>
      </c>
      <c r="Y1997" s="43">
        <f t="shared" si="1086"/>
        <v>-0.10881977949283328</v>
      </c>
      <c r="Z1997" s="49"/>
      <c r="AA1997" s="24"/>
    </row>
    <row r="1998" spans="1:27" s="13" customFormat="1" x14ac:dyDescent="0.2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8.31</v>
      </c>
      <c r="V1998" s="13">
        <f>IF(ISNA(VLOOKUP(LOWER(F1998)&amp;H1998,Prices!A:C,2,0)),0,VLOOKUP(LOWER(F1998)&amp;H1998,Prices!A:C,2,0))</f>
        <v>8.2100000000000009</v>
      </c>
      <c r="W1998" s="13">
        <f t="shared" si="1084"/>
        <v>378.61360000000417</v>
      </c>
      <c r="X1998" s="13">
        <f t="shared" si="1085"/>
        <v>-239.99999999999915</v>
      </c>
      <c r="Y1998" s="43">
        <f t="shared" si="1086"/>
        <v>1.9596977225673093E-2</v>
      </c>
      <c r="Z1998" s="49"/>
      <c r="AA1998" s="24"/>
    </row>
    <row r="1999" spans="1:27" s="13" customFormat="1" x14ac:dyDescent="0.2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18.28</v>
      </c>
      <c r="V1999" s="13">
        <f>IF(ISNA(VLOOKUP(LOWER(F1999)&amp;H1999,Prices!A:C,2,0)),0,VLOOKUP(LOWER(F1999)&amp;H1999,Prices!A:C,2,0))</f>
        <v>18.02</v>
      </c>
      <c r="W1999" s="13">
        <f t="shared" si="1084"/>
        <v>3841.7203200000017</v>
      </c>
      <c r="X1999" s="13">
        <f t="shared" si="1085"/>
        <v>-624.00000000000375</v>
      </c>
      <c r="Y1999" s="43">
        <f t="shared" si="1086"/>
        <v>9.7509551656920115E-2</v>
      </c>
      <c r="Z1999" s="49"/>
      <c r="AA1999" s="24"/>
    </row>
    <row r="2000" spans="1:27" s="13" customFormat="1" x14ac:dyDescent="0.2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16.36</v>
      </c>
      <c r="V2000" s="13">
        <f>IF(ISNA(VLOOKUP(LOWER(F2000)&amp;H2000,Prices!A:C,2,0)),0,VLOOKUP(LOWER(F2000)&amp;H2000,Prices!A:C,2,0))</f>
        <v>16.170000000000002</v>
      </c>
      <c r="W2000" s="13">
        <f t="shared" si="1084"/>
        <v>-2172.3990799999956</v>
      </c>
      <c r="X2000" s="13">
        <f t="shared" si="1085"/>
        <v>-208.9999999999975</v>
      </c>
      <c r="Y2000" s="43">
        <f t="shared" si="1086"/>
        <v>-0.10887035581838206</v>
      </c>
      <c r="Z2000" s="49"/>
      <c r="AA2000" s="24"/>
    </row>
    <row r="2001" spans="1:27" s="13" customFormat="1" x14ac:dyDescent="0.2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16.36</v>
      </c>
      <c r="V2001" s="13">
        <f>IF(ISNA(VLOOKUP(LOWER(F2001)&amp;H2001,Prices!A:C,2,0)),0,VLOOKUP(LOWER(F2001)&amp;H2001,Prices!A:C,2,0))</f>
        <v>16.170000000000002</v>
      </c>
      <c r="W2001" s="13">
        <f t="shared" si="1084"/>
        <v>-2194.3995199999963</v>
      </c>
      <c r="X2001" s="13">
        <f t="shared" si="1085"/>
        <v>-208.9999999999975</v>
      </c>
      <c r="Y2001" s="43">
        <f t="shared" si="1086"/>
        <v>-0.10985179815778916</v>
      </c>
      <c r="Z2001" s="49"/>
      <c r="AA2001" s="24"/>
    </row>
    <row r="2002" spans="1:27" s="13" customFormat="1" x14ac:dyDescent="0.2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8.31</v>
      </c>
      <c r="V2002" s="13">
        <f>IF(ISNA(VLOOKUP(LOWER(F2002)&amp;H2002,Prices!A:C,2,0)),0,VLOOKUP(LOWER(F2002)&amp;H2002,Prices!A:C,2,0))</f>
        <v>8.2100000000000009</v>
      </c>
      <c r="W2002" s="13">
        <f t="shared" ref="W2002:W2042" si="1095">IF(I2002="B",(V2002+T2002)*K2002,(V2002+T2002)*K2002)</f>
        <v>-1006.9085600000022</v>
      </c>
      <c r="X2002" s="13">
        <f t="shared" ref="X2002:X2042" si="1096">K2002*(V2002-U2002)</f>
        <v>479.99999999999829</v>
      </c>
      <c r="Y2002" s="43">
        <f t="shared" ref="Y2002:Y2042" si="1097">W2002/O2002</f>
        <v>-2.6188841032043338E-2</v>
      </c>
      <c r="Z2002" s="49"/>
      <c r="AA2002" s="24"/>
    </row>
    <row r="2003" spans="1:27" s="13" customFormat="1" x14ac:dyDescent="0.2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42.88</v>
      </c>
      <c r="V2003" s="13">
        <f>IF(ISNA(VLOOKUP(LOWER(F2003)&amp;H2003,Prices!A:C,2,0)),0,VLOOKUP(LOWER(F2003)&amp;H2003,Prices!A:C,2,0))</f>
        <v>43.77</v>
      </c>
      <c r="W2003" s="13">
        <f t="shared" si="1095"/>
        <v>-1685.6100000000013</v>
      </c>
      <c r="X2003" s="13">
        <f t="shared" si="1096"/>
        <v>-534.00000000000034</v>
      </c>
      <c r="Y2003" s="43">
        <f t="shared" si="1097"/>
        <v>-6.8504023408924711E-2</v>
      </c>
      <c r="Z2003" s="49"/>
      <c r="AA2003" s="24"/>
    </row>
    <row r="2004" spans="1:27" s="13" customFormat="1" x14ac:dyDescent="0.2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605.09</v>
      </c>
      <c r="V2004" s="13">
        <f>IF(ISNA(VLOOKUP(LOWER(F2004)&amp;H2004,Prices!A:C,2,0)),0,VLOOKUP(LOWER(F2004)&amp;H2004,Prices!A:C,2,0))</f>
        <v>649.63</v>
      </c>
      <c r="W2004" s="13">
        <f t="shared" si="1095"/>
        <v>-19388.668599999994</v>
      </c>
      <c r="X2004" s="13">
        <f t="shared" si="1096"/>
        <v>-4453.9999999999964</v>
      </c>
      <c r="Y2004" s="43">
        <f t="shared" si="1097"/>
        <v>-0.42491055445978509</v>
      </c>
      <c r="Z2004" s="49"/>
      <c r="AA2004" s="24"/>
    </row>
    <row r="2005" spans="1:27" s="13" customFormat="1" x14ac:dyDescent="0.2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15.59</v>
      </c>
      <c r="W2005" s="13">
        <f t="shared" si="1095"/>
        <v>-6291.0952000000143</v>
      </c>
      <c r="X2005" s="13">
        <f t="shared" si="1096"/>
        <v>390.00000000000324</v>
      </c>
      <c r="Y2005" s="43">
        <f t="shared" si="1097"/>
        <v>-6.6110710382513815E-2</v>
      </c>
      <c r="Z2005" s="49"/>
      <c r="AA2005" s="24"/>
    </row>
    <row r="2006" spans="1:27" s="13" customFormat="1" x14ac:dyDescent="0.2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26.55</v>
      </c>
      <c r="V2006" s="13">
        <f>IF(ISNA(VLOOKUP(LOWER(F2006)&amp;H2006,Prices!A:C,2,0)),0,VLOOKUP(LOWER(F2006)&amp;H2006,Prices!A:C,2,0))</f>
        <v>28.1</v>
      </c>
      <c r="W2006" s="13">
        <f t="shared" si="1095"/>
        <v>-13400.926399999989</v>
      </c>
      <c r="X2006" s="13">
        <f t="shared" si="1096"/>
        <v>-6200.0000000000027</v>
      </c>
      <c r="Y2006" s="43">
        <f t="shared" si="1097"/>
        <v>-0.13519901533494744</v>
      </c>
      <c r="Z2006" s="49"/>
      <c r="AA2006" s="24"/>
    </row>
    <row r="2007" spans="1:27" s="13" customFormat="1" x14ac:dyDescent="0.2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29.19</v>
      </c>
      <c r="V2007" s="13">
        <f>IF(ISNA(VLOOKUP(LOWER(F2007)&amp;H2007,Prices!A:C,2,0)),0,VLOOKUP(LOWER(F2007)&amp;H2007,Prices!A:C,2,0))</f>
        <v>29.44</v>
      </c>
      <c r="W2007" s="13">
        <f t="shared" si="1095"/>
        <v>-6197.1221600000054</v>
      </c>
      <c r="X2007" s="13">
        <f t="shared" si="1096"/>
        <v>-700</v>
      </c>
      <c r="Y2007" s="43">
        <f t="shared" si="1097"/>
        <v>-8.1190679174090841E-2</v>
      </c>
      <c r="Z2007" s="49"/>
      <c r="AA2007" s="24"/>
    </row>
    <row r="2008" spans="1:27" s="13" customFormat="1" x14ac:dyDescent="0.2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28.15</v>
      </c>
      <c r="V2008" s="13">
        <f>IF(ISNA(VLOOKUP(LOWER(F2008)&amp;H2008,Prices!A:C,2,0)),0,VLOOKUP(LOWER(F2008)&amp;H2008,Prices!A:C,2,0))</f>
        <v>28.72</v>
      </c>
      <c r="W2008" s="13">
        <f t="shared" si="1095"/>
        <v>-6429.848999999992</v>
      </c>
      <c r="X2008" s="13">
        <f t="shared" si="1096"/>
        <v>-1425.0000000000007</v>
      </c>
      <c r="Y2008" s="43">
        <f t="shared" si="1097"/>
        <v>-9.8240626432391009E-2</v>
      </c>
      <c r="Z2008" s="49"/>
      <c r="AA2008" s="24"/>
    </row>
    <row r="2009" spans="1:27" s="13" customFormat="1" x14ac:dyDescent="0.2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16.36</v>
      </c>
      <c r="V2009" s="13">
        <f>IF(ISNA(VLOOKUP(LOWER(F2009)&amp;H2009,Prices!A:C,2,0)),0,VLOOKUP(LOWER(F2009)&amp;H2009,Prices!A:C,2,0))</f>
        <v>16.170000000000002</v>
      </c>
      <c r="W2009" s="13">
        <f t="shared" si="1095"/>
        <v>6109.6325599999573</v>
      </c>
      <c r="X2009" s="13">
        <f t="shared" si="1096"/>
        <v>835.99999999999</v>
      </c>
      <c r="Y2009" s="43">
        <f t="shared" si="1097"/>
        <v>7.8984804012823956E-2</v>
      </c>
      <c r="Z2009" s="49"/>
      <c r="AA2009" s="24"/>
    </row>
    <row r="2010" spans="1:27" s="13" customFormat="1" x14ac:dyDescent="0.2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18.28</v>
      </c>
      <c r="V2010" s="13">
        <f>IF(ISNA(VLOOKUP(LOWER(F2010)&amp;H2010,Prices!A:C,2,0)),0,VLOOKUP(LOWER(F2010)&amp;H2010,Prices!A:C,2,0))</f>
        <v>18.02</v>
      </c>
      <c r="W2010" s="13">
        <f t="shared" si="1095"/>
        <v>-5306.5923999999995</v>
      </c>
      <c r="X2010" s="13">
        <f t="shared" si="1096"/>
        <v>468.00000000000284</v>
      </c>
      <c r="Y2010" s="43">
        <f t="shared" si="1097"/>
        <v>-0.19536824976069508</v>
      </c>
      <c r="Z2010" s="49"/>
      <c r="AA2010" s="24"/>
    </row>
    <row r="2011" spans="1:27" s="13" customFormat="1" x14ac:dyDescent="0.2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18.28</v>
      </c>
      <c r="V2011" s="13">
        <f>IF(ISNA(VLOOKUP(LOWER(F2011)&amp;H2011,Prices!A:C,2,0)),0,VLOOKUP(LOWER(F2011)&amp;H2011,Prices!A:C,2,0))</f>
        <v>18.02</v>
      </c>
      <c r="W2011" s="13">
        <f t="shared" si="1095"/>
        <v>-5342.5552000000007</v>
      </c>
      <c r="X2011" s="13">
        <f t="shared" si="1096"/>
        <v>468.00000000000284</v>
      </c>
      <c r="Y2011" s="43">
        <f t="shared" si="1097"/>
        <v>-0.19695329941753301</v>
      </c>
      <c r="Z2011" s="49"/>
      <c r="AA2011" s="24"/>
    </row>
    <row r="2012" spans="1:27" s="13" customFormat="1" x14ac:dyDescent="0.2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18.28</v>
      </c>
      <c r="V2012" s="13">
        <f>IF(ISNA(VLOOKUP(LOWER(F2012)&amp;H2012,Prices!A:C,2,0)),0,VLOOKUP(LOWER(F2012)&amp;H2012,Prices!A:C,2,0))</f>
        <v>18.02</v>
      </c>
      <c r="W2012" s="13">
        <f t="shared" si="1095"/>
        <v>2574.9999999999986</v>
      </c>
      <c r="X2012" s="13">
        <f t="shared" si="1096"/>
        <v>-312.00000000000188</v>
      </c>
      <c r="Y2012" s="43">
        <f t="shared" si="1097"/>
        <v>0.1352131905061961</v>
      </c>
      <c r="Z2012" s="49"/>
      <c r="AA2012" s="24"/>
    </row>
    <row r="2013" spans="1:27" s="13" customFormat="1" x14ac:dyDescent="0.2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605.09</v>
      </c>
      <c r="V2013" s="13">
        <f>IF(ISNA(VLOOKUP(LOWER(F2013)&amp;H2013,Prices!A:C,2,0)),0,VLOOKUP(LOWER(F2013)&amp;H2013,Prices!A:C,2,0))</f>
        <v>649.63</v>
      </c>
      <c r="W2013" s="13">
        <f t="shared" si="1095"/>
        <v>19345.966459999992</v>
      </c>
      <c r="X2013" s="13">
        <f t="shared" si="1096"/>
        <v>4453.9999999999964</v>
      </c>
      <c r="Y2013" s="43">
        <f t="shared" si="1097"/>
        <v>0.42418853377770938</v>
      </c>
      <c r="Z2013" s="49"/>
      <c r="AA2013" s="24"/>
    </row>
    <row r="2014" spans="1:27" s="13" customFormat="1" x14ac:dyDescent="0.2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18.28</v>
      </c>
      <c r="V2014" s="13">
        <f>IF(ISNA(VLOOKUP(LOWER(F2014)&amp;H2014,Prices!A:C,2,0)),0,VLOOKUP(LOWER(F2014)&amp;H2014,Prices!A:C,2,0))</f>
        <v>18.02</v>
      </c>
      <c r="W2014" s="13">
        <f t="shared" si="1095"/>
        <v>2454.9999999999991</v>
      </c>
      <c r="X2014" s="13">
        <f t="shared" si="1096"/>
        <v>-312.00000000000188</v>
      </c>
      <c r="Y2014" s="43">
        <f t="shared" si="1097"/>
        <v>0.12810477979544976</v>
      </c>
      <c r="Z2014" s="49"/>
      <c r="AA2014" s="24"/>
    </row>
    <row r="2015" spans="1:27" s="13" customFormat="1" x14ac:dyDescent="0.2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18.28</v>
      </c>
      <c r="V2015" s="13">
        <f>IF(ISNA(VLOOKUP(LOWER(F2015)&amp;H2015,Prices!A:C,2,0)),0,VLOOKUP(LOWER(F2015)&amp;H2015,Prices!A:C,2,0))</f>
        <v>18.02</v>
      </c>
      <c r="W2015" s="13">
        <f t="shared" si="1095"/>
        <v>2406.9999999999977</v>
      </c>
      <c r="X2015" s="13">
        <f t="shared" si="1096"/>
        <v>-312.00000000000188</v>
      </c>
      <c r="Y2015" s="43">
        <f t="shared" si="1097"/>
        <v>0.12528627940870274</v>
      </c>
      <c r="Z2015" s="49"/>
      <c r="AA2015" s="24"/>
    </row>
    <row r="2016" spans="1:27" s="13" customFormat="1" x14ac:dyDescent="0.2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18.28</v>
      </c>
      <c r="V2016" s="13">
        <f>IF(ISNA(VLOOKUP(LOWER(F2016)&amp;H2016,Prices!A:C,2,0)),0,VLOOKUP(LOWER(F2016)&amp;H2016,Prices!A:C,2,0))</f>
        <v>18.02</v>
      </c>
      <c r="W2016" s="13">
        <f t="shared" si="1095"/>
        <v>2406.9999999999977</v>
      </c>
      <c r="X2016" s="13">
        <f t="shared" si="1096"/>
        <v>-312.00000000000188</v>
      </c>
      <c r="Y2016" s="43">
        <f t="shared" si="1097"/>
        <v>0.12528627940870274</v>
      </c>
      <c r="Z2016" s="49"/>
      <c r="AA2016" s="24"/>
    </row>
    <row r="2017" spans="1:27" s="13" customFormat="1" x14ac:dyDescent="0.2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42.88</v>
      </c>
      <c r="V2017" s="13">
        <f>IF(ISNA(VLOOKUP(LOWER(F2017)&amp;H2017,Prices!A:C,2,0)),0,VLOOKUP(LOWER(F2017)&amp;H2017,Prices!A:C,2,0))</f>
        <v>43.77</v>
      </c>
      <c r="W2017" s="13">
        <f t="shared" si="1095"/>
        <v>1247</v>
      </c>
      <c r="X2017" s="13">
        <f t="shared" si="1096"/>
        <v>356.00000000000023</v>
      </c>
      <c r="Y2017" s="43">
        <f t="shared" si="1097"/>
        <v>7.6710137795275593E-2</v>
      </c>
      <c r="Z2017" s="49"/>
      <c r="AA2017" s="24"/>
    </row>
    <row r="2018" spans="1:27" s="13" customFormat="1" x14ac:dyDescent="0.2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28.15</v>
      </c>
      <c r="V2018" s="13">
        <f>IF(ISNA(VLOOKUP(LOWER(F2018)&amp;H2018,Prices!A:C,2,0)),0,VLOOKUP(LOWER(F2018)&amp;H2018,Prices!A:C,2,0))</f>
        <v>28.72</v>
      </c>
      <c r="W2018" s="13">
        <f t="shared" si="1095"/>
        <v>3785.9889199999948</v>
      </c>
      <c r="X2018" s="13">
        <f t="shared" si="1096"/>
        <v>798.00000000000045</v>
      </c>
      <c r="Y2018" s="43">
        <f t="shared" si="1097"/>
        <v>0.10397069588619748</v>
      </c>
      <c r="Z2018" s="49"/>
      <c r="AA2018" s="24"/>
    </row>
    <row r="2019" spans="1:27" s="13" customFormat="1" x14ac:dyDescent="0.2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8.31</v>
      </c>
      <c r="V2019" s="13">
        <f>IF(ISNA(VLOOKUP(LOWER(F2019)&amp;H2019,Prices!A:C,2,0)),0,VLOOKUP(LOWER(F2019)&amp;H2019,Prices!A:C,2,0))</f>
        <v>8.2100000000000009</v>
      </c>
      <c r="W2019" s="13">
        <f t="shared" si="1095"/>
        <v>544.60050000000319</v>
      </c>
      <c r="X2019" s="13">
        <f t="shared" si="1096"/>
        <v>-249.99999999999912</v>
      </c>
      <c r="Y2019" s="43">
        <f t="shared" si="1097"/>
        <v>2.7264105131414428E-2</v>
      </c>
      <c r="Z2019" s="49"/>
      <c r="AA2019" s="24"/>
    </row>
    <row r="2020" spans="1:27" s="13" customFormat="1" x14ac:dyDescent="0.2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42.88</v>
      </c>
      <c r="V2020" s="13">
        <f>IF(ISNA(VLOOKUP(LOWER(F2020)&amp;H2020,Prices!A:C,2,0)),0,VLOOKUP(LOWER(F2020)&amp;H2020,Prices!A:C,2,0))</f>
        <v>43.77</v>
      </c>
      <c r="W2020" s="13">
        <f t="shared" si="1095"/>
        <v>1259.0000000000005</v>
      </c>
      <c r="X2020" s="13">
        <f t="shared" si="1096"/>
        <v>356.00000000000023</v>
      </c>
      <c r="Y2020" s="43">
        <f t="shared" si="1097"/>
        <v>7.7505540507264242E-2</v>
      </c>
      <c r="Z2020" s="49"/>
      <c r="AA2020" s="24"/>
    </row>
    <row r="2021" spans="1:27" s="13" customFormat="1" x14ac:dyDescent="0.2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26.55</v>
      </c>
      <c r="V2021" s="13">
        <f>IF(ISNA(VLOOKUP(LOWER(F2021)&amp;H2021,Prices!A:C,2,0)),0,VLOOKUP(LOWER(F2021)&amp;H2021,Prices!A:C,2,0))</f>
        <v>28.1</v>
      </c>
      <c r="W2021" s="13">
        <f t="shared" si="1095"/>
        <v>2682.6041599999999</v>
      </c>
      <c r="X2021" s="13">
        <f t="shared" si="1096"/>
        <v>1240.0000000000005</v>
      </c>
      <c r="Y2021" s="43">
        <f t="shared" si="1097"/>
        <v>0.13553982215036378</v>
      </c>
      <c r="Z2021" s="49"/>
      <c r="AA2021" s="24"/>
    </row>
    <row r="2022" spans="1:27" s="13" customFormat="1" x14ac:dyDescent="0.2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15.59</v>
      </c>
      <c r="W2022" s="13">
        <f t="shared" si="1095"/>
        <v>1385.6224800000005</v>
      </c>
      <c r="X2022" s="13">
        <f t="shared" si="1096"/>
        <v>-78.000000000000654</v>
      </c>
      <c r="Y2022" s="43">
        <f t="shared" si="1097"/>
        <v>7.3406573426573446E-2</v>
      </c>
      <c r="Z2022" s="49"/>
      <c r="AA2022" s="24"/>
    </row>
    <row r="2023" spans="1:27" s="13" customFormat="1" x14ac:dyDescent="0.2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36.18</v>
      </c>
      <c r="V2023" s="13">
        <f>IF(ISNA(VLOOKUP(LOWER(F2023)&amp;H2023,Prices!A:C,2,0)),0,VLOOKUP(LOWER(F2023)&amp;H2023,Prices!A:C,2,0))</f>
        <v>36</v>
      </c>
      <c r="W2023" s="13">
        <f t="shared" si="1095"/>
        <v>3679.0000000000005</v>
      </c>
      <c r="X2023" s="13">
        <f t="shared" si="1096"/>
        <v>-107.99999999999983</v>
      </c>
      <c r="Y2023" s="43">
        <f t="shared" si="1097"/>
        <v>0.2053471757088636</v>
      </c>
      <c r="Z2023" s="49"/>
      <c r="AA2023" s="24"/>
    </row>
    <row r="2024" spans="1:27" s="13" customFormat="1" x14ac:dyDescent="0.2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42.88</v>
      </c>
      <c r="V2024" s="13">
        <f>IF(ISNA(VLOOKUP(LOWER(F2024)&amp;H2024,Prices!A:C,2,0)),0,VLOOKUP(LOWER(F2024)&amp;H2024,Prices!A:C,2,0))</f>
        <v>43.77</v>
      </c>
      <c r="W2024" s="13">
        <f t="shared" si="1095"/>
        <v>1263.0000000000023</v>
      </c>
      <c r="X2024" s="13">
        <f t="shared" si="1096"/>
        <v>356.00000000000023</v>
      </c>
      <c r="Y2024" s="43">
        <f t="shared" si="1097"/>
        <v>7.7770935960591273E-2</v>
      </c>
      <c r="Z2024" s="49"/>
      <c r="AA2024" s="24"/>
    </row>
    <row r="2025" spans="1:27" s="13" customFormat="1" x14ac:dyDescent="0.2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605.09</v>
      </c>
      <c r="V2025" s="13">
        <f>IF(ISNA(VLOOKUP(LOWER(F2025)&amp;H2025,Prices!A:C,2,0)),0,VLOOKUP(LOWER(F2025)&amp;H2025,Prices!A:C,2,0))</f>
        <v>649.63</v>
      </c>
      <c r="W2025" s="13">
        <f t="shared" si="1095"/>
        <v>19439.987140000005</v>
      </c>
      <c r="X2025" s="13">
        <f t="shared" si="1096"/>
        <v>4453.9999999999964</v>
      </c>
      <c r="Y2025" s="43">
        <f t="shared" si="1097"/>
        <v>0.42713042735042744</v>
      </c>
      <c r="Z2025" s="49"/>
      <c r="AA2025" s="24"/>
    </row>
    <row r="2026" spans="1:27" s="13" customFormat="1" x14ac:dyDescent="0.2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8.31</v>
      </c>
      <c r="V2026" s="13">
        <f>IF(ISNA(VLOOKUP(LOWER(F2026)&amp;H2026,Prices!A:C,2,0)),0,VLOOKUP(LOWER(F2026)&amp;H2026,Prices!A:C,2,0))</f>
        <v>8.2100000000000009</v>
      </c>
      <c r="W2026" s="13">
        <f t="shared" si="1095"/>
        <v>519.6000000000023</v>
      </c>
      <c r="X2026" s="13">
        <f t="shared" si="1096"/>
        <v>-249.99999999999912</v>
      </c>
      <c r="Y2026" s="43">
        <f t="shared" si="1097"/>
        <v>2.5980000000000114E-2</v>
      </c>
      <c r="Z2026" s="49"/>
      <c r="AA2026" s="24"/>
    </row>
    <row r="2027" spans="1:27" s="13" customFormat="1" x14ac:dyDescent="0.2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15.59</v>
      </c>
      <c r="W2027" s="13">
        <f t="shared" si="1095"/>
        <v>2646.2665320000019</v>
      </c>
      <c r="X2027" s="13">
        <f t="shared" si="1096"/>
        <v>-156.00000000000131</v>
      </c>
      <c r="Y2027" s="43">
        <f t="shared" si="1097"/>
        <v>6.9860307502230809E-2</v>
      </c>
      <c r="Z2027" s="49"/>
      <c r="AA2027" s="24"/>
    </row>
    <row r="2028" spans="1:27" s="13" customFormat="1" x14ac:dyDescent="0.2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8.31</v>
      </c>
      <c r="V2028" s="13">
        <f>IF(ISNA(VLOOKUP(LOWER(F2028)&amp;H2028,Prices!A:C,2,0)),0,VLOOKUP(LOWER(F2028)&amp;H2028,Prices!A:C,2,0))</f>
        <v>8.2100000000000009</v>
      </c>
      <c r="W2028" s="13">
        <f t="shared" si="1095"/>
        <v>759.49920000000191</v>
      </c>
      <c r="X2028" s="13">
        <f t="shared" si="1096"/>
        <v>-479.99999999999829</v>
      </c>
      <c r="Y2028" s="43">
        <f t="shared" si="1097"/>
        <v>1.9655776397515576E-2</v>
      </c>
      <c r="Z2028" s="49"/>
      <c r="AA2028" s="24"/>
    </row>
    <row r="2029" spans="1:27" s="13" customFormat="1" x14ac:dyDescent="0.2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26.55</v>
      </c>
      <c r="V2029" s="13">
        <f>IF(ISNA(VLOOKUP(LOWER(F2029)&amp;H2029,Prices!A:C,2,0)),0,VLOOKUP(LOWER(F2029)&amp;H2029,Prices!A:C,2,0))</f>
        <v>28.1</v>
      </c>
      <c r="W2029" s="13">
        <f t="shared" si="1095"/>
        <v>5015.2140799999979</v>
      </c>
      <c r="X2029" s="13">
        <f t="shared" si="1096"/>
        <v>2480.0000000000009</v>
      </c>
      <c r="Y2029" s="43">
        <f t="shared" si="1097"/>
        <v>0.12558128205128199</v>
      </c>
      <c r="Z2029" s="49"/>
      <c r="AA2029" s="24"/>
    </row>
    <row r="2030" spans="1:27" s="13" customFormat="1" x14ac:dyDescent="0.2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36.18</v>
      </c>
      <c r="V2030" s="13">
        <f>IF(ISNA(VLOOKUP(LOWER(F2030)&amp;H2030,Prices!A:C,2,0)),0,VLOOKUP(LOWER(F2030)&amp;H2030,Prices!A:C,2,0))</f>
        <v>36</v>
      </c>
      <c r="W2030" s="13">
        <f t="shared" si="1095"/>
        <v>7180.7975999999999</v>
      </c>
      <c r="X2030" s="13">
        <f t="shared" si="1096"/>
        <v>-215.99999999999966</v>
      </c>
      <c r="Y2030" s="43">
        <f t="shared" si="1097"/>
        <v>0.19940013328890369</v>
      </c>
      <c r="Z2030" s="49"/>
      <c r="AA2030" s="24"/>
    </row>
    <row r="2031" spans="1:27" s="13" customFormat="1" x14ac:dyDescent="0.2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42.88</v>
      </c>
      <c r="V2031" s="13">
        <f>IF(ISNA(VLOOKUP(LOWER(F2031)&amp;H2031,Prices!A:C,2,0)),0,VLOOKUP(LOWER(F2031)&amp;H2031,Prices!A:C,2,0))</f>
        <v>43.77</v>
      </c>
      <c r="W2031" s="13">
        <f t="shared" si="1095"/>
        <v>2260.6502400000008</v>
      </c>
      <c r="X2031" s="13">
        <f t="shared" si="1096"/>
        <v>712.00000000000045</v>
      </c>
      <c r="Y2031" s="43">
        <f t="shared" si="1097"/>
        <v>6.9030017588430748E-2</v>
      </c>
      <c r="Z2031" s="49"/>
      <c r="AA2031" s="24"/>
    </row>
    <row r="2032" spans="1:27" s="13" customFormat="1" x14ac:dyDescent="0.2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605.09</v>
      </c>
      <c r="V2032" s="13">
        <f>IF(ISNA(VLOOKUP(LOWER(F2032)&amp;H2032,Prices!A:C,2,0)),0,VLOOKUP(LOWER(F2032)&amp;H2032,Prices!A:C,2,0))</f>
        <v>649.63</v>
      </c>
      <c r="W2032" s="13">
        <f t="shared" si="1095"/>
        <v>38585.909599999999</v>
      </c>
      <c r="X2032" s="13">
        <f t="shared" si="1096"/>
        <v>8907.9999999999927</v>
      </c>
      <c r="Y2032" s="43">
        <f t="shared" si="1097"/>
        <v>0.42253514673674986</v>
      </c>
      <c r="Z2032" s="49"/>
      <c r="AA2032" s="24"/>
    </row>
    <row r="2033" spans="1:27" s="13" customFormat="1" x14ac:dyDescent="0.2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32.29</v>
      </c>
      <c r="V2033" s="13">
        <f>IF(ISNA(VLOOKUP(LOWER(F2033)&amp;H2033,Prices!A:C,2,0)),0,VLOOKUP(LOWER(F2033)&amp;H2033,Prices!A:C,2,0))</f>
        <v>32.43</v>
      </c>
      <c r="W2033" s="13">
        <f t="shared" si="1095"/>
        <v>1136.4903360000042</v>
      </c>
      <c r="X2033" s="13">
        <f t="shared" si="1096"/>
        <v>168.00000000000068</v>
      </c>
      <c r="Y2033" s="43">
        <f t="shared" si="1097"/>
        <v>3.0088806709874301E-2</v>
      </c>
      <c r="Z2033" s="49"/>
      <c r="AA2033" s="24"/>
    </row>
    <row r="2034" spans="1:27" s="13" customFormat="1" x14ac:dyDescent="0.2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42.88</v>
      </c>
      <c r="V2034" s="13">
        <f>IF(ISNA(VLOOKUP(LOWER(F2034)&amp;H2034,Prices!A:C,2,0)),0,VLOOKUP(LOWER(F2034)&amp;H2034,Prices!A:C,2,0))</f>
        <v>43.77</v>
      </c>
      <c r="W2034" s="13">
        <f t="shared" si="1095"/>
        <v>2801.8080000000014</v>
      </c>
      <c r="X2034" s="13">
        <f t="shared" si="1096"/>
        <v>890.00000000000057</v>
      </c>
      <c r="Y2034" s="43">
        <f t="shared" si="1097"/>
        <v>6.8403515625000036E-2</v>
      </c>
      <c r="Z2034" s="49"/>
      <c r="AA2034" s="24"/>
    </row>
    <row r="2035" spans="1:27" s="13" customFormat="1" x14ac:dyDescent="0.2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605.09</v>
      </c>
      <c r="V2035" s="13">
        <f>IF(ISNA(VLOOKUP(LOWER(F2035)&amp;H2035,Prices!A:C,2,0)),0,VLOOKUP(LOWER(F2035)&amp;H2035,Prices!A:C,2,0))</f>
        <v>649.63</v>
      </c>
      <c r="W2035" s="13">
        <f t="shared" si="1095"/>
        <v>38577.90784</v>
      </c>
      <c r="X2035" s="13">
        <f t="shared" si="1096"/>
        <v>8907.9999999999927</v>
      </c>
      <c r="Y2035" s="43">
        <f t="shared" si="1097"/>
        <v>0.4224105185704275</v>
      </c>
      <c r="Z2035" s="49"/>
      <c r="AA2035" s="24"/>
    </row>
    <row r="2036" spans="1:27" s="13" customFormat="1" x14ac:dyDescent="0.2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42.88</v>
      </c>
      <c r="V2036" s="13">
        <f>IF(ISNA(VLOOKUP(LOWER(F2036)&amp;H2036,Prices!A:C,2,0)),0,VLOOKUP(LOWER(F2036)&amp;H2036,Prices!A:C,2,0))</f>
        <v>43.77</v>
      </c>
      <c r="W2036" s="13">
        <f t="shared" si="1095"/>
        <v>1147</v>
      </c>
      <c r="X2036" s="13">
        <f t="shared" si="1096"/>
        <v>356.00000000000023</v>
      </c>
      <c r="Y2036" s="43">
        <f t="shared" si="1097"/>
        <v>7.0127170457324528E-2</v>
      </c>
      <c r="Z2036" s="49"/>
      <c r="AA2036" s="24"/>
    </row>
    <row r="2037" spans="1:27" s="13" customFormat="1" x14ac:dyDescent="0.2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32.29</v>
      </c>
      <c r="V2037" s="13">
        <f>IF(ISNA(VLOOKUP(LOWER(F2037)&amp;H2037,Prices!A:C,2,0)),0,VLOOKUP(LOWER(F2037)&amp;H2037,Prices!A:C,2,0))</f>
        <v>32.43</v>
      </c>
      <c r="W2037" s="13">
        <f t="shared" si="1095"/>
        <v>540.62176000000125</v>
      </c>
      <c r="X2037" s="13">
        <f t="shared" si="1096"/>
        <v>84.000000000000341</v>
      </c>
      <c r="Y2037" s="43">
        <f t="shared" si="1097"/>
        <v>2.8586175972927307E-2</v>
      </c>
      <c r="Z2037" s="49"/>
      <c r="AA2037" s="24"/>
    </row>
    <row r="2038" spans="1:27" s="13" customFormat="1" x14ac:dyDescent="0.2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32.29</v>
      </c>
      <c r="V2038" s="13">
        <f>IF(ISNA(VLOOKUP(LOWER(F2038)&amp;H2038,Prices!A:C,2,0)),0,VLOOKUP(LOWER(F2038)&amp;H2038,Prices!A:C,2,0))</f>
        <v>32.43</v>
      </c>
      <c r="W2038" s="13">
        <f t="shared" si="1095"/>
        <v>1131.6892799999962</v>
      </c>
      <c r="X2038" s="13">
        <f t="shared" si="1096"/>
        <v>168.00000000000068</v>
      </c>
      <c r="Y2038" s="43">
        <f t="shared" si="1097"/>
        <v>2.9957890724269277E-2</v>
      </c>
      <c r="Z2038" s="49"/>
      <c r="AA2038" s="24"/>
    </row>
    <row r="2039" spans="1:27" s="13" customFormat="1" x14ac:dyDescent="0.2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42.88</v>
      </c>
      <c r="V2039" s="13">
        <f>IF(ISNA(VLOOKUP(LOWER(F2039)&amp;H2039,Prices!A:C,2,0)),0,VLOOKUP(LOWER(F2039)&amp;H2039,Prices!A:C,2,0))</f>
        <v>43.77</v>
      </c>
      <c r="W2039" s="13">
        <f t="shared" si="1095"/>
        <v>2289.456000000001</v>
      </c>
      <c r="X2039" s="13">
        <f t="shared" si="1096"/>
        <v>712.00000000000045</v>
      </c>
      <c r="Y2039" s="43">
        <f t="shared" si="1097"/>
        <v>6.9971149144254313E-2</v>
      </c>
      <c r="Z2039" s="49"/>
      <c r="AA2039" s="24"/>
    </row>
    <row r="2040" spans="1:27" x14ac:dyDescent="0.2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v>
      </c>
      <c r="V2040" s="30">
        <f>IF(ISNA(VLOOKUP(LOWER(F2040)&amp;H2040,Prices!A:C,2,0)),0,VLOOKUP(LOWER(F2040)&amp;H2040,Prices!A:C,2,0))</f>
        <v>16.05</v>
      </c>
      <c r="W2040" s="30">
        <f t="shared" si="1095"/>
        <v>1941.2484000000052</v>
      </c>
      <c r="X2040" s="30">
        <f t="shared" si="1096"/>
        <v>130.00000000000185</v>
      </c>
      <c r="Y2040" s="40">
        <f t="shared" si="1097"/>
        <v>4.8799607843137388E-2</v>
      </c>
    </row>
    <row r="2041" spans="1:27" s="13" customFormat="1" x14ac:dyDescent="0.2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16.36</v>
      </c>
      <c r="V2041" s="13">
        <f>IF(ISNA(VLOOKUP(LOWER(F2041)&amp;H2041,Prices!A:C,2,0)),0,VLOOKUP(LOWER(F2041)&amp;H2041,Prices!A:C,2,0))</f>
        <v>16.170000000000002</v>
      </c>
      <c r="W2041" s="13">
        <f t="shared" si="1095"/>
        <v>6241.4735199999996</v>
      </c>
      <c r="X2041" s="13">
        <f t="shared" si="1096"/>
        <v>835.99999999999</v>
      </c>
      <c r="Y2041" s="43">
        <f t="shared" si="1097"/>
        <v>8.0551772236848895E-2</v>
      </c>
      <c r="Z2041" s="49"/>
      <c r="AA2041" s="24"/>
    </row>
    <row r="2042" spans="1:27" x14ac:dyDescent="0.2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v>
      </c>
      <c r="V2042" s="30">
        <f>IF(ISNA(VLOOKUP(LOWER(F2042)&amp;H2042,Prices!A:C,2,0)),0,VLOOKUP(LOWER(F2042)&amp;H2042,Prices!A:C,2,0))</f>
        <v>16.05</v>
      </c>
      <c r="W2042" s="30">
        <f t="shared" si="1095"/>
        <v>1941.2484000000052</v>
      </c>
      <c r="X2042" s="30">
        <f t="shared" si="1096"/>
        <v>130.00000000000185</v>
      </c>
      <c r="Y2042" s="40">
        <f t="shared" si="1097"/>
        <v>4.8799607843137388E-2</v>
      </c>
    </row>
    <row r="2043" spans="1:27" s="13" customFormat="1" x14ac:dyDescent="0.2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8.31</v>
      </c>
      <c r="V2043" s="13">
        <f>IF(ISNA(VLOOKUP(LOWER(F2043)&amp;H2043,Prices!A:C,2,0)),0,VLOOKUP(LOWER(F2043)&amp;H2043,Prices!A:C,2,0))</f>
        <v>8.2100000000000009</v>
      </c>
      <c r="W2043" s="13">
        <f t="shared" ref="W2043:W2049" si="1102">IF(I2043="B",(V2043+T2043)*K2043,(V2043+T2043)*K2043)</f>
        <v>-719.34880000000589</v>
      </c>
      <c r="X2043" s="13">
        <f t="shared" ref="X2043:X2049" si="1103">K2043*(V2043-U2043)</f>
        <v>799.99999999999716</v>
      </c>
      <c r="Y2043" s="43">
        <f t="shared" ref="Y2043:Y2049" si="1104">W2043/O2043</f>
        <v>-1.1060098400984099E-2</v>
      </c>
      <c r="Z2043" s="49"/>
      <c r="AA2043" s="24"/>
    </row>
    <row r="2044" spans="1:27" s="13" customFormat="1" x14ac:dyDescent="0.2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36.18</v>
      </c>
      <c r="V2044" s="13">
        <f>IF(ISNA(VLOOKUP(LOWER(F2044)&amp;H2044,Prices!A:C,2,0)),0,VLOOKUP(LOWER(F2044)&amp;H2044,Prices!A:C,2,0))</f>
        <v>36</v>
      </c>
      <c r="W2044" s="13">
        <f t="shared" si="1102"/>
        <v>-17748.431999999997</v>
      </c>
      <c r="X2044" s="13">
        <f t="shared" si="1103"/>
        <v>539.99999999999909</v>
      </c>
      <c r="Y2044" s="43">
        <f t="shared" si="1104"/>
        <v>-0.19641912350597607</v>
      </c>
      <c r="Z2044" s="49"/>
      <c r="AA2044" s="24"/>
    </row>
    <row r="2045" spans="1:27" s="13" customFormat="1" x14ac:dyDescent="0.2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47.4</v>
      </c>
      <c r="V2045" s="13">
        <f>IF(ISNA(VLOOKUP(LOWER(F2045)&amp;H2045,Prices!A:C,2,0)),0,VLOOKUP(LOWER(F2045)&amp;H2045,Prices!A:C,2,0))</f>
        <v>48.09</v>
      </c>
      <c r="W2045" s="13">
        <f t="shared" si="1102"/>
        <v>-11334.160000000003</v>
      </c>
      <c r="X2045" s="13">
        <f t="shared" si="1103"/>
        <v>-690.00000000000477</v>
      </c>
      <c r="Y2045" s="43">
        <f t="shared" si="1104"/>
        <v>-0.30799347826086965</v>
      </c>
      <c r="Z2045" s="49"/>
      <c r="AA2045" s="24"/>
    </row>
    <row r="2046" spans="1:27" s="13" customFormat="1" x14ac:dyDescent="0.2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42.88</v>
      </c>
      <c r="V2046" s="13">
        <f>IF(ISNA(VLOOKUP(LOWER(F2046)&amp;H2046,Prices!A:C,2,0)),0,VLOOKUP(LOWER(F2046)&amp;H2046,Prices!A:C,2,0))</f>
        <v>43.77</v>
      </c>
      <c r="W2046" s="13">
        <f t="shared" si="1102"/>
        <v>-5960.5283999999956</v>
      </c>
      <c r="X2046" s="13">
        <f t="shared" si="1103"/>
        <v>-1958.0000000000014</v>
      </c>
      <c r="Y2046" s="43">
        <f t="shared" si="1104"/>
        <v>-6.5904429358041569E-2</v>
      </c>
      <c r="Z2046" s="49"/>
      <c r="AA2046" s="24"/>
    </row>
    <row r="2047" spans="1:27" s="13" customFormat="1" x14ac:dyDescent="0.2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32.29</v>
      </c>
      <c r="V2047" s="13">
        <f>IF(ISNA(VLOOKUP(LOWER(F2047)&amp;H2047,Prices!A:C,2,0)),0,VLOOKUP(LOWER(F2047)&amp;H2047,Prices!A:C,2,0))</f>
        <v>32.43</v>
      </c>
      <c r="W2047" s="13">
        <f t="shared" si="1102"/>
        <v>-2006.3879999999906</v>
      </c>
      <c r="X2047" s="13">
        <f t="shared" si="1103"/>
        <v>-420.00000000000171</v>
      </c>
      <c r="Y2047" s="43">
        <f t="shared" si="1104"/>
        <v>-2.1031320754716882E-2</v>
      </c>
      <c r="Z2047" s="49"/>
      <c r="AA2047" s="24"/>
    </row>
    <row r="2048" spans="1:27" s="13" customFormat="1" x14ac:dyDescent="0.2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605.09</v>
      </c>
      <c r="V2048" s="13">
        <f>IF(ISNA(VLOOKUP(LOWER(F2048)&amp;H2048,Prices!A:C,2,0)),0,VLOOKUP(LOWER(F2048)&amp;H2048,Prices!A:C,2,0))</f>
        <v>649.63</v>
      </c>
      <c r="W2048" s="13">
        <f t="shared" si="1102"/>
        <v>-58082.104280000007</v>
      </c>
      <c r="X2048" s="13">
        <f t="shared" si="1103"/>
        <v>-13361.999999999989</v>
      </c>
      <c r="Y2048" s="43">
        <f t="shared" si="1104"/>
        <v>-0.42403743980609465</v>
      </c>
      <c r="Z2048" s="49"/>
      <c r="AA2048" s="24"/>
    </row>
    <row r="2049" spans="1:27" s="13" customFormat="1" x14ac:dyDescent="0.2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18.28</v>
      </c>
      <c r="V2049" s="13">
        <f>IF(ISNA(VLOOKUP(LOWER(F2049)&amp;H2049,Prices!A:C,2,0)),0,VLOOKUP(LOWER(F2049)&amp;H2049,Prices!A:C,2,0))</f>
        <v>18.02</v>
      </c>
      <c r="W2049" s="13">
        <f t="shared" si="1102"/>
        <v>-8158.1163999999944</v>
      </c>
      <c r="X2049" s="13">
        <f t="shared" si="1103"/>
        <v>1248.0000000000075</v>
      </c>
      <c r="Y2049" s="43">
        <f t="shared" si="1104"/>
        <v>-0.1040151519787841</v>
      </c>
      <c r="Z2049" s="49"/>
      <c r="AA2049" s="24"/>
    </row>
    <row r="2050" spans="1:27" s="13" customFormat="1" x14ac:dyDescent="0.2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32.29</v>
      </c>
      <c r="V2050" s="13">
        <f>IF(ISNA(VLOOKUP(LOWER(F2050)&amp;H2050,Prices!A:C,2,0)),0,VLOOKUP(LOWER(F2050)&amp;H2050,Prices!A:C,2,0))</f>
        <v>32.43</v>
      </c>
      <c r="W2050" s="13">
        <f t="shared" ref="W2050:W2076" si="1109">IF(I2050="B",(V2050+T2050)*K2050,(V2050+T2050)*K2050)</f>
        <v>-454.98175999999546</v>
      </c>
      <c r="X2050" s="13">
        <f t="shared" ref="X2050:X2076" si="1110">K2050*(V2050-U2050)</f>
        <v>-168.00000000000068</v>
      </c>
      <c r="Y2050" s="43">
        <f t="shared" ref="Y2050:Y2076" si="1111">W2050/O2050</f>
        <v>-1.1815252934455059E-2</v>
      </c>
      <c r="Z2050" s="49"/>
      <c r="AA2050" s="24"/>
    </row>
    <row r="2051" spans="1:27" s="13" customFormat="1" x14ac:dyDescent="0.2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42.88</v>
      </c>
      <c r="V2051" s="13">
        <f>IF(ISNA(VLOOKUP(LOWER(F2051)&amp;H2051,Prices!A:C,2,0)),0,VLOOKUP(LOWER(F2051)&amp;H2051,Prices!A:C,2,0))</f>
        <v>43.77</v>
      </c>
      <c r="W2051" s="13">
        <f t="shared" si="1109"/>
        <v>-5478.592000000006</v>
      </c>
      <c r="X2051" s="13">
        <f t="shared" si="1110"/>
        <v>-1780.0000000000011</v>
      </c>
      <c r="Y2051" s="43">
        <f t="shared" si="1111"/>
        <v>-6.6681986368062385E-2</v>
      </c>
      <c r="Z2051" s="49"/>
      <c r="AA2051" s="24"/>
    </row>
    <row r="2052" spans="1:27" s="13" customFormat="1" x14ac:dyDescent="0.2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36.18</v>
      </c>
      <c r="V2052" s="13">
        <f>IF(ISNA(VLOOKUP(LOWER(F2052)&amp;H2052,Prices!A:C,2,0)),0,VLOOKUP(LOWER(F2052)&amp;H2052,Prices!A:C,2,0))</f>
        <v>36</v>
      </c>
      <c r="W2052" s="13">
        <f t="shared" si="1109"/>
        <v>-12671.279999999995</v>
      </c>
      <c r="X2052" s="13">
        <f t="shared" si="1110"/>
        <v>359.99999999999943</v>
      </c>
      <c r="Y2052" s="43">
        <f t="shared" si="1111"/>
        <v>-0.21332121212121205</v>
      </c>
      <c r="Z2052" s="49"/>
      <c r="AA2052" s="24"/>
    </row>
    <row r="2053" spans="1:27" s="13" customFormat="1" x14ac:dyDescent="0.2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15.59</v>
      </c>
      <c r="W2053" s="13">
        <f t="shared" si="1109"/>
        <v>1898.6015599999992</v>
      </c>
      <c r="X2053" s="13">
        <f t="shared" si="1110"/>
        <v>-84.000000000000696</v>
      </c>
      <c r="Y2053" s="43">
        <f t="shared" si="1111"/>
        <v>9.530175484389114E-2</v>
      </c>
      <c r="Z2053" s="49"/>
      <c r="AA2053" s="24"/>
    </row>
    <row r="2054" spans="1:27" s="13" customFormat="1" x14ac:dyDescent="0.2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47.4</v>
      </c>
      <c r="V2054" s="13">
        <f>IF(ISNA(VLOOKUP(LOWER(F2054)&amp;H2054,Prices!A:C,2,0)),0,VLOOKUP(LOWER(F2054)&amp;H2054,Prices!A:C,2,0))</f>
        <v>48.09</v>
      </c>
      <c r="W2054" s="13">
        <f t="shared" si="1109"/>
        <v>13412.104200000007</v>
      </c>
      <c r="X2054" s="13">
        <f t="shared" si="1110"/>
        <v>759.00000000000534</v>
      </c>
      <c r="Y2054" s="43">
        <f t="shared" si="1111"/>
        <v>0.33972755642240199</v>
      </c>
      <c r="Z2054" s="49"/>
      <c r="AA2054" s="24"/>
    </row>
    <row r="2055" spans="1:27" s="13" customFormat="1" x14ac:dyDescent="0.2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15.59</v>
      </c>
      <c r="W2055" s="13">
        <f t="shared" si="1109"/>
        <v>3474.5057999999999</v>
      </c>
      <c r="X2055" s="13">
        <f t="shared" si="1110"/>
        <v>-162.00000000000134</v>
      </c>
      <c r="Y2055" s="43">
        <f t="shared" si="1111"/>
        <v>8.9989790209790213E-2</v>
      </c>
      <c r="Z2055" s="49"/>
      <c r="AA2055" s="24"/>
    </row>
    <row r="2056" spans="1:27" s="13" customFormat="1" x14ac:dyDescent="0.2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605.09</v>
      </c>
      <c r="V2056" s="13">
        <f>IF(ISNA(VLOOKUP(LOWER(F2056)&amp;H2056,Prices!A:C,2,0)),0,VLOOKUP(LOWER(F2056)&amp;H2056,Prices!A:C,2,0))</f>
        <v>649.63</v>
      </c>
      <c r="W2056" s="13">
        <f t="shared" si="1109"/>
        <v>20037.118479999997</v>
      </c>
      <c r="X2056" s="13">
        <f t="shared" si="1110"/>
        <v>4453.9999999999964</v>
      </c>
      <c r="Y2056" s="43">
        <f t="shared" si="1111"/>
        <v>0.4461020233324427</v>
      </c>
      <c r="Z2056" s="49"/>
      <c r="AA2056" s="24"/>
    </row>
    <row r="2057" spans="1:27" s="13" customFormat="1" x14ac:dyDescent="0.2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42.88</v>
      </c>
      <c r="V2057" s="13">
        <f>IF(ISNA(VLOOKUP(LOWER(F2057)&amp;H2057,Prices!A:C,2,0)),0,VLOOKUP(LOWER(F2057)&amp;H2057,Prices!A:C,2,0))</f>
        <v>43.77</v>
      </c>
      <c r="W2057" s="13">
        <f t="shared" si="1109"/>
        <v>1993.0000000000036</v>
      </c>
      <c r="X2057" s="13">
        <f t="shared" si="1110"/>
        <v>534.00000000000034</v>
      </c>
      <c r="Y2057" s="43">
        <f t="shared" si="1111"/>
        <v>8.2138147049126434E-2</v>
      </c>
      <c r="Z2057" s="49"/>
      <c r="AA2057" s="24"/>
    </row>
    <row r="2058" spans="1:27" s="13" customFormat="1" x14ac:dyDescent="0.2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42.88</v>
      </c>
      <c r="V2058" s="13">
        <f>IF(ISNA(VLOOKUP(LOWER(F2058)&amp;H2058,Prices!A:C,2,0)),0,VLOOKUP(LOWER(F2058)&amp;H2058,Prices!A:C,2,0))</f>
        <v>43.77</v>
      </c>
      <c r="W2058" s="13">
        <f t="shared" si="1109"/>
        <v>1951.0000000000034</v>
      </c>
      <c r="X2058" s="13">
        <f t="shared" si="1110"/>
        <v>534.00000000000034</v>
      </c>
      <c r="Y2058" s="43">
        <f t="shared" si="1111"/>
        <v>8.0268246523492279E-2</v>
      </c>
      <c r="Z2058" s="49"/>
      <c r="AA2058" s="24"/>
    </row>
    <row r="2059" spans="1:27" s="13" customFormat="1" x14ac:dyDescent="0.2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47.4</v>
      </c>
      <c r="V2059" s="13">
        <f>IF(ISNA(VLOOKUP(LOWER(F2059)&amp;H2059,Prices!A:C,2,0)),0,VLOOKUP(LOWER(F2059)&amp;H2059,Prices!A:C,2,0))</f>
        <v>48.09</v>
      </c>
      <c r="W2059" s="13">
        <f t="shared" si="1109"/>
        <v>7261.0000000000045</v>
      </c>
      <c r="X2059" s="13">
        <f t="shared" si="1110"/>
        <v>414.0000000000029</v>
      </c>
      <c r="Y2059" s="43">
        <f t="shared" si="1111"/>
        <v>0.33634426533259243</v>
      </c>
      <c r="Z2059" s="49"/>
      <c r="AA2059" s="24"/>
    </row>
    <row r="2060" spans="1:27" s="13" customFormat="1" x14ac:dyDescent="0.2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42.88</v>
      </c>
      <c r="V2060" s="13">
        <f>IF(ISNA(VLOOKUP(LOWER(F2060)&amp;H2060,Prices!A:C,2,0)),0,VLOOKUP(LOWER(F2060)&amp;H2060,Prices!A:C,2,0))</f>
        <v>43.77</v>
      </c>
      <c r="W2060" s="13">
        <f t="shared" si="1109"/>
        <v>1605.0000000000005</v>
      </c>
      <c r="X2060" s="13">
        <f t="shared" si="1110"/>
        <v>445.00000000000028</v>
      </c>
      <c r="Y2060" s="43">
        <f t="shared" si="1111"/>
        <v>7.9161528976572151E-2</v>
      </c>
      <c r="Z2060" s="49"/>
      <c r="AA2060" s="24"/>
    </row>
    <row r="2061" spans="1:27" s="13" customFormat="1" x14ac:dyDescent="0.2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47.4</v>
      </c>
      <c r="V2061" s="13">
        <f>IF(ISNA(VLOOKUP(LOWER(F2061)&amp;H2061,Prices!A:C,2,0)),0,VLOOKUP(LOWER(F2061)&amp;H2061,Prices!A:C,2,0))</f>
        <v>48.09</v>
      </c>
      <c r="W2061" s="13">
        <f t="shared" si="1109"/>
        <v>7159.0000000000036</v>
      </c>
      <c r="X2061" s="13">
        <f t="shared" si="1110"/>
        <v>414.0000000000029</v>
      </c>
      <c r="Y2061" s="43">
        <f t="shared" si="1111"/>
        <v>0.33005993545412649</v>
      </c>
      <c r="Z2061" s="49"/>
      <c r="AA2061" s="24"/>
    </row>
    <row r="2062" spans="1:27" s="13" customFormat="1" x14ac:dyDescent="0.2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47.4</v>
      </c>
      <c r="V2062" s="13">
        <f>IF(ISNA(VLOOKUP(LOWER(F2062)&amp;H2062,Prices!A:C,2,0)),0,VLOOKUP(LOWER(F2062)&amp;H2062,Prices!A:C,2,0))</f>
        <v>48.09</v>
      </c>
      <c r="W2062" s="13">
        <f t="shared" si="1109"/>
        <v>7189.0000000000018</v>
      </c>
      <c r="X2062" s="13">
        <f t="shared" si="1110"/>
        <v>414.0000000000029</v>
      </c>
      <c r="Y2062" s="43">
        <f t="shared" si="1111"/>
        <v>0.33190212373037864</v>
      </c>
      <c r="Z2062" s="49"/>
      <c r="AA2062" s="24"/>
    </row>
    <row r="2063" spans="1:27" s="13" customFormat="1" x14ac:dyDescent="0.2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47.4</v>
      </c>
      <c r="V2063" s="13">
        <f>IF(ISNA(VLOOKUP(LOWER(F2063)&amp;H2063,Prices!A:C,2,0)),0,VLOOKUP(LOWER(F2063)&amp;H2063,Prices!A:C,2,0))</f>
        <v>48.09</v>
      </c>
      <c r="W2063" s="13">
        <f t="shared" si="1109"/>
        <v>7177.0000000000036</v>
      </c>
      <c r="X2063" s="13">
        <f t="shared" si="1110"/>
        <v>414.0000000000029</v>
      </c>
      <c r="Y2063" s="43">
        <f t="shared" si="1111"/>
        <v>0.33116463639719468</v>
      </c>
      <c r="Z2063" s="49"/>
      <c r="AA2063" s="24"/>
    </row>
    <row r="2064" spans="1:27" s="13" customFormat="1" x14ac:dyDescent="0.2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47.4</v>
      </c>
      <c r="V2064" s="13">
        <f>IF(ISNA(VLOOKUP(LOWER(F2064)&amp;H2064,Prices!A:C,2,0)),0,VLOOKUP(LOWER(F2064)&amp;H2064,Prices!A:C,2,0))</f>
        <v>48.09</v>
      </c>
      <c r="W2064" s="13">
        <f t="shared" si="1109"/>
        <v>7141.0000000000027</v>
      </c>
      <c r="X2064" s="13">
        <f t="shared" si="1110"/>
        <v>414.0000000000029</v>
      </c>
      <c r="Y2064" s="43">
        <f t="shared" si="1111"/>
        <v>0.32895706651925571</v>
      </c>
      <c r="Z2064" s="49"/>
      <c r="AA2064" s="24"/>
    </row>
    <row r="2065" spans="1:27" s="13" customFormat="1" x14ac:dyDescent="0.2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42.88</v>
      </c>
      <c r="V2065" s="13">
        <f>IF(ISNA(VLOOKUP(LOWER(F2065)&amp;H2065,Prices!A:C,2,0)),0,VLOOKUP(LOWER(F2065)&amp;H2065,Prices!A:C,2,0))</f>
        <v>43.77</v>
      </c>
      <c r="W2065" s="13">
        <f t="shared" si="1109"/>
        <v>2755.6740000000027</v>
      </c>
      <c r="X2065" s="13">
        <f t="shared" si="1110"/>
        <v>801.00000000000045</v>
      </c>
      <c r="Y2065" s="43">
        <f t="shared" si="1111"/>
        <v>7.5229975429975504E-2</v>
      </c>
      <c r="Z2065" s="49"/>
      <c r="AA2065" s="24"/>
    </row>
    <row r="2066" spans="1:27" s="13" customFormat="1" x14ac:dyDescent="0.2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42.88</v>
      </c>
      <c r="V2066" s="13">
        <f>IF(ISNA(VLOOKUP(LOWER(F2066)&amp;H2066,Prices!A:C,2,0)),0,VLOOKUP(LOWER(F2066)&amp;H2066,Prices!A:C,2,0))</f>
        <v>43.77</v>
      </c>
      <c r="W2066" s="13">
        <f t="shared" si="1109"/>
        <v>2755.6740000000027</v>
      </c>
      <c r="X2066" s="13">
        <f t="shared" si="1110"/>
        <v>801.00000000000045</v>
      </c>
      <c r="Y2066" s="43">
        <f t="shared" si="1111"/>
        <v>7.5229975429975504E-2</v>
      </c>
      <c r="Z2066" s="49"/>
      <c r="AA2066" s="24"/>
    </row>
    <row r="2067" spans="1:27" s="13" customFormat="1" x14ac:dyDescent="0.2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42.88</v>
      </c>
      <c r="V2067" s="13">
        <f>IF(ISNA(VLOOKUP(LOWER(F2067)&amp;H2067,Prices!A:C,2,0)),0,VLOOKUP(LOWER(F2067)&amp;H2067,Prices!A:C,2,0))</f>
        <v>43.77</v>
      </c>
      <c r="W2067" s="13">
        <f t="shared" si="1109"/>
        <v>1227.0000000000009</v>
      </c>
      <c r="X2067" s="13">
        <f t="shared" si="1110"/>
        <v>356.00000000000023</v>
      </c>
      <c r="Y2067" s="43">
        <f t="shared" si="1111"/>
        <v>7.5387072990906911E-2</v>
      </c>
      <c r="Z2067" s="49"/>
      <c r="AA2067" s="24"/>
    </row>
    <row r="2068" spans="1:27" s="13" customFormat="1" x14ac:dyDescent="0.2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605.09</v>
      </c>
      <c r="V2068" s="13">
        <f>IF(ISNA(VLOOKUP(LOWER(F2068)&amp;H2068,Prices!A:C,2,0)),0,VLOOKUP(LOWER(F2068)&amp;H2068,Prices!A:C,2,0))</f>
        <v>649.63</v>
      </c>
      <c r="W2068" s="13">
        <f t="shared" si="1109"/>
        <v>19942.097579999994</v>
      </c>
      <c r="X2068" s="13">
        <f t="shared" si="1110"/>
        <v>4453.9999999999964</v>
      </c>
      <c r="Y2068" s="43">
        <f t="shared" si="1111"/>
        <v>0.44304942302992589</v>
      </c>
      <c r="Z2068" s="49"/>
      <c r="AA2068" s="24"/>
    </row>
    <row r="2069" spans="1:27" s="13" customFormat="1" x14ac:dyDescent="0.2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42.88</v>
      </c>
      <c r="V2069" s="13">
        <f>IF(ISNA(VLOOKUP(LOWER(F2069)&amp;H2069,Prices!A:C,2,0)),0,VLOOKUP(LOWER(F2069)&amp;H2069,Prices!A:C,2,0))</f>
        <v>43.77</v>
      </c>
      <c r="W2069" s="13">
        <f t="shared" si="1109"/>
        <v>2585.5152000000035</v>
      </c>
      <c r="X2069" s="13">
        <f t="shared" si="1110"/>
        <v>712.00000000000045</v>
      </c>
      <c r="Y2069" s="43">
        <f t="shared" si="1111"/>
        <v>7.9740784603997139E-2</v>
      </c>
      <c r="Z2069" s="49"/>
      <c r="AA2069" s="24"/>
    </row>
    <row r="2070" spans="1:27" s="13" customFormat="1" x14ac:dyDescent="0.2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605.09</v>
      </c>
      <c r="V2070" s="13">
        <f>IF(ISNA(VLOOKUP(LOWER(F2070)&amp;H2070,Prices!A:C,2,0)),0,VLOOKUP(LOWER(F2070)&amp;H2070,Prices!A:C,2,0))</f>
        <v>649.63</v>
      </c>
      <c r="W2070" s="13">
        <f t="shared" si="1109"/>
        <v>20223.159399999997</v>
      </c>
      <c r="X2070" s="13">
        <f t="shared" si="1110"/>
        <v>4453.9999999999964</v>
      </c>
      <c r="Y2070" s="43">
        <f t="shared" si="1111"/>
        <v>0.45211623966018327</v>
      </c>
      <c r="Z2070" s="49"/>
      <c r="AA2070" s="24"/>
    </row>
    <row r="2071" spans="1:27" x14ac:dyDescent="0.2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v>
      </c>
      <c r="V2071" s="30">
        <f>IF(ISNA(VLOOKUP(LOWER(F2071)&amp;H2071,Prices!A:C,2,0)),0,VLOOKUP(LOWER(F2071)&amp;H2071,Prices!A:C,2,0))</f>
        <v>16.05</v>
      </c>
      <c r="W2071" s="30">
        <f t="shared" si="1109"/>
        <v>1426.3431880000001</v>
      </c>
      <c r="X2071" s="30">
        <f t="shared" si="1110"/>
        <v>52.250000000000739</v>
      </c>
      <c r="Y2071" s="40">
        <f t="shared" si="1111"/>
        <v>9.2978318188336836E-2</v>
      </c>
    </row>
    <row r="2072" spans="1:27" s="13" customFormat="1" x14ac:dyDescent="0.2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36.18</v>
      </c>
      <c r="V2072" s="13">
        <f>IF(ISNA(VLOOKUP(LOWER(F2072)&amp;H2072,Prices!A:C,2,0)),0,VLOOKUP(LOWER(F2072)&amp;H2072,Prices!A:C,2,0))</f>
        <v>36</v>
      </c>
      <c r="W2072" s="13">
        <f t="shared" si="1109"/>
        <v>4446.9999999999991</v>
      </c>
      <c r="X2072" s="13">
        <f t="shared" si="1110"/>
        <v>-107.99999999999983</v>
      </c>
      <c r="Y2072" s="43">
        <f t="shared" si="1111"/>
        <v>0.25933053417308133</v>
      </c>
      <c r="Z2072" s="49"/>
      <c r="AA2072" s="24"/>
    </row>
    <row r="2073" spans="1:27" s="13" customFormat="1" x14ac:dyDescent="0.2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36.18</v>
      </c>
      <c r="V2073" s="13">
        <f>IF(ISNA(VLOOKUP(LOWER(F2073)&amp;H2073,Prices!A:C,2,0)),0,VLOOKUP(LOWER(F2073)&amp;H2073,Prices!A:C,2,0))</f>
        <v>36</v>
      </c>
      <c r="W2073" s="13">
        <f t="shared" si="1109"/>
        <v>4315</v>
      </c>
      <c r="X2073" s="13">
        <f t="shared" si="1110"/>
        <v>-107.99999999999983</v>
      </c>
      <c r="Y2073" s="43">
        <f t="shared" si="1111"/>
        <v>0.24971064814814814</v>
      </c>
      <c r="Z2073" s="49"/>
      <c r="AA2073" s="24"/>
    </row>
    <row r="2074" spans="1:27" s="13" customFormat="1" x14ac:dyDescent="0.2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15.59</v>
      </c>
      <c r="W2074" s="13">
        <f t="shared" si="1109"/>
        <v>3033.7517600000078</v>
      </c>
      <c r="X2074" s="13">
        <f t="shared" si="1110"/>
        <v>-156.00000000000131</v>
      </c>
      <c r="Y2074" s="43">
        <f t="shared" si="1111"/>
        <v>8.0917309292649314E-2</v>
      </c>
      <c r="Z2074" s="49"/>
      <c r="AA2074" s="24"/>
    </row>
    <row r="2075" spans="1:27" s="13" customFormat="1" x14ac:dyDescent="0.2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36.18</v>
      </c>
      <c r="V2075" s="13">
        <f>IF(ISNA(VLOOKUP(LOWER(F2075)&amp;H2075,Prices!A:C,2,0)),0,VLOOKUP(LOWER(F2075)&amp;H2075,Prices!A:C,2,0))</f>
        <v>36</v>
      </c>
      <c r="W2075" s="13">
        <f t="shared" si="1109"/>
        <v>41005.008000000009</v>
      </c>
      <c r="X2075" s="13">
        <f t="shared" si="1110"/>
        <v>-1079.9999999999982</v>
      </c>
      <c r="Y2075" s="43">
        <f t="shared" si="1111"/>
        <v>0.23436790123456797</v>
      </c>
      <c r="Z2075" s="49"/>
      <c r="AA2075" s="24"/>
    </row>
    <row r="2076" spans="1:27" s="13" customFormat="1" x14ac:dyDescent="0.2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36.18</v>
      </c>
      <c r="V2076" s="13">
        <f>IF(ISNA(VLOOKUP(LOWER(F2076)&amp;H2076,Prices!A:C,2,0)),0,VLOOKUP(LOWER(F2076)&amp;H2076,Prices!A:C,2,0))</f>
        <v>36</v>
      </c>
      <c r="W2076" s="13">
        <f t="shared" si="1109"/>
        <v>8237.0088000000032</v>
      </c>
      <c r="X2076" s="13">
        <f t="shared" si="1110"/>
        <v>-215.99999999999966</v>
      </c>
      <c r="Y2076" s="43">
        <f t="shared" si="1111"/>
        <v>0.23563934088568494</v>
      </c>
      <c r="Z2076" s="49"/>
      <c r="AA2076" s="24"/>
    </row>
    <row r="2077" spans="1:27" s="13" customFormat="1" x14ac:dyDescent="0.2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8.31</v>
      </c>
      <c r="V2077" s="13">
        <f>IF(ISNA(VLOOKUP(LOWER(F2077)&amp;H2077,Prices!A:C,2,0)),0,VLOOKUP(LOWER(F2077)&amp;H2077,Prices!A:C,2,0))</f>
        <v>8.2100000000000009</v>
      </c>
      <c r="W2077" s="13">
        <f t="shared" ref="W2077:W2092" si="1120">IF(I2077="B",(V2077+T2077)*K2077,(V2077+T2077)*K2077)</f>
        <v>-359.78600000000506</v>
      </c>
      <c r="X2077" s="13">
        <f t="shared" ref="X2077:X2092" si="1121">K2077*(V2077-U2077)</f>
        <v>299.99999999999892</v>
      </c>
      <c r="Y2077" s="43">
        <f t="shared" ref="Y2077:Y2092" si="1122">W2077/O2077</f>
        <v>-1.4806008230452883E-2</v>
      </c>
      <c r="Z2077" s="49"/>
      <c r="AA2077" s="24"/>
    </row>
    <row r="2078" spans="1:27" s="13" customFormat="1" x14ac:dyDescent="0.2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47.4</v>
      </c>
      <c r="V2078" s="13">
        <f>IF(ISNA(VLOOKUP(LOWER(F2078)&amp;H2078,Prices!A:C,2,0)),0,VLOOKUP(LOWER(F2078)&amp;H2078,Prices!A:C,2,0))</f>
        <v>48.09</v>
      </c>
      <c r="W2078" s="13">
        <f t="shared" si="1120"/>
        <v>-13423.424599999998</v>
      </c>
      <c r="X2078" s="13">
        <f t="shared" si="1121"/>
        <v>-759.00000000000534</v>
      </c>
      <c r="Y2078" s="43">
        <f t="shared" si="1122"/>
        <v>-0.3396357715760443</v>
      </c>
      <c r="Z2078" s="49"/>
      <c r="AA2078" s="24"/>
    </row>
    <row r="2079" spans="1:27" s="13" customFormat="1" x14ac:dyDescent="0.2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15.59</v>
      </c>
      <c r="W2079" s="13">
        <f t="shared" si="1120"/>
        <v>-3940.5071999999977</v>
      </c>
      <c r="X2079" s="13">
        <f t="shared" si="1121"/>
        <v>168.00000000000139</v>
      </c>
      <c r="Y2079" s="43">
        <f t="shared" si="1122"/>
        <v>-9.910732394366191E-2</v>
      </c>
      <c r="Z2079" s="49"/>
      <c r="AA2079" s="24"/>
    </row>
    <row r="2080" spans="1:27" s="13" customFormat="1" x14ac:dyDescent="0.2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605.09</v>
      </c>
      <c r="V2080" s="13">
        <f>IF(ISNA(VLOOKUP(LOWER(F2080)&amp;H2080,Prices!A:C,2,0)),0,VLOOKUP(LOWER(F2080)&amp;H2080,Prices!A:C,2,0))</f>
        <v>649.63</v>
      </c>
      <c r="W2080" s="13">
        <f t="shared" si="1120"/>
        <v>-19838.119599999998</v>
      </c>
      <c r="X2080" s="13">
        <f t="shared" si="1121"/>
        <v>-4453.9999999999964</v>
      </c>
      <c r="Y2080" s="43">
        <f t="shared" si="1122"/>
        <v>-0.43909073926516151</v>
      </c>
      <c r="Z2080" s="49"/>
      <c r="AA2080" s="24"/>
    </row>
    <row r="2081" spans="1:27" s="13" customFormat="1" x14ac:dyDescent="0.2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26.55</v>
      </c>
      <c r="V2081" s="13">
        <f>IF(ISNA(VLOOKUP(LOWER(F2081)&amp;H2081,Prices!A:C,2,0)),0,VLOOKUP(LOWER(F2081)&amp;H2081,Prices!A:C,2,0))</f>
        <v>28.1</v>
      </c>
      <c r="W2081" s="13">
        <f t="shared" si="1120"/>
        <v>-1454.9959999999999</v>
      </c>
      <c r="X2081" s="13">
        <f t="shared" si="1121"/>
        <v>-620.00000000000023</v>
      </c>
      <c r="Y2081" s="43">
        <f t="shared" si="1122"/>
        <v>-0.14846897959183672</v>
      </c>
      <c r="Z2081" s="49"/>
      <c r="AA2081" s="24"/>
    </row>
    <row r="2082" spans="1:27" s="13" customFormat="1" x14ac:dyDescent="0.2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26.55</v>
      </c>
      <c r="V2082" s="13">
        <f>IF(ISNA(VLOOKUP(LOWER(F2082)&amp;H2082,Prices!A:C,2,0)),0,VLOOKUP(LOWER(F2082)&amp;H2082,Prices!A:C,2,0))</f>
        <v>28.1</v>
      </c>
      <c r="W2082" s="13">
        <f t="shared" si="1120"/>
        <v>-7339.6824000000006</v>
      </c>
      <c r="X2082" s="13">
        <f t="shared" si="1121"/>
        <v>-3100.0000000000014</v>
      </c>
      <c r="Y2082" s="43">
        <f t="shared" si="1122"/>
        <v>-0.15003439084219133</v>
      </c>
      <c r="Z2082" s="49"/>
      <c r="AA2082" s="24"/>
    </row>
    <row r="2083" spans="1:27" s="13" customFormat="1" x14ac:dyDescent="0.2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42.88</v>
      </c>
      <c r="V2083" s="13">
        <f>IF(ISNA(VLOOKUP(LOWER(F2083)&amp;H2083,Prices!A:C,2,0)),0,VLOOKUP(LOWER(F2083)&amp;H2083,Prices!A:C,2,0))</f>
        <v>43.77</v>
      </c>
      <c r="W2083" s="13">
        <f t="shared" si="1120"/>
        <v>-7276.4320000000143</v>
      </c>
      <c r="X2083" s="13">
        <f t="shared" si="1121"/>
        <v>-1780.0000000000011</v>
      </c>
      <c r="Y2083" s="43">
        <f t="shared" si="1122"/>
        <v>-9.0547934295669666E-2</v>
      </c>
      <c r="Z2083" s="49"/>
      <c r="AA2083" s="24"/>
    </row>
    <row r="2084" spans="1:27" s="13" customFormat="1" x14ac:dyDescent="0.2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47.4</v>
      </c>
      <c r="V2084" s="13">
        <f>IF(ISNA(VLOOKUP(LOWER(F2084)&amp;H2084,Prices!A:C,2,0)),0,VLOOKUP(LOWER(F2084)&amp;H2084,Prices!A:C,2,0))</f>
        <v>48.09</v>
      </c>
      <c r="W2084" s="13">
        <f t="shared" si="1120"/>
        <v>-24645.944</v>
      </c>
      <c r="X2084" s="13">
        <f t="shared" si="1121"/>
        <v>-1380.0000000000095</v>
      </c>
      <c r="Y2084" s="43">
        <f t="shared" si="1122"/>
        <v>-0.34412097179558782</v>
      </c>
      <c r="Z2084" s="49"/>
      <c r="AA2084" s="24"/>
    </row>
    <row r="2085" spans="1:27" s="13" customFormat="1" x14ac:dyDescent="0.2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42.88</v>
      </c>
      <c r="V2085" s="13">
        <f>IF(ISNA(VLOOKUP(LOWER(F2085)&amp;H2085,Prices!A:C,2,0)),0,VLOOKUP(LOWER(F2085)&amp;H2085,Prices!A:C,2,0))</f>
        <v>43.77</v>
      </c>
      <c r="W2085" s="13">
        <f t="shared" si="1120"/>
        <v>-8135.9128000000055</v>
      </c>
      <c r="X2085" s="13">
        <f t="shared" si="1121"/>
        <v>-1958.0000000000014</v>
      </c>
      <c r="Y2085" s="43">
        <f t="shared" si="1122"/>
        <v>-9.2177023475029526E-2</v>
      </c>
      <c r="Z2085" s="49"/>
      <c r="AA2085" s="24"/>
    </row>
    <row r="2086" spans="1:27" s="13" customFormat="1" x14ac:dyDescent="0.2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36.18</v>
      </c>
      <c r="V2086" s="13">
        <f>IF(ISNA(VLOOKUP(LOWER(F2086)&amp;H2086,Prices!A:C,2,0)),0,VLOOKUP(LOWER(F2086)&amp;H2086,Prices!A:C,2,0))</f>
        <v>36</v>
      </c>
      <c r="W2086" s="13">
        <f t="shared" si="1120"/>
        <v>-21913.428000000004</v>
      </c>
      <c r="X2086" s="13">
        <f t="shared" si="1121"/>
        <v>539.99999999999909</v>
      </c>
      <c r="Y2086" s="43">
        <f t="shared" si="1122"/>
        <v>-0.25424559693699972</v>
      </c>
      <c r="Z2086" s="49"/>
      <c r="AA2086" s="24"/>
    </row>
    <row r="2087" spans="1:27" s="13" customFormat="1" x14ac:dyDescent="0.2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605.09</v>
      </c>
      <c r="V2087" s="13">
        <f>IF(ISNA(VLOOKUP(LOWER(F2087)&amp;H2087,Prices!A:C,2,0)),0,VLOOKUP(LOWER(F2087)&amp;H2087,Prices!A:C,2,0))</f>
        <v>649.63</v>
      </c>
      <c r="W2087" s="13">
        <f t="shared" si="1120"/>
        <v>-79256.599520000003</v>
      </c>
      <c r="X2087" s="13">
        <f t="shared" si="1121"/>
        <v>-17815.999999999985</v>
      </c>
      <c r="Y2087" s="43">
        <f t="shared" si="1122"/>
        <v>-0.43832735775595083</v>
      </c>
      <c r="Z2087" s="49"/>
      <c r="AA2087" s="24"/>
    </row>
    <row r="2088" spans="1:27" s="13" customFormat="1" x14ac:dyDescent="0.2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8.31</v>
      </c>
      <c r="V2088" s="13">
        <f>IF(ISNA(VLOOKUP(LOWER(F2088)&amp;H2088,Prices!A:C,2,0)),0,VLOOKUP(LOWER(F2088)&amp;H2088,Prices!A:C,2,0))</f>
        <v>8.2100000000000009</v>
      </c>
      <c r="W2088" s="13">
        <f t="shared" si="1120"/>
        <v>-428.57334000000566</v>
      </c>
      <c r="X2088" s="13">
        <f t="shared" si="1121"/>
        <v>329.99999999999881</v>
      </c>
      <c r="Y2088" s="43">
        <f t="shared" si="1122"/>
        <v>-1.6053239689853005E-2</v>
      </c>
      <c r="Z2088" s="49"/>
      <c r="AA2088" s="24"/>
    </row>
    <row r="2089" spans="1:27" s="13" customFormat="1" x14ac:dyDescent="0.2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15.59</v>
      </c>
      <c r="W2089" s="13">
        <f t="shared" si="1120"/>
        <v>-7186.4370000000035</v>
      </c>
      <c r="X2089" s="13">
        <f t="shared" si="1121"/>
        <v>300.0000000000025</v>
      </c>
      <c r="Y2089" s="43">
        <f t="shared" si="1122"/>
        <v>-0.10143171489061402</v>
      </c>
      <c r="Z2089" s="49"/>
      <c r="AA2089" s="24"/>
    </row>
    <row r="2090" spans="1:27" s="13" customFormat="1" x14ac:dyDescent="0.2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36.18</v>
      </c>
      <c r="V2090" s="13">
        <f>IF(ISNA(VLOOKUP(LOWER(F2090)&amp;H2090,Prices!A:C,2,0)),0,VLOOKUP(LOWER(F2090)&amp;H2090,Prices!A:C,2,0))</f>
        <v>36</v>
      </c>
      <c r="W2090" s="13">
        <f t="shared" si="1120"/>
        <v>-31832.063999999991</v>
      </c>
      <c r="X2090" s="13">
        <f t="shared" si="1121"/>
        <v>791.99999999999875</v>
      </c>
      <c r="Y2090" s="43">
        <f t="shared" si="1122"/>
        <v>-0.25119999999999992</v>
      </c>
      <c r="Z2090" s="49"/>
      <c r="AA2090" s="24"/>
    </row>
    <row r="2091" spans="1:27" s="13" customFormat="1" x14ac:dyDescent="0.2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47.4</v>
      </c>
      <c r="V2091" s="13">
        <f>IF(ISNA(VLOOKUP(LOWER(F2091)&amp;H2091,Prices!A:C,2,0)),0,VLOOKUP(LOWER(F2091)&amp;H2091,Prices!A:C,2,0))</f>
        <v>48.09</v>
      </c>
      <c r="W2091" s="13">
        <f t="shared" si="1120"/>
        <v>-37028.843999999997</v>
      </c>
      <c r="X2091" s="13">
        <f t="shared" si="1121"/>
        <v>-2070.0000000000146</v>
      </c>
      <c r="Y2091" s="43">
        <f t="shared" si="1122"/>
        <v>-0.34487141659681475</v>
      </c>
      <c r="Z2091" s="49"/>
      <c r="AA2091" s="24"/>
    </row>
    <row r="2092" spans="1:27" s="13" customFormat="1" x14ac:dyDescent="0.2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26.55</v>
      </c>
      <c r="V2092" s="13">
        <f>IF(ISNA(VLOOKUP(LOWER(F2092)&amp;H2092,Prices!A:C,2,0)),0,VLOOKUP(LOWER(F2092)&amp;H2092,Prices!A:C,2,0))</f>
        <v>28.1</v>
      </c>
      <c r="W2092" s="13">
        <f t="shared" si="1120"/>
        <v>19473.380000000019</v>
      </c>
      <c r="X2092" s="13">
        <f t="shared" si="1121"/>
        <v>7750.0000000000036</v>
      </c>
      <c r="Y2092" s="43">
        <f t="shared" si="1122"/>
        <v>0.16093702479338859</v>
      </c>
      <c r="Z2092" s="49" t="s">
        <v>4189</v>
      </c>
      <c r="AA2092" s="24"/>
    </row>
    <row r="2093" spans="1:27" s="13" customFormat="1" x14ac:dyDescent="0.2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32.29</v>
      </c>
      <c r="V2093" s="13">
        <f>IF(ISNA(VLOOKUP(LOWER(F2093)&amp;H2093,Prices!A:C,2,0)),0,VLOOKUP(LOWER(F2093)&amp;H2093,Prices!A:C,2,0))</f>
        <v>32.43</v>
      </c>
      <c r="W2093" s="13">
        <f t="shared" ref="W2093:W2096" si="1127">IF(I2093="B",(V2093+T2093)*K2093,(V2093+T2093)*K2093)</f>
        <v>914.49472000000185</v>
      </c>
      <c r="X2093" s="13">
        <f t="shared" ref="X2093:X2096" si="1128">K2093*(V2093-U2093)</f>
        <v>112.00000000000045</v>
      </c>
      <c r="Y2093" s="43">
        <f t="shared" ref="Y2093:Y2096" si="1129">W2093/O2093</f>
        <v>3.6544705882353014E-2</v>
      </c>
      <c r="Z2093" s="49"/>
      <c r="AA2093" s="24"/>
    </row>
    <row r="2094" spans="1:27" s="13" customFormat="1" x14ac:dyDescent="0.2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9.68</v>
      </c>
      <c r="V2094" s="13">
        <f>IF(ISNA(VLOOKUP(LOWER(F2094)&amp;H2094,Prices!A:C,2,0)),0,VLOOKUP(LOWER(F2094)&amp;H2094,Prices!A:C,2,0))</f>
        <v>9.67</v>
      </c>
      <c r="W2094" s="13">
        <f t="shared" si="1127"/>
        <v>-755.20839999999896</v>
      </c>
      <c r="X2094" s="13">
        <f t="shared" si="1128"/>
        <v>-9.9999999999997868</v>
      </c>
      <c r="Y2094" s="43">
        <f t="shared" si="1129"/>
        <v>-7.2476813819577629E-2</v>
      </c>
      <c r="Z2094" s="49" t="s">
        <v>4188</v>
      </c>
      <c r="AA2094" s="24"/>
    </row>
    <row r="2095" spans="1:27" s="13" customFormat="1" x14ac:dyDescent="0.2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61.39</v>
      </c>
      <c r="V2095" s="13">
        <f>IF(ISNA(VLOOKUP(LOWER(F2095)&amp;H2095,Prices!A:C,2,0)),0,VLOOKUP(LOWER(F2095)&amp;H2095,Prices!A:C,2,0))</f>
        <v>63.93</v>
      </c>
      <c r="W2095" s="13">
        <f t="shared" si="1127"/>
        <v>2119.7867799999999</v>
      </c>
      <c r="X2095" s="13">
        <f t="shared" si="1128"/>
        <v>507.99999999999983</v>
      </c>
      <c r="Y2095" s="43">
        <f t="shared" si="1129"/>
        <v>0.19883564205984428</v>
      </c>
      <c r="Z2095" s="49" t="s">
        <v>4188</v>
      </c>
      <c r="AA2095" s="24"/>
    </row>
    <row r="2096" spans="1:27" s="13" customFormat="1" x14ac:dyDescent="0.2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10.64</v>
      </c>
      <c r="V2096" s="13">
        <f>IF(ISNA(VLOOKUP(LOWER(F2096)&amp;H2096,Prices!A:C,2,0)),0,VLOOKUP(LOWER(F2096)&amp;H2096,Prices!A:C,2,0))</f>
        <v>10.64</v>
      </c>
      <c r="W2096" s="13">
        <f t="shared" si="1127"/>
        <v>-145.21559999999846</v>
      </c>
      <c r="X2096" s="13">
        <f t="shared" si="1128"/>
        <v>0</v>
      </c>
      <c r="Y2096" s="43">
        <f t="shared" si="1129"/>
        <v>-1.3470834879406165E-2</v>
      </c>
      <c r="Z2096" s="49"/>
      <c r="AA2096" s="24"/>
    </row>
    <row r="2097" spans="1:27" s="13" customFormat="1" x14ac:dyDescent="0.2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26.55</v>
      </c>
      <c r="V2097" s="13">
        <f>IF(ISNA(VLOOKUP(LOWER(F2097)&amp;H2097,Prices!A:C,2,0)),0,VLOOKUP(LOWER(F2097)&amp;H2097,Prices!A:C,2,0))</f>
        <v>28.1</v>
      </c>
      <c r="W2097" s="13">
        <f t="shared" ref="W2097:W2098" si="1134">IF(I2097="B",(V2097+T2097)*K2097,(V2097+T2097)*K2097)</f>
        <v>-9301.6097999999947</v>
      </c>
      <c r="X2097" s="13">
        <f t="shared" ref="X2097:X2098" si="1135">K2097*(V2097-U2097)</f>
        <v>-4650.0000000000018</v>
      </c>
      <c r="Y2097" s="43">
        <f t="shared" ref="Y2097:Y2098" si="1136">W2097/O2097</f>
        <v>-0.12387281662005586</v>
      </c>
      <c r="Z2097" s="49"/>
      <c r="AA2097" s="24"/>
    </row>
    <row r="2098" spans="1:27" s="13" customFormat="1" x14ac:dyDescent="0.2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15.59</v>
      </c>
      <c r="W2098" s="13">
        <f t="shared" si="1134"/>
        <v>727.96835999999769</v>
      </c>
      <c r="X2098" s="13">
        <f t="shared" si="1135"/>
        <v>84.000000000000696</v>
      </c>
      <c r="Y2098" s="43">
        <f t="shared" si="1136"/>
        <v>3.2236664600123893E-2</v>
      </c>
      <c r="Z2098" s="49"/>
      <c r="AA2098" s="24"/>
    </row>
    <row r="2099" spans="1:27" s="13" customFormat="1" x14ac:dyDescent="0.2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8.31</v>
      </c>
      <c r="V2099" s="13">
        <f>IF(ISNA(VLOOKUP(LOWER(F2099)&amp;H2099,Prices!A:C,2,0)),0,VLOOKUP(LOWER(F2099)&amp;H2099,Prices!A:C,2,0))</f>
        <v>8.2100000000000009</v>
      </c>
      <c r="W2099" s="13">
        <f t="shared" ref="W2099" si="1139">IF(I2099="B",(V2099+T2099)*K2099,(V2099+T2099)*K2099)</f>
        <v>133.34791999999993</v>
      </c>
      <c r="X2099" s="13">
        <f t="shared" ref="X2099" si="1140">K2099*(V2099-U2099)</f>
        <v>29.999999999999893</v>
      </c>
      <c r="Y2099" s="43">
        <f t="shared" ref="Y2099" si="1141">W2099/O2099</f>
        <v>5.1208878648233459E-2</v>
      </c>
      <c r="Z2099" s="49"/>
      <c r="AA2099" s="24"/>
    </row>
    <row r="2100" spans="1:27" s="13" customFormat="1" x14ac:dyDescent="0.2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61.39</v>
      </c>
      <c r="V2100" s="13">
        <f>IF(ISNA(VLOOKUP(LOWER(F2100)&amp;H2100,Prices!A:C,2,0)),0,VLOOKUP(LOWER(F2100)&amp;H2100,Prices!A:C,2,0))</f>
        <v>63.93</v>
      </c>
      <c r="W2100" s="13">
        <f t="shared" ref="W2100:W2102" si="1146">IF(I2100="B",(V2100+T2100)*K2100,(V2100+T2100)*K2100)</f>
        <v>7649.8395400000018</v>
      </c>
      <c r="X2100" s="13">
        <f t="shared" ref="X2100:X2102" si="1147">K2100*(V2100-U2100)</f>
        <v>1777.9999999999993</v>
      </c>
      <c r="Y2100" s="43">
        <f t="shared" ref="Y2100:Y2102" si="1148">W2100/O2100</f>
        <v>0.20623404793357242</v>
      </c>
      <c r="Z2100" s="49"/>
      <c r="AA2100" s="24"/>
    </row>
    <row r="2101" spans="1:27" s="13" customFormat="1" x14ac:dyDescent="0.2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61.39</v>
      </c>
      <c r="V2101" s="13">
        <f>IF(ISNA(VLOOKUP(LOWER(F2101)&amp;H2101,Prices!A:C,2,0)),0,VLOOKUP(LOWER(F2101)&amp;H2101,Prices!A:C,2,0))</f>
        <v>63.93</v>
      </c>
      <c r="W2101" s="13">
        <f t="shared" si="1146"/>
        <v>7474.8010400000003</v>
      </c>
      <c r="X2101" s="13">
        <f t="shared" si="1147"/>
        <v>1777.9999999999993</v>
      </c>
      <c r="Y2101" s="43">
        <f t="shared" si="1148"/>
        <v>0.20056888054094665</v>
      </c>
      <c r="Z2101" s="49"/>
      <c r="AA2101" s="24"/>
    </row>
    <row r="2102" spans="1:27" s="13" customFormat="1" x14ac:dyDescent="0.2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61.39</v>
      </c>
      <c r="V2102" s="13">
        <f>IF(ISNA(VLOOKUP(LOWER(F2102)&amp;H2102,Prices!A:C,2,0)),0,VLOOKUP(LOWER(F2102)&amp;H2102,Prices!A:C,2,0))</f>
        <v>63.93</v>
      </c>
      <c r="W2102" s="13">
        <f t="shared" si="1146"/>
        <v>7467.7995000000028</v>
      </c>
      <c r="X2102" s="13">
        <f t="shared" si="1147"/>
        <v>1777.9999999999993</v>
      </c>
      <c r="Y2102" s="43">
        <f t="shared" si="1148"/>
        <v>0.20034338028169021</v>
      </c>
      <c r="Z2102" s="49"/>
      <c r="AA2102" s="24"/>
    </row>
    <row r="2103" spans="1:27" s="13" customFormat="1" x14ac:dyDescent="0.2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9.68</v>
      </c>
      <c r="V2103" s="13">
        <f>IF(ISNA(VLOOKUP(LOWER(F2103)&amp;H2103,Prices!A:C,2,0)),0,VLOOKUP(LOWER(F2103)&amp;H2103,Prices!A:C,2,0))</f>
        <v>9.67</v>
      </c>
      <c r="W2103" s="13">
        <f t="shared" ref="W2103:W2111" si="1153">IF(I2103="B",(V2103+T2103)*K2103,(V2103+T2103)*K2103)</f>
        <v>-2571.3082799999956</v>
      </c>
      <c r="X2103" s="13">
        <f t="shared" ref="X2103:X2111" si="1154">K2103*(V2103-U2103)</f>
        <v>-26.999999999999424</v>
      </c>
      <c r="Y2103" s="43">
        <f t="shared" ref="Y2103:Y2111" si="1155">W2103/O2103</f>
        <v>-8.9673860640301181E-2</v>
      </c>
      <c r="Z2103" s="49"/>
      <c r="AA2103" s="24"/>
    </row>
    <row r="2104" spans="1:27" s="13" customFormat="1" x14ac:dyDescent="0.2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10.64</v>
      </c>
      <c r="V2104" s="13">
        <f>IF(ISNA(VLOOKUP(LOWER(F2104)&amp;H2104,Prices!A:C,2,0)),0,VLOOKUP(LOWER(F2104)&amp;H2104,Prices!A:C,2,0))</f>
        <v>10.64</v>
      </c>
      <c r="W2104" s="13">
        <f t="shared" si="1153"/>
        <v>-307.08839999999958</v>
      </c>
      <c r="X2104" s="13">
        <f t="shared" si="1154"/>
        <v>0</v>
      </c>
      <c r="Y2104" s="43">
        <f t="shared" si="1155"/>
        <v>-9.530986964618236E-3</v>
      </c>
      <c r="Z2104" s="49"/>
      <c r="AA2104" s="24"/>
    </row>
    <row r="2105" spans="1:27" s="13" customFormat="1" x14ac:dyDescent="0.2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9.68</v>
      </c>
      <c r="V2105" s="13">
        <f>IF(ISNA(VLOOKUP(LOWER(F2105)&amp;H2105,Prices!A:C,2,0)),0,VLOOKUP(LOWER(F2105)&amp;H2105,Prices!A:C,2,0))</f>
        <v>9.67</v>
      </c>
      <c r="W2105" s="13">
        <f t="shared" si="1153"/>
        <v>-1885.4244000000015</v>
      </c>
      <c r="X2105" s="13">
        <f t="shared" si="1154"/>
        <v>-19.999999999999574</v>
      </c>
      <c r="Y2105" s="43">
        <f t="shared" si="1155"/>
        <v>-8.8851291234684326E-2</v>
      </c>
      <c r="Z2105" s="49"/>
      <c r="AA2105" s="24"/>
    </row>
    <row r="2106" spans="1:27" s="13" customFormat="1" x14ac:dyDescent="0.2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605.09</v>
      </c>
      <c r="V2106" s="13">
        <f>IF(ISNA(VLOOKUP(LOWER(F2106)&amp;H2106,Prices!A:C,2,0)),0,VLOOKUP(LOWER(F2106)&amp;H2106,Prices!A:C,2,0))</f>
        <v>649.63</v>
      </c>
      <c r="W2106" s="13">
        <f t="shared" si="1153"/>
        <v>17352.528000000006</v>
      </c>
      <c r="X2106" s="13">
        <f t="shared" si="1154"/>
        <v>4453.9999999999964</v>
      </c>
      <c r="Y2106" s="43">
        <f t="shared" si="1155"/>
        <v>0.36454890756302533</v>
      </c>
      <c r="Z2106" s="49"/>
      <c r="AA2106" s="24"/>
    </row>
    <row r="2107" spans="1:27" s="13" customFormat="1" x14ac:dyDescent="0.2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9.68</v>
      </c>
      <c r="V2107" s="13">
        <f>IF(ISNA(VLOOKUP(LOWER(F2107)&amp;H2107,Prices!A:C,2,0)),0,VLOOKUP(LOWER(F2107)&amp;H2107,Prices!A:C,2,0))</f>
        <v>9.67</v>
      </c>
      <c r="W2107" s="13">
        <f t="shared" si="1153"/>
        <v>-3708.685379999999</v>
      </c>
      <c r="X2107" s="13">
        <f t="shared" si="1154"/>
        <v>-36.999999999999211</v>
      </c>
      <c r="Y2107" s="43">
        <f t="shared" si="1155"/>
        <v>-9.3940712277413282E-2</v>
      </c>
      <c r="Z2107" s="49"/>
      <c r="AA2107" s="24"/>
    </row>
    <row r="2108" spans="1:27" s="13" customFormat="1" x14ac:dyDescent="0.2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10.64</v>
      </c>
      <c r="V2108" s="13">
        <f>IF(ISNA(VLOOKUP(LOWER(F2108)&amp;H2108,Prices!A:C,2,0)),0,VLOOKUP(LOWER(F2108)&amp;H2108,Prices!A:C,2,0))</f>
        <v>10.64</v>
      </c>
      <c r="W2108" s="13">
        <f t="shared" si="1153"/>
        <v>-600.79120000000023</v>
      </c>
      <c r="X2108" s="13">
        <f t="shared" si="1154"/>
        <v>0</v>
      </c>
      <c r="Y2108" s="43">
        <f t="shared" si="1155"/>
        <v>-1.503481481481482E-2</v>
      </c>
      <c r="Z2108" s="49"/>
      <c r="AA2108" s="24"/>
    </row>
    <row r="2109" spans="1:27" s="13" customFormat="1" x14ac:dyDescent="0.2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28.15</v>
      </c>
      <c r="V2109" s="13">
        <f>IF(ISNA(VLOOKUP(LOWER(F2109)&amp;H2109,Prices!A:C,2,0)),0,VLOOKUP(LOWER(F2109)&amp;H2109,Prices!A:C,2,0))</f>
        <v>28.72</v>
      </c>
      <c r="W2109" s="13">
        <f t="shared" si="1153"/>
        <v>3576.3110999999963</v>
      </c>
      <c r="X2109" s="13">
        <f t="shared" si="1154"/>
        <v>855.00000000000045</v>
      </c>
      <c r="Y2109" s="43">
        <f t="shared" si="1155"/>
        <v>9.0550983668818738E-2</v>
      </c>
      <c r="Z2109" s="49"/>
      <c r="AA2109" s="24"/>
    </row>
    <row r="2110" spans="1:27" s="13" customFormat="1" x14ac:dyDescent="0.2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10.64</v>
      </c>
      <c r="V2110" s="13">
        <f>IF(ISNA(VLOOKUP(LOWER(F2110)&amp;H2110,Prices!A:C,2,0)),0,VLOOKUP(LOWER(F2110)&amp;H2110,Prices!A:C,2,0))</f>
        <v>10.64</v>
      </c>
      <c r="W2110" s="13">
        <f t="shared" si="1153"/>
        <v>-600.79120000000023</v>
      </c>
      <c r="X2110" s="13">
        <f t="shared" si="1154"/>
        <v>0</v>
      </c>
      <c r="Y2110" s="43">
        <f t="shared" si="1155"/>
        <v>-1.503481481481482E-2</v>
      </c>
      <c r="Z2110" s="49"/>
      <c r="AA2110" s="24"/>
    </row>
    <row r="2111" spans="1:27" s="13" customFormat="1" x14ac:dyDescent="0.2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2.827</v>
      </c>
      <c r="V2111" s="13">
        <f>IF(ISNA(VLOOKUP(LOWER(F2111)&amp;H2111,Prices!A:C,2,0)),0,VLOOKUP(LOWER(F2111)&amp;H2111,Prices!A:C,2,0))</f>
        <v>2.8730000000000002</v>
      </c>
      <c r="W2111" s="13">
        <f t="shared" si="1153"/>
        <v>14.69999999999998</v>
      </c>
      <c r="X2111" s="13">
        <f t="shared" si="1154"/>
        <v>4.6000000000000263</v>
      </c>
      <c r="Y2111" s="43">
        <f t="shared" si="1155"/>
        <v>5.4932735426008891E-2</v>
      </c>
      <c r="Z2111" s="49"/>
      <c r="AA2111" s="24"/>
    </row>
    <row r="2112" spans="1:27" s="13" customFormat="1" x14ac:dyDescent="0.2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2.827</v>
      </c>
      <c r="V2112" s="13">
        <f>IF(ISNA(VLOOKUP(LOWER(F2112)&amp;H2112,Prices!A:C,2,0)),0,VLOOKUP(LOWER(F2112)&amp;H2112,Prices!A:C,2,0))</f>
        <v>2.8730000000000002</v>
      </c>
      <c r="W2112" s="13">
        <f t="shared" ref="W2112:W2121" si="1160">IF(I2112="B",(V2112+T2112)*K2112,(V2112+T2112)*K2112)</f>
        <v>2656.0287200000016</v>
      </c>
      <c r="X2112" s="13">
        <f t="shared" ref="X2112:X2121" si="1161">K2112*(V2112-U2112)</f>
        <v>680.80000000000393</v>
      </c>
      <c r="Y2112" s="43">
        <f t="shared" ref="Y2112:Y2121" si="1162">W2112/O2112</f>
        <v>6.6639955440029749E-2</v>
      </c>
      <c r="Z2112" s="49"/>
      <c r="AA2112" s="24"/>
    </row>
    <row r="2113" spans="1:27" s="13" customFormat="1" x14ac:dyDescent="0.2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9.68</v>
      </c>
      <c r="V2113" s="13">
        <f>IF(ISNA(VLOOKUP(LOWER(F2113)&amp;H2113,Prices!A:C,2,0)),0,VLOOKUP(LOWER(F2113)&amp;H2113,Prices!A:C,2,0))</f>
        <v>9.67</v>
      </c>
      <c r="W2113" s="13">
        <f t="shared" si="1160"/>
        <v>-2706.6776800000039</v>
      </c>
      <c r="X2113" s="13">
        <f t="shared" si="1161"/>
        <v>-37.99999999999919</v>
      </c>
      <c r="Y2113" s="43">
        <f t="shared" si="1162"/>
        <v>-6.8620770712909535E-2</v>
      </c>
      <c r="Z2113" s="49"/>
      <c r="AA2113" s="24"/>
    </row>
    <row r="2114" spans="1:27" s="13" customFormat="1" x14ac:dyDescent="0.2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10.64</v>
      </c>
      <c r="V2114" s="13">
        <f>IF(ISNA(VLOOKUP(LOWER(F2114)&amp;H2114,Prices!A:C,2,0)),0,VLOOKUP(LOWER(F2114)&amp;H2114,Prices!A:C,2,0))</f>
        <v>10.64</v>
      </c>
      <c r="W2114" s="13">
        <f t="shared" si="1160"/>
        <v>139.37160000000671</v>
      </c>
      <c r="X2114" s="13">
        <f t="shared" si="1161"/>
        <v>0</v>
      </c>
      <c r="Y2114" s="43">
        <f t="shared" si="1162"/>
        <v>3.5535849056605485E-3</v>
      </c>
      <c r="Z2114" s="49"/>
      <c r="AA2114" s="24"/>
    </row>
    <row r="2115" spans="1:27" s="13" customFormat="1" x14ac:dyDescent="0.2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15.59</v>
      </c>
      <c r="W2115" s="13">
        <f t="shared" si="1160"/>
        <v>-808.75050000000397</v>
      </c>
      <c r="X2115" s="13">
        <f t="shared" si="1161"/>
        <v>-150.00000000000125</v>
      </c>
      <c r="Y2115" s="43">
        <f t="shared" si="1162"/>
        <v>-2.0333136392206259E-2</v>
      </c>
      <c r="Z2115" s="49"/>
      <c r="AA2115" s="24"/>
    </row>
    <row r="2116" spans="1:27" s="13" customFormat="1" x14ac:dyDescent="0.2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28.15</v>
      </c>
      <c r="V2116" s="13">
        <f>IF(ISNA(VLOOKUP(LOWER(F2116)&amp;H2116,Prices!A:C,2,0)),0,VLOOKUP(LOWER(F2116)&amp;H2116,Prices!A:C,2,0))</f>
        <v>28.72</v>
      </c>
      <c r="W2116" s="13">
        <f t="shared" si="1160"/>
        <v>3696.3374999999987</v>
      </c>
      <c r="X2116" s="13">
        <f t="shared" si="1161"/>
        <v>855.00000000000045</v>
      </c>
      <c r="Y2116" s="43">
        <f t="shared" si="1162"/>
        <v>9.3875238095238067E-2</v>
      </c>
      <c r="Z2116" s="49"/>
      <c r="AA2116" s="24"/>
    </row>
    <row r="2117" spans="1:27" s="13" customFormat="1" x14ac:dyDescent="0.2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2.827</v>
      </c>
      <c r="V2117" s="13">
        <f>IF(ISNA(VLOOKUP(LOWER(F2117)&amp;H2117,Prices!A:C,2,0)),0,VLOOKUP(LOWER(F2117)&amp;H2117,Prices!A:C,2,0))</f>
        <v>2.8730000000000002</v>
      </c>
      <c r="W2117" s="13">
        <f t="shared" si="1160"/>
        <v>2596.8168800000076</v>
      </c>
      <c r="X2117" s="13">
        <f t="shared" si="1161"/>
        <v>680.80000000000393</v>
      </c>
      <c r="Y2117" s="43">
        <f t="shared" si="1162"/>
        <v>6.5057693733778468E-2</v>
      </c>
      <c r="Z2117" s="49"/>
      <c r="AA2117" s="24"/>
    </row>
    <row r="2118" spans="1:27" s="13" customFormat="1" x14ac:dyDescent="0.2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2.827</v>
      </c>
      <c r="V2118" s="13">
        <f>IF(ISNA(VLOOKUP(LOWER(F2118)&amp;H2118,Prices!A:C,2,0)),0,VLOOKUP(LOWER(F2118)&amp;H2118,Prices!A:C,2,0))</f>
        <v>2.8730000000000002</v>
      </c>
      <c r="W2118" s="13">
        <f t="shared" si="1160"/>
        <v>2611.6198400000012</v>
      </c>
      <c r="X2118" s="13">
        <f t="shared" si="1161"/>
        <v>680.80000000000393</v>
      </c>
      <c r="Y2118" s="43">
        <f t="shared" si="1162"/>
        <v>6.545281899109795E-2</v>
      </c>
      <c r="Z2118" s="49"/>
      <c r="AA2118" s="24"/>
    </row>
    <row r="2119" spans="1:27" s="13" customFormat="1" x14ac:dyDescent="0.2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26.55</v>
      </c>
      <c r="V2119" s="13">
        <f>IF(ISNA(VLOOKUP(LOWER(F2119)&amp;H2119,Prices!A:C,2,0)),0,VLOOKUP(LOWER(F2119)&amp;H2119,Prices!A:C,2,0))</f>
        <v>28.1</v>
      </c>
      <c r="W2119" s="13">
        <f t="shared" si="1160"/>
        <v>3666.5355</v>
      </c>
      <c r="X2119" s="13">
        <f t="shared" si="1161"/>
        <v>2325.0000000000009</v>
      </c>
      <c r="Y2119" s="43">
        <f t="shared" si="1162"/>
        <v>9.5296569200779724E-2</v>
      </c>
      <c r="Z2119" s="49"/>
      <c r="AA2119" s="24"/>
    </row>
    <row r="2120" spans="1:27" s="13" customFormat="1" x14ac:dyDescent="0.2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10.64</v>
      </c>
      <c r="V2120" s="13">
        <f>IF(ISNA(VLOOKUP(LOWER(F2120)&amp;H2120,Prices!A:C,2,0)),0,VLOOKUP(LOWER(F2120)&amp;H2120,Prices!A:C,2,0))</f>
        <v>10.64</v>
      </c>
      <c r="W2120" s="13">
        <f t="shared" si="1160"/>
        <v>139.37160000000671</v>
      </c>
      <c r="X2120" s="13">
        <f t="shared" si="1161"/>
        <v>0</v>
      </c>
      <c r="Y2120" s="43">
        <f t="shared" si="1162"/>
        <v>3.5535849056605485E-3</v>
      </c>
      <c r="Z2120" s="49"/>
      <c r="AA2120" s="24"/>
    </row>
    <row r="2121" spans="1:27" s="13" customFormat="1" x14ac:dyDescent="0.2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9.68</v>
      </c>
      <c r="V2121" s="13">
        <f>IF(ISNA(VLOOKUP(LOWER(F2121)&amp;H2121,Prices!A:C,2,0)),0,VLOOKUP(LOWER(F2121)&amp;H2121,Prices!A:C,2,0))</f>
        <v>9.67</v>
      </c>
      <c r="W2121" s="13">
        <f t="shared" si="1160"/>
        <v>-2668.6693200000013</v>
      </c>
      <c r="X2121" s="13">
        <f t="shared" si="1161"/>
        <v>-37.99999999999919</v>
      </c>
      <c r="Y2121" s="43">
        <f t="shared" si="1162"/>
        <v>-6.7722410800385768E-2</v>
      </c>
      <c r="Z2121" s="49"/>
      <c r="AA2121" s="24"/>
    </row>
    <row r="2122" spans="1:27" s="13" customFormat="1" x14ac:dyDescent="0.2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2.827</v>
      </c>
      <c r="V2122" s="13">
        <f>IF(ISNA(VLOOKUP(LOWER(F2122)&amp;H2122,Prices!A:C,2,0)),0,VLOOKUP(LOWER(F2122)&amp;H2122,Prices!A:C,2,0))</f>
        <v>2.8730000000000002</v>
      </c>
      <c r="W2122" s="13">
        <f t="shared" ref="W2122:W2126" si="1170">IF(I2122="B",(V2122+T2122)*K2122,(V2122+T2122)*K2122)</f>
        <v>27873.01800000004</v>
      </c>
      <c r="X2122" s="13">
        <f t="shared" ref="X2122:X2126" si="1171">K2122*(V2122-U2122)</f>
        <v>6210.0000000000355</v>
      </c>
      <c r="Y2122" s="43">
        <f t="shared" ref="Y2122:Y2126" si="1172">W2122/O2122</f>
        <v>7.7444411102775806E-2</v>
      </c>
      <c r="Z2122" s="49"/>
      <c r="AA2122" s="24"/>
    </row>
    <row r="2123" spans="1:27" s="13" customFormat="1" x14ac:dyDescent="0.2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2.827</v>
      </c>
      <c r="V2123" s="13">
        <f>IF(ISNA(VLOOKUP(LOWER(F2123)&amp;H2123,Prices!A:C,2,0)),0,VLOOKUP(LOWER(F2123)&amp;H2123,Prices!A:C,2,0))</f>
        <v>2.8730000000000002</v>
      </c>
      <c r="W2123" s="13">
        <f t="shared" si="1170"/>
        <v>6284.022000000009</v>
      </c>
      <c r="X2123" s="13">
        <f t="shared" si="1171"/>
        <v>1380.000000000008</v>
      </c>
      <c r="Y2123" s="43">
        <f t="shared" si="1172"/>
        <v>7.8658430341719973E-2</v>
      </c>
      <c r="Z2123" s="49"/>
      <c r="AA2123" s="24"/>
    </row>
    <row r="2124" spans="1:27" s="13" customFormat="1" x14ac:dyDescent="0.2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2.827</v>
      </c>
      <c r="V2124" s="13">
        <f>IF(ISNA(VLOOKUP(LOWER(F2124)&amp;H2124,Prices!A:C,2,0)),0,VLOOKUP(LOWER(F2124)&amp;H2124,Prices!A:C,2,0))</f>
        <v>2.8730000000000002</v>
      </c>
      <c r="W2124" s="13">
        <f t="shared" si="1170"/>
        <v>6314.0280000000093</v>
      </c>
      <c r="X2124" s="13">
        <f t="shared" si="1171"/>
        <v>1380.000000000008</v>
      </c>
      <c r="Y2124" s="43">
        <f t="shared" si="1172"/>
        <v>7.9063711495116568E-2</v>
      </c>
      <c r="Z2124" s="49"/>
      <c r="AA2124" s="24"/>
    </row>
    <row r="2125" spans="1:27" s="13" customFormat="1" x14ac:dyDescent="0.2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2.827</v>
      </c>
      <c r="V2125" s="13">
        <f>IF(ISNA(VLOOKUP(LOWER(F2125)&amp;H2125,Prices!A:C,2,0)),0,VLOOKUP(LOWER(F2125)&amp;H2125,Prices!A:C,2,0))</f>
        <v>2.8730000000000002</v>
      </c>
      <c r="W2125" s="13">
        <f t="shared" si="1170"/>
        <v>6254.0160000000087</v>
      </c>
      <c r="X2125" s="13">
        <f t="shared" si="1171"/>
        <v>1380.000000000008</v>
      </c>
      <c r="Y2125" s="43">
        <f t="shared" si="1172"/>
        <v>7.8253453453453567E-2</v>
      </c>
      <c r="Z2125" s="49"/>
      <c r="AA2125" s="24"/>
    </row>
    <row r="2126" spans="1:27" s="13" customFormat="1" x14ac:dyDescent="0.2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2.827</v>
      </c>
      <c r="V2126" s="13">
        <f>IF(ISNA(VLOOKUP(LOWER(F2126)&amp;H2126,Prices!A:C,2,0)),0,VLOOKUP(LOWER(F2126)&amp;H2126,Prices!A:C,2,0))</f>
        <v>2.8730000000000002</v>
      </c>
      <c r="W2126" s="13">
        <f t="shared" si="1170"/>
        <v>8378.6960000000126</v>
      </c>
      <c r="X2126" s="13">
        <f t="shared" si="1171"/>
        <v>1840.0000000000105</v>
      </c>
      <c r="Y2126" s="43">
        <f t="shared" si="1172"/>
        <v>7.8658430341720001E-2</v>
      </c>
      <c r="Z2126" s="49"/>
      <c r="AA2126" s="24"/>
    </row>
    <row r="2127" spans="1:27" s="13" customFormat="1" x14ac:dyDescent="0.2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2.827</v>
      </c>
      <c r="V2127" s="13">
        <f>IF(ISNA(VLOOKUP(LOWER(F2127)&amp;H2127,Prices!A:C,2,0)),0,VLOOKUP(LOWER(F2127)&amp;H2127,Prices!A:C,2,0))</f>
        <v>2.8730000000000002</v>
      </c>
      <c r="W2127" s="13">
        <f t="shared" ref="W2127:W2134" si="1178">IF(I2127="B",(V2127+T2127)*K2127,(V2127+T2127)*K2127)</f>
        <v>-7821.4240000000145</v>
      </c>
      <c r="X2127" s="13">
        <f t="shared" ref="X2127:X2134" si="1179">K2127*(V2127-U2127)</f>
        <v>-1840.0000000000105</v>
      </c>
      <c r="Y2127" s="43">
        <f t="shared" ref="Y2127:Y2134" si="1180">W2127/O2127</f>
        <v>-7.3015533980582664E-2</v>
      </c>
      <c r="Z2127" s="49"/>
      <c r="AA2127" s="24"/>
    </row>
    <row r="2128" spans="1:27" s="13" customFormat="1" x14ac:dyDescent="0.2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42.88</v>
      </c>
      <c r="V2128" s="13">
        <f>IF(ISNA(VLOOKUP(LOWER(F2128)&amp;H2128,Prices!A:C,2,0)),0,VLOOKUP(LOWER(F2128)&amp;H2128,Prices!A:C,2,0))</f>
        <v>43.77</v>
      </c>
      <c r="W2128" s="13">
        <f t="shared" si="1178"/>
        <v>1899.0000000000009</v>
      </c>
      <c r="X2128" s="13">
        <f t="shared" si="1179"/>
        <v>356.00000000000023</v>
      </c>
      <c r="Y2128" s="43">
        <f t="shared" si="1180"/>
        <v>0.12169956421430408</v>
      </c>
      <c r="Z2128" s="49"/>
      <c r="AA2128" s="24"/>
    </row>
    <row r="2129" spans="1:27" s="13" customFormat="1" x14ac:dyDescent="0.2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42.88</v>
      </c>
      <c r="V2129" s="13">
        <f>IF(ISNA(VLOOKUP(LOWER(F2129)&amp;H2129,Prices!A:C,2,0)),0,VLOOKUP(LOWER(F2129)&amp;H2129,Prices!A:C,2,0))</f>
        <v>43.77</v>
      </c>
      <c r="W2129" s="13">
        <f t="shared" si="1178"/>
        <v>4752.1980000000003</v>
      </c>
      <c r="X2129" s="13">
        <f t="shared" si="1179"/>
        <v>890.00000000000057</v>
      </c>
      <c r="Y2129" s="43">
        <f t="shared" si="1180"/>
        <v>0.12181999487310946</v>
      </c>
      <c r="Z2129" s="49"/>
      <c r="AA2129" s="24"/>
    </row>
    <row r="2130" spans="1:27" s="13" customFormat="1" x14ac:dyDescent="0.2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2.827</v>
      </c>
      <c r="V2130" s="13">
        <f>IF(ISNA(VLOOKUP(LOWER(F2130)&amp;H2130,Prices!A:C,2,0)),0,VLOOKUP(LOWER(F2130)&amp;H2130,Prices!A:C,2,0))</f>
        <v>2.8730000000000002</v>
      </c>
      <c r="W2130" s="13">
        <f t="shared" si="1178"/>
        <v>-9726.79000000003</v>
      </c>
      <c r="X2130" s="13">
        <f t="shared" si="1179"/>
        <v>-2300.0000000000132</v>
      </c>
      <c r="Y2130" s="43">
        <f t="shared" si="1180"/>
        <v>-7.2615080253826278E-2</v>
      </c>
      <c r="Z2130" s="49"/>
      <c r="AA2130" s="24"/>
    </row>
    <row r="2131" spans="1:27" s="13" customFormat="1" x14ac:dyDescent="0.2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2.827</v>
      </c>
      <c r="V2131" s="13">
        <f>IF(ISNA(VLOOKUP(LOWER(F2131)&amp;H2131,Prices!A:C,2,0)),0,VLOOKUP(LOWER(F2131)&amp;H2131,Prices!A:C,2,0))</f>
        <v>2.8730000000000002</v>
      </c>
      <c r="W2131" s="13">
        <f t="shared" si="1178"/>
        <v>-9676.7999999999956</v>
      </c>
      <c r="X2131" s="13">
        <f t="shared" si="1179"/>
        <v>-2300.0000000000132</v>
      </c>
      <c r="Y2131" s="43">
        <f t="shared" si="1180"/>
        <v>-7.22149253731343E-2</v>
      </c>
      <c r="Z2131" s="49"/>
      <c r="AA2131" s="24"/>
    </row>
    <row r="2132" spans="1:27" s="13" customFormat="1" x14ac:dyDescent="0.2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2.827</v>
      </c>
      <c r="V2132" s="13">
        <f>IF(ISNA(VLOOKUP(LOWER(F2132)&amp;H2132,Prices!A:C,2,0)),0,VLOOKUP(LOWER(F2132)&amp;H2132,Prices!A:C,2,0))</f>
        <v>2.8730000000000002</v>
      </c>
      <c r="W2132" s="13">
        <f t="shared" si="1178"/>
        <v>-9726.79000000003</v>
      </c>
      <c r="X2132" s="13">
        <f t="shared" si="1179"/>
        <v>-2300.0000000000132</v>
      </c>
      <c r="Y2132" s="43">
        <f t="shared" si="1180"/>
        <v>-7.2615080253826278E-2</v>
      </c>
      <c r="Z2132" s="49"/>
      <c r="AA2132" s="24"/>
    </row>
    <row r="2133" spans="1:27" s="13" customFormat="1" x14ac:dyDescent="0.2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2.827</v>
      </c>
      <c r="V2133" s="13">
        <f>IF(ISNA(VLOOKUP(LOWER(F2133)&amp;H2133,Prices!A:C,2,0)),0,VLOOKUP(LOWER(F2133)&amp;H2133,Prices!A:C,2,0))</f>
        <v>2.8730000000000002</v>
      </c>
      <c r="W2133" s="13">
        <f t="shared" si="1178"/>
        <v>-9776.7800000000188</v>
      </c>
      <c r="X2133" s="13">
        <f t="shared" si="1179"/>
        <v>-2300.0000000000132</v>
      </c>
      <c r="Y2133" s="43">
        <f t="shared" si="1180"/>
        <v>-7.3015533980582664E-2</v>
      </c>
      <c r="Z2133" s="49"/>
      <c r="AA2133" s="24"/>
    </row>
    <row r="2134" spans="1:27" s="13" customFormat="1" x14ac:dyDescent="0.2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2.827</v>
      </c>
      <c r="V2134" s="13">
        <f>IF(ISNA(VLOOKUP(LOWER(F2134)&amp;H2134,Prices!A:C,2,0)),0,VLOOKUP(LOWER(F2134)&amp;H2134,Prices!A:C,2,0))</f>
        <v>2.8730000000000002</v>
      </c>
      <c r="W2134" s="13">
        <f t="shared" si="1178"/>
        <v>-1467.5000000000016</v>
      </c>
      <c r="X2134" s="13">
        <f t="shared" si="1179"/>
        <v>-345.00000000000199</v>
      </c>
      <c r="Y2134" s="43">
        <f t="shared" si="1180"/>
        <v>-7.3064475977097421E-2</v>
      </c>
      <c r="Z2134" s="49"/>
      <c r="AA2134" s="24"/>
    </row>
    <row r="2135" spans="1:27" s="13" customFormat="1" x14ac:dyDescent="0.2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32.29</v>
      </c>
      <c r="V2135" s="13">
        <f>IF(ISNA(VLOOKUP(LOWER(F2135)&amp;H2135,Prices!A:C,2,0)),0,VLOOKUP(LOWER(F2135)&amp;H2135,Prices!A:C,2,0))</f>
        <v>32.43</v>
      </c>
      <c r="W2135" s="13">
        <f t="shared" ref="W2135:W2140" si="1188">IF(I2135="B",(V2135+T2135)*K2135,(V2135+T2135)*K2135)</f>
        <v>1248.6359200000002</v>
      </c>
      <c r="X2135" s="13">
        <f t="shared" ref="X2135:X2140" si="1189">K2135*(V2135-U2135)</f>
        <v>84.000000000000341</v>
      </c>
      <c r="Y2135" s="43">
        <f t="shared" ref="Y2135:Y2140" si="1190">W2135/O2135</f>
        <v>6.8591294221050328E-2</v>
      </c>
      <c r="Z2135" s="49"/>
      <c r="AA2135" s="24"/>
    </row>
    <row r="2136" spans="1:27" s="13" customFormat="1" x14ac:dyDescent="0.2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2.827</v>
      </c>
      <c r="V2136" s="13">
        <f>IF(ISNA(VLOOKUP(LOWER(F2136)&amp;H2136,Prices!A:C,2,0)),0,VLOOKUP(LOWER(F2136)&amp;H2136,Prices!A:C,2,0))</f>
        <v>2.8730000000000002</v>
      </c>
      <c r="W2136" s="13">
        <f t="shared" si="1188"/>
        <v>-5806.0800000000108</v>
      </c>
      <c r="X2136" s="13">
        <f t="shared" si="1189"/>
        <v>-1380.000000000008</v>
      </c>
      <c r="Y2136" s="43">
        <f t="shared" si="1190"/>
        <v>-7.2214925373134467E-2</v>
      </c>
      <c r="Z2136" s="49"/>
      <c r="AA2136" s="24"/>
    </row>
    <row r="2137" spans="1:27" s="13" customFormat="1" x14ac:dyDescent="0.2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9.68</v>
      </c>
      <c r="V2137" s="13">
        <f>IF(ISNA(VLOOKUP(LOWER(F2137)&amp;H2137,Prices!A:C,2,0)),0,VLOOKUP(LOWER(F2137)&amp;H2137,Prices!A:C,2,0))</f>
        <v>9.67</v>
      </c>
      <c r="W2137" s="13">
        <f t="shared" si="1188"/>
        <v>2987.2920000000036</v>
      </c>
      <c r="X2137" s="13">
        <f t="shared" si="1189"/>
        <v>49.999999999998934</v>
      </c>
      <c r="Y2137" s="43">
        <f t="shared" si="1190"/>
        <v>5.8118521400778278E-2</v>
      </c>
      <c r="Z2137" s="49"/>
      <c r="AA2137" s="24"/>
    </row>
    <row r="2138" spans="1:27" s="13" customFormat="1" x14ac:dyDescent="0.2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28.15</v>
      </c>
      <c r="V2138" s="13">
        <f>IF(ISNA(VLOOKUP(LOWER(F2138)&amp;H2138,Prices!A:C,2,0)),0,VLOOKUP(LOWER(F2138)&amp;H2138,Prices!A:C,2,0))</f>
        <v>28.72</v>
      </c>
      <c r="W2138" s="13">
        <f t="shared" si="1188"/>
        <v>-5123.9035999999987</v>
      </c>
      <c r="X2138" s="13">
        <f t="shared" si="1189"/>
        <v>-1140.0000000000005</v>
      </c>
      <c r="Y2138" s="43">
        <f t="shared" si="1190"/>
        <v>-9.7821756395570808E-2</v>
      </c>
      <c r="Z2138" s="49"/>
      <c r="AA2138" s="24"/>
    </row>
    <row r="2139" spans="1:27" s="13" customFormat="1" x14ac:dyDescent="0.2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10.64</v>
      </c>
      <c r="V2139" s="13">
        <f>IF(ISNA(VLOOKUP(LOWER(F2139)&amp;H2139,Prices!A:C,2,0)),0,VLOOKUP(LOWER(F2139)&amp;H2139,Prices!A:C,2,0))</f>
        <v>10.64</v>
      </c>
      <c r="W2139" s="13">
        <f t="shared" si="1188"/>
        <v>-64.903999999996742</v>
      </c>
      <c r="X2139" s="13">
        <f t="shared" si="1189"/>
        <v>0</v>
      </c>
      <c r="Y2139" s="43">
        <f t="shared" si="1190"/>
        <v>-1.2199999999999388E-3</v>
      </c>
      <c r="Z2139" s="49"/>
      <c r="AA2139" s="24"/>
    </row>
    <row r="2140" spans="1:27" s="13" customFormat="1" x14ac:dyDescent="0.2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10.64</v>
      </c>
      <c r="V2140" s="13">
        <f>IF(ISNA(VLOOKUP(LOWER(F2140)&amp;H2140,Prices!A:C,2,0)),0,VLOOKUP(LOWER(F2140)&amp;H2140,Prices!A:C,2,0))</f>
        <v>10.64</v>
      </c>
      <c r="W2140" s="13">
        <f t="shared" si="1188"/>
        <v>-64.903999999996742</v>
      </c>
      <c r="X2140" s="13">
        <f t="shared" si="1189"/>
        <v>0</v>
      </c>
      <c r="Y2140" s="43">
        <f t="shared" si="1190"/>
        <v>-1.2199999999999388E-3</v>
      </c>
      <c r="Z2140" s="49"/>
      <c r="AA2140" s="24"/>
    </row>
    <row r="2141" spans="1:27" s="13" customFormat="1" x14ac:dyDescent="0.2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32.29</v>
      </c>
      <c r="V2141" s="13">
        <f>IF(ISNA(VLOOKUP(LOWER(F2141)&amp;H2141,Prices!A:C,2,0)),0,VLOOKUP(LOWER(F2141)&amp;H2141,Prices!A:C,2,0))</f>
        <v>32.43</v>
      </c>
      <c r="W2141" s="13">
        <f t="shared" ref="W2141:W2143" si="1198">IF(I2141="B",(V2141+T2141)*K2141,(V2141+T2141)*K2141)</f>
        <v>3033.3942600000009</v>
      </c>
      <c r="X2141" s="13">
        <f t="shared" ref="X2141:X2143" si="1199">K2141*(V2141-U2141)</f>
        <v>182.00000000000074</v>
      </c>
      <c r="Y2141" s="43">
        <f t="shared" ref="Y2141:Y2143" si="1200">W2141/O2141</f>
        <v>7.7546699900299124E-2</v>
      </c>
      <c r="Z2141" s="49"/>
      <c r="AA2141" s="24"/>
    </row>
    <row r="2142" spans="1:27" s="13" customFormat="1" x14ac:dyDescent="0.2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26.55</v>
      </c>
      <c r="V2142" s="13">
        <f>IF(ISNA(VLOOKUP(LOWER(F2142)&amp;H2142,Prices!A:C,2,0)),0,VLOOKUP(LOWER(F2142)&amp;H2142,Prices!A:C,2,0))</f>
        <v>28.1</v>
      </c>
      <c r="W2142" s="13">
        <f t="shared" si="1198"/>
        <v>4011.611400000003</v>
      </c>
      <c r="X2142" s="13">
        <f t="shared" si="1199"/>
        <v>2325.0000000000009</v>
      </c>
      <c r="Y2142" s="43">
        <f t="shared" si="1200"/>
        <v>0.10520879622344619</v>
      </c>
      <c r="Z2142" s="49"/>
      <c r="AA2142" s="24"/>
    </row>
    <row r="2143" spans="1:27" s="13" customFormat="1" x14ac:dyDescent="0.2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32.29</v>
      </c>
      <c r="V2143" s="13">
        <f>IF(ISNA(VLOOKUP(LOWER(F2143)&amp;H2143,Prices!A:C,2,0)),0,VLOOKUP(LOWER(F2143)&amp;H2143,Prices!A:C,2,0))</f>
        <v>32.43</v>
      </c>
      <c r="W2143" s="13">
        <f t="shared" si="1198"/>
        <v>2955.3770999999961</v>
      </c>
      <c r="X2143" s="13">
        <f t="shared" si="1199"/>
        <v>182.00000000000074</v>
      </c>
      <c r="Y2143" s="43">
        <f t="shared" si="1200"/>
        <v>7.5401890547263581E-2</v>
      </c>
      <c r="Z2143" s="49"/>
      <c r="AA2143" s="24"/>
    </row>
    <row r="2144" spans="1:27" s="13" customFormat="1" x14ac:dyDescent="0.2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42.88</v>
      </c>
      <c r="V2144" s="13">
        <f>IF(ISNA(VLOOKUP(LOWER(F2144)&amp;H2144,Prices!A:C,2,0)),0,VLOOKUP(LOWER(F2144)&amp;H2144,Prices!A:C,2,0))</f>
        <v>43.77</v>
      </c>
      <c r="W2144" s="13">
        <f t="shared" ref="W2144:W2157" si="1208">IF(I2144="B",(V2144+T2144)*K2144,(V2144+T2144)*K2144)</f>
        <v>6918.2549999999983</v>
      </c>
      <c r="X2144" s="13">
        <f t="shared" ref="X2144:X2157" si="1209">K2144*(V2144-U2144)</f>
        <v>1335.0000000000009</v>
      </c>
      <c r="Y2144" s="43">
        <f t="shared" ref="Y2144:Y2157" si="1210">W2144/O2144</f>
        <v>0.11780766283524902</v>
      </c>
      <c r="Z2144" s="49"/>
      <c r="AA2144" s="24"/>
    </row>
    <row r="2145" spans="1:27" s="13" customFormat="1" x14ac:dyDescent="0.2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32.29</v>
      </c>
      <c r="V2145" s="13">
        <f>IF(ISNA(VLOOKUP(LOWER(F2145)&amp;H2145,Prices!A:C,2,0)),0,VLOOKUP(LOWER(F2145)&amp;H2145,Prices!A:C,2,0))</f>
        <v>32.43</v>
      </c>
      <c r="W2145" s="13">
        <f t="shared" si="1208"/>
        <v>4786.7867999999944</v>
      </c>
      <c r="X2145" s="13">
        <f t="shared" si="1209"/>
        <v>280.00000000000114</v>
      </c>
      <c r="Y2145" s="43">
        <f t="shared" si="1210"/>
        <v>7.9700079920079825E-2</v>
      </c>
      <c r="Z2145" s="49"/>
      <c r="AA2145" s="24"/>
    </row>
    <row r="2146" spans="1:27" s="13" customFormat="1" x14ac:dyDescent="0.2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42.88</v>
      </c>
      <c r="V2146" s="13">
        <f>IF(ISNA(VLOOKUP(LOWER(F2146)&amp;H2146,Prices!A:C,2,0)),0,VLOOKUP(LOWER(F2146)&amp;H2146,Prices!A:C,2,0))</f>
        <v>43.77</v>
      </c>
      <c r="W2146" s="13">
        <f t="shared" si="1208"/>
        <v>4632.1739999999991</v>
      </c>
      <c r="X2146" s="13">
        <f t="shared" si="1209"/>
        <v>890.00000000000057</v>
      </c>
      <c r="Y2146" s="43">
        <f t="shared" si="1210"/>
        <v>0.11837909532328135</v>
      </c>
      <c r="Z2146" s="49"/>
      <c r="AA2146" s="24"/>
    </row>
    <row r="2147" spans="1:27" s="13" customFormat="1" x14ac:dyDescent="0.2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15.59</v>
      </c>
      <c r="W2147" s="13">
        <f t="shared" si="1208"/>
        <v>-1287.1412000000007</v>
      </c>
      <c r="X2147" s="13">
        <f t="shared" si="1209"/>
        <v>-120.00000000000099</v>
      </c>
      <c r="Y2147" s="43">
        <f t="shared" si="1210"/>
        <v>-3.9653148490449805E-2</v>
      </c>
      <c r="Z2147" s="49"/>
      <c r="AA2147" s="24"/>
    </row>
    <row r="2148" spans="1:27" s="13" customFormat="1" x14ac:dyDescent="0.2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605.09</v>
      </c>
      <c r="V2148" s="13">
        <f>IF(ISNA(VLOOKUP(LOWER(F2148)&amp;H2148,Prices!A:C,2,0)),0,VLOOKUP(LOWER(F2148)&amp;H2148,Prices!A:C,2,0))</f>
        <v>649.63</v>
      </c>
      <c r="W2148" s="13">
        <f t="shared" si="1208"/>
        <v>17126.478280000003</v>
      </c>
      <c r="X2148" s="13">
        <f t="shared" si="1209"/>
        <v>4453.9999999999964</v>
      </c>
      <c r="Y2148" s="43">
        <f t="shared" si="1210"/>
        <v>0.35809974239953168</v>
      </c>
      <c r="Z2148" s="49"/>
      <c r="AA2148" s="24"/>
    </row>
    <row r="2149" spans="1:27" s="13" customFormat="1" x14ac:dyDescent="0.2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32.29</v>
      </c>
      <c r="V2149" s="13">
        <f>IF(ISNA(VLOOKUP(LOWER(F2149)&amp;H2149,Prices!A:C,2,0)),0,VLOOKUP(LOWER(F2149)&amp;H2149,Prices!A:C,2,0))</f>
        <v>32.43</v>
      </c>
      <c r="W2149" s="13">
        <f t="shared" si="1208"/>
        <v>3650.1032999999943</v>
      </c>
      <c r="X2149" s="13">
        <f t="shared" si="1209"/>
        <v>210.00000000000085</v>
      </c>
      <c r="Y2149" s="43">
        <f t="shared" si="1210"/>
        <v>8.114045348449471E-2</v>
      </c>
      <c r="Z2149" s="49"/>
      <c r="AA2149" s="24"/>
    </row>
    <row r="2150" spans="1:27" s="13" customFormat="1" x14ac:dyDescent="0.2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10.64</v>
      </c>
      <c r="V2150" s="13">
        <f>IF(ISNA(VLOOKUP(LOWER(F2150)&amp;H2150,Prices!A:C,2,0)),0,VLOOKUP(LOWER(F2150)&amp;H2150,Prices!A:C,2,0))</f>
        <v>10.64</v>
      </c>
      <c r="W2150" s="13">
        <f t="shared" si="1208"/>
        <v>398.42858000000325</v>
      </c>
      <c r="X2150" s="13">
        <f t="shared" si="1209"/>
        <v>0</v>
      </c>
      <c r="Y2150" s="43">
        <f t="shared" si="1210"/>
        <v>1.0226343779677197E-2</v>
      </c>
      <c r="Z2150" s="49"/>
      <c r="AA2150" s="24"/>
    </row>
    <row r="2151" spans="1:27" s="13" customFormat="1" x14ac:dyDescent="0.2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42.88</v>
      </c>
      <c r="V2151" s="13">
        <f>IF(ISNA(VLOOKUP(LOWER(F2151)&amp;H2151,Prices!A:C,2,0)),0,VLOOKUP(LOWER(F2151)&amp;H2151,Prices!A:C,2,0))</f>
        <v>43.77</v>
      </c>
      <c r="W2151" s="13">
        <f t="shared" si="1208"/>
        <v>4482.1440000000057</v>
      </c>
      <c r="X2151" s="13">
        <f t="shared" si="1209"/>
        <v>890.00000000000057</v>
      </c>
      <c r="Y2151" s="43">
        <f t="shared" si="1210"/>
        <v>0.11410753564154801</v>
      </c>
      <c r="Z2151" s="49"/>
      <c r="AA2151" s="24"/>
    </row>
    <row r="2152" spans="1:27" s="13" customFormat="1" x14ac:dyDescent="0.2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32.29</v>
      </c>
      <c r="V2152" s="13">
        <f>IF(ISNA(VLOOKUP(LOWER(F2152)&amp;H2152,Prices!A:C,2,0)),0,VLOOKUP(LOWER(F2152)&amp;H2152,Prices!A:C,2,0))</f>
        <v>32.43</v>
      </c>
      <c r="W2152" s="13">
        <f t="shared" si="1208"/>
        <v>3150.4199999999964</v>
      </c>
      <c r="X2152" s="13">
        <f t="shared" si="1209"/>
        <v>182.00000000000074</v>
      </c>
      <c r="Y2152" s="43">
        <f t="shared" si="1210"/>
        <v>8.0779999999999907E-2</v>
      </c>
      <c r="Z2152" s="49"/>
      <c r="AA2152" s="24"/>
    </row>
    <row r="2153" spans="1:27" s="13" customFormat="1" x14ac:dyDescent="0.2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32.29</v>
      </c>
      <c r="V2153" s="13">
        <f>IF(ISNA(VLOOKUP(LOWER(F2153)&amp;H2153,Prices!A:C,2,0)),0,VLOOKUP(LOWER(F2153)&amp;H2153,Prices!A:C,2,0))</f>
        <v>32.43</v>
      </c>
      <c r="W2153" s="13">
        <f t="shared" si="1208"/>
        <v>3150.4199999999964</v>
      </c>
      <c r="X2153" s="13">
        <f t="shared" si="1209"/>
        <v>182.00000000000074</v>
      </c>
      <c r="Y2153" s="43">
        <f t="shared" si="1210"/>
        <v>8.0779999999999907E-2</v>
      </c>
      <c r="Z2153" s="49"/>
      <c r="AA2153" s="24"/>
    </row>
    <row r="2154" spans="1:27" s="13" customFormat="1" x14ac:dyDescent="0.2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605.09</v>
      </c>
      <c r="V2154" s="13">
        <f>IF(ISNA(VLOOKUP(LOWER(F2154)&amp;H2154,Prices!A:C,2,0)),0,VLOOKUP(LOWER(F2154)&amp;H2154,Prices!A:C,2,0))</f>
        <v>649.63</v>
      </c>
      <c r="W2154" s="13">
        <f t="shared" si="1208"/>
        <v>17161.485979999998</v>
      </c>
      <c r="X2154" s="13">
        <f t="shared" si="1209"/>
        <v>4453.9999999999964</v>
      </c>
      <c r="Y2154" s="43">
        <f t="shared" si="1210"/>
        <v>0.35909451528530473</v>
      </c>
      <c r="Z2154" s="49"/>
      <c r="AA2154" s="24"/>
    </row>
    <row r="2155" spans="1:27" s="13" customFormat="1" x14ac:dyDescent="0.2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42.88</v>
      </c>
      <c r="V2155" s="13">
        <f>IF(ISNA(VLOOKUP(LOWER(F2155)&amp;H2155,Prices!A:C,2,0)),0,VLOOKUP(LOWER(F2155)&amp;H2155,Prices!A:C,2,0))</f>
        <v>43.77</v>
      </c>
      <c r="W2155" s="13">
        <f t="shared" si="1208"/>
        <v>4442.136000000005</v>
      </c>
      <c r="X2155" s="13">
        <f t="shared" si="1209"/>
        <v>890.00000000000057</v>
      </c>
      <c r="Y2155" s="43">
        <f t="shared" si="1210"/>
        <v>0.11297395727365221</v>
      </c>
      <c r="Z2155" s="49"/>
      <c r="AA2155" s="24"/>
    </row>
    <row r="2156" spans="1:27" s="13" customFormat="1" x14ac:dyDescent="0.2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9.68</v>
      </c>
      <c r="V2156" s="13">
        <f>IF(ISNA(VLOOKUP(LOWER(F2156)&amp;H2156,Prices!A:C,2,0)),0,VLOOKUP(LOWER(F2156)&amp;H2156,Prices!A:C,2,0))</f>
        <v>9.67</v>
      </c>
      <c r="W2156" s="13">
        <f t="shared" si="1208"/>
        <v>-2326.5940800000003</v>
      </c>
      <c r="X2156" s="13">
        <f t="shared" si="1209"/>
        <v>-37.99999999999919</v>
      </c>
      <c r="Y2156" s="43">
        <f t="shared" si="1210"/>
        <v>-5.9558521400778219E-2</v>
      </c>
      <c r="Z2156" s="49"/>
      <c r="AA2156" s="24"/>
    </row>
    <row r="2157" spans="1:27" s="13" customFormat="1" x14ac:dyDescent="0.2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42.88</v>
      </c>
      <c r="V2157" s="13">
        <f>IF(ISNA(VLOOKUP(LOWER(F2157)&amp;H2157,Prices!A:C,2,0)),0,VLOOKUP(LOWER(F2157)&amp;H2157,Prices!A:C,2,0))</f>
        <v>43.77</v>
      </c>
      <c r="W2157" s="13">
        <f t="shared" si="1208"/>
        <v>4462.1400000000049</v>
      </c>
      <c r="X2157" s="13">
        <f t="shared" si="1209"/>
        <v>890.00000000000057</v>
      </c>
      <c r="Y2157" s="43">
        <f t="shared" si="1210"/>
        <v>0.1135404580152673</v>
      </c>
      <c r="Z2157" s="49"/>
      <c r="AA2157" s="24"/>
    </row>
    <row r="2158" spans="1:27" s="13" customFormat="1" x14ac:dyDescent="0.2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42.88</v>
      </c>
      <c r="V2158" s="13">
        <f>IF(ISNA(VLOOKUP(LOWER(F2158)&amp;H2158,Prices!A:C,2,0)),0,VLOOKUP(LOWER(F2158)&amp;H2158,Prices!A:C,2,0))</f>
        <v>43.77</v>
      </c>
      <c r="W2158" s="13">
        <f t="shared" ref="W2158:W2160" si="1218">IF(I2158="B",(V2158+T2158)*K2158,(V2158+T2158)*K2158)</f>
        <v>4698.2819999999992</v>
      </c>
      <c r="X2158" s="13">
        <f t="shared" ref="X2158:X2160" si="1219">K2158*(V2158-U2158)</f>
        <v>890.00000000000057</v>
      </c>
      <c r="Y2158" s="43">
        <f t="shared" ref="Y2158:Y2160" si="1220">W2158/O2158</f>
        <v>0.12028371735791089</v>
      </c>
      <c r="Z2158" s="49"/>
      <c r="AA2158" s="24"/>
    </row>
    <row r="2159" spans="1:27" s="13" customFormat="1" x14ac:dyDescent="0.2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32.29</v>
      </c>
      <c r="V2159" s="13">
        <f>IF(ISNA(VLOOKUP(LOWER(F2159)&amp;H2159,Prices!A:C,2,0)),0,VLOOKUP(LOWER(F2159)&amp;H2159,Prices!A:C,2,0))</f>
        <v>32.43</v>
      </c>
      <c r="W2159" s="13">
        <f t="shared" si="1218"/>
        <v>3645.604800000001</v>
      </c>
      <c r="X2159" s="13">
        <f t="shared" si="1219"/>
        <v>210.00000000000085</v>
      </c>
      <c r="Y2159" s="43">
        <f t="shared" si="1220"/>
        <v>8.1040453484494859E-2</v>
      </c>
      <c r="Z2159" s="49"/>
      <c r="AA2159" s="24"/>
    </row>
    <row r="2160" spans="1:27" s="13" customFormat="1" x14ac:dyDescent="0.2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36.18</v>
      </c>
      <c r="V2160" s="13">
        <f>IF(ISNA(VLOOKUP(LOWER(F2160)&amp;H2160,Prices!A:C,2,0)),0,VLOOKUP(LOWER(F2160)&amp;H2160,Prices!A:C,2,0))</f>
        <v>36</v>
      </c>
      <c r="W2160" s="13">
        <f t="shared" si="1218"/>
        <v>9711.1439999999984</v>
      </c>
      <c r="X2160" s="13">
        <f t="shared" si="1219"/>
        <v>-269.99999999999955</v>
      </c>
      <c r="Y2160" s="43">
        <f t="shared" si="1220"/>
        <v>0.21931219512195119</v>
      </c>
      <c r="Z2160" s="49"/>
      <c r="AA2160" s="24"/>
    </row>
    <row r="2161" spans="1:27" s="13" customFormat="1" x14ac:dyDescent="0.2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2.827</v>
      </c>
      <c r="V2161" s="13">
        <f>IF(ISNA(VLOOKUP(LOWER(F2161)&amp;H2161,Prices!A:C,2,0)),0,VLOOKUP(LOWER(F2161)&amp;H2161,Prices!A:C,2,0))</f>
        <v>2.8730000000000002</v>
      </c>
      <c r="W2161" s="13">
        <f t="shared" ref="W2161:W2165" si="1229">IF(I2161="B",(V2161+T2161)*K2161,(V2161+T2161)*K2161)</f>
        <v>8009.3200000000088</v>
      </c>
      <c r="X2161" s="13">
        <f t="shared" ref="X2161:X2165" si="1230">K2161*(V2161-U2161)</f>
        <v>2300.0000000000132</v>
      </c>
      <c r="Y2161" s="43">
        <f t="shared" ref="Y2161:Y2165" si="1231">W2161/O2161</f>
        <v>5.9065781710914519E-2</v>
      </c>
      <c r="Z2161" s="49"/>
      <c r="AA2161" s="24"/>
    </row>
    <row r="2162" spans="1:27" s="13" customFormat="1" x14ac:dyDescent="0.2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2.827</v>
      </c>
      <c r="V2162" s="13">
        <f>IF(ISNA(VLOOKUP(LOWER(F2162)&amp;H2162,Prices!A:C,2,0)),0,VLOOKUP(LOWER(F2162)&amp;H2162,Prices!A:C,2,0))</f>
        <v>2.8730000000000002</v>
      </c>
      <c r="W2162" s="13">
        <f t="shared" si="1229"/>
        <v>8059.3350000000009</v>
      </c>
      <c r="X2162" s="13">
        <f t="shared" si="1230"/>
        <v>2300.0000000000132</v>
      </c>
      <c r="Y2162" s="43">
        <f t="shared" si="1231"/>
        <v>5.9456547399483591E-2</v>
      </c>
      <c r="Z2162" s="49"/>
      <c r="AA2162" s="24"/>
    </row>
    <row r="2163" spans="1:27" s="13" customFormat="1" x14ac:dyDescent="0.2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2.827</v>
      </c>
      <c r="V2163" s="13">
        <f>IF(ISNA(VLOOKUP(LOWER(F2163)&amp;H2163,Prices!A:C,2,0)),0,VLOOKUP(LOWER(F2163)&amp;H2163,Prices!A:C,2,0))</f>
        <v>2.8730000000000002</v>
      </c>
      <c r="W2163" s="13">
        <f t="shared" si="1229"/>
        <v>8109.3500000000149</v>
      </c>
      <c r="X2163" s="13">
        <f t="shared" si="1230"/>
        <v>2300.0000000000132</v>
      </c>
      <c r="Y2163" s="43">
        <f t="shared" si="1231"/>
        <v>5.9847601476014874E-2</v>
      </c>
      <c r="Z2163" s="49"/>
      <c r="AA2163" s="24"/>
    </row>
    <row r="2164" spans="1:27" s="13" customFormat="1" x14ac:dyDescent="0.2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2.827</v>
      </c>
      <c r="V2164" s="13">
        <f>IF(ISNA(VLOOKUP(LOWER(F2164)&amp;H2164,Prices!A:C,2,0)),0,VLOOKUP(LOWER(F2164)&amp;H2164,Prices!A:C,2,0))</f>
        <v>2.8730000000000002</v>
      </c>
      <c r="W2164" s="13">
        <f t="shared" si="1229"/>
        <v>8159.3650000000071</v>
      </c>
      <c r="X2164" s="13">
        <f t="shared" si="1230"/>
        <v>2300.0000000000132</v>
      </c>
      <c r="Y2164" s="43">
        <f t="shared" si="1231"/>
        <v>6.0238944259874541E-2</v>
      </c>
      <c r="Z2164" s="49"/>
      <c r="AA2164" s="24"/>
    </row>
    <row r="2165" spans="1:27" s="13" customFormat="1" x14ac:dyDescent="0.2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2.827</v>
      </c>
      <c r="V2165" s="13">
        <f>IF(ISNA(VLOOKUP(LOWER(F2165)&amp;H2165,Prices!A:C,2,0)),0,VLOOKUP(LOWER(F2165)&amp;H2165,Prices!A:C,2,0))</f>
        <v>2.8730000000000002</v>
      </c>
      <c r="W2165" s="13">
        <f t="shared" si="1229"/>
        <v>8309.4100000000053</v>
      </c>
      <c r="X2165" s="13">
        <f t="shared" si="1230"/>
        <v>2300.0000000000132</v>
      </c>
      <c r="Y2165" s="43">
        <f t="shared" si="1231"/>
        <v>6.141470805617151E-2</v>
      </c>
      <c r="Z2165" s="49"/>
      <c r="AA2165" s="24"/>
    </row>
    <row r="2166" spans="1:27" s="13" customFormat="1" x14ac:dyDescent="0.2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32.29</v>
      </c>
      <c r="V2166" s="13">
        <f>IF(ISNA(VLOOKUP(LOWER(F2166)&amp;H2166,Prices!A:C,2,0)),0,VLOOKUP(LOWER(F2166)&amp;H2166,Prices!A:C,2,0))</f>
        <v>32.43</v>
      </c>
      <c r="W2166" s="19">
        <f t="shared" ref="W2166:W2175" si="1240">IF(I2166="B",(V2166+T2166)*K2166,(V2166+T2166)*K2166)</f>
        <v>-42679.532480000009</v>
      </c>
      <c r="X2166" s="13">
        <f t="shared" ref="X2166:X2176" si="1241">K2166*(V2166-U2166)</f>
        <v>-1806.0000000000073</v>
      </c>
      <c r="Y2166" s="43">
        <f t="shared" ref="Y2166:Y2176" si="1242">W2166/O2166</f>
        <v>-0.11345990706181348</v>
      </c>
      <c r="Z2166" s="49"/>
      <c r="AA2166" s="24"/>
    </row>
    <row r="2167" spans="1:27" s="13" customFormat="1" x14ac:dyDescent="0.2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42.88</v>
      </c>
      <c r="V2167" s="13">
        <f>IF(ISNA(VLOOKUP(LOWER(F2167)&amp;H2167,Prices!A:C,2,0)),0,VLOOKUP(LOWER(F2167)&amp;H2167,Prices!A:C,2,0))</f>
        <v>43.77</v>
      </c>
      <c r="W2167" s="19">
        <f t="shared" si="1240"/>
        <v>-50392.996400000033</v>
      </c>
      <c r="X2167" s="13">
        <f t="shared" si="1241"/>
        <v>-7476.0000000000045</v>
      </c>
      <c r="Y2167" s="43">
        <f t="shared" si="1242"/>
        <v>-0.15862417340283558</v>
      </c>
      <c r="Z2167" s="49"/>
      <c r="AA2167" s="24"/>
    </row>
    <row r="2168" spans="1:27" s="13" customFormat="1" x14ac:dyDescent="0.2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9.68</v>
      </c>
      <c r="V2168" s="13">
        <f>IF(ISNA(VLOOKUP(LOWER(F2168)&amp;H2168,Prices!A:C,2,0)),0,VLOOKUP(LOWER(F2168)&amp;H2168,Prices!A:C,2,0))</f>
        <v>9.67</v>
      </c>
      <c r="W2168" s="19">
        <f t="shared" si="1240"/>
        <v>4847.6505599999873</v>
      </c>
      <c r="X2168" s="13">
        <f t="shared" si="1241"/>
        <v>157.99999999999665</v>
      </c>
      <c r="Y2168" s="43">
        <f t="shared" si="1242"/>
        <v>3.0712044702930697E-2</v>
      </c>
      <c r="Z2168" s="49"/>
      <c r="AA2168" s="24"/>
    </row>
    <row r="2169" spans="1:27" s="13" customFormat="1" x14ac:dyDescent="0.2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10.64</v>
      </c>
      <c r="V2169" s="13">
        <f>IF(ISNA(VLOOKUP(LOWER(F2169)&amp;H2169,Prices!A:C,2,0)),0,VLOOKUP(LOWER(F2169)&amp;H2169,Prices!A:C,2,0))</f>
        <v>10.64</v>
      </c>
      <c r="W2169" s="19">
        <f t="shared" si="1240"/>
        <v>-6666.9800000000114</v>
      </c>
      <c r="X2169" s="13">
        <f t="shared" si="1241"/>
        <v>0</v>
      </c>
      <c r="Y2169" s="43">
        <f t="shared" si="1242"/>
        <v>-5.270339920948626E-2</v>
      </c>
      <c r="Z2169" s="49"/>
      <c r="AA2169" s="24"/>
    </row>
    <row r="2170" spans="1:27" s="13" customFormat="1" x14ac:dyDescent="0.2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61.39</v>
      </c>
      <c r="V2170" s="13">
        <f>IF(ISNA(VLOOKUP(LOWER(F2170)&amp;H2170,Prices!A:C,2,0)),0,VLOOKUP(LOWER(F2170)&amp;H2170,Prices!A:C,2,0))</f>
        <v>63.93</v>
      </c>
      <c r="W2170" s="19">
        <f t="shared" si="1240"/>
        <v>-27569.310831999999</v>
      </c>
      <c r="X2170" s="13">
        <f t="shared" si="1241"/>
        <v>-5841.9999999999982</v>
      </c>
      <c r="Y2170" s="43">
        <f t="shared" si="1242"/>
        <v>-0.23045944942471469</v>
      </c>
      <c r="Z2170" s="49"/>
      <c r="AA2170" s="24"/>
    </row>
    <row r="2171" spans="1:27" s="13" customFormat="1" x14ac:dyDescent="0.2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36.18</v>
      </c>
      <c r="V2171" s="13">
        <f>IF(ISNA(VLOOKUP(LOWER(F2171)&amp;H2171,Prices!A:C,2,0)),0,VLOOKUP(LOWER(F2171)&amp;H2171,Prices!A:C,2,0))</f>
        <v>36</v>
      </c>
      <c r="W2171" s="19">
        <f t="shared" si="1240"/>
        <v>-18093.600000000006</v>
      </c>
      <c r="X2171" s="13">
        <f t="shared" si="1241"/>
        <v>449.99999999999932</v>
      </c>
      <c r="Y2171" s="43">
        <f t="shared" si="1242"/>
        <v>-0.25130000000000008</v>
      </c>
      <c r="Z2171" s="49"/>
      <c r="AA2171" s="24"/>
    </row>
    <row r="2172" spans="1:27" s="13" customFormat="1" x14ac:dyDescent="0.2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28.15</v>
      </c>
      <c r="V2172" s="13">
        <f>IF(ISNA(VLOOKUP(LOWER(F2172)&amp;H2172,Prices!A:C,2,0)),0,VLOOKUP(LOWER(F2172)&amp;H2172,Prices!A:C,2,0))</f>
        <v>28.72</v>
      </c>
      <c r="W2172" s="19">
        <f t="shared" si="1240"/>
        <v>-6658.3026399999962</v>
      </c>
      <c r="X2172" s="13">
        <f t="shared" si="1241"/>
        <v>-1368.0000000000007</v>
      </c>
      <c r="Y2172" s="43">
        <f t="shared" si="1242"/>
        <v>-0.10678571080318187</v>
      </c>
      <c r="Z2172" s="49"/>
      <c r="AA2172" s="24"/>
    </row>
    <row r="2173" spans="1:27" s="13" customFormat="1" x14ac:dyDescent="0.2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15.59</v>
      </c>
      <c r="W2173" s="19">
        <f t="shared" si="1240"/>
        <v>2412.2342399999889</v>
      </c>
      <c r="X2173" s="13">
        <f t="shared" si="1241"/>
        <v>354.00000000000296</v>
      </c>
      <c r="Y2173" s="43">
        <f t="shared" si="1242"/>
        <v>2.552142702977199E-2</v>
      </c>
      <c r="Z2173" s="49"/>
      <c r="AA2173" s="24"/>
    </row>
    <row r="2174" spans="1:27" s="13" customFormat="1" x14ac:dyDescent="0.2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26.55</v>
      </c>
      <c r="V2174" s="13">
        <f>IF(ISNA(VLOOKUP(LOWER(F2174)&amp;H2174,Prices!A:C,2,0)),0,VLOOKUP(LOWER(F2174)&amp;H2174,Prices!A:C,2,0))</f>
        <v>28.1</v>
      </c>
      <c r="W2174" s="19">
        <f t="shared" si="1240"/>
        <v>-12369.356000000025</v>
      </c>
      <c r="X2174" s="13">
        <f t="shared" si="1241"/>
        <v>-7750.0000000000036</v>
      </c>
      <c r="Y2174" s="43">
        <f t="shared" si="1242"/>
        <v>-9.64096336710836E-2</v>
      </c>
      <c r="Z2174" s="49"/>
      <c r="AA2174" s="24"/>
    </row>
    <row r="2175" spans="1:27" s="13" customFormat="1" x14ac:dyDescent="0.2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605.09</v>
      </c>
      <c r="V2175" s="13">
        <f>IF(ISNA(VLOOKUP(LOWER(F2175)&amp;H2175,Prices!A:C,2,0)),0,VLOOKUP(LOWER(F2175)&amp;H2175,Prices!A:C,2,0))</f>
        <v>649.63</v>
      </c>
      <c r="W2175" s="19">
        <f t="shared" si="1240"/>
        <v>-70574.17895999999</v>
      </c>
      <c r="X2175" s="13">
        <f t="shared" si="1241"/>
        <v>-17815.999999999985</v>
      </c>
      <c r="Y2175" s="43">
        <f t="shared" si="1242"/>
        <v>-0.37236808788147391</v>
      </c>
      <c r="Z2175" s="49"/>
      <c r="AA2175" s="24"/>
    </row>
    <row r="2176" spans="1:27" s="13" customFormat="1" x14ac:dyDescent="0.2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2.827</v>
      </c>
      <c r="V2176" s="13">
        <f>IF(ISNA(VLOOKUP(LOWER(F2176)&amp;H2176,Prices!A:C,2,0)),0,VLOOKUP(LOWER(F2176)&amp;H2176,Prices!A:C,2,0))</f>
        <v>2.8730000000000002</v>
      </c>
      <c r="W2176" s="19">
        <f>IF(I2176="B",(V2176+T2176)*K2176,(V2176+T2176)*K2176)</f>
        <v>-39160.68000000008</v>
      </c>
      <c r="X2176" s="13">
        <f t="shared" si="1241"/>
        <v>-9200.0000000000528</v>
      </c>
      <c r="Y2176" s="43">
        <f t="shared" si="1242"/>
        <v>-7.3115533980582681E-2</v>
      </c>
      <c r="Z2176" s="49"/>
      <c r="AA2176" s="24"/>
    </row>
    <row r="2177" spans="1:27" s="13" customFormat="1" x14ac:dyDescent="0.2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2.827</v>
      </c>
      <c r="V2177" s="13">
        <f>IF(ISNA(VLOOKUP(LOWER(F2177)&amp;H2177,Prices!A:C,2,0)),0,VLOOKUP(LOWER(F2177)&amp;H2177,Prices!A:C,2,0))</f>
        <v>2.8730000000000002</v>
      </c>
      <c r="W2177" s="19">
        <f t="shared" ref="W2177:W2178" si="1250">IF(I2177="B",(V2177+T2177)*K2177,(V2177+T2177)*K2177)</f>
        <v>31985.434500000021</v>
      </c>
      <c r="X2177" s="13">
        <f t="shared" ref="X2177:X2178" si="1251">K2177*(V2177-U2177)</f>
        <v>7461.2000000000426</v>
      </c>
      <c r="Y2177" s="43">
        <f t="shared" ref="Y2177:Y2178" si="1252">W2177/O2177</f>
        <v>7.3718691588785093E-2</v>
      </c>
      <c r="Z2177" s="49"/>
      <c r="AA2177" s="24"/>
    </row>
    <row r="2178" spans="1:27" s="13" customFormat="1" x14ac:dyDescent="0.2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2.827</v>
      </c>
      <c r="V2178" s="13">
        <f>IF(ISNA(VLOOKUP(LOWER(F2178)&amp;H2178,Prices!A:C,2,0)),0,VLOOKUP(LOWER(F2178)&amp;H2178,Prices!A:C,2,0))</f>
        <v>2.8730000000000002</v>
      </c>
      <c r="W2178" s="19">
        <f t="shared" si="1250"/>
        <v>37638.960000000043</v>
      </c>
      <c r="X2178" s="13">
        <f t="shared" si="1251"/>
        <v>9200.0000000000528</v>
      </c>
      <c r="Y2178" s="43">
        <f t="shared" si="1252"/>
        <v>7.0117287630402467E-2</v>
      </c>
      <c r="Z2178" s="49"/>
      <c r="AA2178" s="24"/>
    </row>
    <row r="2179" spans="1:27" s="13" customFormat="1" x14ac:dyDescent="0.2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2.827</v>
      </c>
      <c r="V2179" s="13">
        <f>IF(ISNA(VLOOKUP(LOWER(F2179)&amp;H2179,Prices!A:C,2,0)),0,VLOOKUP(LOWER(F2179)&amp;H2179,Prices!A:C,2,0))</f>
        <v>2.8730000000000002</v>
      </c>
      <c r="W2179" s="19">
        <f t="shared" ref="W2179:W2180" si="1262">IF(I2179="B",(V2179+T2179)*K2179,(V2179+T2179)*K2179)</f>
        <v>9809.8599999999933</v>
      </c>
      <c r="X2179" s="13">
        <f t="shared" ref="X2179:X2180" si="1263">K2179*(V2179-U2179)</f>
        <v>2300.0000000000132</v>
      </c>
      <c r="Y2179" s="43">
        <f t="shared" ref="Y2179:Y2180" si="1264">W2179/O2179</f>
        <v>7.3317339312406526E-2</v>
      </c>
      <c r="Z2179" s="49"/>
      <c r="AA2179" s="24"/>
    </row>
    <row r="2180" spans="1:27" s="13" customFormat="1" x14ac:dyDescent="0.2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2.827</v>
      </c>
      <c r="V2180" s="13">
        <f>IF(ISNA(VLOOKUP(LOWER(F2180)&amp;H2180,Prices!A:C,2,0)),0,VLOOKUP(LOWER(F2180)&amp;H2180,Prices!A:C,2,0))</f>
        <v>2.8730000000000002</v>
      </c>
      <c r="W2180" s="19">
        <f t="shared" si="1262"/>
        <v>9859.8750000000073</v>
      </c>
      <c r="X2180" s="13">
        <f t="shared" si="1263"/>
        <v>2300.0000000000132</v>
      </c>
      <c r="Y2180" s="43">
        <f t="shared" si="1264"/>
        <v>7.3718691588785107E-2</v>
      </c>
      <c r="Z2180" s="49"/>
      <c r="AA2180" s="24"/>
    </row>
    <row r="2181" spans="1:27" s="13" customFormat="1" x14ac:dyDescent="0.2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2.827</v>
      </c>
      <c r="V2181" s="13">
        <f>IF(ISNA(VLOOKUP(LOWER(F2181)&amp;H2181,Prices!A:C,2,0)),0,VLOOKUP(LOWER(F2181)&amp;H2181,Prices!A:C,2,0))</f>
        <v>2.8730000000000002</v>
      </c>
      <c r="W2181" s="19">
        <f t="shared" ref="W2181" si="1273">IF(I2181="B",(V2181+T2181)*K2181,(V2181+T2181)*K2181)</f>
        <v>11010.220000000005</v>
      </c>
      <c r="X2181" s="13">
        <f t="shared" ref="X2181" si="1274">K2181*(V2181-U2181)</f>
        <v>2300.0000000000132</v>
      </c>
      <c r="Y2181" s="43">
        <f t="shared" ref="Y2181" si="1275">W2181/O2181</f>
        <v>8.3033333333333376E-2</v>
      </c>
      <c r="Z2181" s="49"/>
      <c r="AA2181" s="24"/>
    </row>
    <row r="2182" spans="1:27" s="13" customFormat="1" x14ac:dyDescent="0.2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2.827</v>
      </c>
      <c r="V2182" s="13">
        <f>IF(ISNA(VLOOKUP(LOWER(F2182)&amp;H2182,Prices!A:C,2,0)),0,VLOOKUP(LOWER(F2182)&amp;H2182,Prices!A:C,2,0))</f>
        <v>2.8730000000000002</v>
      </c>
      <c r="W2182" s="19">
        <f t="shared" ref="W2182:W2183" si="1284">IF(I2182="B",(V2182+T2182)*K2182,(V2182+T2182)*K2182)</f>
        <v>-76435.709999999934</v>
      </c>
      <c r="X2182" s="13">
        <f t="shared" ref="X2182:X2183" si="1285">K2182*(V2182-U2182)</f>
        <v>-13800.000000000078</v>
      </c>
      <c r="Y2182" s="43">
        <f t="shared" ref="Y2182:Y2183" si="1286">W2182/O2182</f>
        <v>-9.7283581519663889E-2</v>
      </c>
      <c r="Z2182" s="49"/>
      <c r="AA2182" s="24"/>
    </row>
    <row r="2183" spans="1:27" s="13" customFormat="1" x14ac:dyDescent="0.2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2.827</v>
      </c>
      <c r="V2183" s="13">
        <f>IF(ISNA(VLOOKUP(LOWER(F2183)&amp;H2183,Prices!A:C,2,0)),0,VLOOKUP(LOWER(F2183)&amp;H2183,Prices!A:C,2,0))</f>
        <v>2.8730000000000002</v>
      </c>
      <c r="W2183" s="19">
        <f t="shared" si="1284"/>
        <v>-74075.617720000126</v>
      </c>
      <c r="X2183" s="13">
        <f t="shared" si="1285"/>
        <v>-13533.200000000077</v>
      </c>
      <c r="Y2183" s="43">
        <f t="shared" si="1286"/>
        <v>-9.6028451563691997E-2</v>
      </c>
      <c r="Z2183" s="49"/>
      <c r="AA2183" s="24"/>
    </row>
    <row r="2184" spans="1:27" x14ac:dyDescent="0.2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6.19</v>
      </c>
      <c r="W2184" s="18">
        <f t="shared" ref="W2184" si="1295">IF(I2184="B",(V2184+T2184)*K2184,(V2184+T2184)*K2184)</f>
        <v>1730.6880800000017</v>
      </c>
      <c r="X2184" s="30">
        <f t="shared" ref="X2184" si="1296">K2184*(V2184-U2184)</f>
        <v>392.00000000000159</v>
      </c>
      <c r="Y2184" s="40">
        <f t="shared" ref="Y2184" si="1297">W2184/O2184</f>
        <v>0.11096999743523991</v>
      </c>
    </row>
    <row r="2185" spans="1:27" s="13" customFormat="1" x14ac:dyDescent="0.2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7.13</v>
      </c>
      <c r="V2185" s="13">
        <f>IF(ISNA(VLOOKUP(LOWER(F2185)&amp;H2185,Prices!A:C,2,0)),0,VLOOKUP(LOWER(F2185)&amp;H2185,Prices!A:C,2,0))</f>
        <v>7.35</v>
      </c>
      <c r="W2185" s="19">
        <f t="shared" ref="W2185:W2189" si="1306">IF(I2185="B",(V2185+T2185)*K2185,(V2185+T2185)*K2185)</f>
        <v>13431.769599999981</v>
      </c>
      <c r="X2185" s="13">
        <f t="shared" ref="X2185:X2189" si="1307">K2185*(V2185-U2185)</f>
        <v>-1759.999999999998</v>
      </c>
      <c r="Y2185" s="43">
        <f t="shared" ref="Y2185:Y2189" si="1308">W2185/O2185</f>
        <v>0.18572690265486699</v>
      </c>
      <c r="Z2185" s="49"/>
      <c r="AA2185" s="24"/>
    </row>
    <row r="2186" spans="1:27" s="13" customFormat="1" x14ac:dyDescent="0.2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7.13</v>
      </c>
      <c r="V2186" s="13">
        <f>IF(ISNA(VLOOKUP(LOWER(F2186)&amp;H2186,Prices!A:C,2,0)),0,VLOOKUP(LOWER(F2186)&amp;H2186,Prices!A:C,2,0))</f>
        <v>7.35</v>
      </c>
      <c r="W2186" s="19">
        <f t="shared" si="1306"/>
        <v>11263.396200000017</v>
      </c>
      <c r="X2186" s="13">
        <f t="shared" si="1307"/>
        <v>-1539.9999999999982</v>
      </c>
      <c r="Y2186" s="43">
        <f t="shared" si="1308"/>
        <v>0.17938200668896348</v>
      </c>
      <c r="Z2186" s="49"/>
      <c r="AA2186" s="24"/>
    </row>
    <row r="2187" spans="1:27" x14ac:dyDescent="0.2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605.09</v>
      </c>
      <c r="V2187" s="30">
        <f>IF(ISNA(VLOOKUP(LOWER(F2187)&amp;H2187,Prices!A:C,2,0)),0,VLOOKUP(LOWER(F2187)&amp;H2187,Prices!A:C,2,0))</f>
        <v>649.63</v>
      </c>
      <c r="W2187" s="18">
        <f t="shared" si="1306"/>
        <v>17062.464199999999</v>
      </c>
      <c r="X2187" s="30">
        <f t="shared" si="1307"/>
        <v>4453.9999999999964</v>
      </c>
      <c r="Y2187" s="40">
        <f t="shared" si="1308"/>
        <v>0.35628448945500102</v>
      </c>
    </row>
    <row r="2188" spans="1:27" x14ac:dyDescent="0.2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605.09</v>
      </c>
      <c r="V2188" s="30">
        <f>IF(ISNA(VLOOKUP(LOWER(F2188)&amp;H2188,Prices!A:C,2,0)),0,VLOOKUP(LOWER(F2188)&amp;H2188,Prices!A:C,2,0))</f>
        <v>649.63</v>
      </c>
      <c r="W2188" s="18">
        <f t="shared" si="1306"/>
        <v>16732.391599999999</v>
      </c>
      <c r="X2188" s="30">
        <f t="shared" si="1307"/>
        <v>4453.9999999999964</v>
      </c>
      <c r="Y2188" s="40">
        <f t="shared" si="1308"/>
        <v>0.3470010700953961</v>
      </c>
    </row>
    <row r="2189" spans="1:27" x14ac:dyDescent="0.2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605.09</v>
      </c>
      <c r="V2189" s="30">
        <f>IF(ISNA(VLOOKUP(LOWER(F2189)&amp;H2189,Prices!A:C,2,0)),0,VLOOKUP(LOWER(F2189)&amp;H2189,Prices!A:C,2,0))</f>
        <v>649.63</v>
      </c>
      <c r="W2189" s="18">
        <f t="shared" si="1306"/>
        <v>16502.341</v>
      </c>
      <c r="X2189" s="30">
        <f t="shared" si="1307"/>
        <v>4453.9999999999964</v>
      </c>
      <c r="Y2189" s="40">
        <f t="shared" si="1308"/>
        <v>0.34060559339525287</v>
      </c>
    </row>
    <row r="2190" spans="1:27" x14ac:dyDescent="0.2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605.09</v>
      </c>
      <c r="V2190" s="30">
        <f>IF(ISNA(VLOOKUP(LOWER(F2190)&amp;H2190,Prices!A:C,2,0)),0,VLOOKUP(LOWER(F2190)&amp;H2190,Prices!A:C,2,0))</f>
        <v>649.63</v>
      </c>
      <c r="W2190" s="18">
        <f t="shared" ref="W2190" si="1317">IF(I2190="B",(V2190+T2190)*K2190,(V2190+T2190)*K2190)</f>
        <v>-15882.950799999997</v>
      </c>
      <c r="X2190" s="30">
        <f t="shared" ref="X2190" si="1318">K2190*(V2190-U2190)</f>
        <v>-4453.9999999999964</v>
      </c>
      <c r="Y2190" s="40">
        <f t="shared" ref="Y2190" si="1319">W2190/O2190</f>
        <v>-0.32321837199837194</v>
      </c>
    </row>
    <row r="2191" spans="1:27" x14ac:dyDescent="0.2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6.19</v>
      </c>
      <c r="W2191" s="18">
        <f t="shared" ref="W2191:W2192" si="1328">IF(I2191="B",(V2191+T2191)*K2191,(V2191+T2191)*K2191)</f>
        <v>2507.2932800000026</v>
      </c>
      <c r="X2191" s="30">
        <f t="shared" ref="X2191:X2192" si="1329">K2191*(V2191-U2191)</f>
        <v>952.00000000000387</v>
      </c>
      <c r="Y2191" s="40">
        <f t="shared" ref="Y2191:Y2192" si="1330">W2191/O2191</f>
        <v>6.3353883161512095E-2</v>
      </c>
    </row>
    <row r="2192" spans="1:27" x14ac:dyDescent="0.2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6.19</v>
      </c>
      <c r="W2192" s="18">
        <f t="shared" si="1328"/>
        <v>2167.2184799999991</v>
      </c>
      <c r="X2192" s="30">
        <f t="shared" si="1329"/>
        <v>952.00000000000387</v>
      </c>
      <c r="Y2192" s="40">
        <f t="shared" si="1330"/>
        <v>5.4294480408858578E-2</v>
      </c>
    </row>
    <row r="2193" spans="1:25" x14ac:dyDescent="0.2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36.18</v>
      </c>
      <c r="V2193" s="30">
        <f>IF(ISNA(VLOOKUP(LOWER(F2193)&amp;H2193,Prices!A:C,2,0)),0,VLOOKUP(LOWER(F2193)&amp;H2193,Prices!A:C,2,0))</f>
        <v>36</v>
      </c>
      <c r="W2193" s="18">
        <f t="shared" ref="W2193" si="1337">IF(I2193="B",(V2193+T2193)*K2193,(V2193+T2193)*K2193)</f>
        <v>2280.5376000000024</v>
      </c>
      <c r="X2193" s="30">
        <f t="shared" ref="X2193" si="1338">K2193*(V2193-U2193)</f>
        <v>-197.99999999999969</v>
      </c>
      <c r="Y2193" s="40">
        <f t="shared" ref="Y2193" si="1339">W2193/O2193</f>
        <v>6.1120754716981196E-2</v>
      </c>
    </row>
    <row r="2194" spans="1:25" x14ac:dyDescent="0.2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6.19</v>
      </c>
      <c r="W2194" s="18">
        <f t="shared" ref="W2194:W2195" si="1348">IF(I2194="B",(V2194+T2194)*K2194,(V2194+T2194)*K2194)</f>
        <v>2001.3181400000028</v>
      </c>
      <c r="X2194" s="30">
        <f t="shared" ref="X2194:X2195" si="1349">K2194*(V2194-U2194)</f>
        <v>938.00000000000387</v>
      </c>
      <c r="Y2194" s="40">
        <f t="shared" ref="Y2194:Y2195" si="1350">W2194/O2194</f>
        <v>5.0713786078098545E-2</v>
      </c>
    </row>
    <row r="2195" spans="1:25" x14ac:dyDescent="0.2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605.09</v>
      </c>
      <c r="V2195" s="30">
        <f>IF(ISNA(VLOOKUP(LOWER(F2195)&amp;H2195,Prices!A:C,2,0)),0,VLOOKUP(LOWER(F2195)&amp;H2195,Prices!A:C,2,0))</f>
        <v>649.63</v>
      </c>
      <c r="W2195" s="18">
        <f t="shared" si="1348"/>
        <v>16302.296999999999</v>
      </c>
      <c r="X2195" s="30">
        <f t="shared" si="1349"/>
        <v>4453.9999999999964</v>
      </c>
      <c r="Y2195" s="40">
        <f t="shared" si="1350"/>
        <v>0.33509346351490232</v>
      </c>
    </row>
    <row r="2196" spans="1:25" x14ac:dyDescent="0.2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605.09</v>
      </c>
      <c r="V2196" s="30">
        <f>IF(ISNA(VLOOKUP(LOWER(F2196)&amp;H2196,Prices!A:C,2,0)),0,VLOOKUP(LOWER(F2196)&amp;H2196,Prices!A:C,2,0))</f>
        <v>649.63</v>
      </c>
      <c r="W2196" s="18">
        <f t="shared" ref="W2196" si="1359">IF(I2196="B",(V2196+T2196)*K2196,(V2196+T2196)*K2196)</f>
        <v>17802.627</v>
      </c>
      <c r="X2196" s="30">
        <f t="shared" ref="X2196" si="1360">K2196*(V2196-U2196)</f>
        <v>4453.9999999999964</v>
      </c>
      <c r="Y2196" s="40">
        <f>W2196/O2196</f>
        <v>0.37757427359490986</v>
      </c>
    </row>
    <row r="2197" spans="1:25" x14ac:dyDescent="0.2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v>
      </c>
      <c r="V2197" s="30">
        <f>IF(ISNA(VLOOKUP(LOWER(F2197)&amp;H2197,Prices!A:C,2,0)),0,VLOOKUP(LOWER(F2197)&amp;H2197,Prices!A:C,2,0))</f>
        <v>16.05</v>
      </c>
      <c r="W2197" s="18">
        <f t="shared" ref="W2197" si="1369">IF(I2197="B",(V2197+T2197)*K2197,(V2197+T2197)*K2197)</f>
        <v>2591.3914000000045</v>
      </c>
      <c r="X2197" s="30">
        <f t="shared" ref="X2197" si="1370">K2197*(V2197-U2197)</f>
        <v>130.00000000000185</v>
      </c>
      <c r="Y2197" s="40">
        <f t="shared" ref="Y2197" si="1371">W2197/O2197</f>
        <v>6.622518272425261E-2</v>
      </c>
    </row>
    <row r="2198" spans="1:25" x14ac:dyDescent="0.2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27.56</v>
      </c>
      <c r="V2198" s="30">
        <f>IF(ISNA(VLOOKUP(LOWER(F2198)&amp;H2198,Prices!A:C,2,0)),0,VLOOKUP(LOWER(F2198)&amp;H2198,Prices!A:C,2,0))</f>
        <v>26.86</v>
      </c>
      <c r="W2198" s="18">
        <f t="shared" ref="W2198:W2199" si="1379">IF(I2198="B",(V2198+T2198)*K2198,(V2198+T2198)*K2198)</f>
        <v>-3875.3997199999999</v>
      </c>
      <c r="X2198" s="30">
        <f t="shared" ref="X2198:X2200" si="1380">K2198*(V2198-U2198)</f>
        <v>-419.99999999999955</v>
      </c>
      <c r="Y2198" s="40">
        <f t="shared" ref="Y2198:Y2200" si="1381">W2198/O2198</f>
        <v>-0.1939057200040028</v>
      </c>
    </row>
    <row r="2199" spans="1:25" x14ac:dyDescent="0.2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66.27</v>
      </c>
      <c r="V2199" s="30">
        <f>IF(ISNA(VLOOKUP(LOWER(F2199)&amp;H2199,Prices!A:C,2,0)),0,VLOOKUP(LOWER(F2199)&amp;H2199,Prices!A:C,2,0))</f>
        <v>65.88</v>
      </c>
      <c r="W2199" s="18">
        <f t="shared" si="1379"/>
        <v>2862.5303199999989</v>
      </c>
      <c r="X2199" s="30">
        <f t="shared" si="1380"/>
        <v>-156.00000000000023</v>
      </c>
      <c r="Y2199" s="40">
        <f t="shared" si="1381"/>
        <v>0.12189279168795772</v>
      </c>
    </row>
    <row r="2200" spans="1:25" x14ac:dyDescent="0.2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18.329999999999998</v>
      </c>
      <c r="V2200" s="30">
        <f>IF(ISNA(VLOOKUP(LOWER(F2200)&amp;H2200,Prices!A:C,2,0)),0,VLOOKUP(LOWER(F2200)&amp;H2200,Prices!A:C,2,0))</f>
        <v>18.43</v>
      </c>
      <c r="W2200" s="18">
        <f>IF(I2200="B",(V2200+T2200)*K2200,(V2200+T2200)*K2200)</f>
        <v>674.0271999999926</v>
      </c>
      <c r="X2200" s="30">
        <f t="shared" si="1380"/>
        <v>220.00000000000313</v>
      </c>
      <c r="Y2200" s="40">
        <f t="shared" si="1381"/>
        <v>1.6908167770419241E-2</v>
      </c>
    </row>
    <row r="2201" spans="1:25" x14ac:dyDescent="0.2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18.329999999999998</v>
      </c>
      <c r="V2201" s="30">
        <f>IF(ISNA(VLOOKUP(LOWER(F2201)&amp;H2201,Prices!A:C,2,0)),0,VLOOKUP(LOWER(F2201)&amp;H2201,Prices!A:C,2,0))</f>
        <v>18.43</v>
      </c>
      <c r="W2201" s="18">
        <f>IF(I2201="B",(V2201+T2201)*K2201,(V2201+T2201)*K2201)</f>
        <v>318.99999999999977</v>
      </c>
      <c r="X2201" s="30">
        <f t="shared" ref="X2201" si="1389">K2201*(V2201-U2201)</f>
        <v>120.00000000000171</v>
      </c>
      <c r="Y2201" s="40">
        <f t="shared" ref="Y2201" si="1390">W2201/O2201</f>
        <v>1.4638399412628476E-2</v>
      </c>
    </row>
    <row r="2202" spans="1:25" x14ac:dyDescent="0.2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42.88</v>
      </c>
      <c r="V2202" s="30">
        <f>IF(ISNA(VLOOKUP(LOWER(F2202)&amp;H2202,Prices!A:C,2,0)),0,VLOOKUP(LOWER(F2202)&amp;H2202,Prices!A:C,2,0))</f>
        <v>43.77</v>
      </c>
      <c r="W2202" s="18">
        <f t="shared" ref="W2202:W2205" si="1398">IF(I2202="B",(V2202+T2202)*K2202,(V2202+T2202)*K2202)</f>
        <v>3075.0000000000027</v>
      </c>
      <c r="X2202" s="30">
        <f t="shared" ref="X2202:X2205" si="1399">K2202*(V2202-U2202)</f>
        <v>445.00000000000028</v>
      </c>
      <c r="Y2202" s="40">
        <f t="shared" ref="Y2202:Y2205" si="1400">W2202/O2202</f>
        <v>0.16352034033501742</v>
      </c>
    </row>
    <row r="2203" spans="1:25" x14ac:dyDescent="0.2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29.19</v>
      </c>
      <c r="V2203" s="30">
        <f>IF(ISNA(VLOOKUP(LOWER(F2203)&amp;H2203,Prices!A:C,2,0)),0,VLOOKUP(LOWER(F2203)&amp;H2203,Prices!A:C,2,0))</f>
        <v>29.44</v>
      </c>
      <c r="W2203" s="18">
        <f t="shared" si="1398"/>
        <v>-2595.3462</v>
      </c>
      <c r="X2203" s="30">
        <f t="shared" si="1399"/>
        <v>125</v>
      </c>
      <c r="Y2203" s="40">
        <f t="shared" si="1400"/>
        <v>-0.14993334488734836</v>
      </c>
    </row>
    <row r="2204" spans="1:25" x14ac:dyDescent="0.2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16.53</v>
      </c>
      <c r="V2204" s="30">
        <f>IF(ISNA(VLOOKUP(LOWER(F2204)&amp;H2204,Prices!A:C,2,0)),0,VLOOKUP(LOWER(F2204)&amp;H2204,Prices!A:C,2,0))</f>
        <v>16.09</v>
      </c>
      <c r="W2204" s="18">
        <f t="shared" si="1398"/>
        <v>-52.033119999999755</v>
      </c>
      <c r="X2204" s="30">
        <f t="shared" si="1399"/>
        <v>-44.000000000000128</v>
      </c>
      <c r="Y2204" s="40">
        <f t="shared" si="1400"/>
        <v>-3.1420966183574733E-2</v>
      </c>
    </row>
    <row r="2205" spans="1:25" x14ac:dyDescent="0.2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42.88</v>
      </c>
      <c r="V2205" s="30">
        <f>IF(ISNA(VLOOKUP(LOWER(F2205)&amp;H2205,Prices!A:C,2,0)),0,VLOOKUP(LOWER(F2205)&amp;H2205,Prices!A:C,2,0))</f>
        <v>43.77</v>
      </c>
      <c r="W2205" s="18">
        <f t="shared" si="1398"/>
        <v>2955.0000000000018</v>
      </c>
      <c r="X2205" s="30">
        <f t="shared" si="1399"/>
        <v>445.00000000000028</v>
      </c>
      <c r="Y2205" s="40">
        <f t="shared" si="1400"/>
        <v>0.15614266842800539</v>
      </c>
    </row>
    <row r="2206" spans="1:25" x14ac:dyDescent="0.2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31.93</v>
      </c>
      <c r="V2206" s="30">
        <f>IF(ISNA(VLOOKUP(LOWER(F2206)&amp;H2206,Prices!A:C,2,0)),0,VLOOKUP(LOWER(F2206)&amp;H2206,Prices!A:C,2,0))</f>
        <v>31.99</v>
      </c>
      <c r="W2206" s="18">
        <f t="shared" ref="W2206" si="1408">IF(I2206="B",(V2206+T2206)*K2206,(V2206+T2206)*K2206)</f>
        <v>2760.6714399999973</v>
      </c>
      <c r="X2206" s="30">
        <f t="shared" ref="X2206" si="1409">K2206*(V2206-U2206)</f>
        <v>35.999999999999233</v>
      </c>
      <c r="Y2206" s="40">
        <f t="shared" ref="Y2206" si="1410">W2206/O2206</f>
        <v>0.1680467153640125</v>
      </c>
    </row>
    <row r="2207" spans="1:25" x14ac:dyDescent="0.2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36.18</v>
      </c>
      <c r="V2207" s="30">
        <f>IF(ISNA(VLOOKUP(LOWER(F2207)&amp;H2207,Prices!A:C,2,0)),0,VLOOKUP(LOWER(F2207)&amp;H2207,Prices!A:C,2,0))</f>
        <v>36</v>
      </c>
      <c r="W2207" s="18">
        <f t="shared" ref="W2207" si="1418">IF(I2207="B",(V2207+T2207)*K2207,(V2207+T2207)*K2207)</f>
        <v>2210.0000000000009</v>
      </c>
      <c r="X2207" s="30">
        <f t="shared" ref="X2207" si="1419">K2207*(V2207-U2207)</f>
        <v>-89.999999999999858</v>
      </c>
      <c r="Y2207" s="40">
        <f t="shared" ref="Y2207" si="1420">W2207/O2207</f>
        <v>0.14000633512828642</v>
      </c>
    </row>
    <row r="2208" spans="1:25" x14ac:dyDescent="0.2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28.7</v>
      </c>
      <c r="V2208" s="30">
        <f>IF(ISNA(VLOOKUP(LOWER(F2208)&amp;H2208,Prices!A:C,2,0)),0,VLOOKUP(LOWER(F2208)&amp;H2208,Prices!A:C,2,0))</f>
        <v>28.89</v>
      </c>
      <c r="W2208" s="18">
        <f t="shared" ref="W2208" si="1428">IF(I2208="B",(V2208+T2208)*K2208,(V2208+T2208)*K2208)</f>
        <v>1323.0000000000005</v>
      </c>
      <c r="X2208" s="30">
        <f t="shared" ref="X2208" si="1429">K2208*(V2208-U2208)</f>
        <v>76.000000000000512</v>
      </c>
      <c r="Y2208" s="40">
        <f t="shared" ref="Y2208" si="1430">W2208/O2208</f>
        <v>0.12935080172076657</v>
      </c>
    </row>
    <row r="2209" spans="1:25" x14ac:dyDescent="0.2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42.88</v>
      </c>
      <c r="V2209" s="30">
        <f>IF(ISNA(VLOOKUP(LOWER(F2209)&amp;H2209,Prices!A:C,2,0)),0,VLOOKUP(LOWER(F2209)&amp;H2209,Prices!A:C,2,0))</f>
        <v>43.77</v>
      </c>
      <c r="W2209" s="18">
        <f t="shared" ref="W2209" si="1438">IF(I2209="B",(V2209+T2209)*K2209,(V2209+T2209)*K2209)</f>
        <v>-5605.851999999999</v>
      </c>
      <c r="X2209" s="30">
        <f t="shared" ref="X2209" si="1439">K2209*(V2209-U2209)</f>
        <v>-890.00000000000057</v>
      </c>
      <c r="Y2209" s="40">
        <f t="shared" ref="Y2209" si="1440">W2209/O2209</f>
        <v>-0.14671164616592514</v>
      </c>
    </row>
    <row r="2210" spans="1:25" x14ac:dyDescent="0.2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18.329999999999998</v>
      </c>
      <c r="V2210" s="30">
        <f>IF(ISNA(VLOOKUP(LOWER(F2210)&amp;H2210,Prices!A:C,2,0)),0,VLOOKUP(LOWER(F2210)&amp;H2210,Prices!A:C,2,0))</f>
        <v>18.43</v>
      </c>
      <c r="W2210" s="18">
        <f t="shared" ref="W2210" si="1448">IF(I2210="B",(V2210+T2210)*K2210,(V2210+T2210)*K2210)</f>
        <v>2539.6640000000048</v>
      </c>
      <c r="X2210" s="30">
        <f t="shared" ref="X2210" si="1449">K2210*(V2210-U2210)</f>
        <v>-340.00000000000483</v>
      </c>
      <c r="Y2210" s="40">
        <f t="shared" ref="Y2210" si="1450">W2210/O2210</f>
        <v>3.890416666666674E-2</v>
      </c>
    </row>
    <row r="2211" spans="1:25" x14ac:dyDescent="0.2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18.329999999999998</v>
      </c>
      <c r="V2211" s="30">
        <f>IF(ISNA(VLOOKUP(LOWER(F2211)&amp;H2211,Prices!A:C,2,0)),0,VLOOKUP(LOWER(F2211)&amp;H2211,Prices!A:C,2,0))</f>
        <v>18.43</v>
      </c>
      <c r="W2211" s="18">
        <f t="shared" ref="W2211" si="1458">IF(I2211="B",(V2211+T2211)*K2211,(V2211+T2211)*K2211)</f>
        <v>-1045.0000000000018</v>
      </c>
      <c r="X2211" s="30">
        <f t="shared" ref="X2211" si="1459">K2211*(V2211-U2211)</f>
        <v>100.00000000000142</v>
      </c>
      <c r="Y2211" s="40">
        <f t="shared" ref="Y2211" si="1460">W2211/O2211</f>
        <v>-5.3672316384180886E-2</v>
      </c>
    </row>
    <row r="2212" spans="1:25" x14ac:dyDescent="0.2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27.56</v>
      </c>
      <c r="V2212" s="30">
        <f>IF(ISNA(VLOOKUP(LOWER(F2212)&amp;H2212,Prices!A:C,2,0)),0,VLOOKUP(LOWER(F2212)&amp;H2212,Prices!A:C,2,0))</f>
        <v>26.86</v>
      </c>
      <c r="W2212" s="18">
        <f t="shared" ref="W2212:W2214" si="1468">IF(I2212="B",(V2212+T2212)*K2212,(V2212+T2212)*K2212)</f>
        <v>-614.1733399999996</v>
      </c>
      <c r="X2212" s="30">
        <f t="shared" ref="X2212:X2214" si="1469">K2212*(V2212-U2212)</f>
        <v>-209.99999999999977</v>
      </c>
      <c r="Y2212" s="40">
        <f t="shared" ref="Y2212:Y2214" si="1470">W2212/O2212</f>
        <v>-7.086342909888077E-2</v>
      </c>
    </row>
    <row r="2213" spans="1:25" x14ac:dyDescent="0.2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29.19</v>
      </c>
      <c r="V2213" s="30">
        <f>IF(ISNA(VLOOKUP(LOWER(F2213)&amp;H2213,Prices!A:C,2,0)),0,VLOOKUP(LOWER(F2213)&amp;H2213,Prices!A:C,2,0))</f>
        <v>29.44</v>
      </c>
      <c r="W2213" s="18">
        <f t="shared" si="1468"/>
        <v>-1435.3229999999985</v>
      </c>
      <c r="X2213" s="30">
        <f t="shared" si="1469"/>
        <v>125</v>
      </c>
      <c r="Y2213" s="40">
        <f t="shared" si="1470"/>
        <v>-8.8874489164086606E-2</v>
      </c>
    </row>
    <row r="2214" spans="1:25" x14ac:dyDescent="0.2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18.329999999999998</v>
      </c>
      <c r="V2214" s="30">
        <f>IF(ISNA(VLOOKUP(LOWER(F2214)&amp;H2214,Prices!A:C,2,0)),0,VLOOKUP(LOWER(F2214)&amp;H2214,Prices!A:C,2,0))</f>
        <v>18.43</v>
      </c>
      <c r="W2214" s="18">
        <f t="shared" si="1468"/>
        <v>-254.99999999999901</v>
      </c>
      <c r="X2214" s="30">
        <f t="shared" si="1469"/>
        <v>100.00000000000142</v>
      </c>
      <c r="Y2214" s="40">
        <f t="shared" si="1470"/>
        <v>-1.3650963597430354E-2</v>
      </c>
    </row>
    <row r="2215" spans="1:25" x14ac:dyDescent="0.2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18.329999999999998</v>
      </c>
      <c r="V2215" s="30">
        <f>IF(ISNA(VLOOKUP(LOWER(F2215)&amp;H2215,Prices!A:C,2,0)),0,VLOOKUP(LOWER(F2215)&amp;H2215,Prices!A:C,2,0))</f>
        <v>18.43</v>
      </c>
      <c r="W2215" s="18">
        <f t="shared" ref="W2215" si="1478">IF(I2215="B",(V2215+T2215)*K2215,(V2215+T2215)*K2215)</f>
        <v>25.000000000000711</v>
      </c>
      <c r="X2215" s="30">
        <f t="shared" ref="X2215" si="1479">K2215*(V2215-U2215)</f>
        <v>60.000000000000853</v>
      </c>
      <c r="Y2215" s="40">
        <f t="shared" ref="Y2215" si="1480">W2215/O2215</f>
        <v>2.2669568371418854E-3</v>
      </c>
    </row>
    <row r="2216" spans="1:25" x14ac:dyDescent="0.2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16.53</v>
      </c>
      <c r="V2216" s="30">
        <f>IF(ISNA(VLOOKUP(LOWER(F2216)&amp;H2216,Prices!A:C,2,0)),0,VLOOKUP(LOWER(F2216)&amp;H2216,Prices!A:C,2,0))</f>
        <v>16.09</v>
      </c>
      <c r="W2216" s="18">
        <f t="shared" ref="W2216:W2219" si="1488">IF(I2216="B",(V2216+T2216)*K2216,(V2216+T2216)*K2216)</f>
        <v>-530.235759999999</v>
      </c>
      <c r="X2216" s="30">
        <f t="shared" ref="X2216:X2219" si="1489">K2216*(V2216-U2216)</f>
        <v>-308.00000000000091</v>
      </c>
      <c r="Y2216" s="40">
        <f>W2216/O2216</f>
        <v>-4.4980977265015189E-2</v>
      </c>
    </row>
    <row r="2217" spans="1:25" x14ac:dyDescent="0.2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28.7</v>
      </c>
      <c r="V2217" s="30">
        <f>IF(ISNA(VLOOKUP(LOWER(F2217)&amp;H2217,Prices!A:C,2,0)),0,VLOOKUP(LOWER(F2217)&amp;H2217,Prices!A:C,2,0))</f>
        <v>28.89</v>
      </c>
      <c r="W2217" s="18">
        <f t="shared" si="1488"/>
        <v>1717.0000000000009</v>
      </c>
      <c r="X2217" s="30">
        <f t="shared" si="1489"/>
        <v>114.00000000000077</v>
      </c>
      <c r="Y2217" s="40">
        <f>W2217/O2217</f>
        <v>0.10997950294645151</v>
      </c>
    </row>
    <row r="2218" spans="1:25" x14ac:dyDescent="0.2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18.329999999999998</v>
      </c>
      <c r="V2218" s="30">
        <f>IF(ISNA(VLOOKUP(LOWER(F2218)&amp;H2218,Prices!A:C,2,0)),0,VLOOKUP(LOWER(F2218)&amp;H2218,Prices!A:C,2,0))</f>
        <v>18.43</v>
      </c>
      <c r="W2218" s="18">
        <f t="shared" si="1488"/>
        <v>-185.00000000000014</v>
      </c>
      <c r="X2218" s="30">
        <f t="shared" si="1489"/>
        <v>60.000000000000853</v>
      </c>
      <c r="Y2218" s="40">
        <f t="shared" ref="Y2218:Y2219" si="1490">W2218/O2218</f>
        <v>-1.6462003915287432E-2</v>
      </c>
    </row>
    <row r="2219" spans="1:25" x14ac:dyDescent="0.2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31.93</v>
      </c>
      <c r="V2219" s="30">
        <f>IF(ISNA(VLOOKUP(LOWER(F2219)&amp;H2219,Prices!A:C,2,0)),0,VLOOKUP(LOWER(F2219)&amp;H2219,Prices!A:C,2,0))</f>
        <v>31.99</v>
      </c>
      <c r="W2219" s="18">
        <f t="shared" si="1488"/>
        <v>2508.6663999999969</v>
      </c>
      <c r="X2219" s="30">
        <f t="shared" si="1489"/>
        <v>35.999999999999233</v>
      </c>
      <c r="Y2219" s="40">
        <f t="shared" si="1490"/>
        <v>0.15039966426858495</v>
      </c>
    </row>
    <row r="2220" spans="1:25" x14ac:dyDescent="0.2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29.19</v>
      </c>
      <c r="V2220" s="30">
        <f>IF(ISNA(VLOOKUP(LOWER(F2220)&amp;H2220,Prices!A:C,2,0)),0,VLOOKUP(LOWER(F2220)&amp;H2220,Prices!A:C,2,0))</f>
        <v>29.44</v>
      </c>
      <c r="W2220" s="18">
        <f t="shared" ref="W2220:W2222" si="1498">IF(I2220="B",(V2220+T2220)*K2220,(V2220+T2220)*K2220)</f>
        <v>-578.18809999999917</v>
      </c>
      <c r="X2220" s="30">
        <f t="shared" ref="X2220:X2222" si="1499">K2220*(V2220-U2220)</f>
        <v>75</v>
      </c>
      <c r="Y2220" s="40">
        <f t="shared" ref="Y2220:Y2222" si="1500">W2220/O2220</f>
        <v>-6.1476671982987681E-2</v>
      </c>
    </row>
    <row r="2221" spans="1:25" x14ac:dyDescent="0.2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29.74</v>
      </c>
      <c r="V2221" s="30">
        <f>IF(ISNA(VLOOKUP(LOWER(F2221)&amp;H2221,Prices!A:C,2,0)),0,VLOOKUP(LOWER(F2221)&amp;H2221,Prices!A:C,2,0))</f>
        <v>30.19</v>
      </c>
      <c r="W2221" s="18">
        <f t="shared" si="1498"/>
        <v>261.82419999999985</v>
      </c>
      <c r="X2221" s="30">
        <f t="shared" si="1499"/>
        <v>135.00000000000085</v>
      </c>
      <c r="Y2221" s="40">
        <f t="shared" si="1500"/>
        <v>2.9786598407280984E-2</v>
      </c>
    </row>
    <row r="2222" spans="1:25" x14ac:dyDescent="0.2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18.329999999999998</v>
      </c>
      <c r="V2222" s="30">
        <f>IF(ISNA(VLOOKUP(LOWER(F2222)&amp;H2222,Prices!A:C,2,0)),0,VLOOKUP(LOWER(F2222)&amp;H2222,Prices!A:C,2,0))</f>
        <v>18.43</v>
      </c>
      <c r="W2222" s="18">
        <f t="shared" si="1498"/>
        <v>864.99999999999841</v>
      </c>
      <c r="X2222" s="30">
        <f t="shared" si="1499"/>
        <v>100.00000000000142</v>
      </c>
      <c r="Y2222" s="40">
        <f t="shared" si="1500"/>
        <v>4.9259681093393987E-2</v>
      </c>
    </row>
    <row r="2223" spans="1:25" x14ac:dyDescent="0.2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16.53</v>
      </c>
      <c r="V2223" s="30">
        <f>IF(ISNA(VLOOKUP(LOWER(F2223)&amp;H2223,Prices!A:C,2,0)),0,VLOOKUP(LOWER(F2223)&amp;H2223,Prices!A:C,2,0))</f>
        <v>16.09</v>
      </c>
      <c r="W2223" s="18">
        <f t="shared" ref="W2223:W2224" si="1508">IF(I2223="B",(V2223+T2223)*K2223,(V2223+T2223)*K2223)</f>
        <v>-251.19800000000083</v>
      </c>
      <c r="X2223" s="30">
        <f t="shared" ref="X2223:X2224" si="1509">K2223*(V2223-U2223)</f>
        <v>-264.0000000000008</v>
      </c>
      <c r="Y2223" s="40">
        <f t="shared" ref="Y2223:Y2224" si="1510">W2223/O2223</f>
        <v>-2.5373535353535436E-2</v>
      </c>
    </row>
    <row r="2224" spans="1:25" x14ac:dyDescent="0.2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51.28</v>
      </c>
      <c r="V2224" s="30">
        <f>IF(ISNA(VLOOKUP(LOWER(F2224)&amp;H2224,Prices!A:C,2,0)),0,VLOOKUP(LOWER(F2224)&amp;H2224,Prices!A:C,2,0))</f>
        <v>50.79</v>
      </c>
      <c r="W2224" s="18">
        <f t="shared" si="1508"/>
        <v>252.80199999999979</v>
      </c>
      <c r="X2224" s="30">
        <f t="shared" si="1509"/>
        <v>-98.000000000000398</v>
      </c>
      <c r="Y2224" s="40">
        <f t="shared" si="1510"/>
        <v>2.5535555555555534E-2</v>
      </c>
    </row>
    <row r="2225" spans="1:25" x14ac:dyDescent="0.2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66.27</v>
      </c>
      <c r="V2225" s="30">
        <f>IF(ISNA(VLOOKUP(LOWER(F2225)&amp;H2225,Prices!A:C,2,0)),0,VLOOKUP(LOWER(F2225)&amp;H2225,Prices!A:C,2,0))</f>
        <v>65.88</v>
      </c>
      <c r="W2225" s="18">
        <f t="shared" ref="W2225" si="1518">IF(I2225="B",(V2225+T2225)*K2225,(V2225+T2225)*K2225)</f>
        <v>246.74151999999765</v>
      </c>
      <c r="X2225" s="30">
        <f t="shared" ref="X2225" si="1519">K2225*(V2225-U2225)</f>
        <v>-78.000000000000114</v>
      </c>
      <c r="Y2225" s="40">
        <f t="shared" ref="Y2225" si="1520">W2225/O2225</f>
        <v>1.9091730114515447E-2</v>
      </c>
    </row>
    <row r="2226" spans="1:25" x14ac:dyDescent="0.2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51.28</v>
      </c>
      <c r="V2226" s="30">
        <f>IF(ISNA(VLOOKUP(LOWER(F2226)&amp;H2226,Prices!A:C,2,0)),0,VLOOKUP(LOWER(F2226)&amp;H2226,Prices!A:C,2,0))</f>
        <v>50.79</v>
      </c>
      <c r="W2226" s="18">
        <f t="shared" ref="W2226:W2229" si="1528">IF(I2226="B",(V2226+T2226)*K2226,(V2226+T2226)*K2226)</f>
        <v>422.8053999999986</v>
      </c>
      <c r="X2226" s="30">
        <f t="shared" ref="X2226:X2229" si="1529">K2226*(V2226-U2226)</f>
        <v>-98.000000000000398</v>
      </c>
      <c r="Y2226" s="40">
        <f t="shared" ref="Y2226:Y2229" si="1530">W2226/O2226</f>
        <v>4.3453792394655563E-2</v>
      </c>
    </row>
    <row r="2227" spans="1:25" x14ac:dyDescent="0.2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47.4</v>
      </c>
      <c r="V2227" s="30">
        <f>IF(ISNA(VLOOKUP(LOWER(F2227)&amp;H2227,Prices!A:C,2,0)),0,VLOOKUP(LOWER(F2227)&amp;H2227,Prices!A:C,2,0))</f>
        <v>48.09</v>
      </c>
      <c r="W2227" s="18">
        <f t="shared" si="1528"/>
        <v>-76.999999999999602</v>
      </c>
      <c r="X2227" s="30">
        <f t="shared" si="1529"/>
        <v>69.000000000000483</v>
      </c>
      <c r="Y2227" s="40">
        <f t="shared" si="1530"/>
        <v>-1.5775455849211147E-2</v>
      </c>
    </row>
    <row r="2228" spans="1:25" x14ac:dyDescent="0.2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61.39</v>
      </c>
      <c r="V2228" s="30">
        <f>IF(ISNA(VLOOKUP(LOWER(F2228)&amp;H2228,Prices!A:C,2,0)),0,VLOOKUP(LOWER(F2228)&amp;H2228,Prices!A:C,2,0))</f>
        <v>63.93</v>
      </c>
      <c r="W2228" s="18">
        <f t="shared" si="1528"/>
        <v>782.76003999999944</v>
      </c>
      <c r="X2228" s="30">
        <f t="shared" si="1529"/>
        <v>507.99999999999983</v>
      </c>
      <c r="Y2228" s="40">
        <f t="shared" si="1530"/>
        <v>6.5240876812802093E-2</v>
      </c>
    </row>
    <row r="2229" spans="1:25" x14ac:dyDescent="0.2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161.03</v>
      </c>
      <c r="V2229" s="30">
        <f>IF(ISNA(VLOOKUP(LOWER(F2229)&amp;H2229,Prices!A:C,2,0)),0,VLOOKUP(LOWER(F2229)&amp;H2229,Prices!A:C,2,0))</f>
        <v>168.35</v>
      </c>
      <c r="W2229" s="18">
        <f t="shared" si="1528"/>
        <v>848.99999999999807</v>
      </c>
      <c r="X2229" s="30">
        <f t="shared" si="1529"/>
        <v>731.99999999999932</v>
      </c>
      <c r="Y2229" s="40">
        <f t="shared" si="1530"/>
        <v>5.3125586634127905E-2</v>
      </c>
    </row>
    <row r="2230" spans="1:25" x14ac:dyDescent="0.2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49.96</v>
      </c>
      <c r="V2230" s="30">
        <f>IF(ISNA(VLOOKUP(LOWER(F2230)&amp;H2230,Prices!A:C,2,0)),0,VLOOKUP(LOWER(F2230)&amp;H2230,Prices!A:C,2,0))</f>
        <v>50.72</v>
      </c>
      <c r="W2230" s="18">
        <f t="shared" ref="W2230:W2235" si="1538">IF(I2230="B",(V2230+T2230)*K2230,(V2230+T2230)*K2230)</f>
        <v>140.99999999999966</v>
      </c>
      <c r="X2230" s="30">
        <f t="shared" ref="X2230:X2235" si="1539">K2230*(V2230-U2230)</f>
        <v>151.9999999999996</v>
      </c>
      <c r="Y2230" s="40">
        <f t="shared" ref="Y2230:Y2235" si="1540">W2230/O2230</f>
        <v>1.4102820564112788E-2</v>
      </c>
    </row>
    <row r="2231" spans="1:25" x14ac:dyDescent="0.2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29.74</v>
      </c>
      <c r="V2231" s="30">
        <f>IF(ISNA(VLOOKUP(LOWER(F2231)&amp;H2231,Prices!A:C,2,0)),0,VLOOKUP(LOWER(F2231)&amp;H2231,Prices!A:C,2,0))</f>
        <v>30.19</v>
      </c>
      <c r="W2231" s="18">
        <f t="shared" si="1538"/>
        <v>278.76416000000148</v>
      </c>
      <c r="X2231" s="30">
        <f t="shared" si="1539"/>
        <v>180.00000000000114</v>
      </c>
      <c r="Y2231" s="40">
        <f t="shared" si="1540"/>
        <v>2.3640108548168375E-2</v>
      </c>
    </row>
    <row r="2232" spans="1:25" x14ac:dyDescent="0.2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47.4</v>
      </c>
      <c r="V2232" s="30">
        <f>IF(ISNA(VLOOKUP(LOWER(F2232)&amp;H2232,Prices!A:C,2,0)),0,VLOOKUP(LOWER(F2232)&amp;H2232,Prices!A:C,2,0))</f>
        <v>48.09</v>
      </c>
      <c r="W2232" s="18">
        <f t="shared" si="1538"/>
        <v>94.000000000001904</v>
      </c>
      <c r="X2232" s="30">
        <f t="shared" si="1539"/>
        <v>207.00000000000145</v>
      </c>
      <c r="Y2232" s="40">
        <f t="shared" si="1540"/>
        <v>6.5605806811838288E-3</v>
      </c>
    </row>
    <row r="2233" spans="1:25" x14ac:dyDescent="0.2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66.27</v>
      </c>
      <c r="V2233" s="30">
        <f>IF(ISNA(VLOOKUP(LOWER(F2233)&amp;H2233,Prices!A:C,2,0)),0,VLOOKUP(LOWER(F2233)&amp;H2233,Prices!A:C,2,0))</f>
        <v>65.88</v>
      </c>
      <c r="W2233" s="18">
        <f t="shared" si="1538"/>
        <v>28.737160000002859</v>
      </c>
      <c r="X2233" s="30">
        <f t="shared" si="1539"/>
        <v>-78.000000000000114</v>
      </c>
      <c r="Y2233" s="40">
        <f t="shared" si="1540"/>
        <v>2.1866656521079639E-3</v>
      </c>
    </row>
    <row r="2234" spans="1:25" x14ac:dyDescent="0.2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6.19</v>
      </c>
      <c r="W2234" s="18">
        <f t="shared" si="1538"/>
        <v>414.6370000000008</v>
      </c>
      <c r="X2234" s="30">
        <f t="shared" si="1539"/>
        <v>420.00000000000171</v>
      </c>
      <c r="Y2234" s="40">
        <f t="shared" si="1540"/>
        <v>2.2845013774104726E-2</v>
      </c>
    </row>
    <row r="2235" spans="1:25" x14ac:dyDescent="0.2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v>
      </c>
      <c r="V2235" s="30">
        <f>IF(ISNA(VLOOKUP(LOWER(F2235)&amp;H2235,Prices!A:C,2,0)),0,VLOOKUP(LOWER(F2235)&amp;H2235,Prices!A:C,2,0))</f>
        <v>16.05</v>
      </c>
      <c r="W2235" s="18">
        <f t="shared" si="1538"/>
        <v>24.679599999998914</v>
      </c>
      <c r="X2235" s="30">
        <f t="shared" si="1539"/>
        <v>50.000000000000711</v>
      </c>
      <c r="Y2235" s="40">
        <f t="shared" si="1540"/>
        <v>1.5405493133582343E-3</v>
      </c>
    </row>
    <row r="2236" spans="1:25" x14ac:dyDescent="0.2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9" si="1541">K2236*M2236</f>
        <v>6544</v>
      </c>
      <c r="O2236" s="30">
        <f t="shared" ref="O2236:O2239" si="1542">ABS(N2236)</f>
        <v>6544</v>
      </c>
      <c r="P2236" s="18">
        <f t="shared" ref="P2236:P2239" si="1543">IF(H2236="510050",0,IF(F2236="SZ",0,ABS(N2236*0.2%%)))</f>
        <v>0.13088000000000002</v>
      </c>
      <c r="Q2236" s="18">
        <f t="shared" ref="Q2236:Q2239" si="1544">IF(I2236&lt;&gt;"D",IF(C2236="Stock",MAX(ABS(N2236*0.0002),5),MAX(ABS(N2236*0.0003),5)),0)</f>
        <v>5</v>
      </c>
      <c r="R2236" s="30">
        <f t="shared" ref="R2236:R2239" si="1545">IF(H2236="510050",0,ROUND(IF(OR(I2236="B",I2236="D"),0,ABS(N2236*0.001)),2))</f>
        <v>0</v>
      </c>
      <c r="S2236" s="18">
        <f t="shared" ref="S2236:S2239" si="1546">-(N2236+P2236+Q2236+R2236)</f>
        <v>-6549.1308799999997</v>
      </c>
      <c r="T2236" s="30">
        <f t="shared" ref="T2236:T2239" si="1547">S2236/K2236</f>
        <v>-65.491308799999999</v>
      </c>
      <c r="U2236" s="30">
        <f>IF(ISNA(VLOOKUP(LOWER(F2236)&amp;H2236,Prices!A:C,3,0)),0,VLOOKUP(LOWER(F2236)&amp;H2236,Prices!A:C,3,0))</f>
        <v>66.27</v>
      </c>
      <c r="V2236" s="30">
        <f>IF(ISNA(VLOOKUP(LOWER(F2236)&amp;H2236,Prices!A:C,2,0)),0,VLOOKUP(LOWER(F2236)&amp;H2236,Prices!A:C,2,0))</f>
        <v>65.88</v>
      </c>
      <c r="W2236" s="18">
        <f t="shared" ref="W2236:W2239" si="1548">IF(I2236="B",(V2236+T2236)*K2236,(V2236+T2236)*K2236)</f>
        <v>38.869119999999668</v>
      </c>
      <c r="X2236" s="30">
        <f t="shared" ref="X2236:X2239" si="1549">K2236*(V2236-U2236)</f>
        <v>-39.000000000000057</v>
      </c>
      <c r="Y2236" s="40">
        <f t="shared" ref="Y2236:Y2239" si="1550">W2236/O2236</f>
        <v>5.9396577017114408E-3</v>
      </c>
    </row>
    <row r="2237" spans="1:25" x14ac:dyDescent="0.2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29.74</v>
      </c>
      <c r="V2237" s="30">
        <f>IF(ISNA(VLOOKUP(LOWER(F2237)&amp;H2237,Prices!A:C,2,0)),0,VLOOKUP(LOWER(F2237)&amp;H2237,Prices!A:C,2,0))</f>
        <v>30.19</v>
      </c>
      <c r="W2237" s="18">
        <f t="shared" si="1548"/>
        <v>261.82419999999985</v>
      </c>
      <c r="X2237" s="30">
        <f t="shared" si="1549"/>
        <v>135.00000000000085</v>
      </c>
      <c r="Y2237" s="40">
        <f t="shared" si="1550"/>
        <v>2.9786598407280984E-2</v>
      </c>
    </row>
    <row r="2238" spans="1:25" x14ac:dyDescent="0.2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36.18</v>
      </c>
      <c r="V2238" s="30">
        <f>IF(ISNA(VLOOKUP(LOWER(F2238)&amp;H2238,Prices!A:C,2,0)),0,VLOOKUP(LOWER(F2238)&amp;H2238,Prices!A:C,2,0))</f>
        <v>36</v>
      </c>
      <c r="W2238" s="18">
        <f t="shared" si="1548"/>
        <v>1.0000000000012221</v>
      </c>
      <c r="X2238" s="30">
        <f t="shared" si="1549"/>
        <v>-53.999999999999915</v>
      </c>
      <c r="Y2238" s="40">
        <f t="shared" si="1550"/>
        <v>9.2644061515770087E-5</v>
      </c>
    </row>
    <row r="2239" spans="1:25" x14ac:dyDescent="0.2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si="1541"/>
        <v>4680</v>
      </c>
      <c r="O2239" s="30">
        <f t="shared" si="1542"/>
        <v>4680</v>
      </c>
      <c r="P2239" s="18">
        <f t="shared" si="1543"/>
        <v>9.3600000000000003E-2</v>
      </c>
      <c r="Q2239" s="18">
        <f t="shared" si="1544"/>
        <v>5</v>
      </c>
      <c r="R2239" s="30">
        <f t="shared" si="1545"/>
        <v>0</v>
      </c>
      <c r="S2239" s="18">
        <f t="shared" si="1546"/>
        <v>-4685.0936000000002</v>
      </c>
      <c r="T2239" s="30">
        <f t="shared" si="1547"/>
        <v>-9.3701872000000002</v>
      </c>
      <c r="U2239" s="30">
        <f>IF(ISNA(VLOOKUP(LOWER(F2239)&amp;H2239,Prices!A:C,3,0)),0,VLOOKUP(LOWER(F2239)&amp;H2239,Prices!A:C,3,0))</f>
        <v>9.4499999999999993</v>
      </c>
      <c r="V2239" s="30">
        <f>IF(ISNA(VLOOKUP(LOWER(F2239)&amp;H2239,Prices!A:C,2,0)),0,VLOOKUP(LOWER(F2239)&amp;H2239,Prices!A:C,2,0))</f>
        <v>9.43</v>
      </c>
      <c r="W2239" s="18">
        <f t="shared" si="1548"/>
        <v>29.906399999999778</v>
      </c>
      <c r="X2239" s="30">
        <f t="shared" si="1549"/>
        <v>-9.9999999999997868</v>
      </c>
      <c r="Y2239" s="40">
        <f t="shared" si="1550"/>
        <v>6.3902564102563631E-3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488950</xdr:colOff>
                    <xdr:row>0</xdr:row>
                    <xdr:rowOff>107950</xdr:rowOff>
                  </from>
                  <to>
                    <xdr:col>8</xdr:col>
                    <xdr:colOff>304800</xdr:colOff>
                    <xdr:row>0</xdr:row>
                    <xdr:rowOff>412750</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641350</xdr:colOff>
                    <xdr:row>0</xdr:row>
                    <xdr:rowOff>88900</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4" x14ac:dyDescent="0.25"/>
  <sheetData>
    <row r="1" spans="1:3" ht="13.5" x14ac:dyDescent="0.15">
      <c r="A1" t="s">
        <v>4403</v>
      </c>
      <c r="B1" t="s">
        <v>4404</v>
      </c>
      <c r="C1" t="s">
        <v>4405</v>
      </c>
    </row>
    <row r="2" spans="1:3" ht="13.5" x14ac:dyDescent="0.15">
      <c r="A2" s="30" t="s">
        <v>868</v>
      </c>
      <c r="B2" s="30">
        <v>23.94</v>
      </c>
      <c r="C2" s="30">
        <v>24.34</v>
      </c>
    </row>
    <row r="3" spans="1:3" ht="13.5" x14ac:dyDescent="0.15">
      <c r="A3" s="30" t="s">
        <v>4447</v>
      </c>
      <c r="B3" s="30">
        <v>35.58</v>
      </c>
      <c r="C3" s="30">
        <v>35.76</v>
      </c>
    </row>
    <row r="4" spans="1:3" ht="13.5" x14ac:dyDescent="0.15">
      <c r="A4" s="30" t="s">
        <v>311</v>
      </c>
      <c r="B4" s="30">
        <v>21.33</v>
      </c>
      <c r="C4" s="30">
        <v>21.29</v>
      </c>
    </row>
    <row r="5" spans="1:3" ht="13.5" x14ac:dyDescent="0.15">
      <c r="A5" s="30" t="s">
        <v>2762</v>
      </c>
      <c r="B5" s="30">
        <v>20.2</v>
      </c>
      <c r="C5" s="30">
        <v>20.65</v>
      </c>
    </row>
    <row r="6" spans="1:3" ht="13.5" x14ac:dyDescent="0.15">
      <c r="A6" s="30" t="s">
        <v>3238</v>
      </c>
      <c r="B6" s="30">
        <v>10.8</v>
      </c>
      <c r="C6" s="30">
        <v>11.02</v>
      </c>
    </row>
    <row r="7" spans="1:3" ht="13.5" x14ac:dyDescent="0.15">
      <c r="A7" s="30" t="s">
        <v>2738</v>
      </c>
      <c r="B7" s="30">
        <v>14.09</v>
      </c>
      <c r="C7" s="30">
        <v>14.42</v>
      </c>
    </row>
    <row r="8" spans="1:3" ht="13.5" x14ac:dyDescent="0.15">
      <c r="A8" s="30" t="s">
        <v>764</v>
      </c>
      <c r="B8" s="30">
        <v>7.54</v>
      </c>
      <c r="C8" s="30">
        <v>7.75</v>
      </c>
    </row>
    <row r="9" spans="1:3" ht="13.5" x14ac:dyDescent="0.15">
      <c r="A9" s="30" t="s">
        <v>970</v>
      </c>
      <c r="B9" s="30">
        <v>13.32</v>
      </c>
      <c r="C9" s="30">
        <v>13.39</v>
      </c>
    </row>
    <row r="10" spans="1:3" ht="13.5" x14ac:dyDescent="0.15">
      <c r="A10" s="30" t="s">
        <v>513</v>
      </c>
      <c r="B10" s="30">
        <v>38.15</v>
      </c>
      <c r="C10" s="30">
        <v>38.700000000000003</v>
      </c>
    </row>
    <row r="11" spans="1:3" x14ac:dyDescent="0.25">
      <c r="A11" s="30" t="s">
        <v>554</v>
      </c>
      <c r="B11" s="30">
        <v>7.19</v>
      </c>
      <c r="C11" s="30">
        <v>7.19</v>
      </c>
    </row>
    <row r="12" spans="1:3" x14ac:dyDescent="0.25">
      <c r="A12" s="30" t="s">
        <v>4448</v>
      </c>
      <c r="B12" s="30">
        <v>6.83</v>
      </c>
      <c r="C12" s="30">
        <v>6.92</v>
      </c>
    </row>
    <row r="13" spans="1:3" x14ac:dyDescent="0.25">
      <c r="A13" s="30" t="s">
        <v>750</v>
      </c>
      <c r="B13" s="30">
        <v>15.75</v>
      </c>
      <c r="C13" s="30">
        <v>16.05</v>
      </c>
    </row>
    <row r="14" spans="1:3" x14ac:dyDescent="0.25">
      <c r="A14" s="30" t="s">
        <v>644</v>
      </c>
      <c r="B14" s="30">
        <v>5.4</v>
      </c>
      <c r="C14" s="30">
        <v>5.36</v>
      </c>
    </row>
    <row r="15" spans="1:3" x14ac:dyDescent="0.25">
      <c r="A15" s="30" t="s">
        <v>960</v>
      </c>
      <c r="B15" s="30">
        <v>9.57</v>
      </c>
      <c r="C15" s="30">
        <v>9.69</v>
      </c>
    </row>
    <row r="16" spans="1:3" x14ac:dyDescent="0.25">
      <c r="A16" s="30" t="s">
        <v>226</v>
      </c>
      <c r="B16" s="30">
        <v>32.619999999999997</v>
      </c>
      <c r="C16" s="30">
        <v>32.93</v>
      </c>
    </row>
    <row r="17" spans="1:3" x14ac:dyDescent="0.25">
      <c r="A17" s="30" t="s">
        <v>4449</v>
      </c>
      <c r="B17" s="30">
        <v>7.99</v>
      </c>
      <c r="C17" s="30">
        <v>8.19</v>
      </c>
    </row>
    <row r="18" spans="1:3" x14ac:dyDescent="0.25">
      <c r="A18" s="30" t="s">
        <v>766</v>
      </c>
      <c r="B18" s="30">
        <v>8.83</v>
      </c>
      <c r="C18" s="30">
        <v>8.98</v>
      </c>
    </row>
    <row r="19" spans="1:3" x14ac:dyDescent="0.25">
      <c r="A19" s="30" t="s">
        <v>4450</v>
      </c>
      <c r="B19" s="30">
        <v>23.03</v>
      </c>
      <c r="C19" s="30">
        <v>23.03</v>
      </c>
    </row>
    <row r="20" spans="1:3" x14ac:dyDescent="0.25">
      <c r="A20" s="30" t="s">
        <v>2750</v>
      </c>
      <c r="B20" s="30">
        <v>8.65</v>
      </c>
      <c r="C20" s="30">
        <v>8.85</v>
      </c>
    </row>
    <row r="21" spans="1:3" x14ac:dyDescent="0.25">
      <c r="A21" s="30" t="s">
        <v>952</v>
      </c>
      <c r="B21" s="30">
        <v>9.3000000000000007</v>
      </c>
      <c r="C21" s="30">
        <v>9.31</v>
      </c>
    </row>
    <row r="22" spans="1:3" x14ac:dyDescent="0.25">
      <c r="A22" s="30" t="s">
        <v>3454</v>
      </c>
      <c r="B22" s="30">
        <v>3.76</v>
      </c>
      <c r="C22" s="30">
        <v>3.83</v>
      </c>
    </row>
    <row r="23" spans="1:3" x14ac:dyDescent="0.25">
      <c r="A23" s="30" t="s">
        <v>1032</v>
      </c>
      <c r="B23" s="30">
        <v>14.7</v>
      </c>
      <c r="C23" s="30">
        <v>14.74</v>
      </c>
    </row>
    <row r="24" spans="1:3" x14ac:dyDescent="0.25">
      <c r="A24" s="30" t="s">
        <v>650</v>
      </c>
      <c r="B24" s="30">
        <v>20.25</v>
      </c>
      <c r="C24" s="30">
        <v>19.88</v>
      </c>
    </row>
    <row r="25" spans="1:3" x14ac:dyDescent="0.25">
      <c r="A25" s="30" t="s">
        <v>3180</v>
      </c>
      <c r="B25" s="30">
        <v>11.09</v>
      </c>
      <c r="C25" s="30">
        <v>11.01</v>
      </c>
    </row>
    <row r="26" spans="1:3" x14ac:dyDescent="0.25">
      <c r="A26" s="30" t="s">
        <v>3490</v>
      </c>
      <c r="B26" s="30">
        <v>14.35</v>
      </c>
      <c r="C26" s="30">
        <v>14.43</v>
      </c>
    </row>
    <row r="27" spans="1:3" x14ac:dyDescent="0.25">
      <c r="A27" s="30" t="s">
        <v>550</v>
      </c>
      <c r="B27" s="30">
        <v>7.17</v>
      </c>
      <c r="C27" s="30">
        <v>7.26</v>
      </c>
    </row>
    <row r="28" spans="1:3" x14ac:dyDescent="0.25">
      <c r="A28" s="30" t="s">
        <v>277</v>
      </c>
      <c r="B28" s="30">
        <v>9.43</v>
      </c>
      <c r="C28" s="30">
        <v>9.4499999999999993</v>
      </c>
    </row>
    <row r="29" spans="1:3" x14ac:dyDescent="0.25">
      <c r="A29" s="30" t="s">
        <v>552</v>
      </c>
      <c r="B29" s="30">
        <v>7.14</v>
      </c>
      <c r="C29" s="30">
        <v>7</v>
      </c>
    </row>
    <row r="30" spans="1:3" x14ac:dyDescent="0.25">
      <c r="A30" s="30" t="s">
        <v>407</v>
      </c>
      <c r="B30" s="30">
        <v>7.5</v>
      </c>
      <c r="C30" s="30">
        <v>7.48</v>
      </c>
    </row>
    <row r="31" spans="1:3" x14ac:dyDescent="0.25">
      <c r="A31" s="30" t="s">
        <v>287</v>
      </c>
      <c r="B31" s="30">
        <v>33.11</v>
      </c>
      <c r="C31" s="30">
        <v>32.409999999999997</v>
      </c>
    </row>
    <row r="32" spans="1:3" x14ac:dyDescent="0.25">
      <c r="A32" s="30" t="s">
        <v>4451</v>
      </c>
      <c r="B32" s="30">
        <v>9.07</v>
      </c>
      <c r="C32" s="30">
        <v>9.4700000000000006</v>
      </c>
    </row>
    <row r="33" spans="1:3" x14ac:dyDescent="0.25">
      <c r="A33" s="30" t="s">
        <v>4452</v>
      </c>
      <c r="B33" s="30">
        <v>17.3</v>
      </c>
      <c r="C33" s="30">
        <v>17.3</v>
      </c>
    </row>
    <row r="34" spans="1:3" x14ac:dyDescent="0.25">
      <c r="A34" s="30" t="s">
        <v>405</v>
      </c>
      <c r="B34" s="30">
        <v>32.799999999999997</v>
      </c>
      <c r="C34" s="30">
        <v>32.44</v>
      </c>
    </row>
    <row r="35" spans="1:3" x14ac:dyDescent="0.25">
      <c r="A35" s="30" t="s">
        <v>4453</v>
      </c>
      <c r="B35" s="30">
        <v>14.5</v>
      </c>
      <c r="C35" s="30">
        <v>14.5</v>
      </c>
    </row>
    <row r="36" spans="1:3" x14ac:dyDescent="0.25">
      <c r="A36" s="30" t="s">
        <v>4454</v>
      </c>
      <c r="B36" s="30">
        <v>9.1300000000000008</v>
      </c>
      <c r="C36" s="30">
        <v>9.08</v>
      </c>
    </row>
    <row r="37" spans="1:3" x14ac:dyDescent="0.25">
      <c r="A37" s="30" t="s">
        <v>4455</v>
      </c>
      <c r="B37" s="30">
        <v>13.33</v>
      </c>
      <c r="C37" s="30">
        <v>13</v>
      </c>
    </row>
    <row r="38" spans="1:3" x14ac:dyDescent="0.25">
      <c r="A38" s="30" t="s">
        <v>4456</v>
      </c>
      <c r="B38" s="30">
        <v>17.38</v>
      </c>
      <c r="C38" s="30">
        <v>17.61</v>
      </c>
    </row>
    <row r="39" spans="1:3" x14ac:dyDescent="0.25">
      <c r="A39" s="30" t="s">
        <v>4457</v>
      </c>
      <c r="B39" s="30">
        <v>9.5299999999999994</v>
      </c>
      <c r="C39" s="30">
        <v>9.65</v>
      </c>
    </row>
    <row r="40" spans="1:3" x14ac:dyDescent="0.25">
      <c r="A40" s="30" t="s">
        <v>4458</v>
      </c>
      <c r="B40" s="30">
        <v>14.38</v>
      </c>
      <c r="C40" s="30">
        <v>14.66</v>
      </c>
    </row>
    <row r="41" spans="1:3" x14ac:dyDescent="0.25">
      <c r="A41" s="30" t="s">
        <v>3146</v>
      </c>
      <c r="B41" s="30">
        <v>12.75</v>
      </c>
      <c r="C41" s="30">
        <v>13.13</v>
      </c>
    </row>
    <row r="42" spans="1:3" x14ac:dyDescent="0.25">
      <c r="A42" s="30" t="s">
        <v>3492</v>
      </c>
      <c r="B42" s="30">
        <v>18.23</v>
      </c>
      <c r="C42" s="30">
        <v>18.72</v>
      </c>
    </row>
    <row r="43" spans="1:3" x14ac:dyDescent="0.25">
      <c r="A43" s="30" t="s">
        <v>3494</v>
      </c>
      <c r="B43" s="30">
        <v>12.04</v>
      </c>
      <c r="C43" s="30">
        <v>11.97</v>
      </c>
    </row>
    <row r="44" spans="1:3" x14ac:dyDescent="0.25">
      <c r="A44" s="30" t="s">
        <v>4459</v>
      </c>
      <c r="B44" s="30">
        <v>10.84</v>
      </c>
      <c r="C44" s="30">
        <v>10.79</v>
      </c>
    </row>
    <row r="45" spans="1:3" x14ac:dyDescent="0.25">
      <c r="A45" s="30" t="s">
        <v>162</v>
      </c>
      <c r="B45" s="30">
        <v>42.63</v>
      </c>
      <c r="C45" s="30">
        <v>42.87</v>
      </c>
    </row>
    <row r="46" spans="1:3" x14ac:dyDescent="0.25">
      <c r="A46" s="30" t="s">
        <v>3318</v>
      </c>
      <c r="B46" s="30">
        <v>5.48</v>
      </c>
      <c r="C46" s="30">
        <v>5.51</v>
      </c>
    </row>
    <row r="47" spans="1:3" x14ac:dyDescent="0.25">
      <c r="A47" s="30" t="s">
        <v>522</v>
      </c>
      <c r="B47" s="30">
        <v>18.88</v>
      </c>
      <c r="C47" s="30">
        <v>19.05</v>
      </c>
    </row>
    <row r="48" spans="1:3" x14ac:dyDescent="0.25">
      <c r="A48" s="30" t="s">
        <v>896</v>
      </c>
      <c r="B48" s="30">
        <v>35.92</v>
      </c>
      <c r="C48" s="30">
        <v>35.92</v>
      </c>
    </row>
    <row r="49" spans="1:3" x14ac:dyDescent="0.25">
      <c r="A49" s="30" t="s">
        <v>4460</v>
      </c>
      <c r="B49" s="30">
        <v>18.7</v>
      </c>
      <c r="C49" s="30">
        <v>19.239999999999998</v>
      </c>
    </row>
    <row r="50" spans="1:3" x14ac:dyDescent="0.25">
      <c r="A50" s="30" t="s">
        <v>3244</v>
      </c>
      <c r="B50" s="30">
        <v>32.06</v>
      </c>
      <c r="C50" s="30">
        <v>32.299999999999997</v>
      </c>
    </row>
    <row r="51" spans="1:3" x14ac:dyDescent="0.25">
      <c r="A51" s="30" t="s">
        <v>852</v>
      </c>
      <c r="B51" s="30">
        <v>9.9</v>
      </c>
      <c r="C51" s="30">
        <v>9.81</v>
      </c>
    </row>
    <row r="52" spans="1:3" x14ac:dyDescent="0.25">
      <c r="A52" s="30" t="s">
        <v>232</v>
      </c>
      <c r="B52" s="30">
        <v>35.71</v>
      </c>
      <c r="C52" s="30">
        <v>37.1</v>
      </c>
    </row>
    <row r="53" spans="1:3" x14ac:dyDescent="0.25">
      <c r="A53" s="30" t="s">
        <v>3380</v>
      </c>
      <c r="B53" s="30">
        <v>7.93</v>
      </c>
      <c r="C53" s="30">
        <v>8.0299999999999994</v>
      </c>
    </row>
    <row r="54" spans="1:3" x14ac:dyDescent="0.25">
      <c r="A54" s="30" t="s">
        <v>3150</v>
      </c>
      <c r="B54" s="30">
        <v>8.8000000000000007</v>
      </c>
      <c r="C54" s="30">
        <v>9</v>
      </c>
    </row>
    <row r="55" spans="1:3" x14ac:dyDescent="0.25">
      <c r="A55" s="30" t="s">
        <v>271</v>
      </c>
      <c r="B55" s="30">
        <v>24.3</v>
      </c>
      <c r="C55" s="30">
        <v>24.26</v>
      </c>
    </row>
    <row r="56" spans="1:3" x14ac:dyDescent="0.25">
      <c r="A56" s="30" t="s">
        <v>4461</v>
      </c>
      <c r="B56" s="30">
        <v>22.64</v>
      </c>
      <c r="C56" s="30">
        <v>22.98</v>
      </c>
    </row>
    <row r="57" spans="1:3" x14ac:dyDescent="0.25">
      <c r="A57" s="30" t="s">
        <v>441</v>
      </c>
      <c r="B57" s="30">
        <v>3.31</v>
      </c>
      <c r="C57" s="30">
        <v>3.29</v>
      </c>
    </row>
    <row r="58" spans="1:3" x14ac:dyDescent="0.25">
      <c r="A58" s="30" t="s">
        <v>3496</v>
      </c>
      <c r="B58" s="30">
        <v>13.91</v>
      </c>
      <c r="C58" s="30">
        <v>13.91</v>
      </c>
    </row>
    <row r="59" spans="1:3" x14ac:dyDescent="0.25">
      <c r="A59" s="30" t="s">
        <v>4462</v>
      </c>
      <c r="B59" s="30">
        <v>19.420000000000002</v>
      </c>
      <c r="C59" s="30">
        <v>19.72</v>
      </c>
    </row>
    <row r="60" spans="1:3" x14ac:dyDescent="0.25">
      <c r="A60" s="30" t="s">
        <v>198</v>
      </c>
      <c r="B60" s="30">
        <v>28.89</v>
      </c>
      <c r="C60" s="30">
        <v>28.7</v>
      </c>
    </row>
    <row r="61" spans="1:3" x14ac:dyDescent="0.25">
      <c r="A61" s="30" t="s">
        <v>3004</v>
      </c>
      <c r="B61" s="30">
        <v>17.920000000000002</v>
      </c>
      <c r="C61" s="30">
        <v>18.05</v>
      </c>
    </row>
    <row r="62" spans="1:3" x14ac:dyDescent="0.25">
      <c r="A62" s="30" t="s">
        <v>285</v>
      </c>
      <c r="B62" s="30">
        <v>10.85</v>
      </c>
      <c r="C62" s="30">
        <v>10.86</v>
      </c>
    </row>
    <row r="63" spans="1:3" x14ac:dyDescent="0.25">
      <c r="A63" s="30" t="s">
        <v>4463</v>
      </c>
      <c r="B63" s="30">
        <v>20.350000000000001</v>
      </c>
      <c r="C63" s="30">
        <v>20.73</v>
      </c>
    </row>
    <row r="64" spans="1:3" x14ac:dyDescent="0.25">
      <c r="A64" s="30" t="s">
        <v>4464</v>
      </c>
      <c r="B64" s="30">
        <v>22.61</v>
      </c>
      <c r="C64" s="30">
        <v>23</v>
      </c>
    </row>
    <row r="65" spans="1:3" x14ac:dyDescent="0.25">
      <c r="A65" s="30" t="s">
        <v>4465</v>
      </c>
      <c r="B65" s="30">
        <v>81.78</v>
      </c>
      <c r="C65" s="30">
        <v>80.2</v>
      </c>
    </row>
    <row r="66" spans="1:3" x14ac:dyDescent="0.25">
      <c r="A66" s="30" t="s">
        <v>3170</v>
      </c>
      <c r="B66" s="30">
        <v>16.489999999999998</v>
      </c>
      <c r="C66" s="30">
        <v>16.79</v>
      </c>
    </row>
    <row r="67" spans="1:3" x14ac:dyDescent="0.25">
      <c r="A67" s="30" t="s">
        <v>471</v>
      </c>
      <c r="B67" s="30">
        <v>23.18</v>
      </c>
      <c r="C67" s="30">
        <v>23.08</v>
      </c>
    </row>
    <row r="68" spans="1:3" x14ac:dyDescent="0.25">
      <c r="A68" s="30" t="s">
        <v>548</v>
      </c>
      <c r="B68" s="30">
        <v>14.2</v>
      </c>
      <c r="C68" s="30">
        <v>15.53</v>
      </c>
    </row>
    <row r="69" spans="1:3" x14ac:dyDescent="0.25">
      <c r="A69" s="30" t="s">
        <v>1042</v>
      </c>
      <c r="B69" s="30">
        <v>6.12</v>
      </c>
      <c r="C69" s="30">
        <v>6.18</v>
      </c>
    </row>
    <row r="70" spans="1:3" x14ac:dyDescent="0.25">
      <c r="A70" s="30" t="s">
        <v>646</v>
      </c>
      <c r="B70" s="30">
        <v>17.3</v>
      </c>
      <c r="C70" s="30">
        <v>16.43</v>
      </c>
    </row>
    <row r="71" spans="1:3" x14ac:dyDescent="0.25">
      <c r="A71" s="30" t="s">
        <v>2942</v>
      </c>
      <c r="B71" s="30">
        <v>32.99</v>
      </c>
      <c r="C71" s="30">
        <v>32.799999999999997</v>
      </c>
    </row>
    <row r="72" spans="1:3" x14ac:dyDescent="0.25">
      <c r="A72" s="30" t="s">
        <v>2970</v>
      </c>
      <c r="B72" s="30">
        <v>28.54</v>
      </c>
      <c r="C72" s="30">
        <v>28.42</v>
      </c>
    </row>
    <row r="73" spans="1:3" x14ac:dyDescent="0.25">
      <c r="A73" s="30" t="s">
        <v>467</v>
      </c>
      <c r="B73" s="30">
        <v>6.9</v>
      </c>
      <c r="C73" s="30">
        <v>7.02</v>
      </c>
    </row>
    <row r="74" spans="1:3" x14ac:dyDescent="0.25">
      <c r="A74" s="30" t="s">
        <v>716</v>
      </c>
      <c r="B74" s="30">
        <v>12.88</v>
      </c>
      <c r="C74" s="30">
        <v>12.9</v>
      </c>
    </row>
    <row r="75" spans="1:3" x14ac:dyDescent="0.25">
      <c r="A75" s="30" t="s">
        <v>4466</v>
      </c>
      <c r="B75" s="30">
        <v>24.4</v>
      </c>
      <c r="C75" s="30">
        <v>25.41</v>
      </c>
    </row>
    <row r="76" spans="1:3" x14ac:dyDescent="0.25">
      <c r="A76" s="30" t="s">
        <v>1012</v>
      </c>
      <c r="B76" s="30">
        <v>9.6300000000000008</v>
      </c>
      <c r="C76" s="30">
        <v>9.31</v>
      </c>
    </row>
    <row r="77" spans="1:3" x14ac:dyDescent="0.25">
      <c r="A77" s="30" t="s">
        <v>4467</v>
      </c>
      <c r="B77" s="30">
        <v>19.190000000000001</v>
      </c>
      <c r="C77" s="30">
        <v>18.850000000000001</v>
      </c>
    </row>
    <row r="78" spans="1:3" x14ac:dyDescent="0.25">
      <c r="A78" s="30" t="s">
        <v>3498</v>
      </c>
      <c r="B78" s="30">
        <v>8.91</v>
      </c>
      <c r="C78" s="30">
        <v>8.9600000000000009</v>
      </c>
    </row>
    <row r="79" spans="1:3" x14ac:dyDescent="0.25">
      <c r="A79" s="30" t="s">
        <v>584</v>
      </c>
      <c r="B79" s="30">
        <v>7.74</v>
      </c>
      <c r="C79" s="30">
        <v>7.79</v>
      </c>
    </row>
    <row r="80" spans="1:3" x14ac:dyDescent="0.25">
      <c r="A80" s="30" t="s">
        <v>4468</v>
      </c>
      <c r="B80" s="30">
        <v>28.03</v>
      </c>
      <c r="C80" s="30">
        <v>28</v>
      </c>
    </row>
    <row r="81" spans="1:3" x14ac:dyDescent="0.25">
      <c r="A81" s="30" t="s">
        <v>4469</v>
      </c>
      <c r="B81" s="30">
        <v>16.53</v>
      </c>
      <c r="C81" s="30">
        <v>16.32</v>
      </c>
    </row>
    <row r="82" spans="1:3" x14ac:dyDescent="0.25">
      <c r="A82" s="30" t="s">
        <v>3054</v>
      </c>
      <c r="B82" s="30">
        <v>17.07</v>
      </c>
      <c r="C82" s="30">
        <v>17.52</v>
      </c>
    </row>
    <row r="83" spans="1:3" x14ac:dyDescent="0.25">
      <c r="A83" s="30" t="s">
        <v>1443</v>
      </c>
      <c r="B83" s="30">
        <v>3416.8123999999998</v>
      </c>
      <c r="C83" s="30">
        <v>3407.5671000000002</v>
      </c>
    </row>
    <row r="84" spans="1:3" x14ac:dyDescent="0.25">
      <c r="A84" s="30" t="s">
        <v>1004</v>
      </c>
      <c r="B84" s="30">
        <v>59.63</v>
      </c>
      <c r="C84" s="30">
        <v>60.07</v>
      </c>
    </row>
    <row r="85" spans="1:3" x14ac:dyDescent="0.25">
      <c r="A85" s="30" t="s">
        <v>2922</v>
      </c>
      <c r="B85" s="30">
        <v>23.6</v>
      </c>
      <c r="C85" s="30">
        <v>23.26</v>
      </c>
    </row>
    <row r="86" spans="1:3" x14ac:dyDescent="0.25">
      <c r="A86" s="30" t="s">
        <v>800</v>
      </c>
      <c r="B86" s="30">
        <v>23.9</v>
      </c>
      <c r="C86" s="30">
        <v>23.9</v>
      </c>
    </row>
    <row r="87" spans="1:3" x14ac:dyDescent="0.25">
      <c r="A87" s="30" t="s">
        <v>4470</v>
      </c>
      <c r="B87" s="30">
        <v>41.4</v>
      </c>
      <c r="C87" s="30">
        <v>41.05</v>
      </c>
    </row>
    <row r="88" spans="1:3" x14ac:dyDescent="0.25">
      <c r="A88" s="30" t="s">
        <v>984</v>
      </c>
      <c r="B88" s="30">
        <v>17.059999999999999</v>
      </c>
      <c r="C88" s="30">
        <v>17.3</v>
      </c>
    </row>
    <row r="89" spans="1:3" x14ac:dyDescent="0.25">
      <c r="A89" s="30" t="s">
        <v>4471</v>
      </c>
      <c r="B89" s="30">
        <v>5.66</v>
      </c>
      <c r="C89" s="30">
        <v>5.71</v>
      </c>
    </row>
    <row r="90" spans="1:3" x14ac:dyDescent="0.25">
      <c r="A90" s="30" t="s">
        <v>988</v>
      </c>
      <c r="B90" s="30">
        <v>4.2699999999999996</v>
      </c>
      <c r="C90" s="30">
        <v>4.3600000000000003</v>
      </c>
    </row>
    <row r="91" spans="1:3" x14ac:dyDescent="0.25">
      <c r="A91" s="30" t="s">
        <v>293</v>
      </c>
      <c r="B91" s="30">
        <v>20.95</v>
      </c>
      <c r="C91" s="30">
        <v>21.28</v>
      </c>
    </row>
    <row r="92" spans="1:3" x14ac:dyDescent="0.25">
      <c r="A92" s="30" t="s">
        <v>4472</v>
      </c>
      <c r="B92" s="30">
        <v>14.13</v>
      </c>
      <c r="C92" s="30">
        <v>14.28</v>
      </c>
    </row>
    <row r="93" spans="1:3" x14ac:dyDescent="0.25">
      <c r="A93" s="30" t="s">
        <v>3288</v>
      </c>
      <c r="B93" s="30">
        <v>13.95</v>
      </c>
      <c r="C93" s="30">
        <v>15.01</v>
      </c>
    </row>
    <row r="94" spans="1:3" x14ac:dyDescent="0.25">
      <c r="A94" s="30" t="s">
        <v>194</v>
      </c>
      <c r="B94" s="30">
        <v>2.27</v>
      </c>
      <c r="C94" s="30">
        <v>2.29</v>
      </c>
    </row>
    <row r="95" spans="1:3" x14ac:dyDescent="0.25">
      <c r="A95" s="30" t="s">
        <v>836</v>
      </c>
      <c r="B95" s="30">
        <v>11.46</v>
      </c>
      <c r="C95" s="30">
        <v>11.46</v>
      </c>
    </row>
    <row r="96" spans="1:3" x14ac:dyDescent="0.25">
      <c r="A96" s="30" t="s">
        <v>976</v>
      </c>
      <c r="B96" s="30">
        <v>21.5</v>
      </c>
      <c r="C96" s="30">
        <v>22.1</v>
      </c>
    </row>
    <row r="97" spans="1:3" x14ac:dyDescent="0.25">
      <c r="A97" s="30" t="s">
        <v>848</v>
      </c>
      <c r="B97" s="30">
        <v>28.19</v>
      </c>
      <c r="C97" s="30">
        <v>28.21</v>
      </c>
    </row>
    <row r="98" spans="1:3" x14ac:dyDescent="0.25">
      <c r="A98" s="30" t="s">
        <v>1040</v>
      </c>
      <c r="B98" s="30">
        <v>8.15</v>
      </c>
      <c r="C98" s="30">
        <v>8.2200000000000006</v>
      </c>
    </row>
    <row r="99" spans="1:3" x14ac:dyDescent="0.25">
      <c r="A99" s="30" t="s">
        <v>234</v>
      </c>
      <c r="B99" s="30">
        <v>8.8800000000000008</v>
      </c>
      <c r="C99" s="30">
        <v>8.83</v>
      </c>
    </row>
    <row r="100" spans="1:3" x14ac:dyDescent="0.25">
      <c r="A100" s="30" t="s">
        <v>1449</v>
      </c>
      <c r="B100" s="30">
        <v>2814.2719999999999</v>
      </c>
      <c r="C100" s="30">
        <v>2771.0435000000002</v>
      </c>
    </row>
    <row r="101" spans="1:3" x14ac:dyDescent="0.25">
      <c r="A101" s="30" t="s">
        <v>2814</v>
      </c>
      <c r="B101" s="30">
        <v>4.43</v>
      </c>
      <c r="C101" s="30">
        <v>4.45</v>
      </c>
    </row>
    <row r="102" spans="1:3" x14ac:dyDescent="0.25">
      <c r="A102" s="30" t="s">
        <v>3500</v>
      </c>
      <c r="B102" s="30">
        <v>16.989999999999998</v>
      </c>
      <c r="C102" s="30">
        <v>16.989999999999998</v>
      </c>
    </row>
    <row r="103" spans="1:3" x14ac:dyDescent="0.25">
      <c r="A103" s="30" t="s">
        <v>1463</v>
      </c>
      <c r="B103" s="30">
        <v>5.1349999999999998</v>
      </c>
      <c r="C103" s="30">
        <v>3.7149999999999999</v>
      </c>
    </row>
    <row r="104" spans="1:3" x14ac:dyDescent="0.25">
      <c r="A104" s="30" t="s">
        <v>2844</v>
      </c>
      <c r="B104" s="30">
        <v>58.28</v>
      </c>
      <c r="C104" s="30">
        <v>56</v>
      </c>
    </row>
    <row r="105" spans="1:3" x14ac:dyDescent="0.25">
      <c r="A105" s="30" t="s">
        <v>692</v>
      </c>
      <c r="B105" s="30">
        <v>14.21</v>
      </c>
      <c r="C105" s="30">
        <v>14.33</v>
      </c>
    </row>
    <row r="106" spans="1:3" x14ac:dyDescent="0.25">
      <c r="A106" s="30" t="s">
        <v>914</v>
      </c>
      <c r="B106" s="30">
        <v>5.08</v>
      </c>
      <c r="C106" s="30">
        <v>5.09</v>
      </c>
    </row>
    <row r="107" spans="1:3" x14ac:dyDescent="0.25">
      <c r="A107" s="30" t="s">
        <v>106</v>
      </c>
      <c r="B107" s="30">
        <v>6.02</v>
      </c>
      <c r="C107" s="30">
        <v>6.13</v>
      </c>
    </row>
    <row r="108" spans="1:3" x14ac:dyDescent="0.25">
      <c r="A108" s="30" t="s">
        <v>1006</v>
      </c>
      <c r="B108" s="30">
        <v>27.51</v>
      </c>
      <c r="C108" s="30">
        <v>27.51</v>
      </c>
    </row>
    <row r="109" spans="1:3" x14ac:dyDescent="0.25">
      <c r="A109" s="30" t="s">
        <v>4473</v>
      </c>
      <c r="B109" s="30">
        <v>74.8</v>
      </c>
      <c r="C109" s="30">
        <v>77.2</v>
      </c>
    </row>
    <row r="110" spans="1:3" x14ac:dyDescent="0.25">
      <c r="A110" s="30" t="s">
        <v>108</v>
      </c>
      <c r="B110" s="30">
        <v>14.87</v>
      </c>
      <c r="C110" s="30">
        <v>14.75</v>
      </c>
    </row>
    <row r="111" spans="1:3" x14ac:dyDescent="0.25">
      <c r="A111" s="30" t="s">
        <v>986</v>
      </c>
      <c r="B111" s="30">
        <v>6.33</v>
      </c>
      <c r="C111" s="30">
        <v>6.31</v>
      </c>
    </row>
    <row r="112" spans="1:3" x14ac:dyDescent="0.25">
      <c r="A112" s="30" t="s">
        <v>4474</v>
      </c>
      <c r="B112" s="30">
        <v>11.22</v>
      </c>
      <c r="C112" s="30">
        <v>11.14</v>
      </c>
    </row>
    <row r="113" spans="1:3" x14ac:dyDescent="0.25">
      <c r="A113" s="30" t="s">
        <v>4475</v>
      </c>
      <c r="B113" s="30">
        <v>40.229999999999997</v>
      </c>
      <c r="C113" s="30">
        <v>38.82</v>
      </c>
    </row>
    <row r="114" spans="1:3" x14ac:dyDescent="0.25">
      <c r="A114" s="30" t="s">
        <v>4476</v>
      </c>
      <c r="B114" s="30">
        <v>74.900000000000006</v>
      </c>
      <c r="C114" s="30">
        <v>76.349999999999994</v>
      </c>
    </row>
    <row r="115" spans="1:3" x14ac:dyDescent="0.25">
      <c r="A115" s="30" t="s">
        <v>236</v>
      </c>
      <c r="B115" s="30">
        <v>12.17</v>
      </c>
      <c r="C115" s="30">
        <v>12.33</v>
      </c>
    </row>
    <row r="116" spans="1:3" x14ac:dyDescent="0.25">
      <c r="A116" s="30" t="s">
        <v>4477</v>
      </c>
      <c r="B116" s="30">
        <v>13.78</v>
      </c>
      <c r="C116" s="30">
        <v>14</v>
      </c>
    </row>
    <row r="117" spans="1:3" x14ac:dyDescent="0.25">
      <c r="A117" s="30" t="s">
        <v>3156</v>
      </c>
      <c r="B117" s="30">
        <v>11.66</v>
      </c>
      <c r="C117" s="30">
        <v>11.96</v>
      </c>
    </row>
    <row r="118" spans="1:3" x14ac:dyDescent="0.25">
      <c r="A118" s="30" t="s">
        <v>401</v>
      </c>
      <c r="B118" s="30">
        <v>11.18</v>
      </c>
      <c r="C118" s="30">
        <v>10.95</v>
      </c>
    </row>
    <row r="119" spans="1:3" x14ac:dyDescent="0.25">
      <c r="A119" s="30" t="s">
        <v>3188</v>
      </c>
      <c r="B119" s="30">
        <v>6.64</v>
      </c>
      <c r="C119" s="30">
        <v>6.71</v>
      </c>
    </row>
    <row r="120" spans="1:3" x14ac:dyDescent="0.25">
      <c r="A120" s="30" t="s">
        <v>3284</v>
      </c>
      <c r="B120" s="30">
        <v>13.25</v>
      </c>
      <c r="C120" s="30">
        <v>13.03</v>
      </c>
    </row>
    <row r="121" spans="1:3" x14ac:dyDescent="0.25">
      <c r="A121" s="30" t="s">
        <v>4478</v>
      </c>
      <c r="B121" s="30">
        <v>7.24</v>
      </c>
      <c r="C121" s="30">
        <v>7.23</v>
      </c>
    </row>
    <row r="122" spans="1:3" x14ac:dyDescent="0.25">
      <c r="A122" s="30" t="s">
        <v>96</v>
      </c>
      <c r="B122" s="30">
        <v>17.399999999999999</v>
      </c>
      <c r="C122" s="30">
        <v>17.399999999999999</v>
      </c>
    </row>
    <row r="123" spans="1:3" x14ac:dyDescent="0.25">
      <c r="A123" s="30" t="s">
        <v>570</v>
      </c>
      <c r="B123" s="30">
        <v>5.81</v>
      </c>
      <c r="C123" s="30">
        <v>5.81</v>
      </c>
    </row>
    <row r="124" spans="1:3" x14ac:dyDescent="0.25">
      <c r="A124" s="30" t="s">
        <v>138</v>
      </c>
      <c r="B124" s="30">
        <v>22.84</v>
      </c>
      <c r="C124" s="30">
        <v>23.19</v>
      </c>
    </row>
    <row r="125" spans="1:3" x14ac:dyDescent="0.25">
      <c r="A125" s="30" t="s">
        <v>4479</v>
      </c>
      <c r="B125" s="30">
        <v>14.44</v>
      </c>
      <c r="C125" s="30">
        <v>14.65</v>
      </c>
    </row>
    <row r="126" spans="1:3" x14ac:dyDescent="0.25">
      <c r="A126" s="30" t="s">
        <v>840</v>
      </c>
      <c r="B126" s="30">
        <v>4.45</v>
      </c>
      <c r="C126" s="30">
        <v>4.45</v>
      </c>
    </row>
    <row r="127" spans="1:3" x14ac:dyDescent="0.25">
      <c r="A127" s="30" t="s">
        <v>860</v>
      </c>
      <c r="B127" s="30">
        <v>10.68</v>
      </c>
      <c r="C127" s="30">
        <v>10.98</v>
      </c>
    </row>
    <row r="128" spans="1:3" x14ac:dyDescent="0.25">
      <c r="A128" s="30" t="s">
        <v>4480</v>
      </c>
      <c r="B128" s="30">
        <v>34.29</v>
      </c>
      <c r="C128" s="30">
        <v>34.64</v>
      </c>
    </row>
    <row r="129" spans="1:3" x14ac:dyDescent="0.25">
      <c r="A129" s="30" t="s">
        <v>4481</v>
      </c>
      <c r="B129" s="30">
        <v>11.73</v>
      </c>
      <c r="C129" s="30">
        <v>12.12</v>
      </c>
    </row>
    <row r="130" spans="1:3" x14ac:dyDescent="0.25">
      <c r="A130" s="30" t="s">
        <v>2900</v>
      </c>
      <c r="B130" s="30">
        <v>10.28</v>
      </c>
      <c r="C130" s="30">
        <v>10.49</v>
      </c>
    </row>
    <row r="131" spans="1:3" x14ac:dyDescent="0.25">
      <c r="A131" s="30" t="s">
        <v>4482</v>
      </c>
      <c r="B131" s="30">
        <v>15.5</v>
      </c>
      <c r="C131" s="30">
        <v>15.27</v>
      </c>
    </row>
    <row r="132" spans="1:3" x14ac:dyDescent="0.25">
      <c r="A132" s="30" t="s">
        <v>972</v>
      </c>
      <c r="B132" s="30">
        <v>10.07</v>
      </c>
      <c r="C132" s="30">
        <v>10.199999999999999</v>
      </c>
    </row>
    <row r="133" spans="1:3" x14ac:dyDescent="0.25">
      <c r="A133" s="30" t="s">
        <v>88</v>
      </c>
      <c r="B133" s="30">
        <v>66.02</v>
      </c>
      <c r="C133" s="30">
        <v>64.2</v>
      </c>
    </row>
    <row r="134" spans="1:3" x14ac:dyDescent="0.25">
      <c r="A134" s="30" t="s">
        <v>90</v>
      </c>
      <c r="B134" s="30">
        <v>14</v>
      </c>
      <c r="C134" s="30">
        <v>14.15</v>
      </c>
    </row>
    <row r="135" spans="1:3" x14ac:dyDescent="0.25">
      <c r="A135" s="30" t="s">
        <v>4483</v>
      </c>
      <c r="B135" s="30">
        <v>6.39</v>
      </c>
      <c r="C135" s="30">
        <v>6.34</v>
      </c>
    </row>
    <row r="136" spans="1:3" x14ac:dyDescent="0.25">
      <c r="A136" s="30" t="s">
        <v>790</v>
      </c>
      <c r="B136" s="30">
        <v>10.050000000000001</v>
      </c>
      <c r="C136" s="30">
        <v>10.01</v>
      </c>
    </row>
    <row r="137" spans="1:3" x14ac:dyDescent="0.25">
      <c r="A137" s="30" t="s">
        <v>3502</v>
      </c>
      <c r="B137" s="30">
        <v>7.29</v>
      </c>
      <c r="C137" s="30">
        <v>7.29</v>
      </c>
    </row>
    <row r="138" spans="1:3" x14ac:dyDescent="0.25">
      <c r="A138" s="30" t="s">
        <v>273</v>
      </c>
      <c r="B138" s="30">
        <v>38.549999999999997</v>
      </c>
      <c r="C138" s="30">
        <v>38.549999999999997</v>
      </c>
    </row>
    <row r="139" spans="1:3" x14ac:dyDescent="0.25">
      <c r="A139" s="30" t="s">
        <v>4484</v>
      </c>
      <c r="B139" s="30">
        <v>16.14</v>
      </c>
      <c r="C139" s="30">
        <v>16.23</v>
      </c>
    </row>
    <row r="140" spans="1:3" x14ac:dyDescent="0.25">
      <c r="A140" s="30" t="s">
        <v>4485</v>
      </c>
      <c r="B140" s="30">
        <v>45.81</v>
      </c>
      <c r="C140" s="30">
        <v>46.12</v>
      </c>
    </row>
    <row r="141" spans="1:3" x14ac:dyDescent="0.25">
      <c r="A141" s="30" t="s">
        <v>4486</v>
      </c>
      <c r="B141" s="30">
        <v>16.41</v>
      </c>
      <c r="C141" s="30">
        <v>16.78</v>
      </c>
    </row>
    <row r="142" spans="1:3" x14ac:dyDescent="0.25">
      <c r="A142" s="30" t="s">
        <v>3154</v>
      </c>
      <c r="B142" s="30">
        <v>10.33</v>
      </c>
      <c r="C142" s="30">
        <v>10.48</v>
      </c>
    </row>
    <row r="143" spans="1:3" x14ac:dyDescent="0.25">
      <c r="A143" s="30" t="s">
        <v>4487</v>
      </c>
      <c r="B143" s="30">
        <v>16.79</v>
      </c>
      <c r="C143" s="30">
        <v>16.72</v>
      </c>
    </row>
    <row r="144" spans="1:3" x14ac:dyDescent="0.25">
      <c r="A144" s="30" t="s">
        <v>534</v>
      </c>
      <c r="B144" s="30">
        <v>67.989999999999995</v>
      </c>
      <c r="C144" s="30">
        <v>65.06</v>
      </c>
    </row>
    <row r="145" spans="1:3" x14ac:dyDescent="0.25">
      <c r="A145" s="30" t="s">
        <v>566</v>
      </c>
      <c r="B145" s="30">
        <v>4.33</v>
      </c>
      <c r="C145" s="30">
        <v>4.4400000000000004</v>
      </c>
    </row>
    <row r="146" spans="1:3" x14ac:dyDescent="0.25">
      <c r="A146" s="30" t="s">
        <v>616</v>
      </c>
      <c r="B146" s="30">
        <v>6.3</v>
      </c>
      <c r="C146" s="30">
        <v>6.27</v>
      </c>
    </row>
    <row r="147" spans="1:3" x14ac:dyDescent="0.25">
      <c r="A147" s="30" t="s">
        <v>180</v>
      </c>
      <c r="B147" s="30">
        <v>18.12</v>
      </c>
      <c r="C147" s="30">
        <v>18.350000000000001</v>
      </c>
    </row>
    <row r="148" spans="1:3" x14ac:dyDescent="0.25">
      <c r="A148" s="30" t="s">
        <v>140</v>
      </c>
      <c r="B148" s="30">
        <v>12.95</v>
      </c>
      <c r="C148" s="30">
        <v>13.2</v>
      </c>
    </row>
    <row r="149" spans="1:3" x14ac:dyDescent="0.25">
      <c r="A149" s="30" t="s">
        <v>872</v>
      </c>
      <c r="B149" s="30">
        <v>26.66</v>
      </c>
      <c r="C149" s="30">
        <v>26.66</v>
      </c>
    </row>
    <row r="150" spans="1:3" x14ac:dyDescent="0.25">
      <c r="A150" s="30" t="s">
        <v>3320</v>
      </c>
      <c r="B150" s="30">
        <v>27.56</v>
      </c>
      <c r="C150" s="30">
        <v>27.75</v>
      </c>
    </row>
    <row r="151" spans="1:3" x14ac:dyDescent="0.25">
      <c r="A151" s="30" t="s">
        <v>606</v>
      </c>
      <c r="B151" s="30">
        <v>16.72</v>
      </c>
      <c r="C151" s="30">
        <v>16.579999999999998</v>
      </c>
    </row>
    <row r="152" spans="1:3" x14ac:dyDescent="0.25">
      <c r="A152" s="30" t="s">
        <v>4488</v>
      </c>
      <c r="B152" s="30">
        <v>25.57</v>
      </c>
      <c r="C152" s="30">
        <v>26</v>
      </c>
    </row>
    <row r="153" spans="1:3" x14ac:dyDescent="0.25">
      <c r="A153" s="30" t="s">
        <v>1056</v>
      </c>
      <c r="B153" s="30">
        <v>15.18</v>
      </c>
      <c r="C153" s="30">
        <v>15.23</v>
      </c>
    </row>
    <row r="154" spans="1:3" x14ac:dyDescent="0.25">
      <c r="A154" s="30" t="s">
        <v>4489</v>
      </c>
      <c r="B154" s="30">
        <v>24.38</v>
      </c>
      <c r="C154" s="30">
        <v>25.54</v>
      </c>
    </row>
    <row r="155" spans="1:3" x14ac:dyDescent="0.25">
      <c r="A155" s="30" t="s">
        <v>2972</v>
      </c>
      <c r="B155" s="30">
        <v>6.69</v>
      </c>
      <c r="C155" s="30">
        <v>6.7</v>
      </c>
    </row>
    <row r="156" spans="1:3" x14ac:dyDescent="0.25">
      <c r="A156" s="30" t="s">
        <v>668</v>
      </c>
      <c r="B156" s="30">
        <v>24.04</v>
      </c>
      <c r="C156" s="30">
        <v>23.69</v>
      </c>
    </row>
    <row r="157" spans="1:3" x14ac:dyDescent="0.25">
      <c r="A157" s="30" t="s">
        <v>672</v>
      </c>
      <c r="B157" s="30">
        <v>9.1</v>
      </c>
      <c r="C157" s="30">
        <v>9.16</v>
      </c>
    </row>
    <row r="158" spans="1:3" x14ac:dyDescent="0.25">
      <c r="A158" s="30" t="s">
        <v>445</v>
      </c>
      <c r="B158" s="30">
        <v>40.49</v>
      </c>
      <c r="C158" s="30">
        <v>39.58</v>
      </c>
    </row>
    <row r="159" spans="1:3" x14ac:dyDescent="0.25">
      <c r="A159" s="30" t="s">
        <v>682</v>
      </c>
      <c r="B159" s="30">
        <v>13.76</v>
      </c>
      <c r="C159" s="30">
        <v>13.85</v>
      </c>
    </row>
    <row r="160" spans="1:3" x14ac:dyDescent="0.25">
      <c r="A160" s="30" t="s">
        <v>349</v>
      </c>
      <c r="B160" s="30">
        <v>3.86</v>
      </c>
      <c r="C160" s="30">
        <v>3.93</v>
      </c>
    </row>
    <row r="161" spans="1:3" x14ac:dyDescent="0.25">
      <c r="A161" s="30" t="s">
        <v>1010</v>
      </c>
      <c r="B161" s="30">
        <v>9.7799999999999994</v>
      </c>
      <c r="C161" s="30">
        <v>9.77</v>
      </c>
    </row>
    <row r="162" spans="1:3" x14ac:dyDescent="0.25">
      <c r="A162" s="30" t="s">
        <v>1014</v>
      </c>
      <c r="B162" s="30">
        <v>39.69</v>
      </c>
      <c r="C162" s="30">
        <v>38.880000000000003</v>
      </c>
    </row>
    <row r="163" spans="1:3" x14ac:dyDescent="0.25">
      <c r="A163" s="30" t="s">
        <v>4490</v>
      </c>
      <c r="B163" s="30">
        <v>15.06</v>
      </c>
      <c r="C163" s="30">
        <v>14.94</v>
      </c>
    </row>
    <row r="164" spans="1:3" x14ac:dyDescent="0.25">
      <c r="A164" s="30" t="s">
        <v>110</v>
      </c>
      <c r="B164" s="30">
        <v>8.14</v>
      </c>
      <c r="C164" s="30">
        <v>8.3000000000000007</v>
      </c>
    </row>
    <row r="165" spans="1:3" x14ac:dyDescent="0.25">
      <c r="A165" s="30" t="s">
        <v>3504</v>
      </c>
      <c r="B165" s="30">
        <v>7.12</v>
      </c>
      <c r="C165" s="30">
        <v>7.22</v>
      </c>
    </row>
    <row r="166" spans="1:3" x14ac:dyDescent="0.25">
      <c r="A166" s="30" t="s">
        <v>928</v>
      </c>
      <c r="B166" s="30">
        <v>8.16</v>
      </c>
      <c r="C166" s="30">
        <v>8.25</v>
      </c>
    </row>
    <row r="167" spans="1:3" x14ac:dyDescent="0.25">
      <c r="A167" s="30" t="s">
        <v>760</v>
      </c>
      <c r="B167" s="30">
        <v>25.14</v>
      </c>
      <c r="C167" s="30">
        <v>26.19</v>
      </c>
    </row>
    <row r="168" spans="1:3" x14ac:dyDescent="0.25">
      <c r="A168" s="30" t="s">
        <v>3392</v>
      </c>
      <c r="B168" s="30">
        <v>6.9</v>
      </c>
      <c r="C168" s="30">
        <v>6.88</v>
      </c>
    </row>
    <row r="169" spans="1:3" x14ac:dyDescent="0.25">
      <c r="A169" s="30" t="s">
        <v>718</v>
      </c>
      <c r="B169" s="30">
        <v>22.09</v>
      </c>
      <c r="C169" s="30">
        <v>22.24</v>
      </c>
    </row>
    <row r="170" spans="1:3" x14ac:dyDescent="0.25">
      <c r="A170" s="30" t="s">
        <v>291</v>
      </c>
      <c r="B170" s="30">
        <v>10.33</v>
      </c>
      <c r="C170" s="30">
        <v>10.53</v>
      </c>
    </row>
    <row r="171" spans="1:3" x14ac:dyDescent="0.25">
      <c r="A171" s="30" t="s">
        <v>1022</v>
      </c>
      <c r="B171" s="30">
        <v>8.19</v>
      </c>
      <c r="C171" s="30">
        <v>8.2799999999999994</v>
      </c>
    </row>
    <row r="172" spans="1:3" x14ac:dyDescent="0.25">
      <c r="A172" s="30" t="s">
        <v>4491</v>
      </c>
      <c r="B172" s="30">
        <v>21.12</v>
      </c>
      <c r="C172" s="30">
        <v>20.9</v>
      </c>
    </row>
    <row r="173" spans="1:3" x14ac:dyDescent="0.25">
      <c r="A173" s="30" t="s">
        <v>3208</v>
      </c>
      <c r="B173" s="30">
        <v>3.06</v>
      </c>
      <c r="C173" s="30">
        <v>3.07</v>
      </c>
    </row>
    <row r="174" spans="1:3" x14ac:dyDescent="0.25">
      <c r="A174" s="30" t="s">
        <v>4492</v>
      </c>
      <c r="B174" s="30">
        <v>11.9</v>
      </c>
      <c r="C174" s="30">
        <v>12.1</v>
      </c>
    </row>
    <row r="175" spans="1:3" x14ac:dyDescent="0.25">
      <c r="A175" s="30" t="s">
        <v>3484</v>
      </c>
      <c r="B175" s="30">
        <v>12.28</v>
      </c>
      <c r="C175" s="30">
        <v>12.39</v>
      </c>
    </row>
    <row r="176" spans="1:3" x14ac:dyDescent="0.25">
      <c r="A176" s="30" t="s">
        <v>473</v>
      </c>
      <c r="B176" s="30">
        <v>19.239999999999998</v>
      </c>
      <c r="C176" s="30">
        <v>19.14</v>
      </c>
    </row>
    <row r="177" spans="1:3" x14ac:dyDescent="0.25">
      <c r="A177" s="30" t="s">
        <v>142</v>
      </c>
      <c r="B177" s="30">
        <v>8.69</v>
      </c>
      <c r="C177" s="30">
        <v>8.24</v>
      </c>
    </row>
    <row r="178" spans="1:3" x14ac:dyDescent="0.25">
      <c r="A178" s="30" t="s">
        <v>938</v>
      </c>
      <c r="B178" s="30">
        <v>11.2</v>
      </c>
      <c r="C178" s="30">
        <v>11.37</v>
      </c>
    </row>
    <row r="179" spans="1:3" x14ac:dyDescent="0.25">
      <c r="A179" s="30" t="s">
        <v>3132</v>
      </c>
      <c r="B179" s="30">
        <v>12.69</v>
      </c>
      <c r="C179" s="30">
        <v>12.62</v>
      </c>
    </row>
    <row r="180" spans="1:3" x14ac:dyDescent="0.25">
      <c r="A180" s="30" t="s">
        <v>544</v>
      </c>
      <c r="B180" s="30">
        <v>24.25</v>
      </c>
      <c r="C180" s="30">
        <v>25.01</v>
      </c>
    </row>
    <row r="181" spans="1:3" x14ac:dyDescent="0.25">
      <c r="A181" s="30" t="s">
        <v>100</v>
      </c>
      <c r="B181" s="30">
        <v>18.059999999999999</v>
      </c>
      <c r="C181" s="30">
        <v>18.149999999999999</v>
      </c>
    </row>
    <row r="182" spans="1:3" x14ac:dyDescent="0.25">
      <c r="A182" s="30" t="s">
        <v>4493</v>
      </c>
      <c r="B182" s="30">
        <v>12.23</v>
      </c>
      <c r="C182" s="30">
        <v>12.64</v>
      </c>
    </row>
    <row r="183" spans="1:3" x14ac:dyDescent="0.25">
      <c r="A183" s="30" t="s">
        <v>844</v>
      </c>
      <c r="B183" s="30">
        <v>20.37</v>
      </c>
      <c r="C183" s="30">
        <v>20.41</v>
      </c>
    </row>
    <row r="184" spans="1:3" x14ac:dyDescent="0.25">
      <c r="A184" s="30" t="s">
        <v>3236</v>
      </c>
      <c r="B184" s="30">
        <v>8.59</v>
      </c>
      <c r="C184" s="30">
        <v>8.5299999999999994</v>
      </c>
    </row>
    <row r="185" spans="1:3" x14ac:dyDescent="0.25">
      <c r="A185" s="30" t="s">
        <v>2882</v>
      </c>
      <c r="B185" s="30">
        <v>5.13</v>
      </c>
      <c r="C185" s="30">
        <v>5.16</v>
      </c>
    </row>
    <row r="186" spans="1:3" x14ac:dyDescent="0.25">
      <c r="A186" s="30" t="s">
        <v>4494</v>
      </c>
      <c r="B186" s="30">
        <v>22.99</v>
      </c>
      <c r="C186" s="30">
        <v>22.32</v>
      </c>
    </row>
    <row r="187" spans="1:3" x14ac:dyDescent="0.25">
      <c r="A187" s="30" t="s">
        <v>345</v>
      </c>
      <c r="B187" s="30">
        <v>10.83</v>
      </c>
      <c r="C187" s="30">
        <v>10.61</v>
      </c>
    </row>
    <row r="188" spans="1:3" x14ac:dyDescent="0.25">
      <c r="A188" s="30" t="s">
        <v>3018</v>
      </c>
      <c r="B188" s="30">
        <v>17.12</v>
      </c>
      <c r="C188" s="30">
        <v>17.11</v>
      </c>
    </row>
    <row r="189" spans="1:3" x14ac:dyDescent="0.25">
      <c r="A189" s="30" t="s">
        <v>2768</v>
      </c>
      <c r="B189" s="30">
        <v>16.170000000000002</v>
      </c>
      <c r="C189" s="30">
        <v>16.36</v>
      </c>
    </row>
    <row r="190" spans="1:3" x14ac:dyDescent="0.25">
      <c r="A190" s="30" t="s">
        <v>3056</v>
      </c>
      <c r="B190" s="30">
        <v>5.84</v>
      </c>
      <c r="C190" s="30">
        <v>5.88</v>
      </c>
    </row>
    <row r="191" spans="1:3" x14ac:dyDescent="0.25">
      <c r="A191" s="30" t="s">
        <v>3184</v>
      </c>
      <c r="B191" s="30">
        <v>25.29</v>
      </c>
      <c r="C191" s="30">
        <v>23.89</v>
      </c>
    </row>
    <row r="192" spans="1:3" x14ac:dyDescent="0.25">
      <c r="A192" s="30" t="s">
        <v>788</v>
      </c>
      <c r="B192" s="30">
        <v>3.07</v>
      </c>
      <c r="C192" s="30">
        <v>3.08</v>
      </c>
    </row>
    <row r="193" spans="1:3" x14ac:dyDescent="0.25">
      <c r="A193" s="30" t="s">
        <v>1441</v>
      </c>
      <c r="B193" s="30">
        <v>11444.523999999999</v>
      </c>
      <c r="C193" s="30">
        <v>11461.285</v>
      </c>
    </row>
    <row r="194" spans="1:3" x14ac:dyDescent="0.25">
      <c r="A194" s="30" t="s">
        <v>4495</v>
      </c>
      <c r="B194" s="30">
        <v>24.3</v>
      </c>
      <c r="C194" s="30">
        <v>24.32</v>
      </c>
    </row>
    <row r="195" spans="1:3" x14ac:dyDescent="0.25">
      <c r="A195" s="30" t="s">
        <v>4496</v>
      </c>
      <c r="B195" s="30">
        <v>168.35</v>
      </c>
      <c r="C195" s="30">
        <v>161.03</v>
      </c>
    </row>
    <row r="196" spans="1:3" x14ac:dyDescent="0.25">
      <c r="A196" s="30" t="s">
        <v>730</v>
      </c>
      <c r="B196" s="30">
        <v>32.82</v>
      </c>
      <c r="C196" s="30">
        <v>31.8</v>
      </c>
    </row>
    <row r="197" spans="1:3" x14ac:dyDescent="0.25">
      <c r="A197" s="30" t="s">
        <v>4497</v>
      </c>
      <c r="B197" s="30">
        <v>104.58</v>
      </c>
      <c r="C197" s="30">
        <v>105.77</v>
      </c>
    </row>
    <row r="198" spans="1:3" x14ac:dyDescent="0.25">
      <c r="A198" s="30" t="s">
        <v>1451</v>
      </c>
      <c r="B198" s="30">
        <v>1896.2239999999999</v>
      </c>
      <c r="C198" s="30">
        <v>1910.722</v>
      </c>
    </row>
    <row r="199" spans="1:3" x14ac:dyDescent="0.25">
      <c r="A199" s="30" t="s">
        <v>168</v>
      </c>
      <c r="B199" s="30">
        <v>7.77</v>
      </c>
      <c r="C199" s="30">
        <v>7.67</v>
      </c>
    </row>
    <row r="200" spans="1:3" x14ac:dyDescent="0.25">
      <c r="A200" s="30" t="s">
        <v>3144</v>
      </c>
      <c r="B200" s="30">
        <v>11.1</v>
      </c>
      <c r="C200" s="30">
        <v>11.51</v>
      </c>
    </row>
    <row r="201" spans="1:3" x14ac:dyDescent="0.25">
      <c r="A201" s="30" t="s">
        <v>720</v>
      </c>
      <c r="B201" s="30">
        <v>9.77</v>
      </c>
      <c r="C201" s="30">
        <v>9.85</v>
      </c>
    </row>
    <row r="202" spans="1:3" x14ac:dyDescent="0.25">
      <c r="A202" s="30" t="s">
        <v>200</v>
      </c>
      <c r="B202" s="30">
        <v>16.53</v>
      </c>
      <c r="C202" s="30">
        <v>16.8</v>
      </c>
    </row>
    <row r="203" spans="1:3" x14ac:dyDescent="0.25">
      <c r="A203" s="30" t="s">
        <v>740</v>
      </c>
      <c r="B203" s="30">
        <v>18.8</v>
      </c>
      <c r="C203" s="30">
        <v>19.059999999999999</v>
      </c>
    </row>
    <row r="204" spans="1:3" x14ac:dyDescent="0.25">
      <c r="A204" s="30" t="s">
        <v>706</v>
      </c>
      <c r="B204" s="30">
        <v>30.19</v>
      </c>
      <c r="C204" s="30">
        <v>29.74</v>
      </c>
    </row>
    <row r="205" spans="1:3" x14ac:dyDescent="0.25">
      <c r="A205" s="30" t="s">
        <v>4498</v>
      </c>
      <c r="B205" s="30">
        <v>5.0999999999999996</v>
      </c>
      <c r="C205" s="30">
        <v>5.12</v>
      </c>
    </row>
    <row r="206" spans="1:3" x14ac:dyDescent="0.25">
      <c r="A206" s="30" t="s">
        <v>319</v>
      </c>
      <c r="B206" s="30">
        <v>7.61</v>
      </c>
      <c r="C206" s="30">
        <v>7.65</v>
      </c>
    </row>
    <row r="207" spans="1:3" x14ac:dyDescent="0.25">
      <c r="A207" s="30" t="s">
        <v>4499</v>
      </c>
      <c r="B207" s="30">
        <v>45.03</v>
      </c>
      <c r="C207" s="30">
        <v>45.99</v>
      </c>
    </row>
    <row r="208" spans="1:3" x14ac:dyDescent="0.25">
      <c r="A208" s="30" t="s">
        <v>3510</v>
      </c>
      <c r="B208" s="30">
        <v>13.93</v>
      </c>
      <c r="C208" s="30">
        <v>13.97</v>
      </c>
    </row>
    <row r="209" spans="1:3" x14ac:dyDescent="0.25">
      <c r="A209" s="30" t="s">
        <v>728</v>
      </c>
      <c r="B209" s="30">
        <v>5.96</v>
      </c>
      <c r="C209" s="30">
        <v>5.98</v>
      </c>
    </row>
    <row r="210" spans="1:3" x14ac:dyDescent="0.25">
      <c r="A210" s="30" t="s">
        <v>3020</v>
      </c>
      <c r="B210" s="30">
        <v>21.31</v>
      </c>
      <c r="C210" s="30">
        <v>21.69</v>
      </c>
    </row>
    <row r="211" spans="1:3" x14ac:dyDescent="0.25">
      <c r="A211" s="30" t="s">
        <v>4500</v>
      </c>
      <c r="B211" s="30">
        <v>7.18</v>
      </c>
      <c r="C211" s="30">
        <v>7.26</v>
      </c>
    </row>
    <row r="212" spans="1:3" x14ac:dyDescent="0.25">
      <c r="A212" s="30" t="s">
        <v>3148</v>
      </c>
      <c r="B212" s="30">
        <v>17.829999999999998</v>
      </c>
      <c r="C212" s="30">
        <v>17.63</v>
      </c>
    </row>
    <row r="213" spans="1:3" x14ac:dyDescent="0.25">
      <c r="A213" s="30" t="s">
        <v>2968</v>
      </c>
      <c r="B213" s="30">
        <v>5.46</v>
      </c>
      <c r="C213" s="30">
        <v>5.44</v>
      </c>
    </row>
    <row r="214" spans="1:3" x14ac:dyDescent="0.25">
      <c r="A214" s="30" t="s">
        <v>884</v>
      </c>
      <c r="B214" s="30">
        <v>7.63</v>
      </c>
      <c r="C214" s="30">
        <v>7.65</v>
      </c>
    </row>
    <row r="215" spans="1:3" x14ac:dyDescent="0.25">
      <c r="A215" s="30" t="s">
        <v>118</v>
      </c>
      <c r="B215" s="30">
        <v>4.03</v>
      </c>
      <c r="C215" s="30">
        <v>4</v>
      </c>
    </row>
    <row r="216" spans="1:3" x14ac:dyDescent="0.25">
      <c r="A216" s="30" t="s">
        <v>892</v>
      </c>
      <c r="B216" s="30">
        <v>6.21</v>
      </c>
      <c r="C216" s="30">
        <v>6.21</v>
      </c>
    </row>
    <row r="217" spans="1:3" x14ac:dyDescent="0.25">
      <c r="A217" s="30" t="s">
        <v>4501</v>
      </c>
      <c r="B217" s="30">
        <v>28.96</v>
      </c>
      <c r="C217" s="30">
        <v>28.96</v>
      </c>
    </row>
    <row r="218" spans="1:3" x14ac:dyDescent="0.25">
      <c r="A218" s="30" t="s">
        <v>596</v>
      </c>
      <c r="B218" s="30">
        <v>37.4</v>
      </c>
      <c r="C218" s="30">
        <v>37.549999999999997</v>
      </c>
    </row>
    <row r="219" spans="1:3" x14ac:dyDescent="0.25">
      <c r="A219" s="30" t="s">
        <v>399</v>
      </c>
      <c r="B219" s="30">
        <v>5.0199999999999996</v>
      </c>
      <c r="C219" s="30">
        <v>5.07</v>
      </c>
    </row>
    <row r="220" spans="1:3" x14ac:dyDescent="0.25">
      <c r="A220" s="30" t="s">
        <v>301</v>
      </c>
      <c r="B220" s="30">
        <v>10.43</v>
      </c>
      <c r="C220" s="30">
        <v>10.45</v>
      </c>
    </row>
    <row r="221" spans="1:3" x14ac:dyDescent="0.25">
      <c r="A221" s="30" t="s">
        <v>4502</v>
      </c>
      <c r="B221" s="30">
        <v>12.28</v>
      </c>
      <c r="C221" s="30">
        <v>12.32</v>
      </c>
    </row>
    <row r="222" spans="1:3" x14ac:dyDescent="0.25">
      <c r="A222" s="30" t="s">
        <v>640</v>
      </c>
      <c r="B222" s="30">
        <v>6.97</v>
      </c>
      <c r="C222" s="30">
        <v>6.98</v>
      </c>
    </row>
    <row r="223" spans="1:3" x14ac:dyDescent="0.25">
      <c r="A223" s="30" t="s">
        <v>3514</v>
      </c>
      <c r="B223" s="30">
        <v>11.32</v>
      </c>
      <c r="C223" s="30">
        <v>11.32</v>
      </c>
    </row>
    <row r="224" spans="1:3" x14ac:dyDescent="0.25">
      <c r="A224" s="30" t="s">
        <v>114</v>
      </c>
      <c r="B224" s="30">
        <v>17.13</v>
      </c>
      <c r="C224" s="30">
        <v>17.34</v>
      </c>
    </row>
    <row r="225" spans="1:3" x14ac:dyDescent="0.25">
      <c r="A225" s="30" t="s">
        <v>144</v>
      </c>
      <c r="B225" s="30">
        <v>31.47</v>
      </c>
      <c r="C225" s="30">
        <v>31.95</v>
      </c>
    </row>
    <row r="226" spans="1:3" x14ac:dyDescent="0.25">
      <c r="A226" s="30" t="s">
        <v>3268</v>
      </c>
      <c r="B226" s="30">
        <v>15.98</v>
      </c>
      <c r="C226" s="30">
        <v>16.62</v>
      </c>
    </row>
    <row r="227" spans="1:3" x14ac:dyDescent="0.25">
      <c r="A227" s="30" t="s">
        <v>3516</v>
      </c>
      <c r="B227" s="30">
        <v>5.96</v>
      </c>
      <c r="C227" s="30">
        <v>6.07</v>
      </c>
    </row>
    <row r="228" spans="1:3" x14ac:dyDescent="0.25">
      <c r="A228" s="30" t="s">
        <v>748</v>
      </c>
      <c r="B228" s="30">
        <v>11.74</v>
      </c>
      <c r="C228" s="30">
        <v>11.79</v>
      </c>
    </row>
    <row r="229" spans="1:3" x14ac:dyDescent="0.25">
      <c r="A229" s="30" t="s">
        <v>443</v>
      </c>
      <c r="B229" s="30">
        <v>7.19</v>
      </c>
      <c r="C229" s="30">
        <v>7.23</v>
      </c>
    </row>
    <row r="230" spans="1:3" x14ac:dyDescent="0.25">
      <c r="A230" s="30" t="s">
        <v>102</v>
      </c>
      <c r="B230" s="30">
        <v>50.27</v>
      </c>
      <c r="C230" s="30">
        <v>50.6</v>
      </c>
    </row>
    <row r="231" spans="1:3" x14ac:dyDescent="0.25">
      <c r="A231" s="30" t="s">
        <v>333</v>
      </c>
      <c r="B231" s="30">
        <v>28.72</v>
      </c>
      <c r="C231" s="30">
        <v>28.15</v>
      </c>
    </row>
    <row r="232" spans="1:3" x14ac:dyDescent="0.25">
      <c r="A232" s="30" t="s">
        <v>4503</v>
      </c>
      <c r="B232" s="30">
        <v>23.04</v>
      </c>
      <c r="C232" s="30">
        <v>23.28</v>
      </c>
    </row>
    <row r="233" spans="1:3" x14ac:dyDescent="0.25">
      <c r="A233" s="30" t="s">
        <v>2786</v>
      </c>
      <c r="B233" s="30">
        <v>10.76</v>
      </c>
      <c r="C233" s="30">
        <v>11.04</v>
      </c>
    </row>
    <row r="234" spans="1:3" x14ac:dyDescent="0.25">
      <c r="A234" s="30" t="s">
        <v>4504</v>
      </c>
      <c r="B234" s="30">
        <v>13.6</v>
      </c>
      <c r="C234" s="30">
        <v>13.5</v>
      </c>
    </row>
    <row r="235" spans="1:3" x14ac:dyDescent="0.25">
      <c r="A235" s="30" t="s">
        <v>4505</v>
      </c>
      <c r="B235" s="30">
        <v>14.09</v>
      </c>
      <c r="C235" s="30">
        <v>14.05</v>
      </c>
    </row>
    <row r="236" spans="1:3" x14ac:dyDescent="0.25">
      <c r="A236" s="30" t="s">
        <v>2852</v>
      </c>
      <c r="B236" s="30">
        <v>17.899999999999999</v>
      </c>
      <c r="C236" s="30">
        <v>18</v>
      </c>
    </row>
    <row r="237" spans="1:3" x14ac:dyDescent="0.25">
      <c r="A237" s="30" t="s">
        <v>503</v>
      </c>
      <c r="B237" s="30">
        <v>14.7</v>
      </c>
      <c r="C237" s="30">
        <v>14.26</v>
      </c>
    </row>
    <row r="238" spans="1:3" x14ac:dyDescent="0.25">
      <c r="A238" s="30" t="s">
        <v>447</v>
      </c>
      <c r="B238" s="30">
        <v>11.82</v>
      </c>
      <c r="C238" s="30">
        <v>12.03</v>
      </c>
    </row>
    <row r="239" spans="1:3" x14ac:dyDescent="0.25">
      <c r="A239" s="30" t="s">
        <v>4506</v>
      </c>
      <c r="B239" s="30">
        <v>7.98</v>
      </c>
      <c r="C239" s="30">
        <v>7.98</v>
      </c>
    </row>
    <row r="240" spans="1:3" x14ac:dyDescent="0.25">
      <c r="A240" s="30" t="s">
        <v>3060</v>
      </c>
      <c r="B240" s="30">
        <v>7.63</v>
      </c>
      <c r="C240" s="30">
        <v>7.78</v>
      </c>
    </row>
    <row r="241" spans="1:3" x14ac:dyDescent="0.25">
      <c r="A241" s="30" t="s">
        <v>4507</v>
      </c>
      <c r="B241" s="30">
        <v>6.73</v>
      </c>
      <c r="C241" s="30">
        <v>6.82</v>
      </c>
    </row>
    <row r="242" spans="1:3" x14ac:dyDescent="0.25">
      <c r="A242" s="30" t="s">
        <v>962</v>
      </c>
      <c r="B242" s="30">
        <v>9.17</v>
      </c>
      <c r="C242" s="30">
        <v>9.1199999999999992</v>
      </c>
    </row>
    <row r="243" spans="1:3" x14ac:dyDescent="0.25">
      <c r="A243" s="30" t="s">
        <v>830</v>
      </c>
      <c r="B243" s="30">
        <v>24.67</v>
      </c>
      <c r="C243" s="30">
        <v>24.67</v>
      </c>
    </row>
    <row r="244" spans="1:3" x14ac:dyDescent="0.25">
      <c r="A244" s="30" t="s">
        <v>3290</v>
      </c>
      <c r="B244" s="30">
        <v>19.66</v>
      </c>
      <c r="C244" s="30">
        <v>20.34</v>
      </c>
    </row>
    <row r="245" spans="1:3" x14ac:dyDescent="0.25">
      <c r="A245" s="30" t="s">
        <v>2954</v>
      </c>
      <c r="B245" s="30">
        <v>18.86</v>
      </c>
      <c r="C245" s="30">
        <v>18.57</v>
      </c>
    </row>
    <row r="246" spans="1:3" x14ac:dyDescent="0.25">
      <c r="A246" s="30" t="s">
        <v>4508</v>
      </c>
      <c r="B246" s="30">
        <v>13.26</v>
      </c>
      <c r="C246" s="30">
        <v>13.38</v>
      </c>
    </row>
    <row r="247" spans="1:3" x14ac:dyDescent="0.25">
      <c r="A247" s="30" t="s">
        <v>654</v>
      </c>
      <c r="B247" s="30">
        <v>7.97</v>
      </c>
      <c r="C247" s="30">
        <v>7.83</v>
      </c>
    </row>
    <row r="248" spans="1:3" x14ac:dyDescent="0.25">
      <c r="A248" s="30" t="s">
        <v>1048</v>
      </c>
      <c r="B248" s="30">
        <v>9.99</v>
      </c>
      <c r="C248" s="30">
        <v>10.06</v>
      </c>
    </row>
    <row r="249" spans="1:3" x14ac:dyDescent="0.25">
      <c r="A249" s="30" t="s">
        <v>4509</v>
      </c>
      <c r="B249" s="30">
        <v>14.88</v>
      </c>
      <c r="C249" s="30">
        <v>14.79</v>
      </c>
    </row>
    <row r="250" spans="1:3" x14ac:dyDescent="0.25">
      <c r="A250" s="30" t="s">
        <v>3410</v>
      </c>
      <c r="B250" s="30">
        <v>10.74</v>
      </c>
      <c r="C250" s="30">
        <v>10.8</v>
      </c>
    </row>
    <row r="251" spans="1:3" x14ac:dyDescent="0.25">
      <c r="A251" s="30" t="s">
        <v>4510</v>
      </c>
      <c r="B251" s="30">
        <v>3.15</v>
      </c>
      <c r="C251" s="30">
        <v>3.19</v>
      </c>
    </row>
    <row r="252" spans="1:3" x14ac:dyDescent="0.25">
      <c r="A252" s="30" t="s">
        <v>1970</v>
      </c>
      <c r="B252" s="30">
        <v>12787.5</v>
      </c>
      <c r="C252" s="30">
        <v>12627.5</v>
      </c>
    </row>
    <row r="253" spans="1:3" x14ac:dyDescent="0.25">
      <c r="A253" s="30" t="s">
        <v>4511</v>
      </c>
      <c r="B253" s="30">
        <v>36.36</v>
      </c>
      <c r="C253" s="30">
        <v>36.36</v>
      </c>
    </row>
    <row r="254" spans="1:3" x14ac:dyDescent="0.25">
      <c r="A254" s="30" t="s">
        <v>4512</v>
      </c>
      <c r="B254" s="30">
        <v>30.27</v>
      </c>
      <c r="C254" s="30">
        <v>28.83</v>
      </c>
    </row>
    <row r="255" spans="1:3" x14ac:dyDescent="0.25">
      <c r="A255" s="30" t="s">
        <v>182</v>
      </c>
      <c r="B255" s="30">
        <v>34.479999999999997</v>
      </c>
      <c r="C255" s="30">
        <v>34.4</v>
      </c>
    </row>
    <row r="256" spans="1:3" x14ac:dyDescent="0.25">
      <c r="A256" s="30" t="s">
        <v>4513</v>
      </c>
      <c r="B256" s="30">
        <v>10.95</v>
      </c>
      <c r="C256" s="30">
        <v>10.95</v>
      </c>
    </row>
    <row r="257" spans="1:3" x14ac:dyDescent="0.25">
      <c r="A257" s="30" t="s">
        <v>1447</v>
      </c>
      <c r="B257" s="30">
        <v>6630.8067000000001</v>
      </c>
      <c r="C257" s="30">
        <v>6671.9287999999997</v>
      </c>
    </row>
    <row r="258" spans="1:3" x14ac:dyDescent="0.25">
      <c r="A258" s="30" t="s">
        <v>2836</v>
      </c>
      <c r="B258" s="30">
        <v>13.79</v>
      </c>
      <c r="C258" s="30">
        <v>13.91</v>
      </c>
    </row>
    <row r="259" spans="1:3" x14ac:dyDescent="0.25">
      <c r="A259" s="30" t="s">
        <v>461</v>
      </c>
      <c r="B259" s="30">
        <v>3.53</v>
      </c>
      <c r="C259" s="30">
        <v>3.54</v>
      </c>
    </row>
    <row r="260" spans="1:3" x14ac:dyDescent="0.25">
      <c r="A260" s="30" t="s">
        <v>126</v>
      </c>
      <c r="B260" s="30">
        <v>10.06</v>
      </c>
      <c r="C260" s="30">
        <v>10.07</v>
      </c>
    </row>
    <row r="261" spans="1:3" x14ac:dyDescent="0.25">
      <c r="A261" s="30" t="s">
        <v>2754</v>
      </c>
      <c r="B261" s="30">
        <v>4.9800000000000004</v>
      </c>
      <c r="C261" s="30">
        <v>5.01</v>
      </c>
    </row>
    <row r="262" spans="1:3" x14ac:dyDescent="0.25">
      <c r="A262" s="30" t="s">
        <v>774</v>
      </c>
      <c r="B262" s="30">
        <v>30.89</v>
      </c>
      <c r="C262" s="30">
        <v>31.6</v>
      </c>
    </row>
    <row r="263" spans="1:3" x14ac:dyDescent="0.25">
      <c r="A263" s="30" t="s">
        <v>4514</v>
      </c>
      <c r="B263" s="30">
        <v>13.07</v>
      </c>
      <c r="C263" s="30">
        <v>13.1</v>
      </c>
    </row>
    <row r="264" spans="1:3" x14ac:dyDescent="0.25">
      <c r="A264" s="30" t="s">
        <v>4515</v>
      </c>
      <c r="B264" s="30">
        <v>29.08</v>
      </c>
      <c r="C264" s="30">
        <v>30</v>
      </c>
    </row>
    <row r="265" spans="1:3" x14ac:dyDescent="0.25">
      <c r="A265" s="30" t="s">
        <v>2818</v>
      </c>
      <c r="B265" s="30">
        <v>2.84</v>
      </c>
      <c r="C265" s="30">
        <v>2.85</v>
      </c>
    </row>
    <row r="266" spans="1:3" x14ac:dyDescent="0.25">
      <c r="A266" s="30" t="s">
        <v>598</v>
      </c>
      <c r="B266" s="30">
        <v>3.8</v>
      </c>
      <c r="C266" s="30">
        <v>3.85</v>
      </c>
    </row>
    <row r="267" spans="1:3" x14ac:dyDescent="0.25">
      <c r="A267" s="30" t="s">
        <v>437</v>
      </c>
      <c r="B267" s="30">
        <v>34.36</v>
      </c>
      <c r="C267" s="30">
        <v>34.36</v>
      </c>
    </row>
    <row r="268" spans="1:3" x14ac:dyDescent="0.25">
      <c r="A268" s="30" t="s">
        <v>507</v>
      </c>
      <c r="B268" s="30">
        <v>6.28</v>
      </c>
      <c r="C268" s="30">
        <v>6.15</v>
      </c>
    </row>
    <row r="269" spans="1:3" x14ac:dyDescent="0.25">
      <c r="A269" s="30" t="s">
        <v>792</v>
      </c>
      <c r="B269" s="30">
        <v>12.04</v>
      </c>
      <c r="C269" s="30">
        <v>12.22</v>
      </c>
    </row>
    <row r="270" spans="1:3" x14ac:dyDescent="0.25">
      <c r="A270" s="30" t="s">
        <v>3034</v>
      </c>
      <c r="B270" s="30">
        <v>7.82</v>
      </c>
      <c r="C270" s="30">
        <v>7.82</v>
      </c>
    </row>
    <row r="271" spans="1:3" x14ac:dyDescent="0.25">
      <c r="A271" s="30" t="s">
        <v>3480</v>
      </c>
      <c r="B271" s="30">
        <v>27.77</v>
      </c>
      <c r="C271" s="30">
        <v>26.25</v>
      </c>
    </row>
    <row r="272" spans="1:3" x14ac:dyDescent="0.25">
      <c r="A272" s="30" t="s">
        <v>2796</v>
      </c>
      <c r="B272" s="30">
        <v>42.2</v>
      </c>
      <c r="C272" s="30">
        <v>41.61</v>
      </c>
    </row>
    <row r="273" spans="1:3" x14ac:dyDescent="0.25">
      <c r="A273" s="30" t="s">
        <v>4516</v>
      </c>
      <c r="B273" s="30">
        <v>8.14</v>
      </c>
      <c r="C273" s="30">
        <v>8.14</v>
      </c>
    </row>
    <row r="274" spans="1:3" x14ac:dyDescent="0.25">
      <c r="A274" s="30" t="s">
        <v>4517</v>
      </c>
      <c r="B274" s="30">
        <v>24.79</v>
      </c>
      <c r="C274" s="30">
        <v>24.8</v>
      </c>
    </row>
    <row r="275" spans="1:3" x14ac:dyDescent="0.25">
      <c r="A275" s="30" t="s">
        <v>4518</v>
      </c>
      <c r="B275" s="30">
        <v>10.72</v>
      </c>
      <c r="C275" s="30">
        <v>11.16</v>
      </c>
    </row>
    <row r="276" spans="1:3" x14ac:dyDescent="0.25">
      <c r="A276" s="30" t="s">
        <v>528</v>
      </c>
      <c r="B276" s="30">
        <v>31.99</v>
      </c>
      <c r="C276" s="30">
        <v>31.93</v>
      </c>
    </row>
    <row r="277" spans="1:3" x14ac:dyDescent="0.25">
      <c r="A277" s="30" t="s">
        <v>3478</v>
      </c>
      <c r="B277" s="30">
        <v>3.12</v>
      </c>
      <c r="C277" s="30">
        <v>3.1</v>
      </c>
    </row>
    <row r="278" spans="1:3" x14ac:dyDescent="0.25">
      <c r="A278" s="30" t="s">
        <v>850</v>
      </c>
      <c r="B278" s="30">
        <v>12.84</v>
      </c>
      <c r="C278" s="30">
        <v>12.91</v>
      </c>
    </row>
    <row r="279" spans="1:3" x14ac:dyDescent="0.25">
      <c r="A279" s="30" t="s">
        <v>3198</v>
      </c>
      <c r="B279" s="30">
        <v>5.42</v>
      </c>
      <c r="C279" s="30">
        <v>5.42</v>
      </c>
    </row>
    <row r="280" spans="1:3" x14ac:dyDescent="0.25">
      <c r="A280" s="30" t="s">
        <v>4519</v>
      </c>
      <c r="B280" s="30">
        <v>216.67</v>
      </c>
      <c r="C280" s="30">
        <v>216.26</v>
      </c>
    </row>
    <row r="281" spans="1:3" x14ac:dyDescent="0.25">
      <c r="A281" s="30" t="s">
        <v>242</v>
      </c>
      <c r="B281" s="30">
        <v>20.420000000000002</v>
      </c>
      <c r="C281" s="30">
        <v>21.02</v>
      </c>
    </row>
    <row r="282" spans="1:3" x14ac:dyDescent="0.25">
      <c r="A282" s="30" t="s">
        <v>4520</v>
      </c>
      <c r="B282" s="30">
        <v>9.68</v>
      </c>
      <c r="C282" s="30">
        <v>9.74</v>
      </c>
    </row>
    <row r="283" spans="1:3" x14ac:dyDescent="0.25">
      <c r="A283" s="30" t="s">
        <v>958</v>
      </c>
      <c r="B283" s="30">
        <v>3.8</v>
      </c>
      <c r="C283" s="30">
        <v>3.82</v>
      </c>
    </row>
    <row r="284" spans="1:3" x14ac:dyDescent="0.25">
      <c r="A284" s="30" t="s">
        <v>4521</v>
      </c>
      <c r="B284" s="30">
        <v>14.05</v>
      </c>
      <c r="C284" s="30">
        <v>14.05</v>
      </c>
    </row>
    <row r="285" spans="1:3" x14ac:dyDescent="0.25">
      <c r="A285" s="30" t="s">
        <v>3522</v>
      </c>
      <c r="B285" s="30">
        <v>6.37</v>
      </c>
      <c r="C285" s="30">
        <v>6.46</v>
      </c>
    </row>
    <row r="286" spans="1:3" x14ac:dyDescent="0.25">
      <c r="A286" s="30" t="s">
        <v>4522</v>
      </c>
      <c r="B286" s="30">
        <v>15.44</v>
      </c>
      <c r="C286" s="30">
        <v>16.09</v>
      </c>
    </row>
    <row r="287" spans="1:3" x14ac:dyDescent="0.25">
      <c r="A287" s="30" t="s">
        <v>411</v>
      </c>
      <c r="B287" s="30">
        <v>24.87</v>
      </c>
      <c r="C287" s="30">
        <v>25.62</v>
      </c>
    </row>
    <row r="288" spans="1:3" x14ac:dyDescent="0.25">
      <c r="A288" s="30" t="s">
        <v>4523</v>
      </c>
      <c r="B288" s="30">
        <v>34.9</v>
      </c>
      <c r="C288" s="30">
        <v>35</v>
      </c>
    </row>
    <row r="289" spans="1:3" x14ac:dyDescent="0.25">
      <c r="A289" s="30" t="s">
        <v>2934</v>
      </c>
      <c r="B289" s="30">
        <v>11.96</v>
      </c>
      <c r="C289" s="30">
        <v>11.99</v>
      </c>
    </row>
    <row r="290" spans="1:3" x14ac:dyDescent="0.25">
      <c r="A290" s="30" t="s">
        <v>387</v>
      </c>
      <c r="B290" s="30">
        <v>23.28</v>
      </c>
      <c r="C290" s="30">
        <v>23.83</v>
      </c>
    </row>
    <row r="291" spans="1:3" x14ac:dyDescent="0.25">
      <c r="A291" s="30" t="s">
        <v>4524</v>
      </c>
      <c r="B291" s="30">
        <v>22.87</v>
      </c>
      <c r="C291" s="30">
        <v>23.42</v>
      </c>
    </row>
    <row r="292" spans="1:3" x14ac:dyDescent="0.25">
      <c r="A292" s="30" t="s">
        <v>542</v>
      </c>
      <c r="B292" s="30">
        <v>33.840000000000003</v>
      </c>
      <c r="C292" s="30">
        <v>33.9</v>
      </c>
    </row>
    <row r="293" spans="1:3" x14ac:dyDescent="0.25">
      <c r="A293" s="30" t="s">
        <v>4525</v>
      </c>
      <c r="B293" s="30">
        <v>24.13</v>
      </c>
      <c r="C293" s="30">
        <v>23.88</v>
      </c>
    </row>
    <row r="294" spans="1:3" x14ac:dyDescent="0.25">
      <c r="A294" s="30" t="s">
        <v>964</v>
      </c>
      <c r="B294" s="30">
        <v>9.8000000000000007</v>
      </c>
      <c r="C294" s="30">
        <v>9.83</v>
      </c>
    </row>
    <row r="295" spans="1:3" x14ac:dyDescent="0.25">
      <c r="A295" s="30" t="s">
        <v>612</v>
      </c>
      <c r="B295" s="30">
        <v>6.17</v>
      </c>
      <c r="C295" s="30">
        <v>6.24</v>
      </c>
    </row>
    <row r="296" spans="1:3" x14ac:dyDescent="0.25">
      <c r="A296" s="30" t="s">
        <v>722</v>
      </c>
      <c r="B296" s="30">
        <v>30.86</v>
      </c>
      <c r="C296" s="30">
        <v>31.12</v>
      </c>
    </row>
    <row r="297" spans="1:3" x14ac:dyDescent="0.25">
      <c r="A297" s="30" t="s">
        <v>3118</v>
      </c>
      <c r="B297" s="30">
        <v>4.9800000000000004</v>
      </c>
      <c r="C297" s="30">
        <v>5.07</v>
      </c>
    </row>
    <row r="298" spans="1:3" x14ac:dyDescent="0.25">
      <c r="A298" s="30" t="s">
        <v>4526</v>
      </c>
      <c r="B298" s="30">
        <v>55.93</v>
      </c>
      <c r="C298" s="30">
        <v>58.87</v>
      </c>
    </row>
    <row r="299" spans="1:3" x14ac:dyDescent="0.25">
      <c r="A299" s="30" t="s">
        <v>4527</v>
      </c>
      <c r="B299" s="30">
        <v>74.489999999999995</v>
      </c>
      <c r="C299" s="30">
        <v>73.260000000000005</v>
      </c>
    </row>
    <row r="300" spans="1:3" x14ac:dyDescent="0.25">
      <c r="A300" s="30" t="s">
        <v>576</v>
      </c>
      <c r="B300" s="30">
        <v>2.98</v>
      </c>
      <c r="C300" s="30">
        <v>3.01</v>
      </c>
    </row>
    <row r="301" spans="1:3" x14ac:dyDescent="0.25">
      <c r="A301" s="30" t="s">
        <v>313</v>
      </c>
      <c r="B301" s="30">
        <v>7.45</v>
      </c>
      <c r="C301" s="30">
        <v>7.49</v>
      </c>
    </row>
    <row r="302" spans="1:3" x14ac:dyDescent="0.25">
      <c r="A302" s="30" t="s">
        <v>4528</v>
      </c>
      <c r="B302" s="30">
        <v>119.8</v>
      </c>
      <c r="C302" s="30">
        <v>119.05</v>
      </c>
    </row>
    <row r="303" spans="1:3" x14ac:dyDescent="0.25">
      <c r="A303" s="30" t="s">
        <v>796</v>
      </c>
      <c r="B303" s="30">
        <v>33.549999999999997</v>
      </c>
      <c r="C303" s="30">
        <v>33.090000000000003</v>
      </c>
    </row>
    <row r="304" spans="1:3" x14ac:dyDescent="0.25">
      <c r="A304" s="30" t="s">
        <v>3080</v>
      </c>
      <c r="B304" s="30">
        <v>14.5</v>
      </c>
      <c r="C304" s="30">
        <v>15</v>
      </c>
    </row>
    <row r="305" spans="1:3" x14ac:dyDescent="0.25">
      <c r="A305" s="30" t="s">
        <v>1034</v>
      </c>
      <c r="B305" s="30">
        <v>11.13</v>
      </c>
      <c r="C305" s="30">
        <v>11.31</v>
      </c>
    </row>
    <row r="306" spans="1:3" x14ac:dyDescent="0.25">
      <c r="A306" s="30" t="s">
        <v>4529</v>
      </c>
      <c r="B306" s="30">
        <v>40.130000000000003</v>
      </c>
      <c r="C306" s="30">
        <v>40.07</v>
      </c>
    </row>
    <row r="307" spans="1:3" x14ac:dyDescent="0.25">
      <c r="A307" s="30" t="s">
        <v>3258</v>
      </c>
      <c r="B307" s="30">
        <v>7.46</v>
      </c>
      <c r="C307" s="30">
        <v>7.74</v>
      </c>
    </row>
    <row r="308" spans="1:3" x14ac:dyDescent="0.25">
      <c r="A308" s="30" t="s">
        <v>517</v>
      </c>
      <c r="B308" s="30">
        <v>32.43</v>
      </c>
      <c r="C308" s="30">
        <v>32.29</v>
      </c>
    </row>
    <row r="309" spans="1:3" x14ac:dyDescent="0.25">
      <c r="A309" s="30" t="s">
        <v>1052</v>
      </c>
      <c r="B309" s="30">
        <v>22.21</v>
      </c>
      <c r="C309" s="30">
        <v>22.29</v>
      </c>
    </row>
    <row r="310" spans="1:3" x14ac:dyDescent="0.25">
      <c r="A310" s="30" t="s">
        <v>148</v>
      </c>
      <c r="B310" s="30">
        <v>9.32</v>
      </c>
      <c r="C310" s="30">
        <v>9.33</v>
      </c>
    </row>
    <row r="311" spans="1:3" x14ac:dyDescent="0.25">
      <c r="A311" s="30" t="s">
        <v>888</v>
      </c>
      <c r="B311" s="30">
        <v>26</v>
      </c>
      <c r="C311" s="30">
        <v>26.21</v>
      </c>
    </row>
    <row r="312" spans="1:3" x14ac:dyDescent="0.25">
      <c r="A312" s="30" t="s">
        <v>469</v>
      </c>
      <c r="B312" s="30">
        <v>11.41</v>
      </c>
      <c r="C312" s="30">
        <v>11.53</v>
      </c>
    </row>
    <row r="313" spans="1:3" x14ac:dyDescent="0.25">
      <c r="A313" s="30" t="s">
        <v>3108</v>
      </c>
      <c r="B313" s="30">
        <v>19.579999999999998</v>
      </c>
      <c r="C313" s="30">
        <v>19.82</v>
      </c>
    </row>
    <row r="314" spans="1:3" x14ac:dyDescent="0.25">
      <c r="A314" s="30" t="s">
        <v>778</v>
      </c>
      <c r="B314" s="30">
        <v>10.4</v>
      </c>
      <c r="C314" s="30">
        <v>10.47</v>
      </c>
    </row>
    <row r="315" spans="1:3" x14ac:dyDescent="0.25">
      <c r="A315" s="30" t="s">
        <v>4530</v>
      </c>
      <c r="B315" s="30">
        <v>27.49</v>
      </c>
      <c r="C315" s="30">
        <v>28.03</v>
      </c>
    </row>
    <row r="316" spans="1:3" x14ac:dyDescent="0.25">
      <c r="A316" s="30" t="s">
        <v>4531</v>
      </c>
      <c r="B316" s="30">
        <v>12.36</v>
      </c>
      <c r="C316" s="30">
        <v>12.66</v>
      </c>
    </row>
    <row r="317" spans="1:3" x14ac:dyDescent="0.25">
      <c r="A317" s="30" t="s">
        <v>886</v>
      </c>
      <c r="B317" s="30">
        <v>5.95</v>
      </c>
      <c r="C317" s="30">
        <v>5.99</v>
      </c>
    </row>
    <row r="318" spans="1:3" x14ac:dyDescent="0.25">
      <c r="A318" s="30" t="s">
        <v>662</v>
      </c>
      <c r="B318" s="30">
        <v>20.07</v>
      </c>
      <c r="C318" s="30">
        <v>20.52</v>
      </c>
    </row>
    <row r="319" spans="1:3" x14ac:dyDescent="0.25">
      <c r="A319" s="30" t="s">
        <v>3030</v>
      </c>
      <c r="B319" s="30">
        <v>30.97</v>
      </c>
      <c r="C319" s="30">
        <v>31.22</v>
      </c>
    </row>
    <row r="320" spans="1:3" x14ac:dyDescent="0.25">
      <c r="A320" s="30" t="s">
        <v>3488</v>
      </c>
      <c r="B320" s="30">
        <v>42.92</v>
      </c>
      <c r="C320" s="30">
        <v>43.08</v>
      </c>
    </row>
    <row r="321" spans="1:3" x14ac:dyDescent="0.25">
      <c r="A321" s="30" t="s">
        <v>509</v>
      </c>
      <c r="B321" s="30">
        <v>72.45</v>
      </c>
      <c r="C321" s="30">
        <v>72.69</v>
      </c>
    </row>
    <row r="322" spans="1:3" x14ac:dyDescent="0.25">
      <c r="A322" s="30" t="s">
        <v>4532</v>
      </c>
      <c r="B322" s="30">
        <v>42.95</v>
      </c>
      <c r="C322" s="30">
        <v>43.72</v>
      </c>
    </row>
    <row r="323" spans="1:3" x14ac:dyDescent="0.25">
      <c r="A323" s="30" t="s">
        <v>3430</v>
      </c>
      <c r="B323" s="30">
        <v>15.75</v>
      </c>
      <c r="C323" s="30">
        <v>15.87</v>
      </c>
    </row>
    <row r="324" spans="1:3" x14ac:dyDescent="0.25">
      <c r="A324" s="30" t="s">
        <v>842</v>
      </c>
      <c r="B324" s="30">
        <v>5</v>
      </c>
      <c r="C324" s="30">
        <v>4.99</v>
      </c>
    </row>
    <row r="325" spans="1:3" x14ac:dyDescent="0.25">
      <c r="A325" s="30" t="s">
        <v>4533</v>
      </c>
      <c r="B325" s="30">
        <v>17.36</v>
      </c>
      <c r="C325" s="30">
        <v>17.34</v>
      </c>
    </row>
    <row r="326" spans="1:3" x14ac:dyDescent="0.25">
      <c r="A326" s="30" t="s">
        <v>930</v>
      </c>
      <c r="B326" s="30">
        <v>19.91</v>
      </c>
      <c r="C326" s="30">
        <v>20.22</v>
      </c>
    </row>
    <row r="327" spans="1:3" x14ac:dyDescent="0.25">
      <c r="A327" s="30" t="s">
        <v>433</v>
      </c>
      <c r="B327" s="30">
        <v>11.8</v>
      </c>
      <c r="C327" s="30">
        <v>11.93</v>
      </c>
    </row>
    <row r="328" spans="1:3" x14ac:dyDescent="0.25">
      <c r="A328" s="30" t="s">
        <v>2744</v>
      </c>
      <c r="B328" s="30">
        <v>15.42</v>
      </c>
      <c r="C328" s="30">
        <v>15.81</v>
      </c>
    </row>
    <row r="329" spans="1:3" x14ac:dyDescent="0.25">
      <c r="A329" s="30" t="s">
        <v>4534</v>
      </c>
      <c r="B329" s="30">
        <v>65.3</v>
      </c>
      <c r="C329" s="30">
        <v>66.7</v>
      </c>
    </row>
    <row r="330" spans="1:3" x14ac:dyDescent="0.25">
      <c r="A330" s="30" t="s">
        <v>262</v>
      </c>
      <c r="B330" s="30">
        <v>19.399999999999999</v>
      </c>
      <c r="C330" s="30">
        <v>19.12</v>
      </c>
    </row>
    <row r="331" spans="1:3" x14ac:dyDescent="0.25">
      <c r="A331" s="30" t="s">
        <v>481</v>
      </c>
      <c r="B331" s="30">
        <v>18.48</v>
      </c>
      <c r="C331" s="30">
        <v>18.440000000000001</v>
      </c>
    </row>
    <row r="332" spans="1:3" x14ac:dyDescent="0.25">
      <c r="A332" s="30" t="s">
        <v>898</v>
      </c>
      <c r="B332" s="30">
        <v>27.46</v>
      </c>
      <c r="C332" s="30">
        <v>27.75</v>
      </c>
    </row>
    <row r="333" spans="1:3" x14ac:dyDescent="0.25">
      <c r="A333" s="30" t="s">
        <v>475</v>
      </c>
      <c r="B333" s="30">
        <v>6.83</v>
      </c>
      <c r="C333" s="30">
        <v>6.76</v>
      </c>
    </row>
    <row r="334" spans="1:3" x14ac:dyDescent="0.25">
      <c r="A334" s="30" t="s">
        <v>4535</v>
      </c>
      <c r="B334" s="30">
        <v>12.4</v>
      </c>
      <c r="C334" s="30">
        <v>12.31</v>
      </c>
    </row>
    <row r="335" spans="1:3" x14ac:dyDescent="0.25">
      <c r="A335" s="30" t="s">
        <v>3294</v>
      </c>
      <c r="B335" s="30">
        <v>15.09</v>
      </c>
      <c r="C335" s="30">
        <v>14.72</v>
      </c>
    </row>
    <row r="336" spans="1:3" x14ac:dyDescent="0.25">
      <c r="A336" s="30" t="s">
        <v>586</v>
      </c>
      <c r="B336" s="30">
        <v>14.88</v>
      </c>
      <c r="C336" s="30">
        <v>15.32</v>
      </c>
    </row>
    <row r="337" spans="1:3" x14ac:dyDescent="0.25">
      <c r="A337" s="30" t="s">
        <v>974</v>
      </c>
      <c r="B337" s="30">
        <v>20.47</v>
      </c>
      <c r="C337" s="30">
        <v>20.79</v>
      </c>
    </row>
    <row r="338" spans="1:3" x14ac:dyDescent="0.25">
      <c r="A338" s="30" t="s">
        <v>397</v>
      </c>
      <c r="B338" s="30">
        <v>18.190000000000001</v>
      </c>
      <c r="C338" s="30">
        <v>18.64</v>
      </c>
    </row>
    <row r="339" spans="1:3" x14ac:dyDescent="0.25">
      <c r="A339" s="30" t="s">
        <v>4536</v>
      </c>
      <c r="B339" s="30">
        <v>8.56</v>
      </c>
      <c r="C339" s="30">
        <v>8.56</v>
      </c>
    </row>
    <row r="340" spans="1:3" x14ac:dyDescent="0.25">
      <c r="A340" s="30" t="s">
        <v>3040</v>
      </c>
      <c r="B340" s="30">
        <v>27.12</v>
      </c>
      <c r="C340" s="30">
        <v>27.68</v>
      </c>
    </row>
    <row r="341" spans="1:3" x14ac:dyDescent="0.25">
      <c r="A341" s="30" t="s">
        <v>92</v>
      </c>
      <c r="B341" s="30">
        <v>9.5399999999999991</v>
      </c>
      <c r="C341" s="30">
        <v>10.01</v>
      </c>
    </row>
    <row r="342" spans="1:3" x14ac:dyDescent="0.25">
      <c r="A342" s="30" t="s">
        <v>329</v>
      </c>
      <c r="B342" s="30">
        <v>5.16</v>
      </c>
      <c r="C342" s="30">
        <v>5.2</v>
      </c>
    </row>
    <row r="343" spans="1:3" x14ac:dyDescent="0.25">
      <c r="A343" s="30" t="s">
        <v>4537</v>
      </c>
      <c r="B343" s="30">
        <v>30.8</v>
      </c>
      <c r="C343" s="30">
        <v>31.61</v>
      </c>
    </row>
    <row r="344" spans="1:3" x14ac:dyDescent="0.25">
      <c r="A344" s="30" t="s">
        <v>900</v>
      </c>
      <c r="B344" s="30">
        <v>25.72</v>
      </c>
      <c r="C344" s="30">
        <v>25.3</v>
      </c>
    </row>
    <row r="345" spans="1:3" x14ac:dyDescent="0.25">
      <c r="A345" s="30" t="s">
        <v>4538</v>
      </c>
      <c r="B345" s="30">
        <v>67.5</v>
      </c>
      <c r="C345" s="30">
        <v>67.53</v>
      </c>
    </row>
    <row r="346" spans="1:3" x14ac:dyDescent="0.25">
      <c r="A346" s="30" t="s">
        <v>246</v>
      </c>
      <c r="B346" s="30">
        <v>43.77</v>
      </c>
      <c r="C346" s="30">
        <v>42.88</v>
      </c>
    </row>
    <row r="347" spans="1:3" x14ac:dyDescent="0.25">
      <c r="A347" s="30" t="s">
        <v>248</v>
      </c>
      <c r="B347" s="30">
        <v>6.54</v>
      </c>
      <c r="C347" s="30">
        <v>6.56</v>
      </c>
    </row>
    <row r="348" spans="1:3" x14ac:dyDescent="0.25">
      <c r="A348" s="30" t="s">
        <v>912</v>
      </c>
      <c r="B348" s="30">
        <v>6.44</v>
      </c>
      <c r="C348" s="30">
        <v>6.57</v>
      </c>
    </row>
    <row r="349" spans="1:3" x14ac:dyDescent="0.25">
      <c r="A349" s="30" t="s">
        <v>834</v>
      </c>
      <c r="B349" s="30">
        <v>4.76</v>
      </c>
      <c r="C349" s="30">
        <v>4.83</v>
      </c>
    </row>
    <row r="350" spans="1:3" x14ac:dyDescent="0.25">
      <c r="A350" s="30" t="s">
        <v>497</v>
      </c>
      <c r="B350" s="30">
        <v>10.59</v>
      </c>
      <c r="C350" s="30">
        <v>10.79</v>
      </c>
    </row>
    <row r="351" spans="1:3" x14ac:dyDescent="0.25">
      <c r="A351" s="30" t="s">
        <v>4539</v>
      </c>
      <c r="B351" s="30">
        <v>13.45</v>
      </c>
      <c r="C351" s="30">
        <v>13.42</v>
      </c>
    </row>
    <row r="352" spans="1:3" x14ac:dyDescent="0.25">
      <c r="A352" s="30" t="s">
        <v>317</v>
      </c>
      <c r="B352" s="30">
        <v>55.33</v>
      </c>
      <c r="C352" s="30">
        <v>56.29</v>
      </c>
    </row>
    <row r="353" spans="1:3" x14ac:dyDescent="0.25">
      <c r="A353" s="30" t="s">
        <v>1044</v>
      </c>
      <c r="B353" s="30">
        <v>5.64</v>
      </c>
      <c r="C353" s="30">
        <v>5.69</v>
      </c>
    </row>
    <row r="354" spans="1:3" x14ac:dyDescent="0.25">
      <c r="A354" s="30" t="s">
        <v>78</v>
      </c>
      <c r="B354" s="30">
        <v>7.11</v>
      </c>
      <c r="C354" s="30">
        <v>7.13</v>
      </c>
    </row>
    <row r="355" spans="1:3" x14ac:dyDescent="0.25">
      <c r="A355" s="30" t="s">
        <v>3122</v>
      </c>
      <c r="B355" s="30">
        <v>11.27</v>
      </c>
      <c r="C355" s="30">
        <v>11.38</v>
      </c>
    </row>
    <row r="356" spans="1:3" x14ac:dyDescent="0.25">
      <c r="A356" s="30" t="s">
        <v>315</v>
      </c>
      <c r="B356" s="30">
        <v>14.14</v>
      </c>
      <c r="C356" s="30">
        <v>14.13</v>
      </c>
    </row>
    <row r="357" spans="1:3" x14ac:dyDescent="0.25">
      <c r="A357" s="30" t="s">
        <v>4540</v>
      </c>
      <c r="B357" s="30">
        <v>8.92</v>
      </c>
      <c r="C357" s="30">
        <v>9.2100000000000009</v>
      </c>
    </row>
    <row r="358" spans="1:3" x14ac:dyDescent="0.25">
      <c r="A358" s="30" t="s">
        <v>700</v>
      </c>
      <c r="B358" s="30">
        <v>20.260000000000002</v>
      </c>
      <c r="C358" s="30">
        <v>21.19</v>
      </c>
    </row>
    <row r="359" spans="1:3" x14ac:dyDescent="0.25">
      <c r="A359" s="30" t="s">
        <v>524</v>
      </c>
      <c r="B359" s="30">
        <v>15.81</v>
      </c>
      <c r="C359" s="30">
        <v>16.02</v>
      </c>
    </row>
    <row r="360" spans="1:3" x14ac:dyDescent="0.25">
      <c r="A360" s="30" t="s">
        <v>76</v>
      </c>
      <c r="B360" s="30">
        <v>8.2100000000000009</v>
      </c>
      <c r="C360" s="30">
        <v>8.31</v>
      </c>
    </row>
    <row r="361" spans="1:3" x14ac:dyDescent="0.25">
      <c r="A361" s="30" t="s">
        <v>4541</v>
      </c>
      <c r="B361" s="30">
        <v>29.09</v>
      </c>
      <c r="C361" s="30">
        <v>30.09</v>
      </c>
    </row>
    <row r="362" spans="1:3" x14ac:dyDescent="0.25">
      <c r="A362" s="30" t="s">
        <v>4542</v>
      </c>
      <c r="B362" s="30">
        <v>7.18</v>
      </c>
      <c r="C362" s="30">
        <v>7.19</v>
      </c>
    </row>
    <row r="363" spans="1:3" x14ac:dyDescent="0.25">
      <c r="A363" s="30" t="s">
        <v>2012</v>
      </c>
      <c r="B363" s="30">
        <v>17.649999999999999</v>
      </c>
      <c r="C363" s="30">
        <v>17.5</v>
      </c>
    </row>
    <row r="364" spans="1:3" x14ac:dyDescent="0.25">
      <c r="A364" s="30" t="s">
        <v>4543</v>
      </c>
      <c r="B364" s="30">
        <v>8.65</v>
      </c>
      <c r="C364" s="30">
        <v>8.73</v>
      </c>
    </row>
    <row r="365" spans="1:3" x14ac:dyDescent="0.25">
      <c r="A365" s="30" t="s">
        <v>4544</v>
      </c>
      <c r="B365" s="30">
        <v>77.8</v>
      </c>
      <c r="C365" s="30">
        <v>78.900000000000006</v>
      </c>
    </row>
    <row r="366" spans="1:3" x14ac:dyDescent="0.25">
      <c r="A366" s="30" t="s">
        <v>252</v>
      </c>
      <c r="B366" s="30">
        <v>16.579999999999998</v>
      </c>
      <c r="C366" s="30">
        <v>16.559999999999999</v>
      </c>
    </row>
    <row r="367" spans="1:3" x14ac:dyDescent="0.25">
      <c r="A367" s="30" t="s">
        <v>3336</v>
      </c>
      <c r="B367" s="30">
        <v>171.23</v>
      </c>
      <c r="C367" s="30">
        <v>170.79</v>
      </c>
    </row>
    <row r="368" spans="1:3" x14ac:dyDescent="0.25">
      <c r="A368" s="30" t="s">
        <v>2874</v>
      </c>
      <c r="B368" s="30">
        <v>10.88</v>
      </c>
      <c r="C368" s="30">
        <v>10.94</v>
      </c>
    </row>
    <row r="369" spans="1:3" x14ac:dyDescent="0.25">
      <c r="A369" s="30" t="s">
        <v>904</v>
      </c>
      <c r="B369" s="30">
        <v>3.81</v>
      </c>
      <c r="C369" s="30">
        <v>3.82</v>
      </c>
    </row>
    <row r="370" spans="1:3" x14ac:dyDescent="0.25">
      <c r="A370" s="30" t="s">
        <v>3026</v>
      </c>
      <c r="B370" s="30">
        <v>17.25</v>
      </c>
      <c r="C370" s="30">
        <v>17.18</v>
      </c>
    </row>
    <row r="371" spans="1:3" x14ac:dyDescent="0.25">
      <c r="A371" s="30" t="s">
        <v>752</v>
      </c>
      <c r="B371" s="30">
        <v>33.049999999999997</v>
      </c>
      <c r="C371" s="30">
        <v>32.799999999999997</v>
      </c>
    </row>
    <row r="372" spans="1:3" x14ac:dyDescent="0.25">
      <c r="A372" s="30" t="s">
        <v>4545</v>
      </c>
      <c r="B372" s="30">
        <v>21.84</v>
      </c>
      <c r="C372" s="30">
        <v>21.94</v>
      </c>
    </row>
    <row r="373" spans="1:3" x14ac:dyDescent="0.25">
      <c r="A373" s="30" t="s">
        <v>832</v>
      </c>
      <c r="B373" s="30">
        <v>69</v>
      </c>
      <c r="C373" s="30">
        <v>67.900000000000006</v>
      </c>
    </row>
    <row r="374" spans="1:3" x14ac:dyDescent="0.25">
      <c r="A374" s="30" t="s">
        <v>297</v>
      </c>
      <c r="B374" s="30">
        <v>18.149999999999999</v>
      </c>
      <c r="C374" s="30">
        <v>18.59</v>
      </c>
    </row>
    <row r="375" spans="1:3" x14ac:dyDescent="0.25">
      <c r="A375" s="30" t="s">
        <v>4546</v>
      </c>
      <c r="B375" s="30">
        <v>10.51</v>
      </c>
      <c r="C375" s="30">
        <v>10.61</v>
      </c>
    </row>
    <row r="376" spans="1:3" x14ac:dyDescent="0.25">
      <c r="A376" s="30" t="s">
        <v>4547</v>
      </c>
      <c r="B376" s="30">
        <v>8.6300000000000008</v>
      </c>
      <c r="C376" s="30">
        <v>8.6300000000000008</v>
      </c>
    </row>
    <row r="377" spans="1:3" x14ac:dyDescent="0.25">
      <c r="A377" s="30" t="s">
        <v>2872</v>
      </c>
      <c r="B377" s="30">
        <v>20.34</v>
      </c>
      <c r="C377" s="30">
        <v>20.48</v>
      </c>
    </row>
    <row r="378" spans="1:3" x14ac:dyDescent="0.25">
      <c r="A378" s="30" t="s">
        <v>688</v>
      </c>
      <c r="B378" s="30">
        <v>10.14</v>
      </c>
      <c r="C378" s="30">
        <v>10.19</v>
      </c>
    </row>
    <row r="379" spans="1:3" x14ac:dyDescent="0.25">
      <c r="A379" s="30" t="s">
        <v>449</v>
      </c>
      <c r="B379" s="30">
        <v>10.93</v>
      </c>
      <c r="C379" s="30">
        <v>10.99</v>
      </c>
    </row>
    <row r="380" spans="1:3" x14ac:dyDescent="0.25">
      <c r="A380" s="30" t="s">
        <v>3240</v>
      </c>
      <c r="B380" s="30">
        <v>54.11</v>
      </c>
      <c r="C380" s="30">
        <v>53.54</v>
      </c>
    </row>
    <row r="381" spans="1:3" x14ac:dyDescent="0.25">
      <c r="A381" s="30" t="s">
        <v>4548</v>
      </c>
      <c r="B381" s="30">
        <v>35.26</v>
      </c>
      <c r="C381" s="30">
        <v>37.19</v>
      </c>
    </row>
    <row r="382" spans="1:3" x14ac:dyDescent="0.25">
      <c r="A382" s="30" t="s">
        <v>2848</v>
      </c>
      <c r="B382" s="30">
        <v>17.940000000000001</v>
      </c>
      <c r="C382" s="30">
        <v>18.239999999999998</v>
      </c>
    </row>
    <row r="383" spans="1:3" x14ac:dyDescent="0.25">
      <c r="A383" s="30" t="s">
        <v>112</v>
      </c>
      <c r="B383" s="30">
        <v>39.700000000000003</v>
      </c>
      <c r="C383" s="30">
        <v>39.979999999999997</v>
      </c>
    </row>
    <row r="384" spans="1:3" x14ac:dyDescent="0.25">
      <c r="A384" s="30" t="s">
        <v>4549</v>
      </c>
      <c r="B384" s="30">
        <v>12.61</v>
      </c>
      <c r="C384" s="30">
        <v>12.41</v>
      </c>
    </row>
    <row r="385" spans="1:3" x14ac:dyDescent="0.25">
      <c r="A385" s="30" t="s">
        <v>4550</v>
      </c>
      <c r="B385" s="30">
        <v>21.81</v>
      </c>
      <c r="C385" s="30">
        <v>21.81</v>
      </c>
    </row>
    <row r="386" spans="1:3" x14ac:dyDescent="0.25">
      <c r="A386" s="30" t="s">
        <v>4551</v>
      </c>
      <c r="B386" s="30">
        <v>31.42</v>
      </c>
      <c r="C386" s="30">
        <v>31.49</v>
      </c>
    </row>
    <row r="387" spans="1:3" x14ac:dyDescent="0.25">
      <c r="A387" s="30" t="s">
        <v>642</v>
      </c>
      <c r="B387" s="30">
        <v>23.52</v>
      </c>
      <c r="C387" s="30">
        <v>23.49</v>
      </c>
    </row>
    <row r="388" spans="1:3" x14ac:dyDescent="0.25">
      <c r="A388" s="30" t="s">
        <v>3202</v>
      </c>
      <c r="B388" s="30">
        <v>8</v>
      </c>
      <c r="C388" s="30">
        <v>8</v>
      </c>
    </row>
    <row r="389" spans="1:3" x14ac:dyDescent="0.25">
      <c r="A389" s="30" t="s">
        <v>3524</v>
      </c>
      <c r="B389" s="30">
        <v>19.28</v>
      </c>
      <c r="C389" s="30">
        <v>18.8</v>
      </c>
    </row>
    <row r="390" spans="1:3" x14ac:dyDescent="0.25">
      <c r="A390" s="30" t="s">
        <v>664</v>
      </c>
      <c r="B390" s="30">
        <v>23.2</v>
      </c>
      <c r="C390" s="30">
        <v>23.31</v>
      </c>
    </row>
    <row r="391" spans="1:3" x14ac:dyDescent="0.25">
      <c r="A391" s="30" t="s">
        <v>323</v>
      </c>
      <c r="B391" s="30">
        <v>21.6</v>
      </c>
      <c r="C391" s="30">
        <v>21.6</v>
      </c>
    </row>
    <row r="392" spans="1:3" x14ac:dyDescent="0.25">
      <c r="A392" s="30" t="s">
        <v>4552</v>
      </c>
      <c r="B392" s="30">
        <v>18.71</v>
      </c>
      <c r="C392" s="30">
        <v>18.559999999999999</v>
      </c>
    </row>
    <row r="393" spans="1:3" x14ac:dyDescent="0.25">
      <c r="A393" s="30" t="s">
        <v>222</v>
      </c>
      <c r="B393" s="30">
        <v>11.71</v>
      </c>
      <c r="C393" s="30">
        <v>11.73</v>
      </c>
    </row>
    <row r="394" spans="1:3" x14ac:dyDescent="0.25">
      <c r="A394" s="30" t="s">
        <v>698</v>
      </c>
      <c r="B394" s="30">
        <v>12.51</v>
      </c>
      <c r="C394" s="30">
        <v>12.56</v>
      </c>
    </row>
    <row r="395" spans="1:3" x14ac:dyDescent="0.25">
      <c r="A395" s="30" t="s">
        <v>224</v>
      </c>
      <c r="B395" s="30">
        <v>18.920000000000002</v>
      </c>
      <c r="C395" s="30">
        <v>18.940000000000001</v>
      </c>
    </row>
    <row r="396" spans="1:3" x14ac:dyDescent="0.25">
      <c r="A396" s="30" t="s">
        <v>363</v>
      </c>
      <c r="B396" s="30">
        <v>85.41</v>
      </c>
      <c r="C396" s="30">
        <v>87.06</v>
      </c>
    </row>
    <row r="397" spans="1:3" x14ac:dyDescent="0.25">
      <c r="A397" s="30" t="s">
        <v>4553</v>
      </c>
      <c r="B397" s="30">
        <v>14.98</v>
      </c>
      <c r="C397" s="30">
        <v>14.99</v>
      </c>
    </row>
    <row r="398" spans="1:3" x14ac:dyDescent="0.25">
      <c r="A398" s="30" t="s">
        <v>580</v>
      </c>
      <c r="B398" s="30">
        <v>11.26</v>
      </c>
      <c r="C398" s="30">
        <v>11.18</v>
      </c>
    </row>
    <row r="399" spans="1:3" x14ac:dyDescent="0.25">
      <c r="A399" s="30" t="s">
        <v>4212</v>
      </c>
      <c r="B399" s="30">
        <v>2.8730000000000002</v>
      </c>
      <c r="C399" s="30">
        <v>2.827</v>
      </c>
    </row>
    <row r="400" spans="1:3" x14ac:dyDescent="0.25">
      <c r="A400" s="30" t="s">
        <v>4554</v>
      </c>
      <c r="B400" s="30">
        <v>12.22</v>
      </c>
      <c r="C400" s="30">
        <v>12.29</v>
      </c>
    </row>
    <row r="401" spans="1:3" x14ac:dyDescent="0.25">
      <c r="A401" s="30" t="s">
        <v>4555</v>
      </c>
      <c r="B401" s="30">
        <v>26.96</v>
      </c>
      <c r="C401" s="30">
        <v>27.25</v>
      </c>
    </row>
    <row r="402" spans="1:3" x14ac:dyDescent="0.25">
      <c r="A402" s="30" t="s">
        <v>375</v>
      </c>
      <c r="B402" s="30">
        <v>70.56</v>
      </c>
      <c r="C402" s="30">
        <v>69.83</v>
      </c>
    </row>
    <row r="403" spans="1:3" x14ac:dyDescent="0.25">
      <c r="A403" s="30" t="s">
        <v>176</v>
      </c>
      <c r="B403" s="30">
        <v>8.11</v>
      </c>
      <c r="C403" s="30">
        <v>8.14</v>
      </c>
    </row>
    <row r="404" spans="1:3" x14ac:dyDescent="0.25">
      <c r="A404" s="30" t="s">
        <v>367</v>
      </c>
      <c r="B404" s="30">
        <v>10.9</v>
      </c>
      <c r="C404" s="30">
        <v>11.26</v>
      </c>
    </row>
    <row r="405" spans="1:3" x14ac:dyDescent="0.25">
      <c r="A405" s="30" t="s">
        <v>339</v>
      </c>
      <c r="B405" s="30">
        <v>22.01</v>
      </c>
      <c r="C405" s="30">
        <v>22.24</v>
      </c>
    </row>
    <row r="406" spans="1:3" x14ac:dyDescent="0.25">
      <c r="A406" s="30" t="s">
        <v>477</v>
      </c>
      <c r="B406" s="30">
        <v>20.71</v>
      </c>
      <c r="C406" s="30">
        <v>20.64</v>
      </c>
    </row>
    <row r="407" spans="1:3" x14ac:dyDescent="0.25">
      <c r="A407" s="30" t="s">
        <v>3526</v>
      </c>
      <c r="B407" s="30">
        <v>32.9</v>
      </c>
      <c r="C407" s="30">
        <v>33.92</v>
      </c>
    </row>
    <row r="408" spans="1:3" x14ac:dyDescent="0.25">
      <c r="A408" s="30" t="s">
        <v>256</v>
      </c>
      <c r="B408" s="30">
        <v>25.67</v>
      </c>
      <c r="C408" s="30">
        <v>25.52</v>
      </c>
    </row>
    <row r="409" spans="1:3" x14ac:dyDescent="0.25">
      <c r="A409" s="30" t="s">
        <v>1028</v>
      </c>
      <c r="B409" s="30">
        <v>9.15</v>
      </c>
      <c r="C409" s="30">
        <v>9.15</v>
      </c>
    </row>
    <row r="410" spans="1:3" x14ac:dyDescent="0.25">
      <c r="A410" s="30" t="s">
        <v>218</v>
      </c>
      <c r="B410" s="30">
        <v>24.61</v>
      </c>
      <c r="C410" s="30">
        <v>24.2</v>
      </c>
    </row>
    <row r="411" spans="1:3" x14ac:dyDescent="0.25">
      <c r="A411" s="30" t="s">
        <v>588</v>
      </c>
      <c r="B411" s="30">
        <v>49.7</v>
      </c>
      <c r="C411" s="30">
        <v>50.54</v>
      </c>
    </row>
    <row r="412" spans="1:3" x14ac:dyDescent="0.25">
      <c r="A412" s="30" t="s">
        <v>208</v>
      </c>
      <c r="B412" s="30">
        <v>26.23</v>
      </c>
      <c r="C412" s="30">
        <v>27.01</v>
      </c>
    </row>
    <row r="413" spans="1:3" x14ac:dyDescent="0.25">
      <c r="A413" s="30" t="s">
        <v>4556</v>
      </c>
      <c r="B413" s="30">
        <v>10.64</v>
      </c>
      <c r="C413" s="30">
        <v>10.67</v>
      </c>
    </row>
    <row r="414" spans="1:3" x14ac:dyDescent="0.25">
      <c r="A414" s="30" t="s">
        <v>4557</v>
      </c>
      <c r="B414" s="30">
        <v>13.73</v>
      </c>
      <c r="C414" s="30">
        <v>13.75</v>
      </c>
    </row>
    <row r="415" spans="1:3" x14ac:dyDescent="0.25">
      <c r="A415" s="30" t="s">
        <v>2782</v>
      </c>
      <c r="B415" s="30">
        <v>4.47</v>
      </c>
      <c r="C415" s="30">
        <v>4.49</v>
      </c>
    </row>
    <row r="416" spans="1:3" x14ac:dyDescent="0.25">
      <c r="A416" s="30" t="s">
        <v>4558</v>
      </c>
      <c r="B416" s="30">
        <v>4.21</v>
      </c>
      <c r="C416" s="30">
        <v>4.34</v>
      </c>
    </row>
    <row r="417" spans="1:3" x14ac:dyDescent="0.25">
      <c r="A417" s="30" t="s">
        <v>582</v>
      </c>
      <c r="B417" s="30">
        <v>15.29</v>
      </c>
      <c r="C417" s="30">
        <v>15.31</v>
      </c>
    </row>
    <row r="418" spans="1:3" x14ac:dyDescent="0.25">
      <c r="A418" s="30" t="s">
        <v>670</v>
      </c>
      <c r="B418" s="30">
        <v>4.03</v>
      </c>
      <c r="C418" s="30">
        <v>4.0599999999999996</v>
      </c>
    </row>
    <row r="419" spans="1:3" x14ac:dyDescent="0.25">
      <c r="A419" s="30" t="s">
        <v>361</v>
      </c>
      <c r="B419" s="30">
        <v>8.7200000000000006</v>
      </c>
      <c r="C419" s="30">
        <v>8.86</v>
      </c>
    </row>
    <row r="420" spans="1:3" x14ac:dyDescent="0.25">
      <c r="A420" s="30" t="s">
        <v>3344</v>
      </c>
      <c r="B420" s="30">
        <v>9.7200000000000006</v>
      </c>
      <c r="C420" s="30">
        <v>9.66</v>
      </c>
    </row>
    <row r="421" spans="1:3" x14ac:dyDescent="0.25">
      <c r="A421" s="30" t="s">
        <v>3330</v>
      </c>
      <c r="B421" s="30">
        <v>25.08</v>
      </c>
      <c r="C421" s="30">
        <v>25.56</v>
      </c>
    </row>
    <row r="422" spans="1:3" x14ac:dyDescent="0.25">
      <c r="A422" s="30" t="s">
        <v>556</v>
      </c>
      <c r="B422" s="30">
        <v>11.39</v>
      </c>
      <c r="C422" s="30">
        <v>11.62</v>
      </c>
    </row>
    <row r="423" spans="1:3" x14ac:dyDescent="0.25">
      <c r="A423" s="30" t="s">
        <v>782</v>
      </c>
      <c r="B423" s="30">
        <v>7.03</v>
      </c>
      <c r="C423" s="30">
        <v>7.01</v>
      </c>
    </row>
    <row r="424" spans="1:3" x14ac:dyDescent="0.25">
      <c r="A424" s="30" t="s">
        <v>3442</v>
      </c>
      <c r="B424" s="30">
        <v>7.79</v>
      </c>
      <c r="C424" s="30">
        <v>7.82</v>
      </c>
    </row>
    <row r="425" spans="1:3" x14ac:dyDescent="0.25">
      <c r="A425" s="30" t="s">
        <v>940</v>
      </c>
      <c r="B425" s="30">
        <v>25.23</v>
      </c>
      <c r="C425" s="30">
        <v>25.36</v>
      </c>
    </row>
    <row r="426" spans="1:3" x14ac:dyDescent="0.25">
      <c r="A426" s="30" t="s">
        <v>3334</v>
      </c>
      <c r="B426" s="30">
        <v>8.15</v>
      </c>
      <c r="C426" s="30">
        <v>8.24</v>
      </c>
    </row>
    <row r="427" spans="1:3" x14ac:dyDescent="0.25">
      <c r="A427" s="30" t="s">
        <v>956</v>
      </c>
      <c r="B427" s="30">
        <v>30.08</v>
      </c>
      <c r="C427" s="30">
        <v>30</v>
      </c>
    </row>
    <row r="428" spans="1:3" x14ac:dyDescent="0.25">
      <c r="A428" s="30" t="s">
        <v>2890</v>
      </c>
      <c r="B428" s="30">
        <v>19.05</v>
      </c>
      <c r="C428" s="30">
        <v>18.940000000000001</v>
      </c>
    </row>
    <row r="429" spans="1:3" x14ac:dyDescent="0.25">
      <c r="A429" s="30" t="s">
        <v>822</v>
      </c>
      <c r="B429" s="30">
        <v>21.72</v>
      </c>
      <c r="C429" s="30">
        <v>21.53</v>
      </c>
    </row>
    <row r="430" spans="1:3" x14ac:dyDescent="0.25">
      <c r="A430" s="30" t="s">
        <v>536</v>
      </c>
      <c r="B430" s="30">
        <v>8.67</v>
      </c>
      <c r="C430" s="30">
        <v>8.65</v>
      </c>
    </row>
    <row r="431" spans="1:3" x14ac:dyDescent="0.25">
      <c r="A431" s="30" t="s">
        <v>3152</v>
      </c>
      <c r="B431" s="30">
        <v>6.29</v>
      </c>
      <c r="C431" s="30">
        <v>6.36</v>
      </c>
    </row>
    <row r="432" spans="1:3" x14ac:dyDescent="0.25">
      <c r="A432" s="30" t="s">
        <v>4559</v>
      </c>
      <c r="B432" s="30">
        <v>14.85</v>
      </c>
      <c r="C432" s="30">
        <v>14.99</v>
      </c>
    </row>
    <row r="433" spans="1:3" x14ac:dyDescent="0.25">
      <c r="A433" s="30" t="s">
        <v>3312</v>
      </c>
      <c r="B433" s="30">
        <v>7.78</v>
      </c>
      <c r="C433" s="30">
        <v>7.83</v>
      </c>
    </row>
    <row r="434" spans="1:3" x14ac:dyDescent="0.25">
      <c r="A434" s="30" t="s">
        <v>425</v>
      </c>
      <c r="B434" s="30">
        <v>48.09</v>
      </c>
      <c r="C434" s="30">
        <v>47.4</v>
      </c>
    </row>
    <row r="435" spans="1:3" x14ac:dyDescent="0.25">
      <c r="A435" s="30" t="s">
        <v>966</v>
      </c>
      <c r="B435" s="30">
        <v>29.23</v>
      </c>
      <c r="C435" s="30">
        <v>29.23</v>
      </c>
    </row>
    <row r="436" spans="1:3" x14ac:dyDescent="0.25">
      <c r="A436" s="30" t="s">
        <v>485</v>
      </c>
      <c r="B436" s="30">
        <v>8.1</v>
      </c>
      <c r="C436" s="30">
        <v>8.1</v>
      </c>
    </row>
    <row r="437" spans="1:3" x14ac:dyDescent="0.25">
      <c r="A437" s="30" t="s">
        <v>206</v>
      </c>
      <c r="B437" s="30">
        <v>50.79</v>
      </c>
      <c r="C437" s="30">
        <v>51.28</v>
      </c>
    </row>
    <row r="438" spans="1:3" x14ac:dyDescent="0.25">
      <c r="A438" s="30" t="s">
        <v>4560</v>
      </c>
      <c r="B438" s="30">
        <v>14.39</v>
      </c>
      <c r="C438" s="30">
        <v>14.84</v>
      </c>
    </row>
    <row r="439" spans="1:3" x14ac:dyDescent="0.25">
      <c r="A439" s="30" t="s">
        <v>4561</v>
      </c>
      <c r="B439" s="30">
        <v>6.12</v>
      </c>
      <c r="C439" s="30">
        <v>6.14</v>
      </c>
    </row>
    <row r="440" spans="1:3" x14ac:dyDescent="0.25">
      <c r="A440" s="30" t="s">
        <v>4562</v>
      </c>
      <c r="B440" s="30">
        <v>17.21</v>
      </c>
      <c r="C440" s="30">
        <v>17.059999999999999</v>
      </c>
    </row>
    <row r="441" spans="1:3" x14ac:dyDescent="0.25">
      <c r="A441" s="30" t="s">
        <v>3226</v>
      </c>
      <c r="B441" s="30">
        <v>14.73</v>
      </c>
      <c r="C441" s="30">
        <v>14.79</v>
      </c>
    </row>
    <row r="442" spans="1:3" x14ac:dyDescent="0.25">
      <c r="A442" s="30" t="s">
        <v>4563</v>
      </c>
      <c r="B442" s="30">
        <v>31.42</v>
      </c>
      <c r="C442" s="30">
        <v>31.88</v>
      </c>
    </row>
    <row r="443" spans="1:3" x14ac:dyDescent="0.25">
      <c r="A443" s="30" t="s">
        <v>3360</v>
      </c>
      <c r="B443" s="30">
        <v>13.17</v>
      </c>
      <c r="C443" s="30">
        <v>13.43</v>
      </c>
    </row>
    <row r="444" spans="1:3" x14ac:dyDescent="0.25">
      <c r="A444" s="30" t="s">
        <v>4564</v>
      </c>
      <c r="B444" s="30">
        <v>11.3</v>
      </c>
      <c r="C444" s="30">
        <v>11.38</v>
      </c>
    </row>
    <row r="445" spans="1:3" x14ac:dyDescent="0.25">
      <c r="A445" s="30" t="s">
        <v>351</v>
      </c>
      <c r="B445" s="30">
        <v>26.9</v>
      </c>
      <c r="C445" s="30">
        <v>27.06</v>
      </c>
    </row>
    <row r="446" spans="1:3" x14ac:dyDescent="0.25">
      <c r="A446" s="30" t="s">
        <v>4565</v>
      </c>
      <c r="B446" s="30">
        <v>13.14</v>
      </c>
      <c r="C446" s="30">
        <v>13.34</v>
      </c>
    </row>
    <row r="447" spans="1:3" x14ac:dyDescent="0.25">
      <c r="A447" s="30" t="s">
        <v>1445</v>
      </c>
      <c r="B447" s="30">
        <v>4021.9675999999999</v>
      </c>
      <c r="C447" s="30">
        <v>3993.5752000000002</v>
      </c>
    </row>
    <row r="448" spans="1:3" x14ac:dyDescent="0.25">
      <c r="A448" s="30" t="s">
        <v>3214</v>
      </c>
      <c r="B448" s="30">
        <v>19.559999999999999</v>
      </c>
      <c r="C448" s="30">
        <v>19.940000000000001</v>
      </c>
    </row>
    <row r="449" spans="1:3" x14ac:dyDescent="0.25">
      <c r="A449" s="30" t="s">
        <v>266</v>
      </c>
      <c r="B449" s="30">
        <v>36</v>
      </c>
      <c r="C449" s="30">
        <v>36.18</v>
      </c>
    </row>
    <row r="450" spans="1:3" x14ac:dyDescent="0.25">
      <c r="A450" s="30" t="s">
        <v>3228</v>
      </c>
      <c r="B450" s="30">
        <v>18.14</v>
      </c>
      <c r="C450" s="30">
        <v>18.45</v>
      </c>
    </row>
    <row r="451" spans="1:3" x14ac:dyDescent="0.25">
      <c r="A451" s="30" t="s">
        <v>4566</v>
      </c>
      <c r="B451" s="30">
        <v>15.19</v>
      </c>
      <c r="C451" s="30">
        <v>15.76</v>
      </c>
    </row>
    <row r="452" spans="1:3" x14ac:dyDescent="0.25">
      <c r="A452" s="30" t="s">
        <v>902</v>
      </c>
      <c r="B452" s="30">
        <v>12.32</v>
      </c>
      <c r="C452" s="30">
        <v>12.4</v>
      </c>
    </row>
    <row r="453" spans="1:3" x14ac:dyDescent="0.25">
      <c r="A453" s="30" t="s">
        <v>116</v>
      </c>
      <c r="B453" s="30">
        <v>3.72</v>
      </c>
      <c r="C453" s="30">
        <v>3.7</v>
      </c>
    </row>
    <row r="454" spans="1:3" x14ac:dyDescent="0.25">
      <c r="A454" s="30" t="s">
        <v>4567</v>
      </c>
      <c r="B454" s="30">
        <v>37.4</v>
      </c>
      <c r="C454" s="30">
        <v>36.93</v>
      </c>
    </row>
    <row r="455" spans="1:3" x14ac:dyDescent="0.25">
      <c r="A455" s="30" t="s">
        <v>3460</v>
      </c>
      <c r="B455" s="30">
        <v>14.9</v>
      </c>
      <c r="C455" s="30">
        <v>15.38</v>
      </c>
    </row>
    <row r="456" spans="1:3" x14ac:dyDescent="0.25">
      <c r="A456" s="30" t="s">
        <v>738</v>
      </c>
      <c r="B456" s="30">
        <v>41.49</v>
      </c>
      <c r="C456" s="30">
        <v>40.98</v>
      </c>
    </row>
    <row r="457" spans="1:3" x14ac:dyDescent="0.25">
      <c r="A457" s="30" t="s">
        <v>4568</v>
      </c>
      <c r="B457" s="30">
        <v>8.34</v>
      </c>
      <c r="C457" s="30">
        <v>8.61</v>
      </c>
    </row>
    <row r="458" spans="1:3" x14ac:dyDescent="0.25">
      <c r="A458" s="30" t="s">
        <v>4569</v>
      </c>
      <c r="B458" s="30">
        <v>58</v>
      </c>
      <c r="C458" s="30">
        <v>56.92</v>
      </c>
    </row>
    <row r="459" spans="1:3" x14ac:dyDescent="0.25">
      <c r="A459" s="30" t="s">
        <v>3528</v>
      </c>
      <c r="B459" s="30">
        <v>9.89</v>
      </c>
      <c r="C459" s="30">
        <v>9.85</v>
      </c>
    </row>
    <row r="460" spans="1:3" x14ac:dyDescent="0.25">
      <c r="A460" s="30" t="s">
        <v>3378</v>
      </c>
      <c r="B460" s="30">
        <v>18.43</v>
      </c>
      <c r="C460" s="30">
        <v>18.329999999999998</v>
      </c>
    </row>
    <row r="461" spans="1:3" x14ac:dyDescent="0.25">
      <c r="A461" s="30" t="s">
        <v>592</v>
      </c>
      <c r="B461" s="30">
        <v>19.600000000000001</v>
      </c>
      <c r="C461" s="30">
        <v>19.649999999999999</v>
      </c>
    </row>
    <row r="462" spans="1:3" x14ac:dyDescent="0.25">
      <c r="A462" s="30" t="s">
        <v>2850</v>
      </c>
      <c r="B462" s="30">
        <v>7.72</v>
      </c>
      <c r="C462" s="30">
        <v>7.84</v>
      </c>
    </row>
    <row r="463" spans="1:3" x14ac:dyDescent="0.25">
      <c r="A463" s="30" t="s">
        <v>1024</v>
      </c>
      <c r="B463" s="30">
        <v>11.56</v>
      </c>
      <c r="C463" s="30">
        <v>11.18</v>
      </c>
    </row>
    <row r="464" spans="1:3" x14ac:dyDescent="0.25">
      <c r="A464" s="30" t="s">
        <v>435</v>
      </c>
      <c r="B464" s="30">
        <v>21.81</v>
      </c>
      <c r="C464" s="30">
        <v>21.26</v>
      </c>
    </row>
    <row r="465" spans="1:3" x14ac:dyDescent="0.25">
      <c r="A465" s="30" t="s">
        <v>369</v>
      </c>
      <c r="B465" s="30">
        <v>27.5</v>
      </c>
      <c r="C465" s="30">
        <v>27.53</v>
      </c>
    </row>
    <row r="466" spans="1:3" x14ac:dyDescent="0.25">
      <c r="A466" s="30" t="s">
        <v>4570</v>
      </c>
      <c r="B466" s="30">
        <v>6.19</v>
      </c>
      <c r="C466" s="30">
        <v>6.28</v>
      </c>
    </row>
    <row r="467" spans="1:3" x14ac:dyDescent="0.25">
      <c r="A467" s="30" t="s">
        <v>816</v>
      </c>
      <c r="B467" s="30">
        <v>9.23</v>
      </c>
      <c r="C467" s="30">
        <v>9.4600000000000009</v>
      </c>
    </row>
    <row r="468" spans="1:3" x14ac:dyDescent="0.25">
      <c r="A468" s="30" t="s">
        <v>954</v>
      </c>
      <c r="B468" s="30">
        <v>6.9</v>
      </c>
      <c r="C468" s="30">
        <v>7.65</v>
      </c>
    </row>
    <row r="469" spans="1:3" x14ac:dyDescent="0.25">
      <c r="A469" s="30" t="s">
        <v>4571</v>
      </c>
      <c r="B469" s="30">
        <v>23.4</v>
      </c>
      <c r="C469" s="30">
        <v>23.4</v>
      </c>
    </row>
    <row r="470" spans="1:3" x14ac:dyDescent="0.25">
      <c r="A470" s="30" t="s">
        <v>2966</v>
      </c>
      <c r="B470" s="30">
        <v>9.85</v>
      </c>
      <c r="C470" s="30">
        <v>9.85</v>
      </c>
    </row>
    <row r="471" spans="1:3" x14ac:dyDescent="0.25">
      <c r="A471" s="30" t="s">
        <v>455</v>
      </c>
      <c r="B471" s="30">
        <v>8.43</v>
      </c>
      <c r="C471" s="30">
        <v>8.6</v>
      </c>
    </row>
    <row r="472" spans="1:3" x14ac:dyDescent="0.25">
      <c r="A472" s="30" t="s">
        <v>4572</v>
      </c>
      <c r="B472" s="30">
        <v>3.66</v>
      </c>
      <c r="C472" s="30">
        <v>3.7</v>
      </c>
    </row>
    <row r="473" spans="1:3" x14ac:dyDescent="0.25">
      <c r="A473" s="30" t="s">
        <v>4573</v>
      </c>
      <c r="B473" s="30">
        <v>11.07</v>
      </c>
      <c r="C473" s="30">
        <v>10.69</v>
      </c>
    </row>
    <row r="474" spans="1:3" x14ac:dyDescent="0.25">
      <c r="A474" s="30" t="s">
        <v>1020</v>
      </c>
      <c r="B474" s="30">
        <v>14.95</v>
      </c>
      <c r="C474" s="30">
        <v>15.15</v>
      </c>
    </row>
    <row r="475" spans="1:3" x14ac:dyDescent="0.25">
      <c r="A475" s="30" t="s">
        <v>2772</v>
      </c>
      <c r="B475" s="30">
        <v>10.24</v>
      </c>
      <c r="C475" s="30">
        <v>10.199999999999999</v>
      </c>
    </row>
    <row r="476" spans="1:3" x14ac:dyDescent="0.25">
      <c r="A476" s="30" t="s">
        <v>2784</v>
      </c>
      <c r="B476" s="30">
        <v>16.43</v>
      </c>
      <c r="C476" s="30">
        <v>16.93</v>
      </c>
    </row>
    <row r="477" spans="1:3" x14ac:dyDescent="0.25">
      <c r="A477" s="30" t="s">
        <v>1018</v>
      </c>
      <c r="B477" s="30">
        <v>20.77</v>
      </c>
      <c r="C477" s="30">
        <v>20.65</v>
      </c>
    </row>
    <row r="478" spans="1:3" x14ac:dyDescent="0.25">
      <c r="A478" s="30" t="s">
        <v>4574</v>
      </c>
      <c r="B478" s="30">
        <v>11.88</v>
      </c>
      <c r="C478" s="30">
        <v>12.04</v>
      </c>
    </row>
    <row r="479" spans="1:3" x14ac:dyDescent="0.25">
      <c r="A479" s="30" t="s">
        <v>327</v>
      </c>
      <c r="B479" s="30">
        <v>8.17</v>
      </c>
      <c r="C479" s="30">
        <v>8.2200000000000006</v>
      </c>
    </row>
    <row r="480" spans="1:3" x14ac:dyDescent="0.25">
      <c r="A480" s="30" t="s">
        <v>2978</v>
      </c>
      <c r="B480" s="30">
        <v>22.76</v>
      </c>
      <c r="C480" s="30">
        <v>22.45</v>
      </c>
    </row>
    <row r="481" spans="1:3" x14ac:dyDescent="0.25">
      <c r="A481" s="30" t="s">
        <v>4575</v>
      </c>
      <c r="B481" s="30">
        <v>7.44</v>
      </c>
      <c r="C481" s="30">
        <v>7.44</v>
      </c>
    </row>
    <row r="482" spans="1:3" x14ac:dyDescent="0.25">
      <c r="A482" s="30" t="s">
        <v>2748</v>
      </c>
      <c r="B482" s="30">
        <v>6.84</v>
      </c>
      <c r="C482" s="30">
        <v>6.88</v>
      </c>
    </row>
    <row r="483" spans="1:3" x14ac:dyDescent="0.25">
      <c r="A483" s="30" t="s">
        <v>4576</v>
      </c>
      <c r="B483" s="30">
        <v>5.88</v>
      </c>
      <c r="C483" s="30">
        <v>5.86</v>
      </c>
    </row>
    <row r="484" spans="1:3" x14ac:dyDescent="0.25">
      <c r="A484" s="30" t="s">
        <v>4577</v>
      </c>
      <c r="B484" s="30">
        <v>11.96</v>
      </c>
      <c r="C484" s="30">
        <v>11.94</v>
      </c>
    </row>
    <row r="485" spans="1:3" x14ac:dyDescent="0.25">
      <c r="A485" s="30" t="s">
        <v>4578</v>
      </c>
      <c r="B485" s="30">
        <v>47.96</v>
      </c>
      <c r="C485" s="30">
        <v>43.6</v>
      </c>
    </row>
    <row r="486" spans="1:3" x14ac:dyDescent="0.25">
      <c r="A486" s="30" t="s">
        <v>4579</v>
      </c>
      <c r="B486" s="30">
        <v>15.64</v>
      </c>
      <c r="C486" s="30">
        <v>15.86</v>
      </c>
    </row>
    <row r="487" spans="1:3" x14ac:dyDescent="0.25">
      <c r="A487" s="30" t="s">
        <v>4580</v>
      </c>
      <c r="B487" s="30">
        <v>17.989999999999998</v>
      </c>
      <c r="C487" s="30">
        <v>18.399999999999999</v>
      </c>
    </row>
    <row r="488" spans="1:3" x14ac:dyDescent="0.25">
      <c r="A488" s="30" t="s">
        <v>3416</v>
      </c>
      <c r="B488" s="30">
        <v>9.1999999999999993</v>
      </c>
      <c r="C488" s="30">
        <v>9.32</v>
      </c>
    </row>
    <row r="489" spans="1:3" x14ac:dyDescent="0.25">
      <c r="A489" s="30" t="s">
        <v>4581</v>
      </c>
      <c r="B489" s="30">
        <v>26.24</v>
      </c>
      <c r="C489" s="30">
        <v>26.12</v>
      </c>
    </row>
    <row r="490" spans="1:3" x14ac:dyDescent="0.25">
      <c r="A490" s="30" t="s">
        <v>2870</v>
      </c>
      <c r="B490" s="30">
        <v>18.510000000000002</v>
      </c>
      <c r="C490" s="30">
        <v>18.829999999999998</v>
      </c>
    </row>
    <row r="491" spans="1:3" x14ac:dyDescent="0.25">
      <c r="A491" s="30" t="s">
        <v>3036</v>
      </c>
      <c r="B491" s="30">
        <v>12.2</v>
      </c>
      <c r="C491" s="30">
        <v>12.62</v>
      </c>
    </row>
    <row r="492" spans="1:3" x14ac:dyDescent="0.25">
      <c r="A492" s="30" t="s">
        <v>3404</v>
      </c>
      <c r="B492" s="30">
        <v>44.36</v>
      </c>
      <c r="C492" s="30">
        <v>44.45</v>
      </c>
    </row>
    <row r="493" spans="1:3" x14ac:dyDescent="0.25">
      <c r="A493" s="30" t="s">
        <v>4582</v>
      </c>
      <c r="B493" s="30">
        <v>8.3699999999999992</v>
      </c>
      <c r="C493" s="30">
        <v>8.4600000000000009</v>
      </c>
    </row>
    <row r="494" spans="1:3" x14ac:dyDescent="0.25">
      <c r="A494" s="30" t="s">
        <v>4583</v>
      </c>
      <c r="B494" s="30">
        <v>14.96</v>
      </c>
      <c r="C494" s="30">
        <v>14.95</v>
      </c>
    </row>
    <row r="495" spans="1:3" x14ac:dyDescent="0.25">
      <c r="A495" s="30" t="s">
        <v>590</v>
      </c>
      <c r="B495" s="30">
        <v>14.6</v>
      </c>
      <c r="C495" s="30">
        <v>14.74</v>
      </c>
    </row>
    <row r="496" spans="1:3" x14ac:dyDescent="0.25">
      <c r="A496" s="30" t="s">
        <v>3082</v>
      </c>
      <c r="B496" s="30">
        <v>15.68</v>
      </c>
      <c r="C496" s="30">
        <v>15.66</v>
      </c>
    </row>
    <row r="497" spans="1:3" x14ac:dyDescent="0.25">
      <c r="A497" s="30" t="s">
        <v>614</v>
      </c>
      <c r="B497" s="30">
        <v>6.42</v>
      </c>
      <c r="C497" s="30">
        <v>6.46</v>
      </c>
    </row>
    <row r="498" spans="1:3" x14ac:dyDescent="0.25">
      <c r="A498" s="30" t="s">
        <v>866</v>
      </c>
      <c r="B498" s="30">
        <v>69.680000000000007</v>
      </c>
      <c r="C498" s="30">
        <v>69.8</v>
      </c>
    </row>
    <row r="499" spans="1:3" x14ac:dyDescent="0.25">
      <c r="A499" s="30" t="s">
        <v>804</v>
      </c>
      <c r="B499" s="30">
        <v>13.66</v>
      </c>
      <c r="C499" s="30">
        <v>13.73</v>
      </c>
    </row>
    <row r="500" spans="1:3" x14ac:dyDescent="0.25">
      <c r="A500" s="30" t="s">
        <v>1060</v>
      </c>
      <c r="B500" s="30">
        <v>34.909999999999997</v>
      </c>
      <c r="C500" s="30">
        <v>35.21</v>
      </c>
    </row>
    <row r="501" spans="1:3" x14ac:dyDescent="0.25">
      <c r="A501" s="30" t="s">
        <v>1972</v>
      </c>
      <c r="B501" s="30">
        <v>0</v>
      </c>
      <c r="C501" s="30">
        <v>0</v>
      </c>
    </row>
    <row r="502" spans="1:3" x14ac:dyDescent="0.25">
      <c r="A502" s="30" t="s">
        <v>882</v>
      </c>
      <c r="B502" s="30">
        <v>21.65</v>
      </c>
      <c r="C502" s="30">
        <v>21.7</v>
      </c>
    </row>
    <row r="503" spans="1:3" x14ac:dyDescent="0.25">
      <c r="A503" s="30" t="s">
        <v>3096</v>
      </c>
      <c r="B503" s="30">
        <v>18.02</v>
      </c>
      <c r="C503" s="30">
        <v>18.28</v>
      </c>
    </row>
    <row r="504" spans="1:3" x14ac:dyDescent="0.25">
      <c r="A504" s="30" t="s">
        <v>495</v>
      </c>
      <c r="B504" s="30">
        <v>15.4</v>
      </c>
      <c r="C504" s="30">
        <v>15.68</v>
      </c>
    </row>
    <row r="505" spans="1:3" x14ac:dyDescent="0.25">
      <c r="A505" s="30" t="s">
        <v>383</v>
      </c>
      <c r="B505" s="30">
        <v>15.32</v>
      </c>
      <c r="C505" s="30">
        <v>15.31</v>
      </c>
    </row>
    <row r="506" spans="1:3" x14ac:dyDescent="0.25">
      <c r="A506" s="30" t="s">
        <v>3138</v>
      </c>
      <c r="B506" s="30">
        <v>10.92</v>
      </c>
      <c r="C506" s="30">
        <v>11.35</v>
      </c>
    </row>
    <row r="507" spans="1:3" x14ac:dyDescent="0.25">
      <c r="A507" s="30" t="s">
        <v>4584</v>
      </c>
      <c r="B507" s="30">
        <v>7.45</v>
      </c>
      <c r="C507" s="30">
        <v>7.62</v>
      </c>
    </row>
    <row r="508" spans="1:3" x14ac:dyDescent="0.25">
      <c r="A508" s="30" t="s">
        <v>660</v>
      </c>
      <c r="B508" s="30">
        <v>6.16</v>
      </c>
      <c r="C508" s="30">
        <v>6.2</v>
      </c>
    </row>
    <row r="509" spans="1:3" x14ac:dyDescent="0.25">
      <c r="A509" s="30" t="s">
        <v>794</v>
      </c>
      <c r="B509" s="30">
        <v>7.8</v>
      </c>
      <c r="C509" s="30">
        <v>8.0299999999999994</v>
      </c>
    </row>
    <row r="510" spans="1:3" x14ac:dyDescent="0.25">
      <c r="A510" s="30" t="s">
        <v>130</v>
      </c>
      <c r="B510" s="30">
        <v>25.67</v>
      </c>
      <c r="C510" s="30">
        <v>25.26</v>
      </c>
    </row>
    <row r="511" spans="1:3" x14ac:dyDescent="0.25">
      <c r="A511" s="30" t="s">
        <v>4585</v>
      </c>
      <c r="B511" s="30">
        <v>39.97</v>
      </c>
      <c r="C511" s="30">
        <v>38.24</v>
      </c>
    </row>
    <row r="512" spans="1:3" x14ac:dyDescent="0.25">
      <c r="A512" s="30" t="s">
        <v>4586</v>
      </c>
      <c r="B512" s="30">
        <v>11.73</v>
      </c>
      <c r="C512" s="30">
        <v>11.55</v>
      </c>
    </row>
    <row r="513" spans="1:3" x14ac:dyDescent="0.25">
      <c r="A513" s="30" t="s">
        <v>4587</v>
      </c>
      <c r="B513" s="30">
        <v>24.21</v>
      </c>
      <c r="C513" s="30">
        <v>24.36</v>
      </c>
    </row>
    <row r="514" spans="1:3" x14ac:dyDescent="0.25">
      <c r="A514" s="30" t="s">
        <v>602</v>
      </c>
      <c r="B514" s="30">
        <v>9.4700000000000006</v>
      </c>
      <c r="C514" s="30">
        <v>9.6</v>
      </c>
    </row>
    <row r="515" spans="1:3" x14ac:dyDescent="0.25">
      <c r="A515" s="30" t="s">
        <v>2980</v>
      </c>
      <c r="B515" s="30">
        <v>13.79</v>
      </c>
      <c r="C515" s="30">
        <v>13.88</v>
      </c>
    </row>
    <row r="516" spans="1:3" x14ac:dyDescent="0.25">
      <c r="A516" s="30" t="s">
        <v>890</v>
      </c>
      <c r="B516" s="30">
        <v>15.29</v>
      </c>
      <c r="C516" s="30">
        <v>15.41</v>
      </c>
    </row>
    <row r="517" spans="1:3" x14ac:dyDescent="0.25">
      <c r="A517" s="30" t="s">
        <v>530</v>
      </c>
      <c r="B517" s="30">
        <v>13.78</v>
      </c>
      <c r="C517" s="30">
        <v>14.09</v>
      </c>
    </row>
    <row r="518" spans="1:3" x14ac:dyDescent="0.25">
      <c r="A518" s="30" t="s">
        <v>620</v>
      </c>
      <c r="B518" s="30">
        <v>10.38</v>
      </c>
      <c r="C518" s="30">
        <v>10.7</v>
      </c>
    </row>
    <row r="519" spans="1:3" x14ac:dyDescent="0.25">
      <c r="A519" s="30" t="s">
        <v>1000</v>
      </c>
      <c r="B519" s="30">
        <v>12.3</v>
      </c>
      <c r="C519" s="30">
        <v>12.4</v>
      </c>
    </row>
    <row r="520" spans="1:3" x14ac:dyDescent="0.25">
      <c r="A520" s="30" t="s">
        <v>676</v>
      </c>
      <c r="B520" s="30">
        <v>15.59</v>
      </c>
      <c r="C520" s="30">
        <v>15.65</v>
      </c>
    </row>
    <row r="521" spans="1:3" x14ac:dyDescent="0.25">
      <c r="A521" s="30" t="s">
        <v>936</v>
      </c>
      <c r="B521" s="30">
        <v>10.25</v>
      </c>
      <c r="C521" s="30">
        <v>10.210000000000001</v>
      </c>
    </row>
    <row r="522" spans="1:3" x14ac:dyDescent="0.25">
      <c r="A522" s="30" t="s">
        <v>828</v>
      </c>
      <c r="B522" s="30">
        <v>11.09</v>
      </c>
      <c r="C522" s="30">
        <v>11.15</v>
      </c>
    </row>
    <row r="523" spans="1:3" x14ac:dyDescent="0.25">
      <c r="A523" s="30" t="s">
        <v>922</v>
      </c>
      <c r="B523" s="30">
        <v>15.99</v>
      </c>
      <c r="C523" s="30">
        <v>16.38</v>
      </c>
    </row>
    <row r="524" spans="1:3" x14ac:dyDescent="0.25">
      <c r="A524" s="30" t="s">
        <v>2820</v>
      </c>
      <c r="B524" s="30">
        <v>11.9</v>
      </c>
      <c r="C524" s="30">
        <v>11.92</v>
      </c>
    </row>
    <row r="525" spans="1:3" x14ac:dyDescent="0.25">
      <c r="A525" s="30" t="s">
        <v>493</v>
      </c>
      <c r="B525" s="30">
        <v>22.47</v>
      </c>
      <c r="C525" s="30">
        <v>22.47</v>
      </c>
    </row>
    <row r="526" spans="1:3" x14ac:dyDescent="0.25">
      <c r="A526" s="30" t="s">
        <v>4588</v>
      </c>
      <c r="B526" s="30">
        <v>9.06</v>
      </c>
      <c r="C526" s="30">
        <v>9.2899999999999991</v>
      </c>
    </row>
    <row r="527" spans="1:3" x14ac:dyDescent="0.25">
      <c r="A527" s="30" t="s">
        <v>228</v>
      </c>
      <c r="B527" s="30">
        <v>16.12</v>
      </c>
      <c r="C527" s="30">
        <v>16.12</v>
      </c>
    </row>
    <row r="528" spans="1:3" x14ac:dyDescent="0.25">
      <c r="A528" s="30" t="s">
        <v>230</v>
      </c>
      <c r="B528" s="30">
        <v>30.19</v>
      </c>
      <c r="C528" s="30">
        <v>30.2</v>
      </c>
    </row>
    <row r="529" spans="1:3" x14ac:dyDescent="0.25">
      <c r="A529" s="30" t="s">
        <v>4589</v>
      </c>
      <c r="B529" s="30">
        <v>15.06</v>
      </c>
      <c r="C529" s="30">
        <v>15.39</v>
      </c>
    </row>
    <row r="530" spans="1:3" x14ac:dyDescent="0.25">
      <c r="A530" s="30" t="s">
        <v>2832</v>
      </c>
      <c r="B530" s="30">
        <v>15.17</v>
      </c>
      <c r="C530" s="30">
        <v>15.29</v>
      </c>
    </row>
    <row r="531" spans="1:3" x14ac:dyDescent="0.25">
      <c r="A531" s="30" t="s">
        <v>3224</v>
      </c>
      <c r="B531" s="30">
        <v>9.08</v>
      </c>
      <c r="C531" s="30">
        <v>9.08</v>
      </c>
    </row>
    <row r="532" spans="1:3" x14ac:dyDescent="0.25">
      <c r="A532" s="30" t="s">
        <v>4590</v>
      </c>
      <c r="B532" s="30">
        <v>8.81</v>
      </c>
      <c r="C532" s="30">
        <v>9.0399999999999991</v>
      </c>
    </row>
    <row r="533" spans="1:3" x14ac:dyDescent="0.25">
      <c r="A533" s="30" t="s">
        <v>359</v>
      </c>
      <c r="B533" s="30">
        <v>15.2</v>
      </c>
      <c r="C533" s="30">
        <v>15.33</v>
      </c>
    </row>
    <row r="534" spans="1:3" x14ac:dyDescent="0.25">
      <c r="A534" s="30" t="s">
        <v>3014</v>
      </c>
      <c r="B534" s="30">
        <v>13.46</v>
      </c>
      <c r="C534" s="30">
        <v>13.74</v>
      </c>
    </row>
    <row r="535" spans="1:3" x14ac:dyDescent="0.25">
      <c r="A535" s="30" t="s">
        <v>630</v>
      </c>
      <c r="B535" s="30">
        <v>4.07</v>
      </c>
      <c r="C535" s="30">
        <v>4.0599999999999996</v>
      </c>
    </row>
    <row r="536" spans="1:3" x14ac:dyDescent="0.25">
      <c r="A536" s="30" t="s">
        <v>4591</v>
      </c>
      <c r="B536" s="30">
        <v>9.8000000000000007</v>
      </c>
      <c r="C536" s="30">
        <v>9.8699999999999992</v>
      </c>
    </row>
    <row r="537" spans="1:3" x14ac:dyDescent="0.25">
      <c r="A537" s="30" t="s">
        <v>702</v>
      </c>
      <c r="B537" s="30">
        <v>12.79</v>
      </c>
      <c r="C537" s="30">
        <v>12.66</v>
      </c>
    </row>
    <row r="538" spans="1:3" x14ac:dyDescent="0.25">
      <c r="A538" s="30" t="s">
        <v>4592</v>
      </c>
      <c r="B538" s="30">
        <v>27.96</v>
      </c>
      <c r="C538" s="30">
        <v>28.29</v>
      </c>
    </row>
    <row r="539" spans="1:3" x14ac:dyDescent="0.25">
      <c r="A539" s="30" t="s">
        <v>216</v>
      </c>
      <c r="B539" s="30">
        <v>17.55</v>
      </c>
      <c r="C539" s="30">
        <v>17.77</v>
      </c>
    </row>
    <row r="540" spans="1:3" x14ac:dyDescent="0.25">
      <c r="A540" s="30" t="s">
        <v>3358</v>
      </c>
      <c r="B540" s="30">
        <v>8.76</v>
      </c>
      <c r="C540" s="30">
        <v>8.85</v>
      </c>
    </row>
    <row r="541" spans="1:3" x14ac:dyDescent="0.25">
      <c r="A541" s="30" t="s">
        <v>451</v>
      </c>
      <c r="B541" s="30">
        <v>17.46</v>
      </c>
      <c r="C541" s="30">
        <v>17.52</v>
      </c>
    </row>
    <row r="542" spans="1:3" x14ac:dyDescent="0.25">
      <c r="A542" s="30" t="s">
        <v>3112</v>
      </c>
      <c r="B542" s="30">
        <v>10.02</v>
      </c>
      <c r="C542" s="30">
        <v>10.06</v>
      </c>
    </row>
    <row r="543" spans="1:3" x14ac:dyDescent="0.25">
      <c r="A543" s="30" t="s">
        <v>4593</v>
      </c>
      <c r="B543" s="30">
        <v>10.67</v>
      </c>
      <c r="C543" s="30">
        <v>10.68</v>
      </c>
    </row>
    <row r="544" spans="1:3" x14ac:dyDescent="0.25">
      <c r="A544" s="30" t="s">
        <v>4594</v>
      </c>
      <c r="B544" s="30">
        <v>28.6</v>
      </c>
      <c r="C544" s="30">
        <v>28.34</v>
      </c>
    </row>
    <row r="545" spans="1:3" x14ac:dyDescent="0.25">
      <c r="A545" s="30" t="s">
        <v>1068</v>
      </c>
      <c r="B545" s="30">
        <v>17.98</v>
      </c>
      <c r="C545" s="30">
        <v>18.149999999999999</v>
      </c>
    </row>
    <row r="546" spans="1:3" x14ac:dyDescent="0.25">
      <c r="A546" s="30" t="s">
        <v>968</v>
      </c>
      <c r="B546" s="30">
        <v>9.39</v>
      </c>
      <c r="C546" s="30">
        <v>9.3699999999999992</v>
      </c>
    </row>
    <row r="547" spans="1:3" x14ac:dyDescent="0.25">
      <c r="A547" s="30" t="s">
        <v>341</v>
      </c>
      <c r="B547" s="30">
        <v>14.78</v>
      </c>
      <c r="C547" s="30">
        <v>15</v>
      </c>
    </row>
    <row r="548" spans="1:3" x14ac:dyDescent="0.25">
      <c r="A548" s="30" t="s">
        <v>4595</v>
      </c>
      <c r="B548" s="30">
        <v>10.31</v>
      </c>
      <c r="C548" s="30">
        <v>10.48</v>
      </c>
    </row>
    <row r="549" spans="1:3" x14ac:dyDescent="0.25">
      <c r="A549" s="30" t="s">
        <v>648</v>
      </c>
      <c r="B549" s="30">
        <v>10.050000000000001</v>
      </c>
      <c r="C549" s="30">
        <v>10.06</v>
      </c>
    </row>
    <row r="550" spans="1:3" x14ac:dyDescent="0.25">
      <c r="A550" s="30" t="s">
        <v>3078</v>
      </c>
      <c r="B550" s="30">
        <v>14.8</v>
      </c>
      <c r="C550" s="30">
        <v>14.85</v>
      </c>
    </row>
    <row r="551" spans="1:3" x14ac:dyDescent="0.25">
      <c r="A551" s="30" t="s">
        <v>431</v>
      </c>
      <c r="B551" s="30">
        <v>13.43</v>
      </c>
      <c r="C551" s="30">
        <v>13.46</v>
      </c>
    </row>
    <row r="552" spans="1:3" x14ac:dyDescent="0.25">
      <c r="A552" s="30" t="s">
        <v>347</v>
      </c>
      <c r="B552" s="30">
        <v>11.11</v>
      </c>
      <c r="C552" s="30">
        <v>11.19</v>
      </c>
    </row>
    <row r="553" spans="1:3" x14ac:dyDescent="0.25">
      <c r="A553" s="30" t="s">
        <v>758</v>
      </c>
      <c r="B553" s="30">
        <v>11.49</v>
      </c>
      <c r="C553" s="30">
        <v>11.54</v>
      </c>
    </row>
    <row r="554" spans="1:3" x14ac:dyDescent="0.25">
      <c r="A554" s="30" t="s">
        <v>4596</v>
      </c>
      <c r="B554" s="30">
        <v>17.39</v>
      </c>
      <c r="C554" s="30">
        <v>17.95</v>
      </c>
    </row>
    <row r="555" spans="1:3" x14ac:dyDescent="0.25">
      <c r="A555" s="30" t="s">
        <v>303</v>
      </c>
      <c r="B555" s="30">
        <v>20.309999999999999</v>
      </c>
      <c r="C555" s="30">
        <v>20.29</v>
      </c>
    </row>
    <row r="556" spans="1:3" x14ac:dyDescent="0.25">
      <c r="A556" s="30" t="s">
        <v>714</v>
      </c>
      <c r="B556" s="30">
        <v>15.5</v>
      </c>
      <c r="C556" s="30">
        <v>15.7</v>
      </c>
    </row>
    <row r="557" spans="1:3" x14ac:dyDescent="0.25">
      <c r="A557" s="30" t="s">
        <v>4597</v>
      </c>
      <c r="B557" s="30">
        <v>8.69</v>
      </c>
      <c r="C557" s="30">
        <v>8.69</v>
      </c>
    </row>
    <row r="558" spans="1:3" x14ac:dyDescent="0.25">
      <c r="A558" s="30" t="s">
        <v>178</v>
      </c>
      <c r="B558" s="30">
        <v>15.13</v>
      </c>
      <c r="C558" s="30">
        <v>15.51</v>
      </c>
    </row>
    <row r="559" spans="1:3" x14ac:dyDescent="0.25">
      <c r="A559" s="30" t="s">
        <v>465</v>
      </c>
      <c r="B559" s="30">
        <v>16.05</v>
      </c>
      <c r="C559" s="30">
        <v>16</v>
      </c>
    </row>
    <row r="560" spans="1:3" x14ac:dyDescent="0.25">
      <c r="A560" s="30" t="s">
        <v>690</v>
      </c>
      <c r="B560" s="30">
        <v>50.22</v>
      </c>
      <c r="C560" s="30">
        <v>49.72</v>
      </c>
    </row>
    <row r="561" spans="1:3" x14ac:dyDescent="0.25">
      <c r="A561" s="30" t="s">
        <v>2746</v>
      </c>
      <c r="B561" s="30">
        <v>6.41</v>
      </c>
      <c r="C561" s="30">
        <v>6.57</v>
      </c>
    </row>
    <row r="562" spans="1:3" x14ac:dyDescent="0.25">
      <c r="A562" s="30" t="s">
        <v>2770</v>
      </c>
      <c r="B562" s="30">
        <v>3.61</v>
      </c>
      <c r="C562" s="30">
        <v>3.64</v>
      </c>
    </row>
    <row r="563" spans="1:3" x14ac:dyDescent="0.25">
      <c r="A563" s="30" t="s">
        <v>3174</v>
      </c>
      <c r="B563" s="30">
        <v>22.71</v>
      </c>
      <c r="C563" s="30">
        <v>22.17</v>
      </c>
    </row>
    <row r="564" spans="1:3" x14ac:dyDescent="0.25">
      <c r="A564" s="30" t="s">
        <v>826</v>
      </c>
      <c r="B564" s="30">
        <v>8.4</v>
      </c>
      <c r="C564" s="30">
        <v>8.3699999999999992</v>
      </c>
    </row>
    <row r="565" spans="1:3" x14ac:dyDescent="0.25">
      <c r="A565" s="30" t="s">
        <v>4598</v>
      </c>
      <c r="B565" s="30">
        <v>15.35</v>
      </c>
      <c r="C565" s="30">
        <v>15.43</v>
      </c>
    </row>
    <row r="566" spans="1:3" x14ac:dyDescent="0.25">
      <c r="A566" s="30" t="s">
        <v>680</v>
      </c>
      <c r="B566" s="30">
        <v>14.51</v>
      </c>
      <c r="C566" s="30">
        <v>14.45</v>
      </c>
    </row>
    <row r="567" spans="1:3" x14ac:dyDescent="0.25">
      <c r="A567" s="30" t="s">
        <v>784</v>
      </c>
      <c r="B567" s="30">
        <v>28.62</v>
      </c>
      <c r="C567" s="30">
        <v>28.76</v>
      </c>
    </row>
    <row r="568" spans="1:3" x14ac:dyDescent="0.25">
      <c r="A568" s="30" t="s">
        <v>4599</v>
      </c>
      <c r="B568" s="30">
        <v>8.8699999999999992</v>
      </c>
      <c r="C568" s="30">
        <v>8.91</v>
      </c>
    </row>
    <row r="569" spans="1:3" x14ac:dyDescent="0.25">
      <c r="A569" s="30" t="s">
        <v>501</v>
      </c>
      <c r="B569" s="30">
        <v>30.3</v>
      </c>
      <c r="C569" s="30">
        <v>30</v>
      </c>
    </row>
    <row r="570" spans="1:3" x14ac:dyDescent="0.25">
      <c r="A570" s="30" t="s">
        <v>2758</v>
      </c>
      <c r="B570" s="30">
        <v>17.940000000000001</v>
      </c>
      <c r="C570" s="30">
        <v>17.920000000000002</v>
      </c>
    </row>
    <row r="571" spans="1:3" x14ac:dyDescent="0.25">
      <c r="A571" s="30" t="s">
        <v>732</v>
      </c>
      <c r="B571" s="30">
        <v>12.12</v>
      </c>
      <c r="C571" s="30">
        <v>12.25</v>
      </c>
    </row>
    <row r="572" spans="1:3" x14ac:dyDescent="0.25">
      <c r="A572" s="30" t="s">
        <v>4600</v>
      </c>
      <c r="B572" s="30">
        <v>16.3</v>
      </c>
      <c r="C572" s="30">
        <v>16.649999999999999</v>
      </c>
    </row>
    <row r="573" spans="1:3" x14ac:dyDescent="0.25">
      <c r="A573" s="30" t="s">
        <v>2916</v>
      </c>
      <c r="B573" s="30">
        <v>8.67</v>
      </c>
      <c r="C573" s="30">
        <v>8.66</v>
      </c>
    </row>
    <row r="574" spans="1:3" x14ac:dyDescent="0.25">
      <c r="A574" s="30" t="s">
        <v>3418</v>
      </c>
      <c r="B574" s="30">
        <v>21</v>
      </c>
      <c r="C574" s="30">
        <v>21.84</v>
      </c>
    </row>
    <row r="575" spans="1:3" x14ac:dyDescent="0.25">
      <c r="A575" s="30" t="s">
        <v>652</v>
      </c>
      <c r="B575" s="30">
        <v>9.17</v>
      </c>
      <c r="C575" s="30">
        <v>9.18</v>
      </c>
    </row>
    <row r="576" spans="1:3" x14ac:dyDescent="0.25">
      <c r="A576" s="30" t="s">
        <v>1008</v>
      </c>
      <c r="B576" s="30">
        <v>8.99</v>
      </c>
      <c r="C576" s="30">
        <v>8.94</v>
      </c>
    </row>
    <row r="577" spans="1:3" x14ac:dyDescent="0.25">
      <c r="A577" s="30" t="s">
        <v>4601</v>
      </c>
      <c r="B577" s="30">
        <v>9.86</v>
      </c>
      <c r="C577" s="30">
        <v>9.99</v>
      </c>
    </row>
    <row r="578" spans="1:3" x14ac:dyDescent="0.25">
      <c r="A578" s="30" t="s">
        <v>2982</v>
      </c>
      <c r="B578" s="30">
        <v>11.26</v>
      </c>
      <c r="C578" s="30">
        <v>11.18</v>
      </c>
    </row>
    <row r="579" spans="1:3" x14ac:dyDescent="0.25">
      <c r="A579" s="30" t="s">
        <v>3408</v>
      </c>
      <c r="B579" s="30">
        <v>28.75</v>
      </c>
      <c r="C579" s="30">
        <v>29.25</v>
      </c>
    </row>
    <row r="580" spans="1:3" x14ac:dyDescent="0.25">
      <c r="A580" s="30" t="s">
        <v>2932</v>
      </c>
      <c r="B580" s="30">
        <v>20.100000000000001</v>
      </c>
      <c r="C580" s="30">
        <v>20.04</v>
      </c>
    </row>
    <row r="581" spans="1:3" x14ac:dyDescent="0.25">
      <c r="A581" s="30" t="s">
        <v>515</v>
      </c>
      <c r="B581" s="30">
        <v>39.89</v>
      </c>
      <c r="C581" s="30">
        <v>39.450000000000003</v>
      </c>
    </row>
    <row r="582" spans="1:3" x14ac:dyDescent="0.25">
      <c r="A582" s="30" t="s">
        <v>4602</v>
      </c>
      <c r="B582" s="30">
        <v>29.66</v>
      </c>
      <c r="C582" s="30">
        <v>29.49</v>
      </c>
    </row>
    <row r="583" spans="1:3" x14ac:dyDescent="0.25">
      <c r="A583" s="30" t="s">
        <v>624</v>
      </c>
      <c r="B583" s="30">
        <v>42</v>
      </c>
      <c r="C583" s="30">
        <v>41.89</v>
      </c>
    </row>
    <row r="584" spans="1:3" x14ac:dyDescent="0.25">
      <c r="A584" s="30" t="s">
        <v>950</v>
      </c>
      <c r="B584" s="30">
        <v>24.16</v>
      </c>
      <c r="C584" s="30">
        <v>24.16</v>
      </c>
    </row>
    <row r="585" spans="1:3" x14ac:dyDescent="0.25">
      <c r="A585" s="30" t="s">
        <v>371</v>
      </c>
      <c r="B585" s="30">
        <v>11.88</v>
      </c>
      <c r="C585" s="30">
        <v>11.94</v>
      </c>
    </row>
    <row r="586" spans="1:3" x14ac:dyDescent="0.25">
      <c r="A586" s="30" t="s">
        <v>174</v>
      </c>
      <c r="B586" s="30">
        <v>31.79</v>
      </c>
      <c r="C586" s="30">
        <v>29.62</v>
      </c>
    </row>
    <row r="587" spans="1:3" x14ac:dyDescent="0.25">
      <c r="A587" s="30" t="s">
        <v>160</v>
      </c>
      <c r="B587" s="30">
        <v>13.09</v>
      </c>
      <c r="C587" s="30">
        <v>12.99</v>
      </c>
    </row>
    <row r="588" spans="1:3" x14ac:dyDescent="0.25">
      <c r="A588" s="30" t="s">
        <v>934</v>
      </c>
      <c r="B588" s="30">
        <v>8.32</v>
      </c>
      <c r="C588" s="30">
        <v>8.2799999999999994</v>
      </c>
    </row>
    <row r="589" spans="1:3" x14ac:dyDescent="0.25">
      <c r="A589" s="30" t="s">
        <v>746</v>
      </c>
      <c r="B589" s="30">
        <v>9.01</v>
      </c>
      <c r="C589" s="30">
        <v>9.26</v>
      </c>
    </row>
    <row r="590" spans="1:3" x14ac:dyDescent="0.25">
      <c r="A590" s="30" t="s">
        <v>3058</v>
      </c>
      <c r="B590" s="30">
        <v>19.690000000000001</v>
      </c>
      <c r="C590" s="30">
        <v>19.93</v>
      </c>
    </row>
    <row r="591" spans="1:3" x14ac:dyDescent="0.25">
      <c r="A591" s="30" t="s">
        <v>3382</v>
      </c>
      <c r="B591" s="30">
        <v>13.78</v>
      </c>
      <c r="C591" s="30">
        <v>14.16</v>
      </c>
    </row>
    <row r="592" spans="1:3" x14ac:dyDescent="0.25">
      <c r="A592" s="30" t="s">
        <v>4603</v>
      </c>
      <c r="B592" s="30">
        <v>17.98</v>
      </c>
      <c r="C592" s="30">
        <v>17.98</v>
      </c>
    </row>
    <row r="593" spans="1:3" x14ac:dyDescent="0.25">
      <c r="A593" s="30" t="s">
        <v>820</v>
      </c>
      <c r="B593" s="30">
        <v>14.94</v>
      </c>
      <c r="C593" s="30">
        <v>15.28</v>
      </c>
    </row>
    <row r="594" spans="1:3" x14ac:dyDescent="0.25">
      <c r="A594" s="30" t="s">
        <v>3168</v>
      </c>
      <c r="B594" s="30">
        <v>25.14</v>
      </c>
      <c r="C594" s="30">
        <v>25.46</v>
      </c>
    </row>
    <row r="595" spans="1:3" x14ac:dyDescent="0.25">
      <c r="A595" s="30" t="s">
        <v>260</v>
      </c>
      <c r="B595" s="30">
        <v>19.48</v>
      </c>
      <c r="C595" s="30">
        <v>19.77</v>
      </c>
    </row>
    <row r="596" spans="1:3" x14ac:dyDescent="0.25">
      <c r="A596" s="30" t="s">
        <v>4604</v>
      </c>
      <c r="B596" s="30">
        <v>45.54</v>
      </c>
      <c r="C596" s="30">
        <v>44.55</v>
      </c>
    </row>
    <row r="597" spans="1:3" x14ac:dyDescent="0.25">
      <c r="A597" s="30" t="s">
        <v>389</v>
      </c>
      <c r="B597" s="30">
        <v>18.350000000000001</v>
      </c>
      <c r="C597" s="30">
        <v>18.82</v>
      </c>
    </row>
    <row r="598" spans="1:3" x14ac:dyDescent="0.25">
      <c r="A598" s="30" t="s">
        <v>3102</v>
      </c>
      <c r="B598" s="30">
        <v>13.84</v>
      </c>
      <c r="C598" s="30">
        <v>14</v>
      </c>
    </row>
    <row r="599" spans="1:3" x14ac:dyDescent="0.25">
      <c r="A599" s="30" t="s">
        <v>2950</v>
      </c>
      <c r="B599" s="30">
        <v>12.73</v>
      </c>
      <c r="C599" s="30">
        <v>12.93</v>
      </c>
    </row>
    <row r="600" spans="1:3" x14ac:dyDescent="0.25">
      <c r="A600" s="30" t="s">
        <v>4605</v>
      </c>
      <c r="B600" s="30">
        <v>16.920000000000002</v>
      </c>
      <c r="C600" s="30">
        <v>16.920000000000002</v>
      </c>
    </row>
    <row r="601" spans="1:3" x14ac:dyDescent="0.25">
      <c r="A601" s="30" t="s">
        <v>944</v>
      </c>
      <c r="B601" s="30">
        <v>32</v>
      </c>
      <c r="C601" s="30">
        <v>32.380000000000003</v>
      </c>
    </row>
    <row r="602" spans="1:3" x14ac:dyDescent="0.25">
      <c r="A602" s="30" t="s">
        <v>3218</v>
      </c>
      <c r="B602" s="30">
        <v>26.07</v>
      </c>
      <c r="C602" s="30">
        <v>26.4</v>
      </c>
    </row>
    <row r="603" spans="1:3" x14ac:dyDescent="0.25">
      <c r="A603" s="30" t="s">
        <v>604</v>
      </c>
      <c r="B603" s="30">
        <v>7.62</v>
      </c>
      <c r="C603" s="30">
        <v>7.67</v>
      </c>
    </row>
    <row r="604" spans="1:3" x14ac:dyDescent="0.25">
      <c r="A604" s="30" t="s">
        <v>4606</v>
      </c>
      <c r="B604" s="30">
        <v>8.84</v>
      </c>
      <c r="C604" s="30">
        <v>8.9700000000000006</v>
      </c>
    </row>
    <row r="605" spans="1:3" x14ac:dyDescent="0.25">
      <c r="A605" s="30" t="s">
        <v>924</v>
      </c>
      <c r="B605" s="30">
        <v>5.08</v>
      </c>
      <c r="C605" s="30">
        <v>5.0599999999999996</v>
      </c>
    </row>
    <row r="606" spans="1:3" x14ac:dyDescent="0.25">
      <c r="A606" s="30" t="s">
        <v>381</v>
      </c>
      <c r="B606" s="30">
        <v>12.37</v>
      </c>
      <c r="C606" s="30">
        <v>12.73</v>
      </c>
    </row>
    <row r="607" spans="1:3" x14ac:dyDescent="0.25">
      <c r="A607" s="30" t="s">
        <v>628</v>
      </c>
      <c r="B607" s="30">
        <v>24.93</v>
      </c>
      <c r="C607" s="30">
        <v>25.19</v>
      </c>
    </row>
    <row r="608" spans="1:3" x14ac:dyDescent="0.25">
      <c r="A608" s="30" t="s">
        <v>4607</v>
      </c>
      <c r="B608" s="30">
        <v>18.739999999999998</v>
      </c>
      <c r="C608" s="30">
        <v>19.04</v>
      </c>
    </row>
    <row r="609" spans="1:3" x14ac:dyDescent="0.25">
      <c r="A609" s="30" t="s">
        <v>4608</v>
      </c>
      <c r="B609" s="30">
        <v>5</v>
      </c>
      <c r="C609" s="30">
        <v>5.07</v>
      </c>
    </row>
    <row r="610" spans="1:3" x14ac:dyDescent="0.25">
      <c r="A610" s="30" t="s">
        <v>744</v>
      </c>
      <c r="B610" s="30">
        <v>55.61</v>
      </c>
      <c r="C610" s="30">
        <v>54.94</v>
      </c>
    </row>
    <row r="611" spans="1:3" x14ac:dyDescent="0.25">
      <c r="A611" s="30" t="s">
        <v>3534</v>
      </c>
      <c r="B611" s="30">
        <v>19.61</v>
      </c>
      <c r="C611" s="30">
        <v>19.8</v>
      </c>
    </row>
    <row r="612" spans="1:3" x14ac:dyDescent="0.25">
      <c r="A612" s="30" t="s">
        <v>4609</v>
      </c>
      <c r="B612" s="30">
        <v>62.45</v>
      </c>
      <c r="C612" s="30">
        <v>62.11</v>
      </c>
    </row>
    <row r="613" spans="1:3" x14ac:dyDescent="0.25">
      <c r="A613" s="30" t="s">
        <v>4610</v>
      </c>
      <c r="B613" s="30">
        <v>17.73</v>
      </c>
      <c r="C613" s="30">
        <v>18.04</v>
      </c>
    </row>
    <row r="614" spans="1:3" x14ac:dyDescent="0.25">
      <c r="A614" s="30" t="s">
        <v>562</v>
      </c>
      <c r="B614" s="30">
        <v>39.200000000000003</v>
      </c>
      <c r="C614" s="30">
        <v>40.04</v>
      </c>
    </row>
    <row r="615" spans="1:3" x14ac:dyDescent="0.25">
      <c r="A615" s="30" t="s">
        <v>572</v>
      </c>
      <c r="B615" s="30">
        <v>28.31</v>
      </c>
      <c r="C615" s="30">
        <v>28.98</v>
      </c>
    </row>
    <row r="616" spans="1:3" x14ac:dyDescent="0.25">
      <c r="A616" s="30" t="s">
        <v>3098</v>
      </c>
      <c r="B616" s="30">
        <v>3.23</v>
      </c>
      <c r="C616" s="30">
        <v>3.34</v>
      </c>
    </row>
    <row r="617" spans="1:3" x14ac:dyDescent="0.25">
      <c r="A617" s="30" t="s">
        <v>812</v>
      </c>
      <c r="B617" s="30">
        <v>5.45</v>
      </c>
      <c r="C617" s="30">
        <v>5.49</v>
      </c>
    </row>
    <row r="618" spans="1:3" x14ac:dyDescent="0.25">
      <c r="A618" s="30" t="s">
        <v>736</v>
      </c>
      <c r="B618" s="30">
        <v>6.83</v>
      </c>
      <c r="C618" s="30">
        <v>6.88</v>
      </c>
    </row>
    <row r="619" spans="1:3" x14ac:dyDescent="0.25">
      <c r="A619" s="30" t="s">
        <v>4611</v>
      </c>
      <c r="B619" s="30">
        <v>9.8699999999999992</v>
      </c>
      <c r="C619" s="30">
        <v>9.81</v>
      </c>
    </row>
    <row r="620" spans="1:3" x14ac:dyDescent="0.25">
      <c r="A620" s="30" t="s">
        <v>4612</v>
      </c>
      <c r="B620" s="30">
        <v>7.95</v>
      </c>
      <c r="C620" s="30">
        <v>7.96</v>
      </c>
    </row>
    <row r="621" spans="1:3" x14ac:dyDescent="0.25">
      <c r="A621" s="30" t="s">
        <v>164</v>
      </c>
      <c r="B621" s="30">
        <v>29.78</v>
      </c>
      <c r="C621" s="30">
        <v>30.38</v>
      </c>
    </row>
    <row r="622" spans="1:3" x14ac:dyDescent="0.25">
      <c r="A622" s="30" t="s">
        <v>2808</v>
      </c>
      <c r="B622" s="30">
        <v>10.14</v>
      </c>
      <c r="C622" s="30">
        <v>10.11</v>
      </c>
    </row>
    <row r="623" spans="1:3" x14ac:dyDescent="0.25">
      <c r="A623" s="30" t="s">
        <v>2912</v>
      </c>
      <c r="B623" s="30">
        <v>10.69</v>
      </c>
      <c r="C623" s="30">
        <v>10.199999999999999</v>
      </c>
    </row>
    <row r="624" spans="1:3" x14ac:dyDescent="0.25">
      <c r="A624" s="30" t="s">
        <v>3326</v>
      </c>
      <c r="B624" s="30">
        <v>16.850000000000001</v>
      </c>
      <c r="C624" s="30">
        <v>17.13</v>
      </c>
    </row>
    <row r="625" spans="1:3" x14ac:dyDescent="0.25">
      <c r="A625" s="30" t="s">
        <v>4613</v>
      </c>
      <c r="B625" s="30">
        <v>5.87</v>
      </c>
      <c r="C625" s="30">
        <v>6.1</v>
      </c>
    </row>
    <row r="626" spans="1:3" x14ac:dyDescent="0.25">
      <c r="A626" s="30" t="s">
        <v>4614</v>
      </c>
      <c r="B626" s="30">
        <v>8.08</v>
      </c>
      <c r="C626" s="30">
        <v>8.2200000000000006</v>
      </c>
    </row>
    <row r="627" spans="1:3" x14ac:dyDescent="0.25">
      <c r="A627" s="30" t="s">
        <v>2842</v>
      </c>
      <c r="B627" s="30">
        <v>10.32</v>
      </c>
      <c r="C627" s="30">
        <v>10.4</v>
      </c>
    </row>
    <row r="628" spans="1:3" x14ac:dyDescent="0.25">
      <c r="A628" s="30" t="s">
        <v>275</v>
      </c>
      <c r="B628" s="30">
        <v>39.54</v>
      </c>
      <c r="C628" s="30">
        <v>38.54</v>
      </c>
    </row>
    <row r="629" spans="1:3" x14ac:dyDescent="0.25">
      <c r="A629" s="30" t="s">
        <v>337</v>
      </c>
      <c r="B629" s="30">
        <v>6.23</v>
      </c>
      <c r="C629" s="30">
        <v>6.32</v>
      </c>
    </row>
    <row r="630" spans="1:3" x14ac:dyDescent="0.25">
      <c r="A630" s="30" t="s">
        <v>355</v>
      </c>
      <c r="B630" s="30">
        <v>15.26</v>
      </c>
      <c r="C630" s="30">
        <v>15.39</v>
      </c>
    </row>
    <row r="631" spans="1:3" x14ac:dyDescent="0.25">
      <c r="A631" s="30" t="s">
        <v>824</v>
      </c>
      <c r="B631" s="30">
        <v>14.15</v>
      </c>
      <c r="C631" s="30">
        <v>14.6</v>
      </c>
    </row>
    <row r="632" spans="1:3" x14ac:dyDescent="0.25">
      <c r="A632" s="30" t="s">
        <v>4615</v>
      </c>
      <c r="B632" s="30">
        <v>21.12</v>
      </c>
      <c r="C632" s="30">
        <v>20.5</v>
      </c>
    </row>
    <row r="633" spans="1:3" x14ac:dyDescent="0.25">
      <c r="A633" s="30" t="s">
        <v>4616</v>
      </c>
      <c r="B633" s="30">
        <v>41.16</v>
      </c>
      <c r="C633" s="30">
        <v>40.78</v>
      </c>
    </row>
    <row r="634" spans="1:3" x14ac:dyDescent="0.25">
      <c r="A634" s="30" t="s">
        <v>666</v>
      </c>
      <c r="B634" s="30">
        <v>8.4499999999999993</v>
      </c>
      <c r="C634" s="30">
        <v>8.6300000000000008</v>
      </c>
    </row>
    <row r="635" spans="1:3" x14ac:dyDescent="0.25">
      <c r="A635" s="30" t="s">
        <v>393</v>
      </c>
      <c r="B635" s="30">
        <v>54.67</v>
      </c>
      <c r="C635" s="30">
        <v>53.85</v>
      </c>
    </row>
    <row r="636" spans="1:3" x14ac:dyDescent="0.25">
      <c r="A636" s="30" t="s">
        <v>3006</v>
      </c>
      <c r="B636" s="30">
        <v>2.92</v>
      </c>
      <c r="C636" s="30">
        <v>2.97</v>
      </c>
    </row>
    <row r="637" spans="1:3" x14ac:dyDescent="0.25">
      <c r="A637" s="30" t="s">
        <v>4617</v>
      </c>
      <c r="B637" s="30">
        <v>16.18</v>
      </c>
      <c r="C637" s="30">
        <v>16.97</v>
      </c>
    </row>
    <row r="638" spans="1:3" x14ac:dyDescent="0.25">
      <c r="A638" s="30" t="s">
        <v>335</v>
      </c>
      <c r="B638" s="30">
        <v>5.92</v>
      </c>
      <c r="C638" s="30">
        <v>5.76</v>
      </c>
    </row>
    <row r="639" spans="1:3" x14ac:dyDescent="0.25">
      <c r="A639" s="30" t="s">
        <v>546</v>
      </c>
      <c r="B639" s="30">
        <v>6.42</v>
      </c>
      <c r="C639" s="30">
        <v>6.47</v>
      </c>
    </row>
    <row r="640" spans="1:3" x14ac:dyDescent="0.25">
      <c r="A640" s="30" t="s">
        <v>996</v>
      </c>
      <c r="B640" s="30">
        <v>12.74</v>
      </c>
      <c r="C640" s="30">
        <v>12.89</v>
      </c>
    </row>
    <row r="641" spans="1:3" x14ac:dyDescent="0.25">
      <c r="A641" s="30" t="s">
        <v>806</v>
      </c>
      <c r="B641" s="30">
        <v>3.48</v>
      </c>
      <c r="C641" s="30">
        <v>3.47</v>
      </c>
    </row>
    <row r="642" spans="1:3" x14ac:dyDescent="0.25">
      <c r="A642" s="30" t="s">
        <v>3322</v>
      </c>
      <c r="B642" s="30">
        <v>16.100000000000001</v>
      </c>
      <c r="C642" s="30">
        <v>16.55</v>
      </c>
    </row>
    <row r="643" spans="1:3" x14ac:dyDescent="0.25">
      <c r="A643" s="30" t="s">
        <v>3254</v>
      </c>
      <c r="B643" s="30">
        <v>36.67</v>
      </c>
      <c r="C643" s="30">
        <v>36.71</v>
      </c>
    </row>
    <row r="644" spans="1:3" x14ac:dyDescent="0.25">
      <c r="A644" s="30" t="s">
        <v>4618</v>
      </c>
      <c r="B644" s="30">
        <v>14.4</v>
      </c>
      <c r="C644" s="30">
        <v>14.68</v>
      </c>
    </row>
    <row r="645" spans="1:3" x14ac:dyDescent="0.25">
      <c r="A645" s="30" t="s">
        <v>3364</v>
      </c>
      <c r="B645" s="30">
        <v>11.04</v>
      </c>
      <c r="C645" s="30">
        <v>11.13</v>
      </c>
    </row>
    <row r="646" spans="1:3" x14ac:dyDescent="0.25">
      <c r="A646" s="30" t="s">
        <v>156</v>
      </c>
      <c r="B646" s="30">
        <v>3.41</v>
      </c>
      <c r="C646" s="30">
        <v>3.38</v>
      </c>
    </row>
    <row r="647" spans="1:3" x14ac:dyDescent="0.25">
      <c r="A647" s="30" t="s">
        <v>158</v>
      </c>
      <c r="B647" s="30">
        <v>2.94</v>
      </c>
      <c r="C647" s="30">
        <v>2.94</v>
      </c>
    </row>
    <row r="648" spans="1:3" x14ac:dyDescent="0.25">
      <c r="A648" s="30" t="s">
        <v>4619</v>
      </c>
      <c r="B648" s="30">
        <v>13.78</v>
      </c>
      <c r="C648" s="30">
        <v>14.13</v>
      </c>
    </row>
    <row r="649" spans="1:3" x14ac:dyDescent="0.25">
      <c r="A649" s="30" t="s">
        <v>876</v>
      </c>
      <c r="B649" s="30">
        <v>5.95</v>
      </c>
      <c r="C649" s="30">
        <v>6.04</v>
      </c>
    </row>
    <row r="650" spans="1:3" x14ac:dyDescent="0.25">
      <c r="A650" s="30" t="s">
        <v>4620</v>
      </c>
      <c r="B650" s="30">
        <v>120.43</v>
      </c>
      <c r="C650" s="30">
        <v>119.61</v>
      </c>
    </row>
    <row r="651" spans="1:3" x14ac:dyDescent="0.25">
      <c r="A651" s="30" t="s">
        <v>166</v>
      </c>
      <c r="B651" s="30">
        <v>3.72</v>
      </c>
      <c r="C651" s="30">
        <v>3.87</v>
      </c>
    </row>
    <row r="652" spans="1:3" x14ac:dyDescent="0.25">
      <c r="A652" s="30" t="s">
        <v>4621</v>
      </c>
      <c r="B652" s="30">
        <v>14.23</v>
      </c>
      <c r="C652" s="30">
        <v>14.44</v>
      </c>
    </row>
    <row r="653" spans="1:3" x14ac:dyDescent="0.25">
      <c r="A653" s="30" t="s">
        <v>814</v>
      </c>
      <c r="B653" s="30">
        <v>18.96</v>
      </c>
      <c r="C653" s="30">
        <v>19.23</v>
      </c>
    </row>
    <row r="654" spans="1:3" x14ac:dyDescent="0.25">
      <c r="A654" s="30" t="s">
        <v>948</v>
      </c>
      <c r="B654" s="30">
        <v>33.880000000000003</v>
      </c>
      <c r="C654" s="30">
        <v>34.06</v>
      </c>
    </row>
    <row r="655" spans="1:3" x14ac:dyDescent="0.25">
      <c r="A655" s="30" t="s">
        <v>2774</v>
      </c>
      <c r="B655" s="30">
        <v>16.62</v>
      </c>
      <c r="C655" s="30">
        <v>17.68</v>
      </c>
    </row>
    <row r="656" spans="1:3" x14ac:dyDescent="0.25">
      <c r="A656" s="30" t="s">
        <v>742</v>
      </c>
      <c r="B656" s="30">
        <v>10.26</v>
      </c>
      <c r="C656" s="30">
        <v>10.4</v>
      </c>
    </row>
    <row r="657" spans="1:3" x14ac:dyDescent="0.25">
      <c r="A657" s="30" t="s">
        <v>4622</v>
      </c>
      <c r="B657" s="30">
        <v>9.39</v>
      </c>
      <c r="C657" s="30">
        <v>9.3000000000000007</v>
      </c>
    </row>
    <row r="658" spans="1:3" x14ac:dyDescent="0.25">
      <c r="A658" s="30" t="s">
        <v>3372</v>
      </c>
      <c r="B658" s="30">
        <v>13.92</v>
      </c>
      <c r="C658" s="30">
        <v>13.96</v>
      </c>
    </row>
    <row r="659" spans="1:3" x14ac:dyDescent="0.25">
      <c r="A659" s="30" t="s">
        <v>4623</v>
      </c>
      <c r="B659" s="30">
        <v>13.23</v>
      </c>
      <c r="C659" s="30">
        <v>13.5</v>
      </c>
    </row>
    <row r="660" spans="1:3" x14ac:dyDescent="0.25">
      <c r="A660" s="30" t="s">
        <v>415</v>
      </c>
      <c r="B660" s="30">
        <v>17.05</v>
      </c>
      <c r="C660" s="30">
        <v>17.059999999999999</v>
      </c>
    </row>
    <row r="661" spans="1:3" x14ac:dyDescent="0.25">
      <c r="A661" s="30" t="s">
        <v>188</v>
      </c>
      <c r="B661" s="30">
        <v>19.510000000000002</v>
      </c>
      <c r="C661" s="30">
        <v>19.920000000000002</v>
      </c>
    </row>
    <row r="662" spans="1:3" x14ac:dyDescent="0.25">
      <c r="A662" s="30" t="s">
        <v>3538</v>
      </c>
      <c r="B662" s="30">
        <v>1.94</v>
      </c>
      <c r="C662" s="30">
        <v>1.94</v>
      </c>
    </row>
    <row r="663" spans="1:3" x14ac:dyDescent="0.25">
      <c r="A663" s="30" t="s">
        <v>377</v>
      </c>
      <c r="B663" s="30">
        <v>18.23</v>
      </c>
      <c r="C663" s="30">
        <v>18.55</v>
      </c>
    </row>
    <row r="664" spans="1:3" x14ac:dyDescent="0.25">
      <c r="A664" s="30" t="s">
        <v>3474</v>
      </c>
      <c r="B664" s="30">
        <v>17.649999999999999</v>
      </c>
      <c r="C664" s="30">
        <v>17.8</v>
      </c>
    </row>
    <row r="665" spans="1:3" x14ac:dyDescent="0.25">
      <c r="A665" s="30" t="s">
        <v>4624</v>
      </c>
      <c r="B665" s="30">
        <v>7.5</v>
      </c>
      <c r="C665" s="30">
        <v>7.46</v>
      </c>
    </row>
    <row r="666" spans="1:3" x14ac:dyDescent="0.25">
      <c r="A666" s="30" t="s">
        <v>4625</v>
      </c>
      <c r="B666" s="30">
        <v>4.88</v>
      </c>
      <c r="C666" s="30">
        <v>4.96</v>
      </c>
    </row>
    <row r="667" spans="1:3" x14ac:dyDescent="0.25">
      <c r="A667" s="30" t="s">
        <v>3072</v>
      </c>
      <c r="B667" s="30">
        <v>7.45</v>
      </c>
      <c r="C667" s="30">
        <v>7.49</v>
      </c>
    </row>
    <row r="668" spans="1:3" x14ac:dyDescent="0.25">
      <c r="A668" s="30" t="s">
        <v>86</v>
      </c>
      <c r="B668" s="30">
        <v>40.700000000000003</v>
      </c>
      <c r="C668" s="30">
        <v>40.76</v>
      </c>
    </row>
    <row r="669" spans="1:3" x14ac:dyDescent="0.25">
      <c r="A669" s="30" t="s">
        <v>2736</v>
      </c>
      <c r="B669" s="30">
        <v>4.99</v>
      </c>
      <c r="C669" s="30">
        <v>4.99</v>
      </c>
    </row>
    <row r="670" spans="1:3" x14ac:dyDescent="0.25">
      <c r="A670" s="30" t="s">
        <v>3028</v>
      </c>
      <c r="B670" s="30">
        <v>55.6</v>
      </c>
      <c r="C670" s="30">
        <v>55.11</v>
      </c>
    </row>
    <row r="671" spans="1:3" x14ac:dyDescent="0.25">
      <c r="A671" s="30" t="s">
        <v>417</v>
      </c>
      <c r="B671" s="30">
        <v>5.59</v>
      </c>
      <c r="C671" s="30">
        <v>5.61</v>
      </c>
    </row>
    <row r="672" spans="1:3" x14ac:dyDescent="0.25">
      <c r="A672" s="30" t="s">
        <v>4626</v>
      </c>
      <c r="B672" s="30">
        <v>25.93</v>
      </c>
      <c r="C672" s="30">
        <v>26.06</v>
      </c>
    </row>
    <row r="673" spans="1:3" x14ac:dyDescent="0.25">
      <c r="A673" s="30" t="s">
        <v>2976</v>
      </c>
      <c r="B673" s="30">
        <v>7.89</v>
      </c>
      <c r="C673" s="30">
        <v>7.8</v>
      </c>
    </row>
    <row r="674" spans="1:3" x14ac:dyDescent="0.25">
      <c r="A674" s="30" t="s">
        <v>82</v>
      </c>
      <c r="B674" s="30">
        <v>52.12</v>
      </c>
      <c r="C674" s="30">
        <v>52.42</v>
      </c>
    </row>
    <row r="675" spans="1:3" x14ac:dyDescent="0.25">
      <c r="A675" s="30" t="s">
        <v>4627</v>
      </c>
      <c r="B675" s="30">
        <v>47.22</v>
      </c>
      <c r="C675" s="30">
        <v>48.81</v>
      </c>
    </row>
    <row r="676" spans="1:3" x14ac:dyDescent="0.25">
      <c r="A676" s="30" t="s">
        <v>4628</v>
      </c>
      <c r="B676" s="30">
        <v>6.15</v>
      </c>
      <c r="C676" s="30">
        <v>6.29</v>
      </c>
    </row>
    <row r="677" spans="1:3" x14ac:dyDescent="0.25">
      <c r="A677" s="30" t="s">
        <v>864</v>
      </c>
      <c r="B677" s="30">
        <v>9.67</v>
      </c>
      <c r="C677" s="30">
        <v>9.68</v>
      </c>
    </row>
    <row r="678" spans="1:3" x14ac:dyDescent="0.25">
      <c r="A678" s="30" t="s">
        <v>894</v>
      </c>
      <c r="B678" s="30">
        <v>7.96</v>
      </c>
      <c r="C678" s="30">
        <v>8.08</v>
      </c>
    </row>
    <row r="679" spans="1:3" x14ac:dyDescent="0.25">
      <c r="A679" s="30" t="s">
        <v>489</v>
      </c>
      <c r="B679" s="30">
        <v>15.33</v>
      </c>
      <c r="C679" s="30">
        <v>15.33</v>
      </c>
    </row>
    <row r="680" spans="1:3" x14ac:dyDescent="0.25">
      <c r="A680" s="30" t="s">
        <v>186</v>
      </c>
      <c r="B680" s="30">
        <v>9.9499999999999993</v>
      </c>
      <c r="C680" s="30">
        <v>10.15</v>
      </c>
    </row>
    <row r="681" spans="1:3" x14ac:dyDescent="0.25">
      <c r="A681" s="30" t="s">
        <v>518</v>
      </c>
      <c r="B681" s="30">
        <v>9.31</v>
      </c>
      <c r="C681" s="30">
        <v>9.36</v>
      </c>
    </row>
    <row r="682" spans="1:3" x14ac:dyDescent="0.25">
      <c r="A682" s="30" t="s">
        <v>4629</v>
      </c>
      <c r="B682" s="30">
        <v>13.34</v>
      </c>
      <c r="C682" s="30">
        <v>12.8</v>
      </c>
    </row>
    <row r="683" spans="1:3" x14ac:dyDescent="0.25">
      <c r="A683" s="30" t="s">
        <v>4630</v>
      </c>
      <c r="B683" s="30">
        <v>31.56</v>
      </c>
      <c r="C683" s="30">
        <v>32.4</v>
      </c>
    </row>
    <row r="684" spans="1:3" x14ac:dyDescent="0.25">
      <c r="A684" s="30" t="s">
        <v>238</v>
      </c>
      <c r="B684" s="30">
        <v>11.86</v>
      </c>
      <c r="C684" s="30">
        <v>12.15</v>
      </c>
    </row>
    <row r="685" spans="1:3" x14ac:dyDescent="0.25">
      <c r="A685" s="30" t="s">
        <v>724</v>
      </c>
      <c r="B685" s="30">
        <v>24.93</v>
      </c>
      <c r="C685" s="30">
        <v>24.93</v>
      </c>
    </row>
    <row r="686" spans="1:3" x14ac:dyDescent="0.25">
      <c r="A686" s="30" t="s">
        <v>3070</v>
      </c>
      <c r="B686" s="30">
        <v>19.41</v>
      </c>
      <c r="C686" s="30">
        <v>19.32</v>
      </c>
    </row>
    <row r="687" spans="1:3" x14ac:dyDescent="0.25">
      <c r="A687" s="30" t="s">
        <v>220</v>
      </c>
      <c r="B687" s="30">
        <v>19.809999999999999</v>
      </c>
      <c r="C687" s="30">
        <v>19.39</v>
      </c>
    </row>
    <row r="688" spans="1:3" x14ac:dyDescent="0.25">
      <c r="A688" s="30" t="s">
        <v>3010</v>
      </c>
      <c r="B688" s="30">
        <v>17.5</v>
      </c>
      <c r="C688" s="30">
        <v>17.559999999999999</v>
      </c>
    </row>
    <row r="689" spans="1:3" x14ac:dyDescent="0.25">
      <c r="A689" s="30" t="s">
        <v>4632</v>
      </c>
      <c r="B689" s="30">
        <v>6.69</v>
      </c>
      <c r="C689" s="30">
        <v>6.58</v>
      </c>
    </row>
    <row r="690" spans="1:3" x14ac:dyDescent="0.25">
      <c r="A690" s="30" t="s">
        <v>2920</v>
      </c>
      <c r="B690" s="30">
        <v>44.4</v>
      </c>
      <c r="C690" s="30">
        <v>45.01</v>
      </c>
    </row>
    <row r="691" spans="1:3" x14ac:dyDescent="0.25">
      <c r="A691" s="30" t="s">
        <v>4633</v>
      </c>
      <c r="B691" s="30">
        <v>6.43</v>
      </c>
      <c r="C691" s="30">
        <v>6.71</v>
      </c>
    </row>
    <row r="692" spans="1:3" x14ac:dyDescent="0.25">
      <c r="A692" s="30" t="s">
        <v>2964</v>
      </c>
      <c r="B692" s="30">
        <v>4.07</v>
      </c>
      <c r="C692" s="30">
        <v>4.0999999999999996</v>
      </c>
    </row>
    <row r="693" spans="1:3" x14ac:dyDescent="0.25">
      <c r="A693" s="30" t="s">
        <v>2940</v>
      </c>
      <c r="B693" s="30">
        <v>12.27</v>
      </c>
      <c r="C693" s="30">
        <v>12.96</v>
      </c>
    </row>
    <row r="694" spans="1:3" x14ac:dyDescent="0.25">
      <c r="A694" s="30" t="s">
        <v>3400</v>
      </c>
      <c r="B694" s="30">
        <v>4.28</v>
      </c>
      <c r="C694" s="30">
        <v>4.28</v>
      </c>
    </row>
    <row r="695" spans="1:3" x14ac:dyDescent="0.25">
      <c r="A695" s="30" t="s">
        <v>132</v>
      </c>
      <c r="B695" s="30">
        <v>31.71</v>
      </c>
      <c r="C695" s="30">
        <v>31.8</v>
      </c>
    </row>
    <row r="696" spans="1:3" x14ac:dyDescent="0.25">
      <c r="A696" s="30" t="s">
        <v>4634</v>
      </c>
      <c r="B696" s="30">
        <v>6.61</v>
      </c>
      <c r="C696" s="30">
        <v>6.61</v>
      </c>
    </row>
    <row r="697" spans="1:3" x14ac:dyDescent="0.25">
      <c r="A697" s="30" t="s">
        <v>3354</v>
      </c>
      <c r="B697" s="30">
        <v>7.03</v>
      </c>
      <c r="C697" s="30">
        <v>7.1</v>
      </c>
    </row>
    <row r="698" spans="1:3" x14ac:dyDescent="0.25">
      <c r="A698" s="30" t="s">
        <v>4635</v>
      </c>
      <c r="B698" s="30">
        <v>12.87</v>
      </c>
      <c r="C698" s="30">
        <v>12.88</v>
      </c>
    </row>
    <row r="699" spans="1:3" x14ac:dyDescent="0.25">
      <c r="A699" s="30" t="s">
        <v>4636</v>
      </c>
      <c r="B699" s="30">
        <v>7.04</v>
      </c>
      <c r="C699" s="30">
        <v>7.06</v>
      </c>
    </row>
    <row r="700" spans="1:3" x14ac:dyDescent="0.25">
      <c r="A700" s="30" t="s">
        <v>932</v>
      </c>
      <c r="B700" s="30">
        <v>10.46</v>
      </c>
      <c r="C700" s="30">
        <v>10.39</v>
      </c>
    </row>
    <row r="701" spans="1:3" x14ac:dyDescent="0.25">
      <c r="A701" s="30" t="s">
        <v>3086</v>
      </c>
      <c r="B701" s="30">
        <v>6.92</v>
      </c>
      <c r="C701" s="30">
        <v>6.94</v>
      </c>
    </row>
    <row r="702" spans="1:3" x14ac:dyDescent="0.25">
      <c r="A702" s="30" t="s">
        <v>4637</v>
      </c>
      <c r="B702" s="30">
        <v>29.52</v>
      </c>
      <c r="C702" s="30">
        <v>30.09</v>
      </c>
    </row>
    <row r="703" spans="1:3" x14ac:dyDescent="0.25">
      <c r="A703" s="30" t="s">
        <v>3062</v>
      </c>
      <c r="B703" s="30">
        <v>7.21</v>
      </c>
      <c r="C703" s="30">
        <v>7.36</v>
      </c>
    </row>
    <row r="704" spans="1:3" x14ac:dyDescent="0.25">
      <c r="A704" s="30" t="s">
        <v>1002</v>
      </c>
      <c r="B704" s="30">
        <v>10.41</v>
      </c>
      <c r="C704" s="30">
        <v>10.41</v>
      </c>
    </row>
    <row r="705" spans="1:3" x14ac:dyDescent="0.25">
      <c r="A705" s="30" t="s">
        <v>379</v>
      </c>
      <c r="B705" s="30">
        <v>25.44</v>
      </c>
      <c r="C705" s="30">
        <v>25.54</v>
      </c>
    </row>
    <row r="706" spans="1:3" x14ac:dyDescent="0.25">
      <c r="A706" s="30" t="s">
        <v>608</v>
      </c>
      <c r="B706" s="30">
        <v>8.09</v>
      </c>
      <c r="C706" s="30">
        <v>8.09</v>
      </c>
    </row>
    <row r="707" spans="1:3" x14ac:dyDescent="0.25">
      <c r="A707" s="30" t="s">
        <v>862</v>
      </c>
      <c r="B707" s="30">
        <v>41.52</v>
      </c>
      <c r="C707" s="30">
        <v>40.549999999999997</v>
      </c>
    </row>
    <row r="708" spans="1:3" x14ac:dyDescent="0.25">
      <c r="A708" s="30" t="s">
        <v>4638</v>
      </c>
      <c r="B708" s="30">
        <v>11.85</v>
      </c>
      <c r="C708" s="30">
        <v>12.03</v>
      </c>
    </row>
    <row r="709" spans="1:3" x14ac:dyDescent="0.25">
      <c r="A709" s="30" t="s">
        <v>305</v>
      </c>
      <c r="B709" s="30">
        <v>21.17</v>
      </c>
      <c r="C709" s="30">
        <v>21.48</v>
      </c>
    </row>
    <row r="710" spans="1:3" x14ac:dyDescent="0.25">
      <c r="A710" s="30" t="s">
        <v>1036</v>
      </c>
      <c r="B710" s="30">
        <v>19.91</v>
      </c>
      <c r="C710" s="30">
        <v>19.77</v>
      </c>
    </row>
    <row r="711" spans="1:3" x14ac:dyDescent="0.25">
      <c r="A711" s="30" t="s">
        <v>202</v>
      </c>
      <c r="B711" s="30">
        <v>26.3</v>
      </c>
      <c r="C711" s="30">
        <v>26.2</v>
      </c>
    </row>
    <row r="712" spans="1:3" x14ac:dyDescent="0.25">
      <c r="A712" s="30" t="s">
        <v>946</v>
      </c>
      <c r="B712" s="30">
        <v>5.09</v>
      </c>
      <c r="C712" s="30">
        <v>5.14</v>
      </c>
    </row>
    <row r="713" spans="1:3" x14ac:dyDescent="0.25">
      <c r="A713" s="30" t="s">
        <v>4639</v>
      </c>
      <c r="B713" s="30">
        <v>16.16</v>
      </c>
      <c r="C713" s="30">
        <v>16.04</v>
      </c>
    </row>
    <row r="714" spans="1:3" x14ac:dyDescent="0.25">
      <c r="A714" s="30" t="s">
        <v>1016</v>
      </c>
      <c r="B714" s="30">
        <v>35.68</v>
      </c>
      <c r="C714" s="30">
        <v>35.25</v>
      </c>
    </row>
    <row r="715" spans="1:3" x14ac:dyDescent="0.25">
      <c r="A715" s="30" t="s">
        <v>4640</v>
      </c>
      <c r="B715" s="30">
        <v>26.8</v>
      </c>
      <c r="C715" s="30">
        <v>26.99</v>
      </c>
    </row>
    <row r="716" spans="1:3" x14ac:dyDescent="0.25">
      <c r="A716" s="30" t="s">
        <v>299</v>
      </c>
      <c r="B716" s="30">
        <v>649.63</v>
      </c>
      <c r="C716" s="30">
        <v>605.09</v>
      </c>
    </row>
    <row r="717" spans="1:3" x14ac:dyDescent="0.25">
      <c r="A717" s="30" t="s">
        <v>858</v>
      </c>
      <c r="B717" s="30">
        <v>21.02</v>
      </c>
      <c r="C717" s="30">
        <v>21.14</v>
      </c>
    </row>
    <row r="718" spans="1:3" x14ac:dyDescent="0.25">
      <c r="A718" s="30" t="s">
        <v>3476</v>
      </c>
      <c r="B718" s="30">
        <v>5.16</v>
      </c>
      <c r="C718" s="30">
        <v>5.29</v>
      </c>
    </row>
    <row r="719" spans="1:3" x14ac:dyDescent="0.25">
      <c r="A719" s="30" t="s">
        <v>2780</v>
      </c>
      <c r="B719" s="30">
        <v>26.86</v>
      </c>
      <c r="C719" s="30">
        <v>27.56</v>
      </c>
    </row>
    <row r="720" spans="1:3" x14ac:dyDescent="0.25">
      <c r="A720" s="30" t="s">
        <v>483</v>
      </c>
      <c r="B720" s="30">
        <v>14.18</v>
      </c>
      <c r="C720" s="30">
        <v>14.21</v>
      </c>
    </row>
    <row r="721" spans="1:3" x14ac:dyDescent="0.25">
      <c r="A721" s="30" t="s">
        <v>2812</v>
      </c>
      <c r="B721" s="30">
        <v>10.88</v>
      </c>
      <c r="C721" s="30">
        <v>11.29</v>
      </c>
    </row>
    <row r="722" spans="1:3" x14ac:dyDescent="0.25">
      <c r="A722" s="30" t="s">
        <v>152</v>
      </c>
      <c r="B722" s="30">
        <v>29.93</v>
      </c>
      <c r="C722" s="30">
        <v>29.59</v>
      </c>
    </row>
    <row r="723" spans="1:3" x14ac:dyDescent="0.25">
      <c r="A723" s="30" t="s">
        <v>3426</v>
      </c>
      <c r="B723" s="30">
        <v>30.42</v>
      </c>
      <c r="C723" s="30">
        <v>30.46</v>
      </c>
    </row>
    <row r="724" spans="1:3" x14ac:dyDescent="0.25">
      <c r="A724" s="30" t="s">
        <v>281</v>
      </c>
      <c r="B724" s="30">
        <v>6.14</v>
      </c>
      <c r="C724" s="30">
        <v>6.14</v>
      </c>
    </row>
    <row r="725" spans="1:3" x14ac:dyDescent="0.25">
      <c r="A725" s="30" t="s">
        <v>990</v>
      </c>
      <c r="B725" s="30">
        <v>11.83</v>
      </c>
      <c r="C725" s="30">
        <v>11.75</v>
      </c>
    </row>
    <row r="726" spans="1:3" x14ac:dyDescent="0.25">
      <c r="A726" s="30" t="s">
        <v>854</v>
      </c>
      <c r="B726" s="30">
        <v>8.1300000000000008</v>
      </c>
      <c r="C726" s="30">
        <v>8.17</v>
      </c>
    </row>
    <row r="727" spans="1:3" x14ac:dyDescent="0.25">
      <c r="A727" s="30" t="s">
        <v>910</v>
      </c>
      <c r="B727" s="30">
        <v>7.22</v>
      </c>
      <c r="C727" s="30">
        <v>7.35</v>
      </c>
    </row>
    <row r="728" spans="1:3" x14ac:dyDescent="0.25">
      <c r="A728" s="30" t="s">
        <v>918</v>
      </c>
      <c r="B728" s="30">
        <v>5.14</v>
      </c>
      <c r="C728" s="30">
        <v>5.18</v>
      </c>
    </row>
    <row r="729" spans="1:3" x14ac:dyDescent="0.25">
      <c r="A729" s="30" t="s">
        <v>4641</v>
      </c>
      <c r="B729" s="30">
        <v>8.2799999999999994</v>
      </c>
      <c r="C729" s="30">
        <v>8.51</v>
      </c>
    </row>
    <row r="730" spans="1:3" x14ac:dyDescent="0.25">
      <c r="A730" s="30" t="s">
        <v>4642</v>
      </c>
      <c r="B730" s="30">
        <v>8.3699999999999992</v>
      </c>
      <c r="C730" s="30">
        <v>8.6300000000000008</v>
      </c>
    </row>
    <row r="731" spans="1:3" x14ac:dyDescent="0.25">
      <c r="A731" s="30" t="s">
        <v>4643</v>
      </c>
      <c r="B731" s="30">
        <v>16.62</v>
      </c>
      <c r="C731" s="30">
        <v>17.11</v>
      </c>
    </row>
    <row r="732" spans="1:3" x14ac:dyDescent="0.25">
      <c r="A732" s="30" t="s">
        <v>4644</v>
      </c>
      <c r="B732" s="30">
        <v>70.36</v>
      </c>
      <c r="C732" s="30">
        <v>67.2</v>
      </c>
    </row>
    <row r="733" spans="1:3" x14ac:dyDescent="0.25">
      <c r="A733" s="30" t="s">
        <v>4645</v>
      </c>
      <c r="B733" s="30">
        <v>17.36</v>
      </c>
      <c r="C733" s="30">
        <v>17.36</v>
      </c>
    </row>
    <row r="734" spans="1:3" x14ac:dyDescent="0.25">
      <c r="A734" s="30" t="s">
        <v>2886</v>
      </c>
      <c r="B734" s="30">
        <v>13.34</v>
      </c>
      <c r="C734" s="30">
        <v>13.34</v>
      </c>
    </row>
    <row r="735" spans="1:3" x14ac:dyDescent="0.25">
      <c r="A735" s="30" t="s">
        <v>694</v>
      </c>
      <c r="B735" s="30">
        <v>22.24</v>
      </c>
      <c r="C735" s="30">
        <v>22.4</v>
      </c>
    </row>
    <row r="736" spans="1:3" x14ac:dyDescent="0.25">
      <c r="A736" s="30" t="s">
        <v>4646</v>
      </c>
      <c r="B736" s="30">
        <v>10.38</v>
      </c>
      <c r="C736" s="30">
        <v>10.79</v>
      </c>
    </row>
    <row r="737" spans="1:3" x14ac:dyDescent="0.25">
      <c r="A737" s="30" t="s">
        <v>3084</v>
      </c>
      <c r="B737" s="30">
        <v>13.92</v>
      </c>
      <c r="C737" s="30">
        <v>14.25</v>
      </c>
    </row>
    <row r="738" spans="1:3" x14ac:dyDescent="0.25">
      <c r="A738" s="30" t="s">
        <v>3278</v>
      </c>
      <c r="B738" s="30">
        <v>5.18</v>
      </c>
      <c r="C738" s="30">
        <v>5.27</v>
      </c>
    </row>
    <row r="739" spans="1:3" x14ac:dyDescent="0.25">
      <c r="A739" s="30" t="s">
        <v>734</v>
      </c>
      <c r="B739" s="30">
        <v>61.3</v>
      </c>
      <c r="C739" s="30">
        <v>62.15</v>
      </c>
    </row>
    <row r="740" spans="1:3" x14ac:dyDescent="0.25">
      <c r="A740" s="30" t="s">
        <v>427</v>
      </c>
      <c r="B740" s="30">
        <v>6.3</v>
      </c>
      <c r="C740" s="30">
        <v>6.4</v>
      </c>
    </row>
    <row r="741" spans="1:3" x14ac:dyDescent="0.25">
      <c r="A741" s="30" t="s">
        <v>3126</v>
      </c>
      <c r="B741" s="30">
        <v>18.97</v>
      </c>
      <c r="C741" s="30">
        <v>18.829999999999998</v>
      </c>
    </row>
    <row r="742" spans="1:3" x14ac:dyDescent="0.25">
      <c r="A742" s="30" t="s">
        <v>594</v>
      </c>
      <c r="B742" s="30">
        <v>13.85</v>
      </c>
      <c r="C742" s="30">
        <v>13.61</v>
      </c>
    </row>
    <row r="743" spans="1:3" x14ac:dyDescent="0.25">
      <c r="A743" s="30" t="s">
        <v>768</v>
      </c>
      <c r="B743" s="30">
        <v>25.38</v>
      </c>
      <c r="C743" s="30">
        <v>25.14</v>
      </c>
    </row>
    <row r="744" spans="1:3" x14ac:dyDescent="0.25">
      <c r="A744" s="30" t="s">
        <v>810</v>
      </c>
      <c r="B744" s="30">
        <v>3.92</v>
      </c>
      <c r="C744" s="30">
        <v>3.89</v>
      </c>
    </row>
    <row r="745" spans="1:3" x14ac:dyDescent="0.25">
      <c r="A745" s="30" t="s">
        <v>560</v>
      </c>
      <c r="B745" s="30">
        <v>29.47</v>
      </c>
      <c r="C745" s="30">
        <v>29.3</v>
      </c>
    </row>
    <row r="746" spans="1:3" x14ac:dyDescent="0.25">
      <c r="A746" s="30" t="s">
        <v>3206</v>
      </c>
      <c r="B746" s="30">
        <v>36.65</v>
      </c>
      <c r="C746" s="30">
        <v>37.32</v>
      </c>
    </row>
    <row r="747" spans="1:3" x14ac:dyDescent="0.25">
      <c r="A747" s="30" t="s">
        <v>4647</v>
      </c>
      <c r="B747" s="30">
        <v>48.2</v>
      </c>
      <c r="C747" s="30">
        <v>48.8</v>
      </c>
    </row>
    <row r="748" spans="1:3" x14ac:dyDescent="0.25">
      <c r="A748" s="30" t="s">
        <v>3388</v>
      </c>
      <c r="B748" s="30">
        <v>15.6</v>
      </c>
      <c r="C748" s="30">
        <v>15.81</v>
      </c>
    </row>
    <row r="749" spans="1:3" x14ac:dyDescent="0.25">
      <c r="A749" s="30" t="s">
        <v>413</v>
      </c>
      <c r="B749" s="30">
        <v>4.32</v>
      </c>
      <c r="C749" s="30">
        <v>4.34</v>
      </c>
    </row>
    <row r="750" spans="1:3" x14ac:dyDescent="0.25">
      <c r="A750" s="30" t="s">
        <v>4648</v>
      </c>
      <c r="B750" s="30">
        <v>44.19</v>
      </c>
      <c r="C750" s="30">
        <v>41.98</v>
      </c>
    </row>
    <row r="751" spans="1:3" x14ac:dyDescent="0.25">
      <c r="A751" s="30" t="s">
        <v>269</v>
      </c>
      <c r="B751" s="30">
        <v>37.67</v>
      </c>
      <c r="C751" s="30">
        <v>37.090000000000003</v>
      </c>
    </row>
    <row r="752" spans="1:3" x14ac:dyDescent="0.25">
      <c r="A752" s="30" t="s">
        <v>4649</v>
      </c>
      <c r="B752" s="30">
        <v>4.0199999999999996</v>
      </c>
      <c r="C752" s="30">
        <v>4.0199999999999996</v>
      </c>
    </row>
    <row r="753" spans="1:3" x14ac:dyDescent="0.25">
      <c r="A753" s="30" t="s">
        <v>4650</v>
      </c>
      <c r="B753" s="30">
        <v>41.83</v>
      </c>
      <c r="C753" s="30">
        <v>41.81</v>
      </c>
    </row>
    <row r="754" spans="1:3" x14ac:dyDescent="0.25">
      <c r="A754" s="30" t="s">
        <v>636</v>
      </c>
      <c r="B754" s="30">
        <v>2.3199999999999998</v>
      </c>
      <c r="C754" s="30">
        <v>2.36</v>
      </c>
    </row>
    <row r="755" spans="1:3" x14ac:dyDescent="0.25">
      <c r="A755" s="30" t="s">
        <v>146</v>
      </c>
      <c r="B755" s="30">
        <v>11.17</v>
      </c>
      <c r="C755" s="30">
        <v>11.24</v>
      </c>
    </row>
    <row r="756" spans="1:3" x14ac:dyDescent="0.25">
      <c r="A756" s="30" t="s">
        <v>770</v>
      </c>
      <c r="B756" s="30">
        <v>15.74</v>
      </c>
      <c r="C756" s="30">
        <v>15.95</v>
      </c>
    </row>
    <row r="757" spans="1:3" x14ac:dyDescent="0.25">
      <c r="A757" s="30" t="s">
        <v>3230</v>
      </c>
      <c r="B757" s="30">
        <v>29.44</v>
      </c>
      <c r="C757" s="30">
        <v>29.19</v>
      </c>
    </row>
    <row r="758" spans="1:3" x14ac:dyDescent="0.25">
      <c r="A758" s="30" t="s">
        <v>491</v>
      </c>
      <c r="B758" s="30">
        <v>19.600000000000001</v>
      </c>
      <c r="C758" s="30">
        <v>19.87</v>
      </c>
    </row>
    <row r="759" spans="1:3" x14ac:dyDescent="0.25">
      <c r="A759" s="30" t="s">
        <v>1030</v>
      </c>
      <c r="B759" s="30">
        <v>6.93</v>
      </c>
      <c r="C759" s="30">
        <v>6.99</v>
      </c>
    </row>
    <row r="760" spans="1:3" x14ac:dyDescent="0.25">
      <c r="A760" s="30" t="s">
        <v>798</v>
      </c>
      <c r="B760" s="30">
        <v>6.38</v>
      </c>
      <c r="C760" s="30">
        <v>6.4</v>
      </c>
    </row>
    <row r="761" spans="1:3" x14ac:dyDescent="0.25">
      <c r="A761" s="30" t="s">
        <v>4651</v>
      </c>
      <c r="B761" s="30">
        <v>14.83</v>
      </c>
      <c r="C761" s="30">
        <v>14.72</v>
      </c>
    </row>
    <row r="762" spans="1:3" x14ac:dyDescent="0.25">
      <c r="A762" s="30" t="s">
        <v>309</v>
      </c>
      <c r="B762" s="30">
        <v>10.24</v>
      </c>
      <c r="C762" s="30">
        <v>10.25</v>
      </c>
    </row>
    <row r="763" spans="1:3" x14ac:dyDescent="0.25">
      <c r="A763" s="30" t="s">
        <v>656</v>
      </c>
      <c r="B763" s="30">
        <v>13.38</v>
      </c>
      <c r="C763" s="30">
        <v>13.62</v>
      </c>
    </row>
    <row r="764" spans="1:3" x14ac:dyDescent="0.25">
      <c r="A764" s="30" t="s">
        <v>4652</v>
      </c>
      <c r="B764" s="30">
        <v>160.4</v>
      </c>
      <c r="C764" s="30">
        <v>160.4</v>
      </c>
    </row>
    <row r="765" spans="1:3" x14ac:dyDescent="0.25">
      <c r="A765" s="30" t="s">
        <v>780</v>
      </c>
      <c r="B765" s="30">
        <v>16.73</v>
      </c>
      <c r="C765" s="30">
        <v>16.73</v>
      </c>
    </row>
    <row r="766" spans="1:3" x14ac:dyDescent="0.25">
      <c r="A766" s="30" t="s">
        <v>4653</v>
      </c>
      <c r="B766" s="30">
        <v>13.33</v>
      </c>
      <c r="C766" s="30">
        <v>12.92</v>
      </c>
    </row>
    <row r="767" spans="1:3" x14ac:dyDescent="0.25">
      <c r="A767" s="30" t="s">
        <v>4654</v>
      </c>
      <c r="B767" s="30">
        <v>200.95</v>
      </c>
      <c r="C767" s="30">
        <v>204.34</v>
      </c>
    </row>
    <row r="768" spans="1:3" x14ac:dyDescent="0.25">
      <c r="A768" s="30" t="s">
        <v>196</v>
      </c>
      <c r="B768" s="30">
        <v>52.04</v>
      </c>
      <c r="C768" s="30">
        <v>52.04</v>
      </c>
    </row>
    <row r="769" spans="1:3" x14ac:dyDescent="0.25">
      <c r="A769" s="30" t="s">
        <v>463</v>
      </c>
      <c r="B769" s="30">
        <v>11.9</v>
      </c>
      <c r="C769" s="30">
        <v>11.6</v>
      </c>
    </row>
    <row r="770" spans="1:3" x14ac:dyDescent="0.25">
      <c r="A770" s="30" t="s">
        <v>385</v>
      </c>
      <c r="B770" s="30">
        <v>8.5500000000000007</v>
      </c>
      <c r="C770" s="30">
        <v>8.3800000000000008</v>
      </c>
    </row>
    <row r="771" spans="1:3" x14ac:dyDescent="0.25">
      <c r="A771" s="30" t="s">
        <v>98</v>
      </c>
      <c r="B771" s="30">
        <v>5.87</v>
      </c>
      <c r="C771" s="30">
        <v>5.89</v>
      </c>
    </row>
    <row r="772" spans="1:3" x14ac:dyDescent="0.25">
      <c r="A772" s="30" t="s">
        <v>124</v>
      </c>
      <c r="B772" s="30">
        <v>4.3499999999999996</v>
      </c>
      <c r="C772" s="30">
        <v>4.37</v>
      </c>
    </row>
    <row r="773" spans="1:3" x14ac:dyDescent="0.25">
      <c r="A773" s="30" t="s">
        <v>4655</v>
      </c>
      <c r="B773" s="30">
        <v>5.31</v>
      </c>
      <c r="C773" s="30">
        <v>5.34</v>
      </c>
    </row>
    <row r="774" spans="1:3" x14ac:dyDescent="0.25">
      <c r="A774" s="30" t="s">
        <v>846</v>
      </c>
      <c r="B774" s="30">
        <v>6.45</v>
      </c>
      <c r="C774" s="30">
        <v>6.45</v>
      </c>
    </row>
    <row r="775" spans="1:3" x14ac:dyDescent="0.25">
      <c r="A775" s="30" t="s">
        <v>2788</v>
      </c>
      <c r="B775" s="30">
        <v>14.6</v>
      </c>
      <c r="C775" s="30">
        <v>14.69</v>
      </c>
    </row>
    <row r="776" spans="1:3" x14ac:dyDescent="0.25">
      <c r="A776" s="30" t="s">
        <v>499</v>
      </c>
      <c r="B776" s="30">
        <v>14.95</v>
      </c>
      <c r="C776" s="30">
        <v>15.32</v>
      </c>
    </row>
    <row r="777" spans="1:3" x14ac:dyDescent="0.25">
      <c r="A777" s="30" t="s">
        <v>325</v>
      </c>
      <c r="B777" s="30">
        <v>9.2100000000000009</v>
      </c>
      <c r="C777" s="30">
        <v>9.0399999999999991</v>
      </c>
    </row>
    <row r="778" spans="1:3" x14ac:dyDescent="0.25">
      <c r="A778" s="30" t="s">
        <v>696</v>
      </c>
      <c r="B778" s="30">
        <v>5.35</v>
      </c>
      <c r="C778" s="30">
        <v>5.37</v>
      </c>
    </row>
    <row r="779" spans="1:3" x14ac:dyDescent="0.25">
      <c r="A779" s="30" t="s">
        <v>128</v>
      </c>
      <c r="B779" s="30">
        <v>8.23</v>
      </c>
      <c r="C779" s="30">
        <v>8.32</v>
      </c>
    </row>
    <row r="780" spans="1:3" x14ac:dyDescent="0.25">
      <c r="A780" s="30" t="s">
        <v>4656</v>
      </c>
      <c r="B780" s="30">
        <v>9.5299999999999994</v>
      </c>
      <c r="C780" s="30">
        <v>9.5299999999999994</v>
      </c>
    </row>
    <row r="781" spans="1:3" x14ac:dyDescent="0.25">
      <c r="A781" s="30" t="s">
        <v>978</v>
      </c>
      <c r="B781" s="30">
        <v>17.86</v>
      </c>
      <c r="C781" s="30">
        <v>17.920000000000002</v>
      </c>
    </row>
    <row r="782" spans="1:3" x14ac:dyDescent="0.25">
      <c r="A782" s="30" t="s">
        <v>395</v>
      </c>
      <c r="B782" s="30">
        <v>18.7</v>
      </c>
      <c r="C782" s="30">
        <v>18.87</v>
      </c>
    </row>
    <row r="783" spans="1:3" x14ac:dyDescent="0.25">
      <c r="A783" s="30" t="s">
        <v>84</v>
      </c>
      <c r="B783" s="30">
        <v>23.25</v>
      </c>
      <c r="C783" s="30">
        <v>23.43</v>
      </c>
    </row>
    <row r="784" spans="1:3" x14ac:dyDescent="0.25">
      <c r="A784" s="30" t="s">
        <v>122</v>
      </c>
      <c r="B784" s="30">
        <v>8.16</v>
      </c>
      <c r="C784" s="30">
        <v>8.07</v>
      </c>
    </row>
    <row r="785" spans="1:3" x14ac:dyDescent="0.25">
      <c r="A785" s="30" t="s">
        <v>4657</v>
      </c>
      <c r="B785" s="30">
        <v>58.15</v>
      </c>
      <c r="C785" s="30">
        <v>56.47</v>
      </c>
    </row>
    <row r="786" spans="1:3" x14ac:dyDescent="0.25">
      <c r="A786" s="30" t="s">
        <v>3464</v>
      </c>
      <c r="B786" s="30">
        <v>18.89</v>
      </c>
      <c r="C786" s="30">
        <v>18.93</v>
      </c>
    </row>
    <row r="787" spans="1:3" x14ac:dyDescent="0.25">
      <c r="A787" s="30" t="s">
        <v>4658</v>
      </c>
      <c r="B787" s="30">
        <v>10.48</v>
      </c>
      <c r="C787" s="30">
        <v>10.93</v>
      </c>
    </row>
    <row r="788" spans="1:3" x14ac:dyDescent="0.25">
      <c r="A788" s="30" t="s">
        <v>4659</v>
      </c>
      <c r="B788" s="30">
        <v>10.94</v>
      </c>
      <c r="C788" s="30">
        <v>11.07</v>
      </c>
    </row>
    <row r="789" spans="1:3" x14ac:dyDescent="0.25">
      <c r="A789" s="30" t="s">
        <v>403</v>
      </c>
      <c r="B789" s="30">
        <v>5.74</v>
      </c>
      <c r="C789" s="30">
        <v>5.74</v>
      </c>
    </row>
    <row r="790" spans="1:3" x14ac:dyDescent="0.25">
      <c r="A790" s="30" t="s">
        <v>1058</v>
      </c>
      <c r="B790" s="30">
        <v>10.42</v>
      </c>
      <c r="C790" s="30">
        <v>10.6</v>
      </c>
    </row>
    <row r="791" spans="1:3" x14ac:dyDescent="0.25">
      <c r="A791" s="30" t="s">
        <v>4660</v>
      </c>
      <c r="B791" s="30">
        <v>49.11</v>
      </c>
      <c r="C791" s="30">
        <v>49.53</v>
      </c>
    </row>
    <row r="792" spans="1:3" x14ac:dyDescent="0.25">
      <c r="A792" s="30" t="s">
        <v>240</v>
      </c>
      <c r="B792" s="30">
        <v>5.13</v>
      </c>
      <c r="C792" s="30">
        <v>5.2</v>
      </c>
    </row>
    <row r="793" spans="1:3" x14ac:dyDescent="0.25">
      <c r="A793" s="30" t="s">
        <v>3540</v>
      </c>
      <c r="B793" s="30">
        <v>3.04</v>
      </c>
      <c r="C793" s="30">
        <v>3.01</v>
      </c>
    </row>
    <row r="794" spans="1:3" x14ac:dyDescent="0.25">
      <c r="A794" s="30" t="s">
        <v>343</v>
      </c>
      <c r="B794" s="30">
        <v>59.8</v>
      </c>
      <c r="C794" s="30">
        <v>58.85</v>
      </c>
    </row>
    <row r="795" spans="1:3" x14ac:dyDescent="0.25">
      <c r="A795" s="30" t="s">
        <v>2904</v>
      </c>
      <c r="B795" s="30">
        <v>54.36</v>
      </c>
      <c r="C795" s="30">
        <v>52.05</v>
      </c>
    </row>
    <row r="796" spans="1:3" x14ac:dyDescent="0.25">
      <c r="A796" s="30" t="s">
        <v>3092</v>
      </c>
      <c r="B796" s="30">
        <v>6.7</v>
      </c>
      <c r="C796" s="30">
        <v>6.69</v>
      </c>
    </row>
    <row r="797" spans="1:3" x14ac:dyDescent="0.25">
      <c r="A797" s="30" t="s">
        <v>2822</v>
      </c>
      <c r="B797" s="30">
        <v>12.92</v>
      </c>
      <c r="C797" s="30">
        <v>12.92</v>
      </c>
    </row>
    <row r="798" spans="1:3" x14ac:dyDescent="0.25">
      <c r="A798" s="30" t="s">
        <v>4661</v>
      </c>
      <c r="B798" s="30">
        <v>9.3800000000000008</v>
      </c>
      <c r="C798" s="30">
        <v>9.39</v>
      </c>
    </row>
    <row r="799" spans="1:3" x14ac:dyDescent="0.25">
      <c r="A799" s="30" t="s">
        <v>373</v>
      </c>
      <c r="B799" s="30">
        <v>47.07</v>
      </c>
      <c r="C799" s="30">
        <v>46.69</v>
      </c>
    </row>
    <row r="800" spans="1:3" x14ac:dyDescent="0.25">
      <c r="A800" s="30" t="s">
        <v>776</v>
      </c>
      <c r="B800" s="30">
        <v>4.2</v>
      </c>
      <c r="C800" s="30">
        <v>4.22</v>
      </c>
    </row>
    <row r="801" spans="1:3" x14ac:dyDescent="0.25">
      <c r="A801" s="30" t="s">
        <v>3274</v>
      </c>
      <c r="B801" s="30">
        <v>4.54</v>
      </c>
      <c r="C801" s="30">
        <v>4.58</v>
      </c>
    </row>
    <row r="802" spans="1:3" x14ac:dyDescent="0.25">
      <c r="A802" s="30" t="s">
        <v>289</v>
      </c>
      <c r="B802" s="30">
        <v>45.84</v>
      </c>
      <c r="C802" s="30">
        <v>46.84</v>
      </c>
    </row>
    <row r="803" spans="1:3" x14ac:dyDescent="0.25">
      <c r="A803" s="30" t="s">
        <v>808</v>
      </c>
      <c r="B803" s="30">
        <v>14.46</v>
      </c>
      <c r="C803" s="30">
        <v>14.47</v>
      </c>
    </row>
    <row r="804" spans="1:3" x14ac:dyDescent="0.25">
      <c r="A804" s="30" t="s">
        <v>538</v>
      </c>
      <c r="B804" s="30">
        <v>28.1</v>
      </c>
      <c r="C804" s="30">
        <v>26.55</v>
      </c>
    </row>
    <row r="805" spans="1:3" x14ac:dyDescent="0.25">
      <c r="A805" s="30" t="s">
        <v>3542</v>
      </c>
      <c r="B805" s="30">
        <v>6.3</v>
      </c>
      <c r="C805" s="30">
        <v>6.3</v>
      </c>
    </row>
    <row r="806" spans="1:3" x14ac:dyDescent="0.25">
      <c r="A806" s="30" t="s">
        <v>150</v>
      </c>
      <c r="B806" s="30">
        <v>65.88</v>
      </c>
      <c r="C806" s="30">
        <v>66.27</v>
      </c>
    </row>
    <row r="807" spans="1:3" x14ac:dyDescent="0.25">
      <c r="A807" s="30" t="s">
        <v>3422</v>
      </c>
      <c r="B807" s="30">
        <v>20.71</v>
      </c>
      <c r="C807" s="30">
        <v>20.76</v>
      </c>
    </row>
    <row r="808" spans="1:3" x14ac:dyDescent="0.25">
      <c r="A808" s="30" t="s">
        <v>1026</v>
      </c>
      <c r="B808" s="30">
        <v>8.1300000000000008</v>
      </c>
      <c r="C808" s="30">
        <v>8.24</v>
      </c>
    </row>
    <row r="809" spans="1:3" x14ac:dyDescent="0.25">
      <c r="A809" s="30" t="s">
        <v>4662</v>
      </c>
      <c r="B809" s="30">
        <v>90.47</v>
      </c>
      <c r="C809" s="30">
        <v>89.65</v>
      </c>
    </row>
    <row r="810" spans="1:3" x14ac:dyDescent="0.25">
      <c r="A810" s="30" t="s">
        <v>4663</v>
      </c>
      <c r="B810" s="30">
        <v>41.44</v>
      </c>
      <c r="C810" s="30">
        <v>41.46</v>
      </c>
    </row>
    <row r="811" spans="1:3" x14ac:dyDescent="0.25">
      <c r="A811" s="30" t="s">
        <v>2924</v>
      </c>
      <c r="B811" s="30">
        <v>4.8499999999999996</v>
      </c>
      <c r="C811" s="30">
        <v>4.95</v>
      </c>
    </row>
    <row r="812" spans="1:3" x14ac:dyDescent="0.25">
      <c r="A812" s="30" t="s">
        <v>267</v>
      </c>
      <c r="B812" s="30">
        <v>8.34</v>
      </c>
      <c r="C812" s="30">
        <v>8.52</v>
      </c>
    </row>
    <row r="813" spans="1:3" x14ac:dyDescent="0.25">
      <c r="A813" s="30" t="s">
        <v>2856</v>
      </c>
      <c r="B813" s="30">
        <v>20.18</v>
      </c>
      <c r="C813" s="30">
        <v>19.72</v>
      </c>
    </row>
    <row r="814" spans="1:3" x14ac:dyDescent="0.25">
      <c r="A814" s="30" t="s">
        <v>279</v>
      </c>
      <c r="B814" s="30">
        <v>50.72</v>
      </c>
      <c r="C814" s="30">
        <v>49.96</v>
      </c>
    </row>
    <row r="815" spans="1:3" x14ac:dyDescent="0.25">
      <c r="A815" s="30" t="s">
        <v>998</v>
      </c>
      <c r="B815" s="30">
        <v>7.94</v>
      </c>
      <c r="C815" s="30">
        <v>7.98</v>
      </c>
    </row>
    <row r="816" spans="1:3" x14ac:dyDescent="0.25">
      <c r="A816" s="30" t="s">
        <v>684</v>
      </c>
      <c r="B816" s="30">
        <v>21.1</v>
      </c>
      <c r="C816" s="30">
        <v>20.8</v>
      </c>
    </row>
    <row r="817" spans="1:3" x14ac:dyDescent="0.25">
      <c r="A817" s="30" t="s">
        <v>4664</v>
      </c>
      <c r="B817" s="30">
        <v>27.52</v>
      </c>
      <c r="C817" s="30">
        <v>27.39</v>
      </c>
    </row>
    <row r="818" spans="1:3" x14ac:dyDescent="0.25">
      <c r="A818" s="30" t="s">
        <v>600</v>
      </c>
      <c r="B818" s="30">
        <v>10.64</v>
      </c>
      <c r="C818" s="30">
        <v>10.64</v>
      </c>
    </row>
    <row r="819" spans="1:3" x14ac:dyDescent="0.25">
      <c r="A819" s="30" t="s">
        <v>4665</v>
      </c>
      <c r="B819" s="30">
        <v>8.69</v>
      </c>
      <c r="C819" s="30">
        <v>8.82</v>
      </c>
    </row>
    <row r="820" spans="1:3" x14ac:dyDescent="0.25">
      <c r="A820" s="30" t="s">
        <v>80</v>
      </c>
      <c r="B820" s="30">
        <v>8.8699999999999992</v>
      </c>
      <c r="C820" s="30">
        <v>9</v>
      </c>
    </row>
    <row r="821" spans="1:3" x14ac:dyDescent="0.25">
      <c r="A821" s="30" t="s">
        <v>4666</v>
      </c>
      <c r="B821" s="30">
        <v>10.33</v>
      </c>
      <c r="C821" s="30">
        <v>10.130000000000001</v>
      </c>
    </row>
    <row r="822" spans="1:3" x14ac:dyDescent="0.25">
      <c r="A822" s="30" t="s">
        <v>2794</v>
      </c>
      <c r="B822" s="30">
        <v>22.61</v>
      </c>
      <c r="C822" s="30">
        <v>22.94</v>
      </c>
    </row>
    <row r="823" spans="1:3" x14ac:dyDescent="0.25">
      <c r="A823" s="30" t="s">
        <v>4667</v>
      </c>
      <c r="B823" s="30">
        <v>13.85</v>
      </c>
      <c r="C823" s="30">
        <v>14.22</v>
      </c>
    </row>
    <row r="824" spans="1:3" x14ac:dyDescent="0.25">
      <c r="A824" s="30" t="s">
        <v>511</v>
      </c>
      <c r="B824" s="30">
        <v>32.24</v>
      </c>
      <c r="C824" s="30">
        <v>31.74</v>
      </c>
    </row>
    <row r="825" spans="1:3" x14ac:dyDescent="0.25">
      <c r="A825" s="30" t="s">
        <v>3172</v>
      </c>
      <c r="B825" s="30">
        <v>16.89</v>
      </c>
      <c r="C825" s="30">
        <v>16.68</v>
      </c>
    </row>
    <row r="826" spans="1:3" x14ac:dyDescent="0.25">
      <c r="A826" s="30" t="s">
        <v>3396</v>
      </c>
      <c r="B826" s="30">
        <v>16.29</v>
      </c>
      <c r="C826" s="30">
        <v>16.010000000000002</v>
      </c>
    </row>
    <row r="827" spans="1:3" x14ac:dyDescent="0.25">
      <c r="A827" s="30" t="s">
        <v>172</v>
      </c>
      <c r="B827" s="30">
        <v>7.35</v>
      </c>
      <c r="C827" s="30">
        <v>7.13</v>
      </c>
    </row>
    <row r="828" spans="1:3" x14ac:dyDescent="0.25">
      <c r="A828" s="30" t="s">
        <v>4668</v>
      </c>
      <c r="B828" s="30">
        <v>13.22</v>
      </c>
      <c r="C828" s="30">
        <v>13.22</v>
      </c>
    </row>
    <row r="829" spans="1:3" x14ac:dyDescent="0.25">
      <c r="A829" s="30" t="s">
        <v>772</v>
      </c>
      <c r="B829" s="30">
        <v>32.58</v>
      </c>
      <c r="C829" s="30">
        <v>33.49</v>
      </c>
    </row>
    <row r="830" spans="1:3" x14ac:dyDescent="0.25">
      <c r="A830" s="30" t="s">
        <v>678</v>
      </c>
      <c r="B830" s="30">
        <v>27.24</v>
      </c>
      <c r="C830" s="30">
        <v>27.09</v>
      </c>
    </row>
    <row r="831" spans="1:3" x14ac:dyDescent="0.25">
      <c r="A831" s="30" t="s">
        <v>568</v>
      </c>
      <c r="B831" s="30">
        <v>25.41</v>
      </c>
      <c r="C831" s="30">
        <v>25.74</v>
      </c>
    </row>
    <row r="832" spans="1:3" x14ac:dyDescent="0.25">
      <c r="A832" s="30" t="s">
        <v>3222</v>
      </c>
      <c r="B832" s="30">
        <v>7.57</v>
      </c>
      <c r="C832" s="30">
        <v>7.45</v>
      </c>
    </row>
    <row r="833" spans="1:3" x14ac:dyDescent="0.25">
      <c r="A833" s="30" t="s">
        <v>4669</v>
      </c>
      <c r="B833" s="30">
        <v>14.19</v>
      </c>
      <c r="C833" s="30">
        <v>14.4</v>
      </c>
    </row>
    <row r="834" spans="1:3" x14ac:dyDescent="0.25">
      <c r="A834" s="30" t="s">
        <v>244</v>
      </c>
      <c r="B834" s="30">
        <v>4.46</v>
      </c>
      <c r="C834" s="30">
        <v>4.42</v>
      </c>
    </row>
    <row r="835" spans="1:3" x14ac:dyDescent="0.25">
      <c r="A835" s="30" t="s">
        <v>4670</v>
      </c>
      <c r="B835" s="30">
        <v>151.15</v>
      </c>
      <c r="C835" s="30">
        <v>147</v>
      </c>
    </row>
    <row r="836" spans="1:3" x14ac:dyDescent="0.25">
      <c r="A836" s="30" t="s">
        <v>2896</v>
      </c>
      <c r="B836" s="30">
        <v>13</v>
      </c>
      <c r="C836" s="30">
        <v>13.17</v>
      </c>
    </row>
    <row r="837" spans="1:3" x14ac:dyDescent="0.25">
      <c r="A837" s="30" t="s">
        <v>712</v>
      </c>
      <c r="B837" s="30">
        <v>11.55</v>
      </c>
      <c r="C837" s="30">
        <v>11.59</v>
      </c>
    </row>
    <row r="838" spans="1:3" x14ac:dyDescent="0.25">
      <c r="A838" s="30" t="s">
        <v>4671</v>
      </c>
      <c r="B838" s="30">
        <v>10.25</v>
      </c>
      <c r="C838" s="30">
        <v>10.43</v>
      </c>
    </row>
    <row r="839" spans="1:3" x14ac:dyDescent="0.25">
      <c r="A839" s="30" t="s">
        <v>419</v>
      </c>
      <c r="B839" s="30">
        <v>27.2</v>
      </c>
      <c r="C839" s="30">
        <v>27.17</v>
      </c>
    </row>
    <row r="840" spans="1:3" x14ac:dyDescent="0.25">
      <c r="A840" s="30" t="s">
        <v>3204</v>
      </c>
      <c r="B840" s="30">
        <v>29.24</v>
      </c>
      <c r="C840" s="30">
        <v>29.04</v>
      </c>
    </row>
    <row r="841" spans="1:3" x14ac:dyDescent="0.25">
      <c r="A841" s="30" t="s">
        <v>4672</v>
      </c>
      <c r="B841" s="30">
        <v>38.26</v>
      </c>
      <c r="C841" s="30">
        <v>37.86</v>
      </c>
    </row>
    <row r="842" spans="1:3" x14ac:dyDescent="0.25">
      <c r="A842" s="30" t="s">
        <v>3306</v>
      </c>
      <c r="B842" s="30">
        <v>14.62</v>
      </c>
      <c r="C842" s="30">
        <v>14.95</v>
      </c>
    </row>
    <row r="843" spans="1:3" x14ac:dyDescent="0.25">
      <c r="A843" s="30" t="s">
        <v>2880</v>
      </c>
      <c r="B843" s="30">
        <v>9.85</v>
      </c>
      <c r="C843" s="30">
        <v>9.75</v>
      </c>
    </row>
    <row r="844" spans="1:3" x14ac:dyDescent="0.25">
      <c r="A844" s="30" t="s">
        <v>1072</v>
      </c>
      <c r="B844" s="30">
        <v>11.25</v>
      </c>
      <c r="C844" s="30">
        <v>11.45</v>
      </c>
    </row>
    <row r="845" spans="1:3" x14ac:dyDescent="0.25">
      <c r="A845" s="30" t="s">
        <v>4673</v>
      </c>
      <c r="B845" s="30">
        <v>18.07</v>
      </c>
      <c r="C845" s="30">
        <v>18.45</v>
      </c>
    </row>
    <row r="846" spans="1:3" x14ac:dyDescent="0.25">
      <c r="A846" s="30" t="s">
        <v>4674</v>
      </c>
      <c r="B846" s="30">
        <v>51.53</v>
      </c>
      <c r="C846" s="30">
        <v>51.73</v>
      </c>
    </row>
    <row r="847" spans="1:3" x14ac:dyDescent="0.25">
      <c r="A847" s="30" t="s">
        <v>710</v>
      </c>
      <c r="B847" s="30">
        <v>63.93</v>
      </c>
      <c r="C847" s="30">
        <v>61.39</v>
      </c>
    </row>
    <row r="848" spans="1:3" x14ac:dyDescent="0.25">
      <c r="A848" s="30" t="s">
        <v>1046</v>
      </c>
      <c r="B848" s="30">
        <v>5.66</v>
      </c>
      <c r="C848" s="30">
        <v>5.73</v>
      </c>
    </row>
    <row r="849" spans="1:3" x14ac:dyDescent="0.25">
      <c r="A849" s="30" t="s">
        <v>704</v>
      </c>
      <c r="B849" s="30">
        <v>26.76</v>
      </c>
      <c r="C849" s="30">
        <v>26.7</v>
      </c>
    </row>
    <row r="850" spans="1:3" x14ac:dyDescent="0.25">
      <c r="A850" s="30" t="s">
        <v>459</v>
      </c>
      <c r="B850" s="30">
        <v>63.35</v>
      </c>
      <c r="C850" s="30">
        <v>62.04</v>
      </c>
    </row>
    <row r="851" spans="1:3" x14ac:dyDescent="0.25">
      <c r="A851" s="30" t="s">
        <v>3050</v>
      </c>
      <c r="B851" s="30">
        <v>22</v>
      </c>
      <c r="C851" s="30">
        <v>22.48</v>
      </c>
    </row>
    <row r="852" spans="1:3" x14ac:dyDescent="0.25">
      <c r="A852" s="30" t="s">
        <v>2928</v>
      </c>
      <c r="B852" s="30">
        <v>4.17</v>
      </c>
      <c r="C852" s="30">
        <v>4.1900000000000004</v>
      </c>
    </row>
    <row r="853" spans="1:3" x14ac:dyDescent="0.25">
      <c r="A853" s="30" t="s">
        <v>2760</v>
      </c>
      <c r="B853" s="30">
        <v>7.18</v>
      </c>
      <c r="C853" s="30">
        <v>7.26</v>
      </c>
    </row>
    <row r="854" spans="1:3" x14ac:dyDescent="0.25">
      <c r="A854" s="30" t="s">
        <v>487</v>
      </c>
      <c r="B854" s="30">
        <v>30.35</v>
      </c>
      <c r="C854" s="30">
        <v>29.53</v>
      </c>
    </row>
    <row r="855" spans="1:3" x14ac:dyDescent="0.25">
      <c r="A855" s="30" t="s">
        <v>3348</v>
      </c>
      <c r="B855" s="30">
        <v>10.58</v>
      </c>
      <c r="C855" s="30">
        <v>10.75</v>
      </c>
    </row>
    <row r="856" spans="1:3" x14ac:dyDescent="0.25">
      <c r="A856" s="30" t="s">
        <v>4675</v>
      </c>
      <c r="B856" s="30">
        <v>7.35</v>
      </c>
      <c r="C856" s="30">
        <v>7.31</v>
      </c>
    </row>
    <row r="857" spans="1:3" x14ac:dyDescent="0.25">
      <c r="A857" s="30" t="s">
        <v>2988</v>
      </c>
      <c r="B857" s="30">
        <v>8.6300000000000008</v>
      </c>
      <c r="C857" s="30">
        <v>8.7799999999999994</v>
      </c>
    </row>
    <row r="858" spans="1:3" x14ac:dyDescent="0.25">
      <c r="A858" s="30" t="s">
        <v>204</v>
      </c>
      <c r="B858" s="30">
        <v>3.26</v>
      </c>
      <c r="C858" s="30">
        <v>3.25</v>
      </c>
    </row>
    <row r="859" spans="1:3" x14ac:dyDescent="0.25">
      <c r="A859" s="30" t="s">
        <v>4676</v>
      </c>
      <c r="B859" s="30">
        <v>6.08</v>
      </c>
      <c r="C859" s="30">
        <v>6.22</v>
      </c>
    </row>
    <row r="860" spans="1:3" x14ac:dyDescent="0.25">
      <c r="A860" s="30" t="s">
        <v>4677</v>
      </c>
      <c r="B860" s="30">
        <v>52.79</v>
      </c>
      <c r="C860" s="30">
        <v>56.19</v>
      </c>
    </row>
    <row r="861" spans="1:3" x14ac:dyDescent="0.25">
      <c r="A861" s="30" t="s">
        <v>4678</v>
      </c>
      <c r="B861" s="30">
        <v>135.13</v>
      </c>
      <c r="C861" s="30">
        <v>134.35</v>
      </c>
    </row>
    <row r="862" spans="1:3" x14ac:dyDescent="0.25">
      <c r="A862" s="30" t="s">
        <v>4679</v>
      </c>
      <c r="B862" s="30">
        <v>28.54</v>
      </c>
      <c r="C862" s="30">
        <v>28.91</v>
      </c>
    </row>
    <row r="863" spans="1:3" x14ac:dyDescent="0.25">
      <c r="A863" s="30" t="s">
        <v>4680</v>
      </c>
      <c r="B863" s="30">
        <v>10.8</v>
      </c>
      <c r="C863" s="30">
        <v>10.86</v>
      </c>
    </row>
    <row r="864" spans="1:3" x14ac:dyDescent="0.25">
      <c r="A864" s="30" t="s">
        <v>4681</v>
      </c>
      <c r="B864" s="30">
        <v>8.0500000000000007</v>
      </c>
      <c r="C864" s="30">
        <v>8.08</v>
      </c>
    </row>
    <row r="865" spans="1:3" x14ac:dyDescent="0.25">
      <c r="A865" s="30" t="s">
        <v>622</v>
      </c>
      <c r="B865" s="30">
        <v>6.28</v>
      </c>
      <c r="C865" s="30">
        <v>6.25</v>
      </c>
    </row>
    <row r="866" spans="1:3" x14ac:dyDescent="0.25">
      <c r="A866" s="30" t="s">
        <v>2804</v>
      </c>
      <c r="B866" s="30">
        <v>5.52</v>
      </c>
      <c r="C866" s="30">
        <v>5.64</v>
      </c>
    </row>
    <row r="867" spans="1:3" x14ac:dyDescent="0.25">
      <c r="A867" s="30" t="s">
        <v>4682</v>
      </c>
      <c r="B867" s="30">
        <v>22.24</v>
      </c>
      <c r="C867" s="30">
        <v>22.36</v>
      </c>
    </row>
    <row r="868" spans="1:3" x14ac:dyDescent="0.25">
      <c r="A868" s="30" t="s">
        <v>4683</v>
      </c>
      <c r="B868" s="30">
        <v>14.21</v>
      </c>
      <c r="C868" s="30">
        <v>14.43</v>
      </c>
    </row>
    <row r="869" spans="1:3" x14ac:dyDescent="0.25">
      <c r="A869" s="30" t="s">
        <v>618</v>
      </c>
      <c r="B869" s="30">
        <v>6.54</v>
      </c>
      <c r="C869" s="30">
        <v>6.64</v>
      </c>
    </row>
    <row r="870" spans="1:3" x14ac:dyDescent="0.25">
      <c r="A870" s="30" t="s">
        <v>391</v>
      </c>
      <c r="B870" s="30">
        <v>19.12</v>
      </c>
      <c r="C870" s="30">
        <v>19.350000000000001</v>
      </c>
    </row>
    <row r="871" spans="1:3" x14ac:dyDescent="0.25">
      <c r="A871" s="30" t="s">
        <v>4684</v>
      </c>
      <c r="B871" s="30">
        <v>46.71</v>
      </c>
      <c r="C871" s="30">
        <v>46.48</v>
      </c>
    </row>
    <row r="872" spans="1:3" x14ac:dyDescent="0.25">
      <c r="A872" s="30" t="s">
        <v>674</v>
      </c>
      <c r="B872" s="30">
        <v>5.99</v>
      </c>
      <c r="C872" s="30">
        <v>5.98</v>
      </c>
    </row>
    <row r="873" spans="1:3" x14ac:dyDescent="0.25">
      <c r="A873" s="30" t="s">
        <v>3434</v>
      </c>
      <c r="B873" s="30">
        <v>8.57</v>
      </c>
      <c r="C873" s="30">
        <v>8.49</v>
      </c>
    </row>
    <row r="874" spans="1:3" x14ac:dyDescent="0.25">
      <c r="A874" s="30" t="s">
        <v>4685</v>
      </c>
      <c r="B874" s="30">
        <v>12.27</v>
      </c>
      <c r="C874" s="30">
        <v>12.61</v>
      </c>
    </row>
    <row r="875" spans="1:3" x14ac:dyDescent="0.25">
      <c r="A875" s="30" t="s">
        <v>353</v>
      </c>
      <c r="B875" s="30">
        <v>21.39</v>
      </c>
      <c r="C875" s="30">
        <v>21.62</v>
      </c>
    </row>
    <row r="876" spans="1:3" x14ac:dyDescent="0.25">
      <c r="A876" s="30" t="s">
        <v>626</v>
      </c>
      <c r="B876" s="30">
        <v>12.85</v>
      </c>
      <c r="C876" s="30">
        <v>12.82</v>
      </c>
    </row>
    <row r="877" spans="1:3" x14ac:dyDescent="0.25">
      <c r="A877" s="30" t="s">
        <v>878</v>
      </c>
      <c r="B877" s="30">
        <v>4.96</v>
      </c>
      <c r="C877" s="30">
        <v>4.97</v>
      </c>
    </row>
    <row r="878" spans="1:3" x14ac:dyDescent="0.25">
      <c r="A878" s="30" t="s">
        <v>3470</v>
      </c>
      <c r="B878" s="30">
        <v>9.25</v>
      </c>
      <c r="C878" s="30">
        <v>9.27</v>
      </c>
    </row>
    <row r="879" spans="1:3" x14ac:dyDescent="0.25">
      <c r="A879" s="30" t="s">
        <v>874</v>
      </c>
      <c r="B879" s="30">
        <v>26.43</v>
      </c>
      <c r="C879" s="30">
        <v>25.52</v>
      </c>
    </row>
    <row r="880" spans="1:3" x14ac:dyDescent="0.25">
      <c r="A880" s="30" t="s">
        <v>3136</v>
      </c>
      <c r="B880" s="30">
        <v>10.09</v>
      </c>
      <c r="C880" s="30">
        <v>10.1</v>
      </c>
    </row>
    <row r="881" spans="1:3" x14ac:dyDescent="0.25">
      <c r="A881" s="30" t="s">
        <v>980</v>
      </c>
      <c r="B881" s="30">
        <v>60.83</v>
      </c>
      <c r="C881" s="30">
        <v>60.26</v>
      </c>
    </row>
    <row r="882" spans="1:3" x14ac:dyDescent="0.25">
      <c r="A882" s="30" t="s">
        <v>870</v>
      </c>
      <c r="B882" s="30">
        <v>46.88</v>
      </c>
      <c r="C882" s="30">
        <v>45.67</v>
      </c>
    </row>
    <row r="883" spans="1:3" x14ac:dyDescent="0.25">
      <c r="A883" s="30" t="s">
        <v>4686</v>
      </c>
      <c r="B883" s="30">
        <v>39.869999999999997</v>
      </c>
      <c r="C883" s="30">
        <v>39.950000000000003</v>
      </c>
    </row>
    <row r="884" spans="1:3" x14ac:dyDescent="0.25">
      <c r="A884" s="30" t="s">
        <v>423</v>
      </c>
      <c r="B884" s="30">
        <v>44.6</v>
      </c>
      <c r="C884" s="30">
        <v>43.25</v>
      </c>
    </row>
    <row r="885" spans="1:3" x14ac:dyDescent="0.25">
      <c r="A885" s="30" t="s">
        <v>3220</v>
      </c>
      <c r="B885" s="30">
        <v>6.1</v>
      </c>
      <c r="C885" s="30">
        <v>6.21</v>
      </c>
    </row>
    <row r="886" spans="1:3" x14ac:dyDescent="0.25">
      <c r="A886" s="30" t="s">
        <v>880</v>
      </c>
      <c r="B886" s="30">
        <v>5.5</v>
      </c>
      <c r="C886" s="30">
        <v>5.56</v>
      </c>
    </row>
    <row r="887" spans="1:3" x14ac:dyDescent="0.25">
      <c r="A887" s="30" t="s">
        <v>1050</v>
      </c>
      <c r="B887" s="30">
        <v>18.149999999999999</v>
      </c>
      <c r="C887" s="30">
        <v>18.39</v>
      </c>
    </row>
    <row r="888" spans="1:3" x14ac:dyDescent="0.25">
      <c r="A888" s="30" t="s">
        <v>4687</v>
      </c>
      <c r="B888" s="30">
        <v>13.01</v>
      </c>
      <c r="C888" s="30">
        <v>12.96</v>
      </c>
    </row>
    <row r="889" spans="1:3" x14ac:dyDescent="0.25">
      <c r="A889" s="30" t="s">
        <v>634</v>
      </c>
      <c r="B889" s="30">
        <v>5.19</v>
      </c>
      <c r="C889" s="30">
        <v>5.2</v>
      </c>
    </row>
    <row r="890" spans="1:3" x14ac:dyDescent="0.25">
      <c r="A890" s="30" t="s">
        <v>4688</v>
      </c>
      <c r="B890" s="30">
        <v>31.08</v>
      </c>
      <c r="C890" s="30">
        <v>31.48</v>
      </c>
    </row>
    <row r="891" spans="1:3" x14ac:dyDescent="0.25">
      <c r="A891" s="30" t="s">
        <v>250</v>
      </c>
      <c r="B891" s="30">
        <v>102.9</v>
      </c>
      <c r="C891" s="30">
        <v>101</v>
      </c>
    </row>
    <row r="892" spans="1:3" x14ac:dyDescent="0.25">
      <c r="A892" s="30" t="s">
        <v>610</v>
      </c>
      <c r="B892" s="30">
        <v>39.89</v>
      </c>
      <c r="C892" s="30">
        <v>40</v>
      </c>
    </row>
    <row r="893" spans="1:3" x14ac:dyDescent="0.25">
      <c r="A893" s="30" t="s">
        <v>578</v>
      </c>
      <c r="B893" s="30">
        <v>6.11</v>
      </c>
      <c r="C893" s="30">
        <v>6.16</v>
      </c>
    </row>
    <row r="894" spans="1:3" x14ac:dyDescent="0.25">
      <c r="A894" s="30" t="s">
        <v>4689</v>
      </c>
      <c r="B894" s="30">
        <v>18.22</v>
      </c>
      <c r="C894" s="30">
        <v>18.420000000000002</v>
      </c>
    </row>
    <row r="895" spans="1:3" x14ac:dyDescent="0.25">
      <c r="A895" s="30" t="s">
        <v>3286</v>
      </c>
      <c r="B895" s="30">
        <v>6.47</v>
      </c>
      <c r="C895" s="30">
        <v>6.52</v>
      </c>
    </row>
    <row r="896" spans="1:3" x14ac:dyDescent="0.25">
      <c r="A896" s="30" t="s">
        <v>756</v>
      </c>
      <c r="B896" s="30">
        <v>10.23</v>
      </c>
      <c r="C896" s="30">
        <v>10.42</v>
      </c>
    </row>
    <row r="897" spans="1:3" x14ac:dyDescent="0.25">
      <c r="A897" s="30" t="s">
        <v>4690</v>
      </c>
      <c r="B897" s="30">
        <v>13.75</v>
      </c>
      <c r="C897" s="30">
        <v>13.66</v>
      </c>
    </row>
    <row r="898" spans="1:3" x14ac:dyDescent="0.25">
      <c r="A898" s="30" t="s">
        <v>192</v>
      </c>
      <c r="B898" s="30">
        <v>35.29</v>
      </c>
      <c r="C898" s="30">
        <v>35.82</v>
      </c>
    </row>
    <row r="899" spans="1:3" x14ac:dyDescent="0.25">
      <c r="A899" s="30" t="s">
        <v>120</v>
      </c>
      <c r="B899" s="30">
        <v>7.27</v>
      </c>
      <c r="C899" s="30">
        <v>7.36</v>
      </c>
    </row>
    <row r="900" spans="1:3" x14ac:dyDescent="0.25">
      <c r="A900" s="30" t="s">
        <v>4691</v>
      </c>
      <c r="B900" s="30">
        <v>46.7</v>
      </c>
      <c r="C900" s="30">
        <v>47.03</v>
      </c>
    </row>
    <row r="901" spans="1:3" x14ac:dyDescent="0.25">
      <c r="A901" s="30" t="s">
        <v>1054</v>
      </c>
      <c r="B901" s="30">
        <v>14.59</v>
      </c>
      <c r="C901" s="30">
        <v>14.59</v>
      </c>
    </row>
    <row r="902" spans="1:3" x14ac:dyDescent="0.25">
      <c r="A902" s="30" t="s">
        <v>154</v>
      </c>
      <c r="B902" s="30">
        <v>6.86</v>
      </c>
      <c r="C902" s="30">
        <v>6.87</v>
      </c>
    </row>
    <row r="903" spans="1:3" x14ac:dyDescent="0.25">
      <c r="A903" s="30" t="s">
        <v>134</v>
      </c>
      <c r="B903" s="30">
        <v>2.68</v>
      </c>
      <c r="C903" s="30">
        <v>2.65</v>
      </c>
    </row>
    <row r="904" spans="1:3" x14ac:dyDescent="0.25">
      <c r="A904" s="30" t="s">
        <v>3190</v>
      </c>
      <c r="B904" s="30">
        <v>4.2699999999999996</v>
      </c>
      <c r="C904" s="30">
        <v>4.29</v>
      </c>
    </row>
    <row r="905" spans="1:3" x14ac:dyDescent="0.25">
      <c r="A905" s="30" t="s">
        <v>3424</v>
      </c>
      <c r="B905" s="30">
        <v>7.81</v>
      </c>
      <c r="C905" s="30">
        <v>7.76</v>
      </c>
    </row>
    <row r="906" spans="1:3" x14ac:dyDescent="0.25">
      <c r="A906" s="30" t="s">
        <v>4692</v>
      </c>
      <c r="B906" s="30">
        <v>5.7</v>
      </c>
      <c r="C906" s="30">
        <v>5.67</v>
      </c>
    </row>
    <row r="907" spans="1:3" x14ac:dyDescent="0.25">
      <c r="A907" s="30" t="s">
        <v>4693</v>
      </c>
      <c r="B907" s="30">
        <v>11.59</v>
      </c>
      <c r="C907" s="30">
        <v>11.54</v>
      </c>
    </row>
    <row r="908" spans="1:3" x14ac:dyDescent="0.25">
      <c r="A908" s="30" t="s">
        <v>916</v>
      </c>
      <c r="B908" s="30">
        <v>4.01</v>
      </c>
      <c r="C908" s="30">
        <v>4.09</v>
      </c>
    </row>
    <row r="909" spans="1:3" x14ac:dyDescent="0.25">
      <c r="A909" s="30" t="s">
        <v>4694</v>
      </c>
      <c r="B909" s="30">
        <v>10.84</v>
      </c>
      <c r="C909" s="30">
        <v>11.26</v>
      </c>
    </row>
    <row r="910" spans="1:3" x14ac:dyDescent="0.25">
      <c r="A910" s="30" t="s">
        <v>4695</v>
      </c>
      <c r="B910" s="30">
        <v>4.6100000000000003</v>
      </c>
      <c r="C910" s="30">
        <v>4.6399999999999997</v>
      </c>
    </row>
    <row r="911" spans="1:3" x14ac:dyDescent="0.25">
      <c r="A911" s="30" t="s">
        <v>1064</v>
      </c>
      <c r="B911" s="30">
        <v>9.3800000000000008</v>
      </c>
      <c r="C911" s="30">
        <v>9.52</v>
      </c>
    </row>
    <row r="912" spans="1:3" x14ac:dyDescent="0.25">
      <c r="A912" s="30" t="s">
        <v>638</v>
      </c>
      <c r="B912" s="30">
        <v>7.35</v>
      </c>
      <c r="C912" s="30">
        <v>7.35</v>
      </c>
    </row>
    <row r="913" spans="1:3" x14ac:dyDescent="0.25">
      <c r="A913" s="30" t="s">
        <v>254</v>
      </c>
      <c r="B913" s="30">
        <v>10.83</v>
      </c>
      <c r="C913" s="30">
        <v>10.61</v>
      </c>
    </row>
    <row r="914" spans="1:3" x14ac:dyDescent="0.25">
      <c r="A914" s="30" t="s">
        <v>2826</v>
      </c>
      <c r="B914" s="30">
        <v>22.53</v>
      </c>
      <c r="C914" s="30">
        <v>23</v>
      </c>
    </row>
    <row r="915" spans="1:3" x14ac:dyDescent="0.25">
      <c r="A915" s="30" t="s">
        <v>136</v>
      </c>
      <c r="B915" s="30">
        <v>7.7</v>
      </c>
      <c r="C915" s="30">
        <v>7.86</v>
      </c>
    </row>
    <row r="916" spans="1:3" x14ac:dyDescent="0.25">
      <c r="A916" s="30" t="s">
        <v>564</v>
      </c>
      <c r="B916" s="30">
        <v>8</v>
      </c>
      <c r="C916" s="30">
        <v>7.56</v>
      </c>
    </row>
    <row r="917" spans="1:3" x14ac:dyDescent="0.25">
      <c r="A917" s="30" t="s">
        <v>3038</v>
      </c>
      <c r="B917" s="30">
        <v>4.28</v>
      </c>
      <c r="C917" s="30">
        <v>4.2699999999999996</v>
      </c>
    </row>
    <row r="918" spans="1:3" x14ac:dyDescent="0.25">
      <c r="A918" s="30" t="s">
        <v>3064</v>
      </c>
      <c r="B918" s="30">
        <v>41.24</v>
      </c>
      <c r="C918" s="30">
        <v>42.52</v>
      </c>
    </row>
    <row r="919" spans="1:3" x14ac:dyDescent="0.25">
      <c r="A919" s="30" t="s">
        <v>520</v>
      </c>
      <c r="B919" s="30">
        <v>8.18</v>
      </c>
      <c r="C919" s="30">
        <v>8.1199999999999992</v>
      </c>
    </row>
    <row r="920" spans="1:3" x14ac:dyDescent="0.25">
      <c r="A920" s="30" t="s">
        <v>4696</v>
      </c>
      <c r="B920" s="30">
        <v>28.6</v>
      </c>
      <c r="C920" s="30">
        <v>28.74</v>
      </c>
    </row>
    <row r="921" spans="1:3" x14ac:dyDescent="0.25">
      <c r="A921" s="30" t="s">
        <v>982</v>
      </c>
      <c r="B921" s="30">
        <v>9.43</v>
      </c>
      <c r="C921" s="30">
        <v>9.36</v>
      </c>
    </row>
    <row r="922" spans="1:3" x14ac:dyDescent="0.25">
      <c r="A922" s="30" t="s">
        <v>3310</v>
      </c>
      <c r="B922" s="30">
        <v>12.95</v>
      </c>
      <c r="C922" s="30">
        <v>12.39</v>
      </c>
    </row>
    <row r="923" spans="1:3" x14ac:dyDescent="0.25">
      <c r="A923" s="30" t="s">
        <v>632</v>
      </c>
      <c r="B923" s="30">
        <v>32.14</v>
      </c>
      <c r="C923" s="30">
        <v>32.57</v>
      </c>
    </row>
    <row r="924" spans="1:3" x14ac:dyDescent="0.25">
      <c r="A924" s="30" t="s">
        <v>802</v>
      </c>
      <c r="B924" s="30">
        <v>4.3</v>
      </c>
      <c r="C924" s="30">
        <v>4.2699999999999996</v>
      </c>
    </row>
    <row r="925" spans="1:3" x14ac:dyDescent="0.25">
      <c r="A925" s="30" t="s">
        <v>104</v>
      </c>
      <c r="B925" s="30">
        <v>7.12</v>
      </c>
      <c r="C925" s="30">
        <v>7.27</v>
      </c>
    </row>
    <row r="926" spans="1:3" x14ac:dyDescent="0.25">
      <c r="A926" s="30" t="s">
        <v>357</v>
      </c>
      <c r="B926" s="30">
        <v>13.26</v>
      </c>
      <c r="C926" s="30">
        <v>13.05</v>
      </c>
    </row>
    <row r="927" spans="1:3" x14ac:dyDescent="0.25">
      <c r="A927" s="30" t="s">
        <v>4697</v>
      </c>
      <c r="B927" s="30">
        <v>26.37</v>
      </c>
      <c r="C927" s="30">
        <v>27.33</v>
      </c>
    </row>
    <row r="928" spans="1:3" x14ac:dyDescent="0.25">
      <c r="A928" s="30" t="s">
        <v>3022</v>
      </c>
      <c r="B928" s="30">
        <v>22.68</v>
      </c>
      <c r="C928" s="30">
        <v>23.2</v>
      </c>
    </row>
    <row r="929" spans="1:3" x14ac:dyDescent="0.25">
      <c r="A929" s="30" t="s">
        <v>754</v>
      </c>
      <c r="B929" s="30">
        <v>39.82</v>
      </c>
      <c r="C929" s="30">
        <v>40.39</v>
      </c>
    </row>
    <row r="930" spans="1:3" x14ac:dyDescent="0.25">
      <c r="A930" s="30" t="s">
        <v>942</v>
      </c>
      <c r="B930" s="30">
        <v>4.66</v>
      </c>
      <c r="C930" s="30">
        <v>4.71</v>
      </c>
    </row>
    <row r="931" spans="1:3" x14ac:dyDescent="0.25">
      <c r="A931" s="30" t="s">
        <v>2866</v>
      </c>
      <c r="B931" s="30">
        <v>10.27</v>
      </c>
      <c r="C931" s="30">
        <v>10.07</v>
      </c>
    </row>
    <row r="932" spans="1:3" x14ac:dyDescent="0.25">
      <c r="A932" s="30" t="s">
        <v>786</v>
      </c>
      <c r="B932" s="30">
        <v>14.25</v>
      </c>
      <c r="C932" s="30">
        <v>14.16</v>
      </c>
    </row>
    <row r="933" spans="1:3" x14ac:dyDescent="0.25">
      <c r="A933" s="30" t="s">
        <v>1038</v>
      </c>
      <c r="B933" s="30">
        <v>17.16</v>
      </c>
      <c r="C933" s="30">
        <v>17.420000000000002</v>
      </c>
    </row>
    <row r="934" spans="1:3" x14ac:dyDescent="0.25">
      <c r="A934" s="30" t="s">
        <v>3272</v>
      </c>
      <c r="B934" s="30">
        <v>34.4</v>
      </c>
      <c r="C934" s="30">
        <v>34.409999999999997</v>
      </c>
    </row>
    <row r="935" spans="1:3" x14ac:dyDescent="0.25">
      <c r="A935" s="30" t="s">
        <v>2902</v>
      </c>
      <c r="B935" s="30">
        <v>21.68</v>
      </c>
      <c r="C935" s="30">
        <v>21.82</v>
      </c>
    </row>
    <row r="936" spans="1:3" x14ac:dyDescent="0.25">
      <c r="A936" s="30" t="s">
        <v>170</v>
      </c>
      <c r="B936" s="30">
        <v>18.38</v>
      </c>
      <c r="C936" s="30">
        <v>17.5</v>
      </c>
    </row>
    <row r="937" spans="1:3" x14ac:dyDescent="0.25">
      <c r="A937" s="30" t="s">
        <v>453</v>
      </c>
      <c r="B937" s="30">
        <v>7.73</v>
      </c>
      <c r="C937" s="30">
        <v>7.94</v>
      </c>
    </row>
    <row r="938" spans="1:3" x14ac:dyDescent="0.25">
      <c r="A938" s="30" t="s">
        <v>762</v>
      </c>
      <c r="B938" s="30">
        <v>15.52</v>
      </c>
      <c r="C938" s="30">
        <v>15.85</v>
      </c>
    </row>
    <row r="939" spans="1:3" x14ac:dyDescent="0.25">
      <c r="A939" s="30" t="s">
        <v>1066</v>
      </c>
      <c r="B939" s="30">
        <v>5.78</v>
      </c>
      <c r="C939" s="30">
        <v>5.83</v>
      </c>
    </row>
    <row r="940" spans="1:3" x14ac:dyDescent="0.25">
      <c r="A940" s="30" t="s">
        <v>4698</v>
      </c>
      <c r="B940" s="30">
        <v>14.1</v>
      </c>
      <c r="C940" s="30">
        <v>14.13</v>
      </c>
    </row>
    <row r="941" spans="1:3" x14ac:dyDescent="0.25">
      <c r="A941" s="30" t="s">
        <v>264</v>
      </c>
      <c r="B941" s="30">
        <v>21.26</v>
      </c>
      <c r="C941" s="30">
        <v>21.01</v>
      </c>
    </row>
    <row r="942" spans="1:3" x14ac:dyDescent="0.25">
      <c r="A942" s="30" t="s">
        <v>3296</v>
      </c>
      <c r="B942" s="30">
        <v>19.78</v>
      </c>
      <c r="C942" s="30">
        <v>19.93</v>
      </c>
    </row>
    <row r="943" spans="1:3" x14ac:dyDescent="0.25">
      <c r="A943" s="30" t="s">
        <v>3158</v>
      </c>
      <c r="B943" s="30">
        <v>15.72</v>
      </c>
      <c r="C943" s="30">
        <v>15.54</v>
      </c>
    </row>
    <row r="944" spans="1:3" x14ac:dyDescent="0.25">
      <c r="A944" s="30" t="s">
        <v>4699</v>
      </c>
      <c r="B944" s="30">
        <v>58.16</v>
      </c>
      <c r="C944" s="30">
        <v>58.62</v>
      </c>
    </row>
    <row r="945" spans="1:3" x14ac:dyDescent="0.25">
      <c r="A945" s="30" t="s">
        <v>526</v>
      </c>
      <c r="B945" s="30">
        <v>65.13</v>
      </c>
      <c r="C945" s="30">
        <v>65.8</v>
      </c>
    </row>
    <row r="946" spans="1:3" x14ac:dyDescent="0.25">
      <c r="A946" s="30" t="s">
        <v>4700</v>
      </c>
      <c r="B946" s="30">
        <v>15.66</v>
      </c>
      <c r="C946" s="30">
        <v>15.66</v>
      </c>
    </row>
    <row r="947" spans="1:3" x14ac:dyDescent="0.25">
      <c r="A947" s="30" t="s">
        <v>3314</v>
      </c>
      <c r="B947" s="30">
        <v>15.34</v>
      </c>
      <c r="C947" s="30">
        <v>15.51</v>
      </c>
    </row>
    <row r="948" spans="1:3" x14ac:dyDescent="0.25">
      <c r="A948" s="30" t="s">
        <v>4701</v>
      </c>
      <c r="B948" s="30">
        <v>23.8</v>
      </c>
      <c r="C948" s="30">
        <v>23.86</v>
      </c>
    </row>
    <row r="949" spans="1:3" x14ac:dyDescent="0.25">
      <c r="A949" s="30" t="s">
        <v>4702</v>
      </c>
      <c r="B949" s="30">
        <v>22.93</v>
      </c>
      <c r="C949" s="30">
        <v>22.92</v>
      </c>
    </row>
    <row r="950" spans="1:3" x14ac:dyDescent="0.25">
      <c r="A950" s="30" t="s">
        <v>4703</v>
      </c>
      <c r="B950" s="30">
        <v>24.41</v>
      </c>
      <c r="C950" s="30">
        <v>25.41</v>
      </c>
    </row>
    <row r="951" spans="1:3" x14ac:dyDescent="0.25">
      <c r="A951" s="30" t="s">
        <v>4704</v>
      </c>
      <c r="B951" s="30">
        <v>10.29</v>
      </c>
      <c r="C951" s="30">
        <v>10.25</v>
      </c>
    </row>
    <row r="952" spans="1:3" x14ac:dyDescent="0.25">
      <c r="A952" s="30" t="s">
        <v>4705</v>
      </c>
      <c r="B952" s="30">
        <v>49.53</v>
      </c>
      <c r="C952" s="30">
        <v>50.98</v>
      </c>
    </row>
    <row r="953" spans="1:3" x14ac:dyDescent="0.25">
      <c r="A953" s="30" t="s">
        <v>4706</v>
      </c>
      <c r="B953" s="30">
        <v>15.34</v>
      </c>
      <c r="C953" s="30">
        <v>15.06</v>
      </c>
    </row>
    <row r="954" spans="1:3" x14ac:dyDescent="0.25">
      <c r="A954" s="30" t="s">
        <v>283</v>
      </c>
      <c r="B954" s="30">
        <v>29.86</v>
      </c>
      <c r="C954" s="30">
        <v>28.93</v>
      </c>
    </row>
    <row r="955" spans="1:3" x14ac:dyDescent="0.25">
      <c r="A955" s="30" t="s">
        <v>258</v>
      </c>
      <c r="B955" s="30">
        <v>8.24</v>
      </c>
      <c r="C955" s="30">
        <v>8.24</v>
      </c>
    </row>
    <row r="956" spans="1:3" x14ac:dyDescent="0.25">
      <c r="A956" s="30" t="s">
        <v>3548</v>
      </c>
      <c r="B956" s="30">
        <v>12.06</v>
      </c>
      <c r="C956" s="30">
        <v>11.95</v>
      </c>
    </row>
    <row r="957" spans="1:3" x14ac:dyDescent="0.25">
      <c r="A957" s="30" t="s">
        <v>210</v>
      </c>
      <c r="B957" s="30">
        <v>107.07</v>
      </c>
      <c r="C957" s="30">
        <v>105.17</v>
      </c>
    </row>
    <row r="958" spans="1:3" x14ac:dyDescent="0.25">
      <c r="A958" s="30" t="s">
        <v>686</v>
      </c>
      <c r="B958" s="30">
        <v>6.19</v>
      </c>
      <c r="C958" s="30">
        <v>6.05</v>
      </c>
    </row>
    <row r="959" spans="1:3" x14ac:dyDescent="0.25">
      <c r="A959" s="30" t="s">
        <v>321</v>
      </c>
      <c r="B959" s="30">
        <v>25.09</v>
      </c>
      <c r="C959" s="30">
        <v>25.31</v>
      </c>
    </row>
    <row r="960" spans="1:3" x14ac:dyDescent="0.25">
      <c r="A960" s="30" t="s">
        <v>726</v>
      </c>
      <c r="B960" s="30">
        <v>6.92</v>
      </c>
      <c r="C960" s="30">
        <v>6.95</v>
      </c>
    </row>
    <row r="961" spans="1:3" x14ac:dyDescent="0.25">
      <c r="A961" s="30" t="s">
        <v>2960</v>
      </c>
      <c r="B961" s="30">
        <v>22.85</v>
      </c>
      <c r="C961" s="30">
        <v>22.72</v>
      </c>
    </row>
    <row r="962" spans="1:3" x14ac:dyDescent="0.25">
      <c r="A962" s="30" t="s">
        <v>4707</v>
      </c>
      <c r="B962" s="30">
        <v>27.07</v>
      </c>
      <c r="C962" s="30">
        <v>28.52</v>
      </c>
    </row>
    <row r="963" spans="1:3" x14ac:dyDescent="0.25">
      <c r="A963" s="30" t="s">
        <v>992</v>
      </c>
      <c r="B963" s="30">
        <v>15.74</v>
      </c>
      <c r="C963" s="30">
        <v>15.86</v>
      </c>
    </row>
    <row r="964" spans="1:3" x14ac:dyDescent="0.25">
      <c r="A964" s="30" t="s">
        <v>906</v>
      </c>
      <c r="B964" s="30">
        <v>15.59</v>
      </c>
      <c r="C964" s="30">
        <v>15.87</v>
      </c>
    </row>
    <row r="965" spans="1:3" x14ac:dyDescent="0.25">
      <c r="A965" s="30" t="s">
        <v>4708</v>
      </c>
      <c r="B965" s="30">
        <v>6.14</v>
      </c>
      <c r="C965" s="30">
        <v>6.18</v>
      </c>
    </row>
    <row r="966" spans="1:3" x14ac:dyDescent="0.25">
      <c r="A966" s="30" t="s">
        <v>2990</v>
      </c>
      <c r="B966" s="30">
        <v>5.89</v>
      </c>
      <c r="C966" s="30">
        <v>5.94</v>
      </c>
    </row>
    <row r="967" spans="1:3" x14ac:dyDescent="0.25">
      <c r="A967" s="30" t="s">
        <v>307</v>
      </c>
      <c r="B967" s="30">
        <v>70.14</v>
      </c>
      <c r="C967" s="30">
        <v>68</v>
      </c>
    </row>
    <row r="968" spans="1:3" x14ac:dyDescent="0.25">
      <c r="A968" s="30" t="s">
        <v>409</v>
      </c>
      <c r="B968" s="30">
        <v>63.2</v>
      </c>
      <c r="C968" s="30">
        <v>60.75</v>
      </c>
    </row>
    <row r="969" spans="1:3" x14ac:dyDescent="0.25">
      <c r="A969" s="30" t="s">
        <v>4709</v>
      </c>
      <c r="B969" s="30">
        <v>10.98</v>
      </c>
      <c r="C969" s="30">
        <v>11.13</v>
      </c>
    </row>
    <row r="970" spans="1:3" x14ac:dyDescent="0.25">
      <c r="A970" s="30" t="s">
        <v>994</v>
      </c>
      <c r="B970" s="30">
        <v>8.98</v>
      </c>
      <c r="C970" s="30">
        <v>9.08</v>
      </c>
    </row>
    <row r="971" spans="1:3" x14ac:dyDescent="0.25">
      <c r="A971" s="30" t="s">
        <v>838</v>
      </c>
      <c r="B971" s="30">
        <v>10.220000000000001</v>
      </c>
      <c r="C971" s="30">
        <v>10.34</v>
      </c>
    </row>
    <row r="972" spans="1:3" x14ac:dyDescent="0.25">
      <c r="A972" s="30" t="s">
        <v>429</v>
      </c>
      <c r="B972" s="30">
        <v>19.27</v>
      </c>
      <c r="C972" s="30">
        <v>19.260000000000002</v>
      </c>
    </row>
    <row r="973" spans="1:3" x14ac:dyDescent="0.25">
      <c r="A973" s="30" t="s">
        <v>3210</v>
      </c>
      <c r="B973" s="30">
        <v>8.4700000000000006</v>
      </c>
      <c r="C973" s="30">
        <v>8.68</v>
      </c>
    </row>
    <row r="974" spans="1:3" x14ac:dyDescent="0.25">
      <c r="A974" s="30" t="s">
        <v>574</v>
      </c>
      <c r="B974" s="30">
        <v>7.41</v>
      </c>
      <c r="C974" s="30">
        <v>7.39</v>
      </c>
    </row>
    <row r="975" spans="1:3" x14ac:dyDescent="0.25">
      <c r="A975" s="30" t="s">
        <v>505</v>
      </c>
      <c r="B975" s="30">
        <v>50.56</v>
      </c>
      <c r="C975" s="30">
        <v>49.81</v>
      </c>
    </row>
    <row r="976" spans="1:3" x14ac:dyDescent="0.25">
      <c r="A976" s="30" t="s">
        <v>365</v>
      </c>
      <c r="B976" s="30">
        <v>10.39</v>
      </c>
      <c r="C976" s="30">
        <v>10.39</v>
      </c>
    </row>
    <row r="977" spans="1:3" x14ac:dyDescent="0.25">
      <c r="A977" s="30" t="s">
        <v>4710</v>
      </c>
      <c r="B977" s="30">
        <v>16.89</v>
      </c>
      <c r="C977" s="30">
        <v>17.09</v>
      </c>
    </row>
    <row r="978" spans="1:3" x14ac:dyDescent="0.25">
      <c r="A978" s="30" t="s">
        <v>4711</v>
      </c>
      <c r="B978" s="30">
        <v>9.9700000000000006</v>
      </c>
      <c r="C978" s="30">
        <v>10.11</v>
      </c>
    </row>
    <row r="979" spans="1:3" x14ac:dyDescent="0.25">
      <c r="A979" s="30" t="s">
        <v>4712</v>
      </c>
      <c r="B979" s="30">
        <v>8.18</v>
      </c>
      <c r="C979" s="30">
        <v>8.27</v>
      </c>
    </row>
    <row r="980" spans="1:3" x14ac:dyDescent="0.25">
      <c r="A980" s="30" t="s">
        <v>4713</v>
      </c>
      <c r="B980" s="30">
        <v>18.38</v>
      </c>
      <c r="C980" s="30">
        <v>18.170000000000002</v>
      </c>
    </row>
    <row r="981" spans="1:3" x14ac:dyDescent="0.25">
      <c r="A981" s="30" t="s">
        <v>4714</v>
      </c>
      <c r="B981" s="30">
        <v>9.64</v>
      </c>
      <c r="C981" s="30">
        <v>9.74</v>
      </c>
    </row>
    <row r="982" spans="1:3" x14ac:dyDescent="0.25">
      <c r="A982" s="30" t="s">
        <v>479</v>
      </c>
      <c r="B982" s="30">
        <v>117.01</v>
      </c>
      <c r="C982" s="30">
        <v>116.01</v>
      </c>
    </row>
    <row r="983" spans="1:3" x14ac:dyDescent="0.25">
      <c r="A983" s="30" t="s">
        <v>3366</v>
      </c>
      <c r="B983" s="30">
        <v>13.93</v>
      </c>
      <c r="C983" s="30">
        <v>13.69</v>
      </c>
    </row>
    <row r="984" spans="1:3" x14ac:dyDescent="0.25">
      <c r="A984" s="30" t="s">
        <v>421</v>
      </c>
      <c r="B984" s="30">
        <v>23.88</v>
      </c>
      <c r="C984" s="30">
        <v>24.14</v>
      </c>
    </row>
    <row r="985" spans="1:3" x14ac:dyDescent="0.25">
      <c r="A985" s="30" t="s">
        <v>190</v>
      </c>
      <c r="B985" s="30">
        <v>19.54</v>
      </c>
      <c r="C985" s="30">
        <v>19.52</v>
      </c>
    </row>
    <row r="986" spans="1:3" x14ac:dyDescent="0.25">
      <c r="A986" s="30" t="s">
        <v>658</v>
      </c>
      <c r="B986" s="30">
        <v>17.7</v>
      </c>
      <c r="C986" s="30">
        <v>17.5</v>
      </c>
    </row>
    <row r="987" spans="1:3" x14ac:dyDescent="0.25">
      <c r="A987" s="30" t="s">
        <v>818</v>
      </c>
      <c r="B987" s="30">
        <v>5.41</v>
      </c>
      <c r="C987" s="30">
        <v>5.43</v>
      </c>
    </row>
    <row r="988" spans="1:3" x14ac:dyDescent="0.25">
      <c r="A988" s="30" t="s">
        <v>3550</v>
      </c>
      <c r="B988" s="30">
        <v>10.6</v>
      </c>
      <c r="C988" s="30">
        <v>10.65</v>
      </c>
    </row>
    <row r="989" spans="1:3" x14ac:dyDescent="0.25">
      <c r="A989" s="30" t="s">
        <v>920</v>
      </c>
      <c r="B989" s="30">
        <v>34.19</v>
      </c>
      <c r="C989" s="30">
        <v>33.549999999999997</v>
      </c>
    </row>
    <row r="990" spans="1:3" x14ac:dyDescent="0.25">
      <c r="A990" s="30" t="s">
        <v>457</v>
      </c>
      <c r="B990" s="30">
        <v>22.56</v>
      </c>
      <c r="C990" s="30">
        <v>22.6</v>
      </c>
    </row>
    <row r="991" spans="1:3" x14ac:dyDescent="0.25">
      <c r="A991" s="30" t="s">
        <v>184</v>
      </c>
      <c r="B991" s="30">
        <v>23.64</v>
      </c>
      <c r="C991" s="30">
        <v>23.69</v>
      </c>
    </row>
    <row r="992" spans="1:3" x14ac:dyDescent="0.25">
      <c r="A992" s="30" t="s">
        <v>1070</v>
      </c>
      <c r="B992" s="30">
        <v>12.2</v>
      </c>
      <c r="C992" s="30">
        <v>12.31</v>
      </c>
    </row>
    <row r="993" spans="1:3" x14ac:dyDescent="0.25">
      <c r="A993" s="30" t="s">
        <v>558</v>
      </c>
      <c r="B993" s="30">
        <v>20.149999999999999</v>
      </c>
      <c r="C993" s="30">
        <v>20.38</v>
      </c>
    </row>
    <row r="994" spans="1:3" x14ac:dyDescent="0.25">
      <c r="A994" s="30" t="s">
        <v>212</v>
      </c>
      <c r="B994" s="30">
        <v>40.450000000000003</v>
      </c>
      <c r="C994" s="30">
        <v>40.340000000000003</v>
      </c>
    </row>
    <row r="995" spans="1:3" x14ac:dyDescent="0.25">
      <c r="A995" s="30" t="s">
        <v>2824</v>
      </c>
      <c r="B995" s="30">
        <v>54.16</v>
      </c>
      <c r="C995" s="30">
        <v>54.88</v>
      </c>
    </row>
    <row r="996" spans="1:3" x14ac:dyDescent="0.25">
      <c r="A996" s="30" t="s">
        <v>4715</v>
      </c>
      <c r="B996" s="30">
        <v>24.75</v>
      </c>
      <c r="C996" s="30">
        <v>25.05</v>
      </c>
    </row>
    <row r="997" spans="1:3" x14ac:dyDescent="0.25">
      <c r="A997" s="30" t="s">
        <v>856</v>
      </c>
      <c r="B997" s="30">
        <v>10.11</v>
      </c>
      <c r="C997" s="30">
        <v>10.119999999999999</v>
      </c>
    </row>
    <row r="998" spans="1:3" x14ac:dyDescent="0.25">
      <c r="A998" s="30" t="s">
        <v>295</v>
      </c>
      <c r="B998" s="30">
        <v>7.19</v>
      </c>
      <c r="C998" s="30">
        <v>7.25</v>
      </c>
    </row>
    <row r="999" spans="1:3" x14ac:dyDescent="0.25">
      <c r="A999" s="30" t="s">
        <v>3232</v>
      </c>
      <c r="B999" s="30">
        <v>16.09</v>
      </c>
      <c r="C999" s="30">
        <v>16.53</v>
      </c>
    </row>
    <row r="1000" spans="1:3" x14ac:dyDescent="0.25">
      <c r="A1000" s="30" t="s">
        <v>708</v>
      </c>
      <c r="B1000" s="30">
        <v>8.5399999999999991</v>
      </c>
      <c r="C1000" s="30">
        <v>8.6</v>
      </c>
    </row>
    <row r="1001" spans="1:3" x14ac:dyDescent="0.25">
      <c r="A1001" s="30" t="s">
        <v>532</v>
      </c>
      <c r="B1001" s="30">
        <v>7.63</v>
      </c>
      <c r="C1001" s="30">
        <v>7.64</v>
      </c>
    </row>
    <row r="1002" spans="1:3" x14ac:dyDescent="0.25">
      <c r="A1002" s="30" t="s">
        <v>4716</v>
      </c>
      <c r="B1002" s="30">
        <v>11.67</v>
      </c>
      <c r="C1002" s="30">
        <v>11.85</v>
      </c>
    </row>
    <row r="1003" spans="1:3" x14ac:dyDescent="0.25">
      <c r="A1003" s="30" t="s">
        <v>4717</v>
      </c>
      <c r="B1003" s="30">
        <v>8.82</v>
      </c>
      <c r="C1003" s="30">
        <v>8.86</v>
      </c>
    </row>
    <row r="1004" spans="1:3" x14ac:dyDescent="0.25">
      <c r="A1004" s="30" t="s">
        <v>1062</v>
      </c>
      <c r="B1004" s="30">
        <v>17.62</v>
      </c>
      <c r="C1004" s="30">
        <v>17.989999999999998</v>
      </c>
    </row>
    <row r="1005" spans="1:3" x14ac:dyDescent="0.25">
      <c r="A1005" s="30" t="s">
        <v>926</v>
      </c>
      <c r="B1005" s="30">
        <v>11.99</v>
      </c>
      <c r="C1005" s="30">
        <v>12.18</v>
      </c>
    </row>
    <row r="1006" spans="1:3" x14ac:dyDescent="0.25">
      <c r="A1006" s="30" t="s">
        <v>926</v>
      </c>
      <c r="B1006" s="30">
        <v>11.79</v>
      </c>
      <c r="C1006" s="30">
        <v>11.77</v>
      </c>
    </row>
    <row r="1007" spans="1:3" x14ac:dyDescent="0.25">
      <c r="A1007" s="30" t="s">
        <v>532</v>
      </c>
      <c r="B1007" s="30">
        <v>7.61</v>
      </c>
      <c r="C1007" s="30">
        <v>7.68</v>
      </c>
    </row>
    <row r="1008" spans="1:3" x14ac:dyDescent="0.25">
      <c r="A1008" s="30" t="s">
        <v>4716</v>
      </c>
      <c r="B1008" s="30">
        <v>11.53</v>
      </c>
      <c r="C1008" s="30">
        <v>11.87</v>
      </c>
    </row>
    <row r="1009" spans="1:3" x14ac:dyDescent="0.25">
      <c r="A1009" s="30" t="s">
        <v>4717</v>
      </c>
      <c r="B1009" s="30">
        <v>8.92</v>
      </c>
      <c r="C1009" s="30">
        <v>8.92</v>
      </c>
    </row>
    <row r="1010" spans="1:3" x14ac:dyDescent="0.25">
      <c r="A1010" s="30" t="s">
        <v>1062</v>
      </c>
      <c r="B1010" s="30">
        <v>18.829999999999998</v>
      </c>
      <c r="C1010" s="30">
        <v>18.77</v>
      </c>
    </row>
    <row r="1011" spans="1:3" x14ac:dyDescent="0.2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31750</xdr:rowOff>
                  </from>
                  <to>
                    <xdr:col>5</xdr:col>
                    <xdr:colOff>393700</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4" x14ac:dyDescent="0.25"/>
  <cols>
    <col min="1" max="21" width="9" style="44"/>
    <col min="22" max="22" width="7.90625" style="44" customWidth="1"/>
    <col min="23" max="16384" width="9" style="44"/>
  </cols>
  <sheetData>
    <row r="1" spans="1:259" ht="13.5" x14ac:dyDescent="0.15">
      <c r="A1" s="44">
        <v>1</v>
      </c>
      <c r="B1" s="44">
        <v>2</v>
      </c>
    </row>
    <row r="2" spans="1:259" x14ac:dyDescent="0.2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2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2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2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2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2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2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2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2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2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2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2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2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2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2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2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2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2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2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2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2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2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2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2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2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2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2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2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2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2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2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2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2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2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2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2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2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2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2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2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2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2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2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2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2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2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2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2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2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2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2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2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2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2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2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2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2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2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2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2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2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2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2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2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2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2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2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2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2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2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2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2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2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2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2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2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2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2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2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2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2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2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2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2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2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2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2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2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2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2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2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2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2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2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2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2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2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2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2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2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2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2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2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2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2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2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2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2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2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2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2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2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2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2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2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2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2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2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2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2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2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2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2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2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2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2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2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2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2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2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2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2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2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2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2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2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2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2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2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2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2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2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2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2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2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2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2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2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2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2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2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2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2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2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2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2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2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2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2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2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2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2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2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2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2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2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2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2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2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2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2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2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2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2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2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2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2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2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2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2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2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2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2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2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2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2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2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2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2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2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2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2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2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2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2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2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2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2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2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2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2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2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2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2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2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2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2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2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2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2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2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2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2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2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2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2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2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2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2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2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2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2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2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2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2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2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2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2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2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2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2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2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2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2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2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2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2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2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2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2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2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2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2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2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2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2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2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2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2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2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2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2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2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2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2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2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2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2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2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2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2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2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2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2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2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2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2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2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2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2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2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2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2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2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2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2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2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2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2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2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2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2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2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2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2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2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2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2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2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2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2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2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2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2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2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2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2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2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2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2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2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2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2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2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2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2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2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2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2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2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2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2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2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2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2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2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2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2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2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2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2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2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2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2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2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2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2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2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2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2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2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2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2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2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2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2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2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2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2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2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2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2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2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2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2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2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2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2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2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2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2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2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2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2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2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2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2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2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2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2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2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2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2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2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2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2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2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2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2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2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2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2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2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2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2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2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2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2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2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2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2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2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2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2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2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2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2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2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2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2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2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2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2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2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2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2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2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2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2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2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2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2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2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2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2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2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2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2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2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2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2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2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2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2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2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2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2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2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2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2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2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2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2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2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2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2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2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2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2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2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2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2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2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2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2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2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2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2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2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2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2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2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2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2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2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2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2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2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2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2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2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2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2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2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2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2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2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2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2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2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2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2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2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2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2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2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2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2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2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2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2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2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2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2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2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2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2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2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2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2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2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2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2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2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2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2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2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2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2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2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2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2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2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2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2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2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2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2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2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2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2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2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2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2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2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2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2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2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2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2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2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2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2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2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2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2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2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2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2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2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2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2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2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2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2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2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2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2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2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2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2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2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2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2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2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2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2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2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2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2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2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2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2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2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2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2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2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2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2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2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2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2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2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2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2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2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2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2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2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2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2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2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2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2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2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2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2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2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2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2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2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2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2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2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2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2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2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2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2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2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2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2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2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2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2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2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2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2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2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2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2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2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2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2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2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2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2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2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2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2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2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2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2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2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2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2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2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2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2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2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2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2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2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2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2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2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2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2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2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2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2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2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2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2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2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2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2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2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2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2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2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2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2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2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2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2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2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2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2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2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2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2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2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2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2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2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2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2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2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2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2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2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2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2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2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2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2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2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2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2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2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2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2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2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2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2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2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2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2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2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2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2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2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2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2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2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2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2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2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2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2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2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2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2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2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2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2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2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2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2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2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2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2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2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2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2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2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2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2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2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2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2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2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2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2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2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2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2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2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2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2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2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2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2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2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2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2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2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2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2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2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2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2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2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2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2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2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2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2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2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2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2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2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2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2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2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2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2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2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2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2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2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2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2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2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2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2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2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2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2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2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2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2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2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2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2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2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2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2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2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2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2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2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2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2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2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2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2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2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2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2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2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2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2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2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2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2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2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2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2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2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2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2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2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2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2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2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2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2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2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2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2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2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2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2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2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2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2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2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2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2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2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2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2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2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2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2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2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2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2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2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2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2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2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2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2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2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2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2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2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2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2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2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2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2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2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2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2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2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2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2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2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2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2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2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2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2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2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2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2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2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2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2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2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2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2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2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2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2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2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2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2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2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2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2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2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2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2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2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2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2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2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2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2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2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2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2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2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2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2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2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2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2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2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2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2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2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2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2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2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2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2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2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2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2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2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2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2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2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2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2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2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2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2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2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2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2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2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2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2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2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2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2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2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2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2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2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2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2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2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2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2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2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2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2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2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2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2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2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2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2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2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2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2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2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2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2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2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2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2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2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2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2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2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2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2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2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2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2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2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2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2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2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2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2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2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2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2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2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2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2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2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2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2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2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2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2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2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2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2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2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2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2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2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2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2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2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2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2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2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2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2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2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2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2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2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2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2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2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2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2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25">
      <c r="A983" s="44" t="s">
        <v>4474</v>
      </c>
      <c r="B983" s="44" t="s">
        <v>5008</v>
      </c>
    </row>
    <row r="984" spans="1:116" x14ac:dyDescent="0.25">
      <c r="A984" s="44" t="s">
        <v>4498</v>
      </c>
      <c r="B984" s="44" t="s">
        <v>5009</v>
      </c>
    </row>
    <row r="985" spans="1:116" x14ac:dyDescent="0.25">
      <c r="A985" s="44" t="s">
        <v>4594</v>
      </c>
      <c r="B985" s="44" t="s">
        <v>5010</v>
      </c>
    </row>
    <row r="986" spans="1:116" x14ac:dyDescent="0.25">
      <c r="A986" s="44" t="s">
        <v>4516</v>
      </c>
      <c r="B986" s="44" t="s">
        <v>5011</v>
      </c>
    </row>
    <row r="987" spans="1:116" x14ac:dyDescent="0.25">
      <c r="A987" s="44" t="s">
        <v>3062</v>
      </c>
      <c r="B987" s="44" t="s">
        <v>3063</v>
      </c>
    </row>
    <row r="988" spans="1:116" x14ac:dyDescent="0.25">
      <c r="A988" s="44" t="s">
        <v>3228</v>
      </c>
      <c r="B988" s="44" t="s">
        <v>3229</v>
      </c>
    </row>
    <row r="989" spans="1:116" x14ac:dyDescent="0.25">
      <c r="A989" s="44" t="s">
        <v>2880</v>
      </c>
      <c r="B989" s="44" t="s">
        <v>2881</v>
      </c>
    </row>
    <row r="990" spans="1:116" x14ac:dyDescent="0.25">
      <c r="A990" s="44" t="s">
        <v>3522</v>
      </c>
      <c r="B990" s="44" t="s">
        <v>3523</v>
      </c>
    </row>
    <row r="991" spans="1:116" x14ac:dyDescent="0.25">
      <c r="A991" s="44" t="s">
        <v>4482</v>
      </c>
      <c r="B991" s="44" t="s">
        <v>5012</v>
      </c>
    </row>
    <row r="992" spans="1:116" x14ac:dyDescent="0.25">
      <c r="A992" s="44" t="s">
        <v>4448</v>
      </c>
      <c r="B992" s="44" t="s">
        <v>5013</v>
      </c>
    </row>
    <row r="993" spans="1:2" x14ac:dyDescent="0.25">
      <c r="A993" s="44" t="s">
        <v>4671</v>
      </c>
      <c r="B993" s="44" t="s">
        <v>5014</v>
      </c>
    </row>
    <row r="994" spans="1:2" x14ac:dyDescent="0.25">
      <c r="A994" s="44" t="s">
        <v>4483</v>
      </c>
      <c r="B994" s="44" t="s">
        <v>5015</v>
      </c>
    </row>
    <row r="995" spans="1:2" x14ac:dyDescent="0.25">
      <c r="A995" s="44" t="s">
        <v>4697</v>
      </c>
      <c r="B995" s="44" t="s">
        <v>5016</v>
      </c>
    </row>
    <row r="996" spans="1:2" x14ac:dyDescent="0.25">
      <c r="A996" s="44" t="s">
        <v>3150</v>
      </c>
      <c r="B996" s="44" t="s">
        <v>3151</v>
      </c>
    </row>
    <row r="997" spans="1:2" x14ac:dyDescent="0.25">
      <c r="A997" s="44" t="s">
        <v>1443</v>
      </c>
      <c r="B997" s="44" t="s">
        <v>1444</v>
      </c>
    </row>
    <row r="998" spans="1:2" x14ac:dyDescent="0.25">
      <c r="A998" s="44" t="s">
        <v>1449</v>
      </c>
      <c r="B998" s="44" t="s">
        <v>1450</v>
      </c>
    </row>
    <row r="999" spans="1:2" x14ac:dyDescent="0.25">
      <c r="A999" s="44" t="s">
        <v>1447</v>
      </c>
      <c r="B999" s="44" t="s">
        <v>1448</v>
      </c>
    </row>
    <row r="1000" spans="1:2" x14ac:dyDescent="0.25">
      <c r="A1000" s="44" t="s">
        <v>1441</v>
      </c>
      <c r="B1000" s="44" t="s">
        <v>1442</v>
      </c>
    </row>
    <row r="1001" spans="1:2" x14ac:dyDescent="0.25">
      <c r="A1001" s="44" t="s">
        <v>1445</v>
      </c>
      <c r="B1001" s="44" t="s">
        <v>1446</v>
      </c>
    </row>
    <row r="1002" spans="1:2" x14ac:dyDescent="0.25">
      <c r="A1002" s="44" t="s">
        <v>1451</v>
      </c>
      <c r="B1002" s="44" t="s">
        <v>1452</v>
      </c>
    </row>
    <row r="1003" spans="1:2" ht="13.5" x14ac:dyDescent="0.15">
      <c r="A1003" s="44" t="s">
        <v>4212</v>
      </c>
      <c r="B1003" s="44" t="s">
        <v>4226</v>
      </c>
    </row>
    <row r="1004" spans="1:2" x14ac:dyDescent="0.25">
      <c r="A1004" s="44" t="s">
        <v>1972</v>
      </c>
      <c r="B1004" s="44" t="s">
        <v>1973</v>
      </c>
    </row>
    <row r="1005" spans="1:2" x14ac:dyDescent="0.25">
      <c r="A1005" s="44" t="s">
        <v>1970</v>
      </c>
      <c r="B1005" s="44" t="s">
        <v>1974</v>
      </c>
    </row>
    <row r="1006" spans="1:2" ht="13.5" x14ac:dyDescent="0.15">
      <c r="A1006" s="44" t="s">
        <v>1463</v>
      </c>
      <c r="B1006" s="44" t="s">
        <v>1464</v>
      </c>
    </row>
    <row r="1007" spans="1:2" x14ac:dyDescent="0.25">
      <c r="A1007" s="44" t="s">
        <v>1556</v>
      </c>
      <c r="B1007" s="44" t="s">
        <v>1556</v>
      </c>
    </row>
    <row r="1008" spans="1:2" x14ac:dyDescent="0.25">
      <c r="A1008" s="44" t="s">
        <v>1546</v>
      </c>
      <c r="B1008" s="44" t="s">
        <v>1546</v>
      </c>
    </row>
    <row r="1009" spans="1:2" x14ac:dyDescent="0.25">
      <c r="A1009" s="44" t="s">
        <v>1627</v>
      </c>
      <c r="B1009" s="44" t="s">
        <v>1627</v>
      </c>
    </row>
    <row r="1010" spans="1:2" x14ac:dyDescent="0.25">
      <c r="A1010" s="44" t="s">
        <v>1558</v>
      </c>
      <c r="B1010" s="44" t="s">
        <v>1558</v>
      </c>
    </row>
    <row r="1011" spans="1:2" x14ac:dyDescent="0.25">
      <c r="A1011" s="44" t="s">
        <v>1611</v>
      </c>
      <c r="B1011" s="44" t="s">
        <v>1611</v>
      </c>
    </row>
    <row r="1012" spans="1:2" x14ac:dyDescent="0.25">
      <c r="A1012" s="44" t="s">
        <v>1573</v>
      </c>
      <c r="B1012" s="44" t="s">
        <v>1573</v>
      </c>
    </row>
    <row r="1013" spans="1:2" x14ac:dyDescent="0.25">
      <c r="A1013" s="44" t="s">
        <v>1539</v>
      </c>
      <c r="B1013" s="44" t="s">
        <v>1539</v>
      </c>
    </row>
    <row r="1014" spans="1:2" x14ac:dyDescent="0.25">
      <c r="A1014" s="44" t="s">
        <v>1561</v>
      </c>
      <c r="B1014" s="44" t="s">
        <v>1561</v>
      </c>
    </row>
    <row r="1015" spans="1:2" x14ac:dyDescent="0.25">
      <c r="A1015" s="44" t="s">
        <v>1608</v>
      </c>
      <c r="B1015" s="44" t="s">
        <v>1608</v>
      </c>
    </row>
    <row r="1016" spans="1:2" x14ac:dyDescent="0.25">
      <c r="A1016" s="44" t="s">
        <v>1526</v>
      </c>
      <c r="B1016" s="44" t="s">
        <v>1526</v>
      </c>
    </row>
    <row r="1017" spans="1:2" x14ac:dyDescent="0.25">
      <c r="A1017" s="44" t="s">
        <v>1544</v>
      </c>
      <c r="B1017" s="44" t="s">
        <v>1544</v>
      </c>
    </row>
    <row r="1018" spans="1:2" x14ac:dyDescent="0.25">
      <c r="A1018" s="44" t="s">
        <v>1591</v>
      </c>
      <c r="B1018" s="44" t="s">
        <v>1591</v>
      </c>
    </row>
    <row r="1019" spans="1:2" x14ac:dyDescent="0.25">
      <c r="A1019" s="44" t="s">
        <v>1529</v>
      </c>
      <c r="B1019" s="44" t="s">
        <v>1529</v>
      </c>
    </row>
    <row r="1020" spans="1:2" x14ac:dyDescent="0.25">
      <c r="A1020" s="44" t="s">
        <v>1699</v>
      </c>
      <c r="B1020" s="44" t="s">
        <v>1699</v>
      </c>
    </row>
    <row r="1021" spans="1:2" x14ac:dyDescent="0.25">
      <c r="A1021" s="44" t="s">
        <v>1531</v>
      </c>
      <c r="B1021" s="44" t="s">
        <v>1531</v>
      </c>
    </row>
    <row r="1022" spans="1:2" x14ac:dyDescent="0.25">
      <c r="A1022" s="44" t="s">
        <v>1615</v>
      </c>
      <c r="B1022" s="44" t="s">
        <v>1615</v>
      </c>
    </row>
    <row r="1023" spans="1:2" x14ac:dyDescent="0.25">
      <c r="A1023" s="44" t="s">
        <v>1534</v>
      </c>
      <c r="B1023" s="44" t="s">
        <v>1534</v>
      </c>
    </row>
    <row r="1024" spans="1:2" x14ac:dyDescent="0.25">
      <c r="A1024" s="44" t="s">
        <v>1553</v>
      </c>
      <c r="B1024" s="44" t="s">
        <v>1553</v>
      </c>
    </row>
    <row r="1025" spans="1:2" x14ac:dyDescent="0.25">
      <c r="A1025" s="44" t="s">
        <v>1596</v>
      </c>
      <c r="B1025" s="44" t="s">
        <v>1596</v>
      </c>
    </row>
    <row r="1026" spans="1:2" x14ac:dyDescent="0.25">
      <c r="A1026" s="44" t="s">
        <v>1524</v>
      </c>
      <c r="B1026" s="44" t="s">
        <v>1524</v>
      </c>
    </row>
    <row r="1027" spans="1:2" x14ac:dyDescent="0.25">
      <c r="A1027" s="44" t="s">
        <v>1562</v>
      </c>
      <c r="B1027" s="44" t="s">
        <v>1562</v>
      </c>
    </row>
    <row r="1028" spans="1:2" x14ac:dyDescent="0.25">
      <c r="A1028" s="44" t="s">
        <v>1550</v>
      </c>
      <c r="B1028" s="44" t="s">
        <v>1550</v>
      </c>
    </row>
    <row r="1029" spans="1:2" x14ac:dyDescent="0.25">
      <c r="A1029" s="44" t="s">
        <v>1535</v>
      </c>
      <c r="B1029" s="44" t="s">
        <v>1535</v>
      </c>
    </row>
    <row r="1030" spans="1:2" x14ac:dyDescent="0.25">
      <c r="A1030" s="44" t="s">
        <v>1655</v>
      </c>
      <c r="B1030" s="44" t="s">
        <v>1655</v>
      </c>
    </row>
    <row r="1031" spans="1:2" x14ac:dyDescent="0.25">
      <c r="A1031" s="44" t="s">
        <v>1653</v>
      </c>
      <c r="B1031" s="44" t="s">
        <v>1653</v>
      </c>
    </row>
    <row r="1032" spans="1:2" x14ac:dyDescent="0.25">
      <c r="A1032" s="44" t="s">
        <v>1551</v>
      </c>
      <c r="B1032" s="44" t="s">
        <v>1551</v>
      </c>
    </row>
    <row r="1033" spans="1:2" x14ac:dyDescent="0.25">
      <c r="A1033" s="44" t="s">
        <v>1588</v>
      </c>
      <c r="B1033" s="44" t="s">
        <v>1588</v>
      </c>
    </row>
    <row r="1034" spans="1:2" x14ac:dyDescent="0.25">
      <c r="A1034" s="44" t="s">
        <v>1527</v>
      </c>
      <c r="B1034" s="44" t="s">
        <v>1527</v>
      </c>
    </row>
    <row r="1035" spans="1:2" x14ac:dyDescent="0.25">
      <c r="A1035" s="44" t="s">
        <v>1525</v>
      </c>
      <c r="B1035" s="44" t="s">
        <v>1525</v>
      </c>
    </row>
    <row r="1036" spans="1:2" x14ac:dyDescent="0.25">
      <c r="A1036" s="44" t="s">
        <v>1522</v>
      </c>
      <c r="B1036" s="44" t="s">
        <v>1522</v>
      </c>
    </row>
    <row r="1037" spans="1:2" x14ac:dyDescent="0.25">
      <c r="A1037" s="44" t="s">
        <v>1607</v>
      </c>
      <c r="B1037" s="44" t="s">
        <v>1607</v>
      </c>
    </row>
    <row r="1038" spans="1:2" x14ac:dyDescent="0.25">
      <c r="A1038" s="44" t="s">
        <v>1571</v>
      </c>
      <c r="B1038" s="44" t="s">
        <v>1571</v>
      </c>
    </row>
    <row r="1039" spans="1:2" x14ac:dyDescent="0.25">
      <c r="A1039" s="44" t="s">
        <v>1566</v>
      </c>
      <c r="B1039" s="44" t="s">
        <v>1566</v>
      </c>
    </row>
    <row r="1040" spans="1:2" x14ac:dyDescent="0.25">
      <c r="A1040" s="44" t="s">
        <v>1605</v>
      </c>
      <c r="B1040" s="44" t="s">
        <v>1605</v>
      </c>
    </row>
    <row r="1041" spans="1:2" x14ac:dyDescent="0.25">
      <c r="A1041" s="44" t="s">
        <v>1569</v>
      </c>
      <c r="B1041" s="44" t="s">
        <v>1569</v>
      </c>
    </row>
    <row r="1042" spans="1:2" x14ac:dyDescent="0.25">
      <c r="A1042" s="44" t="s">
        <v>1635</v>
      </c>
      <c r="B1042" s="44" t="s">
        <v>1635</v>
      </c>
    </row>
    <row r="1043" spans="1:2" x14ac:dyDescent="0.25">
      <c r="A1043" s="44" t="s">
        <v>1536</v>
      </c>
      <c r="B1043" s="44" t="s">
        <v>1536</v>
      </c>
    </row>
    <row r="1044" spans="1:2" x14ac:dyDescent="0.25">
      <c r="A1044" s="44" t="s">
        <v>1564</v>
      </c>
      <c r="B1044" s="44" t="s">
        <v>1564</v>
      </c>
    </row>
    <row r="1045" spans="1:2" x14ac:dyDescent="0.25">
      <c r="A1045" s="44" t="s">
        <v>1620</v>
      </c>
      <c r="B1045" s="44" t="s">
        <v>1620</v>
      </c>
    </row>
    <row r="1046" spans="1:2" x14ac:dyDescent="0.25">
      <c r="A1046" s="44" t="s">
        <v>1681</v>
      </c>
      <c r="B1046" s="44" t="s">
        <v>1681</v>
      </c>
    </row>
    <row r="1047" spans="1:2" x14ac:dyDescent="0.25">
      <c r="A1047" s="44" t="s">
        <v>1602</v>
      </c>
      <c r="B1047" s="44" t="s">
        <v>1602</v>
      </c>
    </row>
    <row r="1048" spans="1:2" x14ac:dyDescent="0.25">
      <c r="A1048" s="44" t="s">
        <v>1599</v>
      </c>
      <c r="B1048" s="44" t="s">
        <v>1599</v>
      </c>
    </row>
    <row r="1049" spans="1:2" x14ac:dyDescent="0.25">
      <c r="A1049" s="44" t="s">
        <v>1683</v>
      </c>
      <c r="B1049" s="44" t="s">
        <v>1683</v>
      </c>
    </row>
    <row r="1050" spans="1:2" x14ac:dyDescent="0.25">
      <c r="A1050" s="44" t="s">
        <v>1733</v>
      </c>
      <c r="B1050" s="44" t="s">
        <v>1733</v>
      </c>
    </row>
    <row r="1051" spans="1:2" x14ac:dyDescent="0.25">
      <c r="A1051" s="44" t="s">
        <v>1568</v>
      </c>
      <c r="B1051" s="44" t="s">
        <v>1568</v>
      </c>
    </row>
    <row r="1052" spans="1:2" x14ac:dyDescent="0.25">
      <c r="A1052" s="44" t="s">
        <v>1674</v>
      </c>
      <c r="B1052" s="44" t="s">
        <v>1674</v>
      </c>
    </row>
    <row r="1053" spans="1:2" x14ac:dyDescent="0.25">
      <c r="A1053" s="44" t="s">
        <v>1584</v>
      </c>
      <c r="B1053" s="44" t="s">
        <v>1584</v>
      </c>
    </row>
    <row r="1054" spans="1:2" x14ac:dyDescent="0.25">
      <c r="A1054" s="44" t="s">
        <v>1684</v>
      </c>
      <c r="B1054" s="44" t="s">
        <v>1684</v>
      </c>
    </row>
    <row r="1055" spans="1:2" x14ac:dyDescent="0.25">
      <c r="A1055" s="44" t="s">
        <v>1580</v>
      </c>
      <c r="B1055" s="44" t="s">
        <v>1580</v>
      </c>
    </row>
    <row r="1056" spans="1:2" x14ac:dyDescent="0.25">
      <c r="A1056" s="44" t="s">
        <v>1579</v>
      </c>
      <c r="B1056" s="44" t="s">
        <v>1579</v>
      </c>
    </row>
    <row r="1057" spans="1:2" x14ac:dyDescent="0.25">
      <c r="A1057" s="44" t="s">
        <v>1648</v>
      </c>
      <c r="B1057" s="44" t="s">
        <v>1648</v>
      </c>
    </row>
    <row r="1058" spans="1:2" x14ac:dyDescent="0.25">
      <c r="A1058" s="44" t="s">
        <v>1559</v>
      </c>
      <c r="B1058" s="44" t="s">
        <v>1559</v>
      </c>
    </row>
    <row r="1059" spans="1:2" x14ac:dyDescent="0.25">
      <c r="A1059" s="44" t="s">
        <v>1538</v>
      </c>
      <c r="B1059" s="44" t="s">
        <v>1538</v>
      </c>
    </row>
    <row r="1060" spans="1:2" x14ac:dyDescent="0.25">
      <c r="A1060" s="44" t="s">
        <v>1604</v>
      </c>
      <c r="B1060" s="44" t="s">
        <v>1604</v>
      </c>
    </row>
    <row r="1061" spans="1:2" x14ac:dyDescent="0.25">
      <c r="A1061" s="44" t="s">
        <v>1563</v>
      </c>
      <c r="B1061" s="44" t="s">
        <v>1563</v>
      </c>
    </row>
    <row r="1062" spans="1:2" x14ac:dyDescent="0.25">
      <c r="A1062" s="44" t="s">
        <v>1601</v>
      </c>
      <c r="B1062" s="44" t="s">
        <v>1601</v>
      </c>
    </row>
    <row r="1063" spans="1:2" x14ac:dyDescent="0.25">
      <c r="A1063" s="44" t="s">
        <v>1589</v>
      </c>
      <c r="B1063" s="44" t="s">
        <v>1589</v>
      </c>
    </row>
    <row r="1064" spans="1:2" x14ac:dyDescent="0.25">
      <c r="A1064" s="44" t="s">
        <v>1971</v>
      </c>
      <c r="B1064" s="44" t="s">
        <v>1971</v>
      </c>
    </row>
    <row r="1065" spans="1:2" x14ac:dyDescent="0.25">
      <c r="A1065" s="44" t="s">
        <v>4213</v>
      </c>
      <c r="B1065" s="44" t="s">
        <v>4213</v>
      </c>
    </row>
    <row r="1066" spans="1:2" x14ac:dyDescent="0.25">
      <c r="A1066" s="44" t="s">
        <v>3832</v>
      </c>
      <c r="B1066" s="44" t="s">
        <v>3832</v>
      </c>
    </row>
    <row r="1067" spans="1:2" x14ac:dyDescent="0.25">
      <c r="A1067" s="44" t="s">
        <v>3835</v>
      </c>
      <c r="B1067" s="44" t="s">
        <v>3835</v>
      </c>
    </row>
    <row r="1068" spans="1:2" x14ac:dyDescent="0.25">
      <c r="A1068" s="44" t="s">
        <v>3834</v>
      </c>
      <c r="B1068" s="44" t="s">
        <v>3834</v>
      </c>
    </row>
    <row r="1069" spans="1:2" x14ac:dyDescent="0.25">
      <c r="A1069" s="44" t="s">
        <v>3836</v>
      </c>
      <c r="B1069" s="44" t="s">
        <v>3836</v>
      </c>
    </row>
    <row r="1070" spans="1:2" x14ac:dyDescent="0.2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4" x14ac:dyDescent="0.25"/>
  <cols>
    <col min="3" max="3" width="12.90625" bestFit="1" customWidth="1"/>
    <col min="6" max="6" width="9" style="28"/>
    <col min="8" max="8" width="12.90625" bestFit="1" customWidth="1"/>
  </cols>
  <sheetData>
    <row r="1" spans="1:50" s="29" customFormat="1" ht="13.5" x14ac:dyDescent="0.15">
      <c r="A1" s="29" t="s">
        <v>1221</v>
      </c>
      <c r="B1" s="29" t="s">
        <v>1222</v>
      </c>
      <c r="C1" s="29" t="s">
        <v>1223</v>
      </c>
      <c r="D1" s="29" t="s">
        <v>1224</v>
      </c>
      <c r="E1" s="29" t="s">
        <v>1225</v>
      </c>
      <c r="F1" s="28" t="s">
        <v>1226</v>
      </c>
      <c r="G1" s="29" t="s">
        <v>1456</v>
      </c>
      <c r="I1" s="17" t="s">
        <v>3717</v>
      </c>
      <c r="J1" s="17" t="s">
        <v>3718</v>
      </c>
    </row>
    <row r="2" spans="1:50" x14ac:dyDescent="0.2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2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2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2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2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2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2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2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2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2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2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2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2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2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2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2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2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2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2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2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2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2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2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2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2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2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2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2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2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2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2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2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2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2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2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2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2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2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2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2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2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2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2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2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2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2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2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2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2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2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2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2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2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2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2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2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2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2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2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2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2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2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2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2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2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2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2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2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2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2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2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2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2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2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2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2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2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2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2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2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2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2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2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2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2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2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2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2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2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2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2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2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2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2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2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2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2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2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2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2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2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2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2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2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2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2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2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2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2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2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2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2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2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2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2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2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2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2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2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2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2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2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2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2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2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2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2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2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2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2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2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2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2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2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2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2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2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2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2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2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2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2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2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2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2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2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2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2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2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2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2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2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2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2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2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2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2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2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2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2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2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2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2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2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2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2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2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2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2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2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2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2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2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2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2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2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2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2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2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2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2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2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2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2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2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2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2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2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2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2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2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2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2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2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2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2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2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2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2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2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2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2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2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2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2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2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2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2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2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2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2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2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2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2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2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2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2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2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2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2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2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2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2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2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2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2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2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2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2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2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2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2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2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2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2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2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2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2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2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2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2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2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2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2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2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2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2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2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2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2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2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2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2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2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2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2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2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2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2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2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2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2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2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2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2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2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2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2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2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2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2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2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2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2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2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2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2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2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2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2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2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2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2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2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2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2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2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2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2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2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2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2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2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2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2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2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2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2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2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2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2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2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2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2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2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2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2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2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2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2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2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2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2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2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2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2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2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2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2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2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2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2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2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2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2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2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2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2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2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2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2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2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2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2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2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2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2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2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2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2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2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2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2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2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2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2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2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2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2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2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2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2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2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2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2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2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2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2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2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2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2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2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2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2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2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2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2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2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2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2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2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2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2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2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2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2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2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2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2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2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2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2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2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2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2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2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2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2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2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2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2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2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2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2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2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2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2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2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2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2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2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2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2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2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2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2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2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2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2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2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2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2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2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2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2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2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2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2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2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2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2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2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2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2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2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2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2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2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2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2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2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2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2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2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2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2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2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2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2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2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2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2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2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2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2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2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2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2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2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2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2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2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2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2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2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2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2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2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2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2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2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2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2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2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2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2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2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2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2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2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2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2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2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2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2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2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2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2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2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2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2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2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2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2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2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2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2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2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2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2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2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2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2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2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2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2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2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2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2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2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2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2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2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2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2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2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2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2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2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2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2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2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2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2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2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2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2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2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2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2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2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2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2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2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2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2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2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2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2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2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2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2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2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2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2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2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2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2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2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2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2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2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2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2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2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2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2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2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2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2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2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2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2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2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2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2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2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2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2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2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2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2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2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2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2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2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2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2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2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2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2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2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2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2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2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2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2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2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2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2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2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2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2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2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2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2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2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2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2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2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2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2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2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2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2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2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2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2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2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2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2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2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2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2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2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2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2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2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2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2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2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2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2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2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2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2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2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2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2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2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2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2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2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2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2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2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2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2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2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2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2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2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2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2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2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2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2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2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2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2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2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2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2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2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2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2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2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2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2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2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2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2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2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2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2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2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2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2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2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2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2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2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2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2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2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2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2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2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2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2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2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2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2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2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2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2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2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2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2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2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2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2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2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2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2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2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2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2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2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2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2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2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2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2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2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2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2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2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2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2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2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2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2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2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2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2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2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2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2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2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2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2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2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2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2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2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2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2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2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2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2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2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2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2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2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2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2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2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2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2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2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2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2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2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2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2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2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2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2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2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2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2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2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2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2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2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2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2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2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2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2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2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2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2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2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2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2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2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2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2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2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2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2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2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2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2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2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2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2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2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2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2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2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2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2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2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2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2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2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2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2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2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2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2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2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2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2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2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2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2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2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2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2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2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2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2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2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2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2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2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2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2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2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2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2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2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2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2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2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2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2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2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2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2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2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2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2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2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2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2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2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2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2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2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2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2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2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2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2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2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2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2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2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2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2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2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2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2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2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2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2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2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2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2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2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2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2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2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2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2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2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2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2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2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2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2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2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2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2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2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2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2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2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2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2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2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2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2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2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2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2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2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2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2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2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2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2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2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2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2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2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2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2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2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2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2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2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2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2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2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2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2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2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2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2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2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2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2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2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2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2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2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2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2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2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2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2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2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2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2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2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2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2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2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2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2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2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2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2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2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2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2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2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2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2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2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2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2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2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2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2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2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2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2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2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2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2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2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2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2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2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2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2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2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2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2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2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2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2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2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2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2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2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2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2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2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2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2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2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2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2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2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2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2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2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2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2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2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2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2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2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2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2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2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2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2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2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2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2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2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2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4" x14ac:dyDescent="0.25"/>
  <cols>
    <col min="2" max="2" width="13.90625" style="30" bestFit="1" customWidth="1"/>
    <col min="3" max="3" width="17.08984375" bestFit="1" customWidth="1"/>
    <col min="4" max="4" width="18.36328125" bestFit="1" customWidth="1"/>
    <col min="5" max="5" width="18.36328125" style="30" customWidth="1"/>
    <col min="6" max="6" width="12.08984375" style="30" customWidth="1"/>
    <col min="7" max="7" width="1.90625" style="30" customWidth="1"/>
    <col min="8" max="8" width="12.90625" style="30" bestFit="1" customWidth="1"/>
    <col min="9" max="9" width="12.90625" bestFit="1" customWidth="1"/>
    <col min="11" max="11" width="10.453125" style="30" bestFit="1" customWidth="1"/>
    <col min="12" max="12" width="68.08984375" bestFit="1" customWidth="1"/>
  </cols>
  <sheetData>
    <row r="2" spans="1:12" ht="13.5"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ht="13.5"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ht="13.5"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4" x14ac:dyDescent="0.25"/>
  <cols>
    <col min="3" max="3" width="9.08984375" customWidth="1"/>
    <col min="6" max="6" width="18.36328125" bestFit="1" customWidth="1"/>
    <col min="10" max="11" width="10.453125" bestFit="1" customWidth="1"/>
  </cols>
  <sheetData>
    <row r="1" spans="2:11" s="30" customFormat="1" ht="13.5" x14ac:dyDescent="0.15">
      <c r="B1" s="30" t="s">
        <v>1325</v>
      </c>
      <c r="C1" s="30" t="s">
        <v>1324</v>
      </c>
      <c r="D1" s="30" t="s">
        <v>1300</v>
      </c>
      <c r="E1" s="30" t="s">
        <v>1301</v>
      </c>
      <c r="F1" s="30" t="s">
        <v>1747</v>
      </c>
    </row>
    <row r="2" spans="2:11" s="30" customFormat="1" ht="13.5"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t="13.5"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2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2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2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2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t="13.5"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t="13.5"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2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2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t="13.5"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2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2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t="13.5"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t="13.5"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t="13.5"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t="13.5"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t="13.5"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2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2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t="13.5"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t="13.5"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2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2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2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2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t="13.5"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t="13.5"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t="13.5"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t="13.5"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t="13.5"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t="13.5"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t="13.5"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2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t="13.5"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t="13.5"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2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2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2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2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t="13.5"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t="13.5"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t="13.5"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2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2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2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2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2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t="13.5"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t="13.5"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2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2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2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2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2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t="13.5"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t="13.5"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2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2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2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2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2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t="13.5"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t="13.5"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2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2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2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t="13.5"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2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t="13.5"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t="13.5"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t="13.5"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t="13.5"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t="13.5"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2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2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t="13.5"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t="13.5"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2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2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2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2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2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t="13.5"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t="13.5"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2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2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2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2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2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t="13.5"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t="13.5"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t="13.5"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t="13.5"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2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2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2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t="13.5"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t="13.5"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2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2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2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2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2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t="13.5"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t="13.5"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2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2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2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2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2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t="13.5"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t="13.5"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2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2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2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2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2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t="13.5"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t="13.5"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t="13.5"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2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2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2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2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t="13.5"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t="13.5"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2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2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2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t="13.5"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t="13.5"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t="13.5"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t="13.5"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2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2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2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2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2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t="13.5"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t="13.5"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2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2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t="13.5"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t="13.5"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t="13.5"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t="13.5"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t="13.5"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t="13.5"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t="13.5"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t="13.5"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t="13.5"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t="13.5"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t="13.5"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t="13.5"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t="13.5"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t="13.5"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t="13.5"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t="13.5"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t="13.5"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t="13.5"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t="13.5"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t="13.5" hidden="1" x14ac:dyDescent="0.15">
      <c r="J164" s="1">
        <f t="shared" si="2"/>
        <v>42898</v>
      </c>
      <c r="K164" s="30">
        <f ca="1">SUMIF(Stock!A:A,'PnL perstock'!J164,Stock!O:O)</f>
        <v>434600</v>
      </c>
    </row>
    <row r="165" spans="2:11" ht="13.5" hidden="1" x14ac:dyDescent="0.15">
      <c r="J165" s="1">
        <f t="shared" si="2"/>
        <v>42899</v>
      </c>
      <c r="K165" s="30">
        <f ca="1">SUMIF(Stock!A:A,'PnL perstock'!J165,Stock!O:O)</f>
        <v>407692</v>
      </c>
    </row>
    <row r="166" spans="2:11" ht="13.5" hidden="1" x14ac:dyDescent="0.15">
      <c r="J166" s="1">
        <f t="shared" si="2"/>
        <v>42900</v>
      </c>
      <c r="K166" s="30">
        <f ca="1">SUMIF(Stock!A:A,'PnL perstock'!J166,Stock!O:O)</f>
        <v>323636</v>
      </c>
    </row>
    <row r="167" spans="2:11" ht="13.5" hidden="1" x14ac:dyDescent="0.15">
      <c r="J167" s="1">
        <f t="shared" si="2"/>
        <v>42901</v>
      </c>
      <c r="K167" s="30">
        <f ca="1">SUMIF(Stock!A:A,'PnL perstock'!J167,Stock!O:O)</f>
        <v>27700</v>
      </c>
    </row>
    <row r="168" spans="2:11" ht="13.5" hidden="1" x14ac:dyDescent="0.15">
      <c r="J168" s="1">
        <f t="shared" si="2"/>
        <v>42902</v>
      </c>
      <c r="K168" s="30">
        <f ca="1">SUMIF(Stock!A:A,'PnL perstock'!J168,Stock!O:O)</f>
        <v>0</v>
      </c>
    </row>
    <row r="169" spans="2:11" ht="13.5" hidden="1" x14ac:dyDescent="0.15">
      <c r="J169" s="1">
        <f t="shared" si="2"/>
        <v>42903</v>
      </c>
      <c r="K169" s="30">
        <f ca="1">SUMIF(Stock!A:A,'PnL perstock'!J169,Stock!O:O)</f>
        <v>0</v>
      </c>
    </row>
    <row r="170" spans="2:11" ht="13.5" hidden="1" x14ac:dyDescent="0.15">
      <c r="J170" s="1">
        <f t="shared" si="2"/>
        <v>42904</v>
      </c>
      <c r="K170" s="30">
        <f ca="1">SUMIF(Stock!A:A,'PnL perstock'!J170,Stock!O:O)</f>
        <v>0</v>
      </c>
    </row>
    <row r="171" spans="2:11" ht="13.5" hidden="1" x14ac:dyDescent="0.15">
      <c r="J171" s="1">
        <f t="shared" si="2"/>
        <v>42905</v>
      </c>
      <c r="K171" s="30">
        <f ca="1">SUMIF(Stock!A:A,'PnL perstock'!J171,Stock!O:O)</f>
        <v>268974</v>
      </c>
    </row>
    <row r="172" spans="2:11" ht="13.5" hidden="1" x14ac:dyDescent="0.15">
      <c r="J172" s="1">
        <f t="shared" si="2"/>
        <v>42906</v>
      </c>
      <c r="K172" s="30">
        <f ca="1">SUMIF(Stock!A:A,'PnL perstock'!J172,Stock!O:O)</f>
        <v>519069</v>
      </c>
    </row>
    <row r="173" spans="2:11" ht="13.5" hidden="1" x14ac:dyDescent="0.15">
      <c r="J173" s="1">
        <f t="shared" si="2"/>
        <v>42907</v>
      </c>
      <c r="K173" s="30">
        <f ca="1">SUMIF(Stock!A:A,'PnL perstock'!J173,Stock!O:O)</f>
        <v>675735</v>
      </c>
    </row>
    <row r="174" spans="2:11" ht="13.5" hidden="1" x14ac:dyDescent="0.15">
      <c r="J174" s="1">
        <f t="shared" si="2"/>
        <v>42908</v>
      </c>
      <c r="K174" s="30">
        <f ca="1">SUMIF(Stock!A:A,'PnL perstock'!J174,Stock!O:O)</f>
        <v>296364</v>
      </c>
    </row>
    <row r="175" spans="2:11" ht="13.5" hidden="1" x14ac:dyDescent="0.15">
      <c r="J175" s="1">
        <f t="shared" si="2"/>
        <v>42909</v>
      </c>
      <c r="K175" s="30">
        <f ca="1">SUMIF(Stock!A:A,'PnL perstock'!J175,Stock!O:O)</f>
        <v>585630</v>
      </c>
    </row>
    <row r="176" spans="2:11" ht="13.5" hidden="1" x14ac:dyDescent="0.15">
      <c r="J176" s="1">
        <f t="shared" si="2"/>
        <v>42910</v>
      </c>
      <c r="K176" s="30">
        <f ca="1">SUMIF(Stock!A:A,'PnL perstock'!J176,Stock!O:O)</f>
        <v>0</v>
      </c>
    </row>
    <row r="177" spans="10:11" ht="13.5" hidden="1" x14ac:dyDescent="0.15">
      <c r="J177" s="1">
        <f t="shared" si="2"/>
        <v>42911</v>
      </c>
      <c r="K177" s="30">
        <f ca="1">SUMIF(Stock!A:A,'PnL perstock'!J177,Stock!O:O)</f>
        <v>0</v>
      </c>
    </row>
    <row r="178" spans="10:11" ht="13.5" hidden="1" x14ac:dyDescent="0.15">
      <c r="J178" s="1">
        <f t="shared" si="2"/>
        <v>42912</v>
      </c>
      <c r="K178" s="30">
        <f ca="1">SUMIF(Stock!A:A,'PnL perstock'!J178,Stock!O:O)</f>
        <v>0</v>
      </c>
    </row>
    <row r="179" spans="10:11" ht="13.5" hidden="1" x14ac:dyDescent="0.15">
      <c r="J179" s="1">
        <f t="shared" si="2"/>
        <v>42913</v>
      </c>
      <c r="K179" s="30">
        <f ca="1">SUMIF(Stock!A:A,'PnL perstock'!J179,Stock!O:O)</f>
        <v>0</v>
      </c>
    </row>
    <row r="180" spans="10:11" ht="13.5" hidden="1" x14ac:dyDescent="0.15">
      <c r="J180" s="1">
        <f t="shared" si="2"/>
        <v>42914</v>
      </c>
      <c r="K180" s="30">
        <f ca="1">SUMIF(Stock!A:A,'PnL perstock'!J180,Stock!O:O)</f>
        <v>825162.7</v>
      </c>
    </row>
    <row r="181" spans="10:11" ht="13.5" hidden="1" x14ac:dyDescent="0.15">
      <c r="J181" s="1">
        <f t="shared" si="2"/>
        <v>42915</v>
      </c>
      <c r="K181" s="30">
        <f ca="1">SUMIF(Stock!A:A,'PnL perstock'!J181,Stock!O:O)</f>
        <v>0</v>
      </c>
    </row>
    <row r="182" spans="10:11" ht="13.5" hidden="1" x14ac:dyDescent="0.15">
      <c r="J182" s="1">
        <f t="shared" si="2"/>
        <v>42916</v>
      </c>
      <c r="K182" s="30">
        <f ca="1">SUMIF(Stock!A:A,'PnL perstock'!J182,Stock!O:O)</f>
        <v>389733</v>
      </c>
    </row>
    <row r="183" spans="10:11" ht="13.5" hidden="1" x14ac:dyDescent="0.15">
      <c r="J183" s="1">
        <f t="shared" si="2"/>
        <v>42917</v>
      </c>
      <c r="K183" s="30">
        <f ca="1">SUMIF(Stock!A:A,'PnL perstock'!J183,Stock!O:O)</f>
        <v>0</v>
      </c>
    </row>
    <row r="184" spans="10:11" ht="13.5" hidden="1" x14ac:dyDescent="0.15">
      <c r="J184" s="1">
        <f t="shared" si="2"/>
        <v>42918</v>
      </c>
      <c r="K184" s="30">
        <f ca="1">SUMIF(Stock!A:A,'PnL perstock'!J184,Stock!O:O)</f>
        <v>0</v>
      </c>
    </row>
    <row r="185" spans="10:11" ht="13.5" hidden="1" x14ac:dyDescent="0.15">
      <c r="J185" s="1">
        <f t="shared" si="2"/>
        <v>42919</v>
      </c>
      <c r="K185" s="30">
        <f ca="1">SUMIF(Stock!A:A,'PnL perstock'!J185,Stock!O:O)</f>
        <v>0</v>
      </c>
    </row>
    <row r="186" spans="10:11" ht="13.5" hidden="1" x14ac:dyDescent="0.15">
      <c r="J186" s="1">
        <f t="shared" si="2"/>
        <v>42920</v>
      </c>
      <c r="K186" s="30">
        <f ca="1">SUMIF(Stock!A:A,'PnL perstock'!J186,Stock!O:O)</f>
        <v>715792.8</v>
      </c>
    </row>
    <row r="187" spans="10:11" ht="13.5" hidden="1" x14ac:dyDescent="0.15">
      <c r="J187" s="1">
        <f t="shared" si="2"/>
        <v>42921</v>
      </c>
      <c r="K187" s="30">
        <f ca="1">SUMIF(Stock!A:A,'PnL perstock'!J187,Stock!O:O)</f>
        <v>576646.44999999995</v>
      </c>
    </row>
    <row r="188" spans="10:11" ht="13.5" hidden="1" x14ac:dyDescent="0.15">
      <c r="J188" s="1">
        <f t="shared" si="2"/>
        <v>42922</v>
      </c>
      <c r="K188" s="30">
        <f ca="1">SUMIF(Stock!A:A,'PnL perstock'!J188,Stock!O:O)</f>
        <v>510298</v>
      </c>
    </row>
    <row r="189" spans="10:11" ht="13.5" hidden="1" x14ac:dyDescent="0.15">
      <c r="J189" s="1">
        <f t="shared" si="2"/>
        <v>42923</v>
      </c>
      <c r="K189" s="30">
        <f ca="1">SUMIF(Stock!A:A,'PnL perstock'!J189,Stock!O:O)</f>
        <v>1058740</v>
      </c>
    </row>
    <row r="190" spans="10:11" ht="13.5" hidden="1" x14ac:dyDescent="0.15">
      <c r="J190" s="1">
        <f t="shared" si="2"/>
        <v>42924</v>
      </c>
      <c r="K190" s="30">
        <f ca="1">SUMIF(Stock!A:A,'PnL perstock'!J190,Stock!O:O)</f>
        <v>0</v>
      </c>
    </row>
    <row r="191" spans="10:11" ht="13.5" hidden="1" x14ac:dyDescent="0.15">
      <c r="J191" s="1">
        <f t="shared" si="2"/>
        <v>42925</v>
      </c>
      <c r="K191" s="30">
        <f ca="1">SUMIF(Stock!A:A,'PnL perstock'!J191,Stock!O:O)</f>
        <v>0</v>
      </c>
    </row>
    <row r="192" spans="10:11" ht="13.5" hidden="1" x14ac:dyDescent="0.15">
      <c r="J192" s="1">
        <f t="shared" si="2"/>
        <v>42926</v>
      </c>
      <c r="K192" s="30">
        <f ca="1">SUMIF(Stock!A:A,'PnL perstock'!J192,Stock!O:O)</f>
        <v>136121</v>
      </c>
    </row>
    <row r="193" spans="10:11" ht="13.5" hidden="1" x14ac:dyDescent="0.15">
      <c r="J193" s="1">
        <f t="shared" si="2"/>
        <v>42927</v>
      </c>
      <c r="K193" s="30">
        <f ca="1">SUMIF(Stock!A:A,'PnL perstock'!J193,Stock!O:O)</f>
        <v>1732918</v>
      </c>
    </row>
    <row r="194" spans="10:11" ht="13.5" hidden="1" x14ac:dyDescent="0.15">
      <c r="J194" s="1">
        <f t="shared" si="2"/>
        <v>42928</v>
      </c>
      <c r="K194" s="30">
        <f ca="1">SUMIF(Stock!A:A,'PnL perstock'!J194,Stock!O:O)</f>
        <v>1283059.2</v>
      </c>
    </row>
    <row r="195" spans="10:11" ht="13.5" hidden="1" x14ac:dyDescent="0.15">
      <c r="J195" s="1">
        <f t="shared" si="2"/>
        <v>42929</v>
      </c>
      <c r="K195" s="30">
        <f ca="1">SUMIF(Stock!A:A,'PnL perstock'!J195,Stock!O:O)</f>
        <v>1635250.4</v>
      </c>
    </row>
    <row r="196" spans="10:11" ht="13.5" hidden="1" x14ac:dyDescent="0.15">
      <c r="J196" s="1">
        <f t="shared" ref="J196:J206" si="3">+J195+1</f>
        <v>42930</v>
      </c>
      <c r="K196" s="30">
        <f ca="1">SUMIF(Stock!A:A,'PnL perstock'!J196,Stock!O:O)</f>
        <v>593448</v>
      </c>
    </row>
    <row r="197" spans="10:11" ht="13.5" hidden="1" x14ac:dyDescent="0.15">
      <c r="J197" s="1">
        <f t="shared" si="3"/>
        <v>42931</v>
      </c>
      <c r="K197" s="30">
        <f ca="1">SUMIF(Stock!A:A,'PnL perstock'!J197,Stock!O:O)</f>
        <v>0</v>
      </c>
    </row>
    <row r="198" spans="10:11" ht="13.5" hidden="1" x14ac:dyDescent="0.15">
      <c r="J198" s="1">
        <f t="shared" si="3"/>
        <v>42932</v>
      </c>
      <c r="K198" s="30">
        <f ca="1">SUMIF(Stock!A:A,'PnL perstock'!J198,Stock!O:O)</f>
        <v>0</v>
      </c>
    </row>
    <row r="199" spans="10:11" ht="13.5" hidden="1" x14ac:dyDescent="0.15">
      <c r="J199" s="1">
        <f t="shared" si="3"/>
        <v>42933</v>
      </c>
      <c r="K199" s="30">
        <f ca="1">SUMIF(Stock!A:A,'PnL perstock'!J199,Stock!O:O)</f>
        <v>1009035.6</v>
      </c>
    </row>
    <row r="200" spans="10:11" ht="13.5" hidden="1" x14ac:dyDescent="0.15">
      <c r="J200" s="1">
        <f t="shared" si="3"/>
        <v>42934</v>
      </c>
      <c r="K200" s="30">
        <f ca="1">SUMIF(Stock!A:A,'PnL perstock'!J200,Stock!O:O)</f>
        <v>1167370</v>
      </c>
    </row>
    <row r="201" spans="10:11" ht="13.5" hidden="1" x14ac:dyDescent="0.15">
      <c r="J201" s="1">
        <f t="shared" si="3"/>
        <v>42935</v>
      </c>
      <c r="K201" s="30">
        <f ca="1">SUMIF(Stock!A:A,'PnL perstock'!J201,Stock!O:O)</f>
        <v>56885</v>
      </c>
    </row>
    <row r="202" spans="10:11" ht="13.5" hidden="1" x14ac:dyDescent="0.15">
      <c r="J202" s="1">
        <f t="shared" si="3"/>
        <v>42936</v>
      </c>
      <c r="K202" s="30">
        <f ca="1">SUMIF(Stock!A:A,'PnL perstock'!J202,Stock!O:O)</f>
        <v>100276</v>
      </c>
    </row>
    <row r="203" spans="10:11" ht="13.5" hidden="1" x14ac:dyDescent="0.15">
      <c r="J203" s="1">
        <f t="shared" si="3"/>
        <v>42937</v>
      </c>
      <c r="K203" s="30">
        <f ca="1">SUMIF(Stock!A:A,'PnL perstock'!J203,Stock!O:O)</f>
        <v>111636</v>
      </c>
    </row>
    <row r="204" spans="10:11" ht="13.5" hidden="1" x14ac:dyDescent="0.15">
      <c r="J204" s="1">
        <f t="shared" si="3"/>
        <v>42938</v>
      </c>
      <c r="K204" s="30">
        <f ca="1">SUMIF(Stock!A:A,'PnL perstock'!J204,Stock!O:O)</f>
        <v>0</v>
      </c>
    </row>
    <row r="205" spans="10:11" ht="13.5" hidden="1" x14ac:dyDescent="0.15">
      <c r="J205" s="1">
        <f t="shared" si="3"/>
        <v>42939</v>
      </c>
      <c r="K205" s="30">
        <f ca="1">SUMIF(Stock!A:A,'PnL perstock'!J205,Stock!O:O)</f>
        <v>0</v>
      </c>
    </row>
    <row r="206" spans="10:11" ht="13.5" hidden="1" x14ac:dyDescent="0.15">
      <c r="J206" s="1">
        <f t="shared" si="3"/>
        <v>42940</v>
      </c>
      <c r="K206" s="30">
        <f ca="1">SUMIF(Stock!A:A,'PnL perstock'!J206,Stock!O:O)</f>
        <v>288875.59999999998</v>
      </c>
    </row>
    <row r="652" s="30" customFormat="1" x14ac:dyDescent="0.25"/>
    <row r="653" s="30" customFormat="1" x14ac:dyDescent="0.25"/>
    <row r="657" spans="2:2" x14ac:dyDescent="0.25">
      <c r="B657" t="s">
        <v>1613</v>
      </c>
    </row>
    <row r="659" spans="2:2" x14ac:dyDescent="0.25">
      <c r="B659" t="s">
        <v>1682</v>
      </c>
    </row>
    <row r="663" spans="2:2" x14ac:dyDescent="0.25">
      <c r="B663" t="s">
        <v>1680</v>
      </c>
    </row>
    <row r="664" spans="2:2" x14ac:dyDescent="0.25">
      <c r="B664" t="s">
        <v>1632</v>
      </c>
    </row>
    <row r="665" spans="2:2" x14ac:dyDescent="0.25">
      <c r="B665" t="s">
        <v>1725</v>
      </c>
    </row>
    <row r="667" spans="2:2" x14ac:dyDescent="0.25">
      <c r="B667" t="s">
        <v>1679</v>
      </c>
    </row>
    <row r="670" spans="2:2" x14ac:dyDescent="0.25">
      <c r="B670" t="s">
        <v>1668</v>
      </c>
    </row>
    <row r="671" spans="2:2" x14ac:dyDescent="0.25">
      <c r="B671" t="s">
        <v>1668</v>
      </c>
    </row>
    <row r="672" spans="2:2" x14ac:dyDescent="0.25">
      <c r="B672" t="s">
        <v>1593</v>
      </c>
    </row>
    <row r="674" spans="2:2" x14ac:dyDescent="0.25">
      <c r="B674" t="s">
        <v>1632</v>
      </c>
    </row>
    <row r="678" spans="2:2" x14ac:dyDescent="0.25">
      <c r="B678" t="s">
        <v>1679</v>
      </c>
    </row>
    <row r="684" spans="2:2" x14ac:dyDescent="0.25">
      <c r="B684" t="s">
        <v>1709</v>
      </c>
    </row>
    <row r="690" spans="2:2" x14ac:dyDescent="0.25">
      <c r="B690" t="s">
        <v>1554</v>
      </c>
    </row>
    <row r="694" spans="2:2" x14ac:dyDescent="0.25">
      <c r="B694" t="s">
        <v>1590</v>
      </c>
    </row>
    <row r="697" spans="2:2" x14ac:dyDescent="0.25">
      <c r="B697" t="s">
        <v>1658</v>
      </c>
    </row>
    <row r="698" spans="2:2" x14ac:dyDescent="0.25">
      <c r="B698" t="s">
        <v>1689</v>
      </c>
    </row>
    <row r="699" spans="2:2" x14ac:dyDescent="0.25">
      <c r="B699" t="s">
        <v>1659</v>
      </c>
    </row>
    <row r="700" spans="2:2" x14ac:dyDescent="0.25">
      <c r="B700" t="s">
        <v>1528</v>
      </c>
    </row>
    <row r="702" spans="2:2" x14ac:dyDescent="0.25">
      <c r="B702" t="s">
        <v>1654</v>
      </c>
    </row>
    <row r="703" spans="2:2" x14ac:dyDescent="0.25">
      <c r="B703" t="s">
        <v>1709</v>
      </c>
    </row>
    <row r="704" spans="2:2" x14ac:dyDescent="0.25">
      <c r="B704" t="s">
        <v>1722</v>
      </c>
    </row>
    <row r="706" spans="2:2" x14ac:dyDescent="0.25">
      <c r="B706" t="s">
        <v>1709</v>
      </c>
    </row>
    <row r="707" spans="2:2" x14ac:dyDescent="0.25">
      <c r="B707" t="s">
        <v>1654</v>
      </c>
    </row>
    <row r="708" spans="2:2" x14ac:dyDescent="0.25">
      <c r="B708" t="s">
        <v>1660</v>
      </c>
    </row>
    <row r="715" spans="2:2" x14ac:dyDescent="0.25">
      <c r="B715" t="s">
        <v>1682</v>
      </c>
    </row>
    <row r="716" spans="2:2" x14ac:dyDescent="0.25">
      <c r="B716" t="s">
        <v>1624</v>
      </c>
    </row>
    <row r="717" spans="2:2" x14ac:dyDescent="0.25">
      <c r="B717" t="s">
        <v>1616</v>
      </c>
    </row>
    <row r="718" spans="2:2" x14ac:dyDescent="0.25">
      <c r="B718" t="s">
        <v>1722</v>
      </c>
    </row>
    <row r="719" spans="2:2" x14ac:dyDescent="0.25">
      <c r="B719" t="s">
        <v>1625</v>
      </c>
    </row>
    <row r="720" spans="2:2" x14ac:dyDescent="0.25">
      <c r="B720" t="s">
        <v>1652</v>
      </c>
    </row>
    <row r="721" spans="2:2" x14ac:dyDescent="0.25">
      <c r="B721" t="s">
        <v>1549</v>
      </c>
    </row>
    <row r="722" spans="2:2" x14ac:dyDescent="0.25">
      <c r="B722" t="s">
        <v>1590</v>
      </c>
    </row>
    <row r="723" spans="2:2" x14ac:dyDescent="0.25">
      <c r="B723" t="s">
        <v>1610</v>
      </c>
    </row>
    <row r="724" spans="2:2" x14ac:dyDescent="0.25">
      <c r="B724" t="s">
        <v>1590</v>
      </c>
    </row>
    <row r="728" spans="2:2" x14ac:dyDescent="0.25">
      <c r="B728" t="s">
        <v>1709</v>
      </c>
    </row>
    <row r="737" spans="2:2" x14ac:dyDescent="0.25">
      <c r="B737" t="s">
        <v>1667</v>
      </c>
    </row>
    <row r="738" spans="2:2" x14ac:dyDescent="0.25">
      <c r="B738" t="s">
        <v>1643</v>
      </c>
    </row>
    <row r="739" spans="2:2" x14ac:dyDescent="0.25">
      <c r="B739" t="s">
        <v>1667</v>
      </c>
    </row>
    <row r="740" spans="2:2" x14ac:dyDescent="0.25">
      <c r="B740" t="s">
        <v>1667</v>
      </c>
    </row>
    <row r="741" spans="2:2" x14ac:dyDescent="0.25">
      <c r="B741" t="s">
        <v>1666</v>
      </c>
    </row>
    <row r="742" spans="2:2" x14ac:dyDescent="0.25">
      <c r="B742" t="s">
        <v>1682</v>
      </c>
    </row>
    <row r="743" spans="2:2" x14ac:dyDescent="0.25">
      <c r="B743" t="s">
        <v>1652</v>
      </c>
    </row>
    <row r="744" spans="2:2" x14ac:dyDescent="0.25">
      <c r="B744" t="s">
        <v>1549</v>
      </c>
    </row>
    <row r="747" spans="2:2" x14ac:dyDescent="0.25">
      <c r="B747" t="s">
        <v>1541</v>
      </c>
    </row>
    <row r="748" spans="2:2" x14ac:dyDescent="0.25">
      <c r="B748" t="s">
        <v>1707</v>
      </c>
    </row>
    <row r="749" spans="2:2" x14ac:dyDescent="0.25">
      <c r="B749" t="s">
        <v>1542</v>
      </c>
    </row>
    <row r="750" spans="2:2" x14ac:dyDescent="0.25">
      <c r="B750" t="s">
        <v>1663</v>
      </c>
    </row>
    <row r="751" spans="2:2" x14ac:dyDescent="0.25">
      <c r="B751" t="s">
        <v>1540</v>
      </c>
    </row>
    <row r="752" spans="2:2" x14ac:dyDescent="0.25">
      <c r="B752" t="s">
        <v>1618</v>
      </c>
    </row>
    <row r="753" spans="2:2" x14ac:dyDescent="0.25">
      <c r="B753" t="s">
        <v>1552</v>
      </c>
    </row>
    <row r="754" spans="2:2" x14ac:dyDescent="0.25">
      <c r="B754" t="s">
        <v>1634</v>
      </c>
    </row>
    <row r="755" spans="2:2" x14ac:dyDescent="0.25">
      <c r="B755" t="s">
        <v>1651</v>
      </c>
    </row>
    <row r="756" spans="2:2" x14ac:dyDescent="0.25">
      <c r="B756" t="s">
        <v>1717</v>
      </c>
    </row>
    <row r="757" spans="2:2" x14ac:dyDescent="0.25">
      <c r="B757" t="s">
        <v>1585</v>
      </c>
    </row>
    <row r="758" spans="2:2" x14ac:dyDescent="0.25">
      <c r="B758" t="s">
        <v>1628</v>
      </c>
    </row>
    <row r="759" spans="2:2" x14ac:dyDescent="0.25">
      <c r="B759" t="s">
        <v>1675</v>
      </c>
    </row>
    <row r="760" spans="2:2" x14ac:dyDescent="0.25">
      <c r="B760" t="s">
        <v>1542</v>
      </c>
    </row>
    <row r="761" spans="2:2" x14ac:dyDescent="0.25">
      <c r="B761" t="s">
        <v>1646</v>
      </c>
    </row>
    <row r="762" spans="2:2" x14ac:dyDescent="0.25">
      <c r="B762" t="s">
        <v>1679</v>
      </c>
    </row>
    <row r="763" spans="2:2" x14ac:dyDescent="0.25">
      <c r="B763" t="s">
        <v>1719</v>
      </c>
    </row>
    <row r="764" spans="2:2" x14ac:dyDescent="0.25">
      <c r="B764" t="s">
        <v>1639</v>
      </c>
    </row>
    <row r="765" spans="2:2" x14ac:dyDescent="0.25">
      <c r="B765" t="s">
        <v>1643</v>
      </c>
    </row>
    <row r="766" spans="2:2" x14ac:dyDescent="0.25">
      <c r="B766" t="s">
        <v>1665</v>
      </c>
    </row>
    <row r="767" spans="2:2" x14ac:dyDescent="0.25">
      <c r="B767" t="s">
        <v>1728</v>
      </c>
    </row>
    <row r="768" spans="2:2" x14ac:dyDescent="0.25">
      <c r="B768" t="s">
        <v>1707</v>
      </c>
    </row>
    <row r="769" spans="2:2" x14ac:dyDescent="0.25">
      <c r="B769" t="s">
        <v>1709</v>
      </c>
    </row>
    <row r="770" spans="2:2" x14ac:dyDescent="0.25">
      <c r="B770" t="s">
        <v>1714</v>
      </c>
    </row>
    <row r="771" spans="2:2" x14ac:dyDescent="0.25">
      <c r="B771" t="s">
        <v>1552</v>
      </c>
    </row>
    <row r="772" spans="2:2" x14ac:dyDescent="0.25">
      <c r="B772" t="s">
        <v>1552</v>
      </c>
    </row>
    <row r="773" spans="2:2" x14ac:dyDescent="0.25">
      <c r="B773" t="s">
        <v>1671</v>
      </c>
    </row>
    <row r="774" spans="2:2" x14ac:dyDescent="0.25">
      <c r="B774" t="s">
        <v>1552</v>
      </c>
    </row>
    <row r="775" spans="2:2" x14ac:dyDescent="0.25">
      <c r="B775" t="s">
        <v>1552</v>
      </c>
    </row>
    <row r="776" spans="2:2" x14ac:dyDescent="0.25">
      <c r="B776" t="s">
        <v>1552</v>
      </c>
    </row>
    <row r="777" spans="2:2" x14ac:dyDescent="0.25">
      <c r="B777" t="s">
        <v>1542</v>
      </c>
    </row>
    <row r="778" spans="2:2" x14ac:dyDescent="0.25">
      <c r="B778" t="s">
        <v>1707</v>
      </c>
    </row>
    <row r="779" spans="2:2" x14ac:dyDescent="0.25">
      <c r="B779" t="s">
        <v>1590</v>
      </c>
    </row>
    <row r="781" spans="2:2" x14ac:dyDescent="0.25">
      <c r="B781" t="s">
        <v>1682</v>
      </c>
    </row>
    <row r="784" spans="2:2" x14ac:dyDescent="0.25">
      <c r="B784" t="s">
        <v>1528</v>
      </c>
    </row>
    <row r="785" spans="2:2" x14ac:dyDescent="0.25">
      <c r="B785" t="s">
        <v>1552</v>
      </c>
    </row>
    <row r="788" spans="2:2" x14ac:dyDescent="0.25">
      <c r="B788" t="s">
        <v>1730</v>
      </c>
    </row>
    <row r="789" spans="2:2" x14ac:dyDescent="0.25">
      <c r="B789" t="s">
        <v>1690</v>
      </c>
    </row>
    <row r="790" spans="2:2" x14ac:dyDescent="0.25">
      <c r="B790" t="s">
        <v>1682</v>
      </c>
    </row>
    <row r="791" spans="2:2" x14ac:dyDescent="0.25">
      <c r="B791" t="s">
        <v>1552</v>
      </c>
    </row>
    <row r="792" spans="2:2" x14ac:dyDescent="0.25">
      <c r="B792" t="s">
        <v>1543</v>
      </c>
    </row>
    <row r="793" spans="2:2" x14ac:dyDescent="0.25">
      <c r="B793" t="s">
        <v>1606</v>
      </c>
    </row>
    <row r="794" spans="2:2" x14ac:dyDescent="0.25">
      <c r="B794" t="s">
        <v>1600</v>
      </c>
    </row>
    <row r="795" spans="2:2" x14ac:dyDescent="0.25">
      <c r="B795" t="s">
        <v>1632</v>
      </c>
    </row>
    <row r="796" spans="2:2" x14ac:dyDescent="0.25">
      <c r="B796" t="s">
        <v>1729</v>
      </c>
    </row>
    <row r="801" spans="2:2" x14ac:dyDescent="0.25">
      <c r="B801" t="s">
        <v>1567</v>
      </c>
    </row>
    <row r="802" spans="2:2" x14ac:dyDescent="0.25">
      <c r="B802" t="s">
        <v>1567</v>
      </c>
    </row>
    <row r="805" spans="2:2" x14ac:dyDescent="0.25">
      <c r="B805" t="s">
        <v>1595</v>
      </c>
    </row>
    <row r="806" spans="2:2" x14ac:dyDescent="0.25">
      <c r="B806" t="s">
        <v>1595</v>
      </c>
    </row>
    <row r="807" spans="2:2" x14ac:dyDescent="0.25">
      <c r="B807" t="s">
        <v>1631</v>
      </c>
    </row>
    <row r="808" spans="2:2" x14ac:dyDescent="0.25">
      <c r="B808" t="s">
        <v>1640</v>
      </c>
    </row>
    <row r="809" spans="2:2" x14ac:dyDescent="0.25">
      <c r="B809" t="s">
        <v>1697</v>
      </c>
    </row>
    <row r="810" spans="2:2" x14ac:dyDescent="0.25">
      <c r="B810" t="s">
        <v>1595</v>
      </c>
    </row>
    <row r="811" spans="2:2" x14ac:dyDescent="0.25">
      <c r="B811" t="s">
        <v>1595</v>
      </c>
    </row>
    <row r="812" spans="2:2" x14ac:dyDescent="0.25">
      <c r="B812" t="s">
        <v>1567</v>
      </c>
    </row>
    <row r="813" spans="2:2" x14ac:dyDescent="0.25">
      <c r="B813" t="s">
        <v>1716</v>
      </c>
    </row>
    <row r="814" spans="2:2" x14ac:dyDescent="0.25">
      <c r="B814" t="s">
        <v>1528</v>
      </c>
    </row>
    <row r="815" spans="2:2" x14ac:dyDescent="0.25">
      <c r="B815" t="s">
        <v>1567</v>
      </c>
    </row>
    <row r="816" spans="2:2" x14ac:dyDescent="0.25">
      <c r="B816" t="s">
        <v>1528</v>
      </c>
    </row>
    <row r="818" spans="2:2" x14ac:dyDescent="0.25">
      <c r="B818" t="s">
        <v>1554</v>
      </c>
    </row>
    <row r="819" spans="2:2" x14ac:dyDescent="0.25">
      <c r="B819" t="s">
        <v>1689</v>
      </c>
    </row>
    <row r="823" spans="2:2" x14ac:dyDescent="0.25">
      <c r="B823" t="s">
        <v>1554</v>
      </c>
    </row>
    <row r="824" spans="2:2" x14ac:dyDescent="0.25">
      <c r="B824" t="s">
        <v>1594</v>
      </c>
    </row>
    <row r="825" spans="2:2" x14ac:dyDescent="0.25">
      <c r="B825" t="s">
        <v>1541</v>
      </c>
    </row>
    <row r="826" spans="2:2" x14ac:dyDescent="0.25">
      <c r="B826" t="s">
        <v>1541</v>
      </c>
    </row>
    <row r="828" spans="2:2" x14ac:dyDescent="0.25">
      <c r="B828" t="s">
        <v>1541</v>
      </c>
    </row>
    <row r="829" spans="2:2" x14ac:dyDescent="0.25">
      <c r="B829" t="s">
        <v>1554</v>
      </c>
    </row>
    <row r="830" spans="2:2" x14ac:dyDescent="0.25">
      <c r="B830" t="s">
        <v>1554</v>
      </c>
    </row>
    <row r="831" spans="2:2" x14ac:dyDescent="0.25">
      <c r="B831" t="s">
        <v>1598</v>
      </c>
    </row>
    <row r="832" spans="2:2" x14ac:dyDescent="0.25">
      <c r="B832" t="s">
        <v>1689</v>
      </c>
    </row>
    <row r="833" spans="2:2" x14ac:dyDescent="0.25">
      <c r="B833" t="s">
        <v>1645</v>
      </c>
    </row>
    <row r="834" spans="2:2" x14ac:dyDescent="0.25">
      <c r="B834" t="s">
        <v>1560</v>
      </c>
    </row>
    <row r="835" spans="2:2" x14ac:dyDescent="0.25">
      <c r="B835" t="s">
        <v>1565</v>
      </c>
    </row>
    <row r="836" spans="2:2" x14ac:dyDescent="0.25">
      <c r="B836" t="s">
        <v>1554</v>
      </c>
    </row>
    <row r="837" spans="2:2" x14ac:dyDescent="0.25">
      <c r="B837" t="s">
        <v>1689</v>
      </c>
    </row>
    <row r="838" spans="2:2" x14ac:dyDescent="0.25">
      <c r="B838" t="s">
        <v>1554</v>
      </c>
    </row>
    <row r="840" spans="2:2" x14ac:dyDescent="0.25">
      <c r="B840" t="s">
        <v>1541</v>
      </c>
    </row>
    <row r="841" spans="2:2" x14ac:dyDescent="0.25">
      <c r="B841" t="s">
        <v>1541</v>
      </c>
    </row>
    <row r="842" spans="2:2" x14ac:dyDescent="0.25">
      <c r="B842" t="s">
        <v>1689</v>
      </c>
    </row>
    <row r="843" spans="2:2" x14ac:dyDescent="0.25">
      <c r="B843" t="s">
        <v>1554</v>
      </c>
    </row>
    <row r="844" spans="2:2" x14ac:dyDescent="0.25">
      <c r="B844" t="s">
        <v>1565</v>
      </c>
    </row>
    <row r="845" spans="2:2" x14ac:dyDescent="0.25">
      <c r="B845" t="s">
        <v>1594</v>
      </c>
    </row>
    <row r="846" spans="2:2" x14ac:dyDescent="0.25">
      <c r="B846" t="s">
        <v>1554</v>
      </c>
    </row>
    <row r="847" spans="2:2" x14ac:dyDescent="0.25">
      <c r="B847" t="s">
        <v>1689</v>
      </c>
    </row>
    <row r="848" spans="2:2" x14ac:dyDescent="0.25">
      <c r="B848" t="s">
        <v>1560</v>
      </c>
    </row>
    <row r="849" spans="2:2" x14ac:dyDescent="0.25">
      <c r="B849" t="s">
        <v>1565</v>
      </c>
    </row>
    <row r="850" spans="2:2" x14ac:dyDescent="0.25">
      <c r="B850" t="s">
        <v>1676</v>
      </c>
    </row>
    <row r="851" spans="2:2" x14ac:dyDescent="0.25">
      <c r="B851" t="s">
        <v>1690</v>
      </c>
    </row>
    <row r="852" spans="2:2" x14ac:dyDescent="0.25">
      <c r="B852" t="s">
        <v>1690</v>
      </c>
    </row>
    <row r="854" spans="2:2" x14ac:dyDescent="0.25">
      <c r="B854" t="s">
        <v>1702</v>
      </c>
    </row>
    <row r="855" spans="2:2" x14ac:dyDescent="0.25">
      <c r="B855" t="s">
        <v>1690</v>
      </c>
    </row>
    <row r="861" spans="2:2" x14ac:dyDescent="0.25">
      <c r="B861" t="s">
        <v>1731</v>
      </c>
    </row>
    <row r="863" spans="2:2" x14ac:dyDescent="0.25">
      <c r="B863" t="s">
        <v>1638</v>
      </c>
    </row>
    <row r="864" spans="2:2" x14ac:dyDescent="0.25">
      <c r="B864" t="s">
        <v>1638</v>
      </c>
    </row>
    <row r="865" spans="2:2" x14ac:dyDescent="0.25">
      <c r="B865" t="s">
        <v>1638</v>
      </c>
    </row>
    <row r="868" spans="2:2" x14ac:dyDescent="0.25">
      <c r="B868" t="s">
        <v>1712</v>
      </c>
    </row>
    <row r="870" spans="2:2" x14ac:dyDescent="0.25">
      <c r="B870" t="s">
        <v>1574</v>
      </c>
    </row>
    <row r="871" spans="2:2" x14ac:dyDescent="0.25">
      <c r="B871" t="s">
        <v>1638</v>
      </c>
    </row>
    <row r="872" spans="2:2" x14ac:dyDescent="0.25">
      <c r="B872" t="s">
        <v>1712</v>
      </c>
    </row>
    <row r="873" spans="2:2" x14ac:dyDescent="0.25">
      <c r="B873" t="s">
        <v>1712</v>
      </c>
    </row>
    <row r="874" spans="2:2" x14ac:dyDescent="0.25">
      <c r="B874" t="s">
        <v>1712</v>
      </c>
    </row>
    <row r="875" spans="2:2" x14ac:dyDescent="0.25">
      <c r="B875" t="s">
        <v>1638</v>
      </c>
    </row>
    <row r="878" spans="2:2" x14ac:dyDescent="0.25">
      <c r="B878" t="s">
        <v>1727</v>
      </c>
    </row>
    <row r="879" spans="2:2" x14ac:dyDescent="0.25">
      <c r="B879" t="s">
        <v>1727</v>
      </c>
    </row>
    <row r="880" spans="2:2" x14ac:dyDescent="0.25">
      <c r="B880" t="s">
        <v>1727</v>
      </c>
    </row>
    <row r="881" spans="2:2" x14ac:dyDescent="0.25">
      <c r="B881" t="s">
        <v>1720</v>
      </c>
    </row>
    <row r="882" spans="2:2" x14ac:dyDescent="0.25">
      <c r="B882" t="s">
        <v>1662</v>
      </c>
    </row>
    <row r="883" spans="2:2" x14ac:dyDescent="0.25">
      <c r="B883" t="s">
        <v>1704</v>
      </c>
    </row>
    <row r="884" spans="2:2" x14ac:dyDescent="0.25">
      <c r="B884" t="s">
        <v>1734</v>
      </c>
    </row>
    <row r="885" spans="2:2" x14ac:dyDescent="0.25">
      <c r="B885" t="s">
        <v>1731</v>
      </c>
    </row>
    <row r="886" spans="2:2" x14ac:dyDescent="0.25">
      <c r="B886" t="s">
        <v>1720</v>
      </c>
    </row>
    <row r="888" spans="2:2" x14ac:dyDescent="0.25">
      <c r="B888" t="s">
        <v>1727</v>
      </c>
    </row>
    <row r="889" spans="2:2" x14ac:dyDescent="0.25">
      <c r="B889" t="s">
        <v>1582</v>
      </c>
    </row>
    <row r="891" spans="2:2" x14ac:dyDescent="0.25">
      <c r="B891" t="s">
        <v>1541</v>
      </c>
    </row>
    <row r="892" spans="2:2" x14ac:dyDescent="0.25">
      <c r="B892" t="s">
        <v>1523</v>
      </c>
    </row>
    <row r="893" spans="2:2" x14ac:dyDescent="0.25">
      <c r="B893" t="s">
        <v>1727</v>
      </c>
    </row>
    <row r="894" spans="2:2" x14ac:dyDescent="0.25">
      <c r="B894" t="s">
        <v>1727</v>
      </c>
    </row>
    <row r="896" spans="2:2" x14ac:dyDescent="0.25">
      <c r="B896" t="s">
        <v>1702</v>
      </c>
    </row>
    <row r="897" spans="2:2" x14ac:dyDescent="0.25">
      <c r="B897" t="s">
        <v>1702</v>
      </c>
    </row>
    <row r="898" spans="2:2" x14ac:dyDescent="0.25">
      <c r="B898" t="s">
        <v>1582</v>
      </c>
    </row>
    <row r="899" spans="2:2" x14ac:dyDescent="0.25">
      <c r="B899" t="s">
        <v>1712</v>
      </c>
    </row>
    <row r="900" spans="2:2" x14ac:dyDescent="0.25">
      <c r="B900" t="s">
        <v>1702</v>
      </c>
    </row>
    <row r="901" spans="2:2" x14ac:dyDescent="0.25">
      <c r="B901" t="s">
        <v>1577</v>
      </c>
    </row>
    <row r="902" spans="2:2" x14ac:dyDescent="0.25">
      <c r="B902" t="s">
        <v>1726</v>
      </c>
    </row>
    <row r="903" spans="2:2" x14ac:dyDescent="0.25">
      <c r="B903" t="s">
        <v>1582</v>
      </c>
    </row>
    <row r="904" spans="2:2" x14ac:dyDescent="0.25">
      <c r="B904" t="s">
        <v>1695</v>
      </c>
    </row>
    <row r="905" spans="2:2" x14ac:dyDescent="0.25">
      <c r="B905" t="s">
        <v>1541</v>
      </c>
    </row>
    <row r="906" spans="2:2" x14ac:dyDescent="0.25">
      <c r="B906" t="s">
        <v>1541</v>
      </c>
    </row>
    <row r="907" spans="2:2" x14ac:dyDescent="0.25">
      <c r="B907" t="s">
        <v>1541</v>
      </c>
    </row>
    <row r="909" spans="2:2" x14ac:dyDescent="0.25">
      <c r="B909" t="s">
        <v>1541</v>
      </c>
    </row>
    <row r="910" spans="2:2" x14ac:dyDescent="0.25">
      <c r="B910" t="s">
        <v>1702</v>
      </c>
    </row>
    <row r="911" spans="2:2" x14ac:dyDescent="0.25">
      <c r="B911" t="s">
        <v>1638</v>
      </c>
    </row>
    <row r="913" spans="2:2" x14ac:dyDescent="0.25">
      <c r="B913" t="s">
        <v>1656</v>
      </c>
    </row>
    <row r="914" spans="2:2" x14ac:dyDescent="0.25">
      <c r="B914" t="s">
        <v>1530</v>
      </c>
    </row>
    <row r="915" spans="2:2" x14ac:dyDescent="0.25">
      <c r="B915" t="s">
        <v>1638</v>
      </c>
    </row>
    <row r="917" spans="2:2" x14ac:dyDescent="0.25">
      <c r="B917" t="s">
        <v>1610</v>
      </c>
    </row>
    <row r="919" spans="2:2" x14ac:dyDescent="0.25">
      <c r="B919" t="s">
        <v>1666</v>
      </c>
    </row>
    <row r="920" spans="2:2" x14ac:dyDescent="0.25">
      <c r="B920" t="s">
        <v>1530</v>
      </c>
    </row>
    <row r="921" spans="2:2" x14ac:dyDescent="0.25">
      <c r="B921" t="s">
        <v>1666</v>
      </c>
    </row>
    <row r="922" spans="2:2" x14ac:dyDescent="0.25">
      <c r="B922" t="s">
        <v>1530</v>
      </c>
    </row>
    <row r="924" spans="2:2" x14ac:dyDescent="0.25">
      <c r="B924" t="s">
        <v>1667</v>
      </c>
    </row>
    <row r="925" spans="2:2" x14ac:dyDescent="0.25">
      <c r="B925" t="s">
        <v>1576</v>
      </c>
    </row>
    <row r="928" spans="2:2" x14ac:dyDescent="0.25">
      <c r="B928" t="s">
        <v>1610</v>
      </c>
    </row>
    <row r="929" spans="2:2" x14ac:dyDescent="0.25">
      <c r="B929" t="s">
        <v>1638</v>
      </c>
    </row>
    <row r="930" spans="2:2" x14ac:dyDescent="0.25">
      <c r="B930" t="s">
        <v>1693</v>
      </c>
    </row>
    <row r="931" spans="2:2" x14ac:dyDescent="0.25">
      <c r="B931" t="s">
        <v>1656</v>
      </c>
    </row>
    <row r="932" spans="2:2" x14ac:dyDescent="0.25">
      <c r="B932" t="s">
        <v>1667</v>
      </c>
    </row>
    <row r="933" spans="2:2" x14ac:dyDescent="0.25">
      <c r="B933" t="s">
        <v>1702</v>
      </c>
    </row>
    <row r="934" spans="2:2" x14ac:dyDescent="0.25">
      <c r="B934" t="s">
        <v>1702</v>
      </c>
    </row>
    <row r="935" spans="2:2" x14ac:dyDescent="0.25">
      <c r="B935" t="s">
        <v>1530</v>
      </c>
    </row>
    <row r="936" spans="2:2" x14ac:dyDescent="0.25">
      <c r="B936" t="s">
        <v>1702</v>
      </c>
    </row>
    <row r="937" spans="2:2" x14ac:dyDescent="0.25">
      <c r="B937" t="s">
        <v>1530</v>
      </c>
    </row>
    <row r="938" spans="2:2" x14ac:dyDescent="0.25">
      <c r="B938" t="s">
        <v>1530</v>
      </c>
    </row>
    <row r="939" spans="2:2" x14ac:dyDescent="0.25">
      <c r="B939" t="s">
        <v>1636</v>
      </c>
    </row>
    <row r="940" spans="2:2" x14ac:dyDescent="0.25">
      <c r="B940" t="s">
        <v>1666</v>
      </c>
    </row>
    <row r="941" spans="2:2" x14ac:dyDescent="0.25">
      <c r="B941" t="s">
        <v>1524</v>
      </c>
    </row>
    <row r="942" spans="2:2" x14ac:dyDescent="0.25">
      <c r="B942" t="s">
        <v>1691</v>
      </c>
    </row>
    <row r="944" spans="2:2" x14ac:dyDescent="0.25">
      <c r="B944" t="s">
        <v>1615</v>
      </c>
    </row>
    <row r="945" spans="2:2" x14ac:dyDescent="0.25">
      <c r="B945" t="s">
        <v>1615</v>
      </c>
    </row>
    <row r="948" spans="2:2" x14ac:dyDescent="0.25">
      <c r="B948" t="s">
        <v>1615</v>
      </c>
    </row>
    <row r="949" spans="2:2" x14ac:dyDescent="0.25">
      <c r="B949" t="s">
        <v>1615</v>
      </c>
    </row>
    <row r="950" spans="2:2" x14ac:dyDescent="0.25">
      <c r="B950" t="s">
        <v>1617</v>
      </c>
    </row>
    <row r="951" spans="2:2" x14ac:dyDescent="0.25">
      <c r="B951" t="s">
        <v>1530</v>
      </c>
    </row>
    <row r="952" spans="2:2" x14ac:dyDescent="0.25">
      <c r="B952" t="s">
        <v>1530</v>
      </c>
    </row>
    <row r="953" spans="2:2" x14ac:dyDescent="0.25">
      <c r="B953" t="s">
        <v>1706</v>
      </c>
    </row>
    <row r="954" spans="2:2" x14ac:dyDescent="0.25">
      <c r="B954" t="s">
        <v>1690</v>
      </c>
    </row>
    <row r="955" spans="2:2" x14ac:dyDescent="0.25">
      <c r="B955" t="s">
        <v>1706</v>
      </c>
    </row>
    <row r="956" spans="2:2" x14ac:dyDescent="0.25">
      <c r="B956" t="s">
        <v>1617</v>
      </c>
    </row>
    <row r="957" spans="2:2" x14ac:dyDescent="0.25">
      <c r="B957" t="s">
        <v>1615</v>
      </c>
    </row>
    <row r="958" spans="2:2" x14ac:dyDescent="0.25">
      <c r="B958" t="s">
        <v>1530</v>
      </c>
    </row>
    <row r="959" spans="2:2" x14ac:dyDescent="0.25">
      <c r="B959" t="s">
        <v>1690</v>
      </c>
    </row>
    <row r="960" spans="2:2" x14ac:dyDescent="0.25">
      <c r="B960" t="s">
        <v>1617</v>
      </c>
    </row>
    <row r="961" spans="2:2" x14ac:dyDescent="0.25">
      <c r="B961" t="s">
        <v>1632</v>
      </c>
    </row>
    <row r="962" spans="2:2" x14ac:dyDescent="0.25">
      <c r="B962" t="s">
        <v>1632</v>
      </c>
    </row>
    <row r="964" spans="2:2" x14ac:dyDescent="0.25">
      <c r="B964" t="s">
        <v>1632</v>
      </c>
    </row>
    <row r="965" spans="2:2" x14ac:dyDescent="0.25">
      <c r="B965" t="s">
        <v>1632</v>
      </c>
    </row>
    <row r="966" spans="2:2" x14ac:dyDescent="0.25">
      <c r="B966" t="s">
        <v>1718</v>
      </c>
    </row>
    <row r="968" spans="2:2" x14ac:dyDescent="0.25">
      <c r="B968" t="s">
        <v>1677</v>
      </c>
    </row>
    <row r="969" spans="2:2" x14ac:dyDescent="0.25">
      <c r="B969" t="s">
        <v>1731</v>
      </c>
    </row>
    <row r="970" spans="2:2" x14ac:dyDescent="0.25">
      <c r="B970" t="s">
        <v>1615</v>
      </c>
    </row>
    <row r="973" spans="2:2" x14ac:dyDescent="0.25">
      <c r="B973" t="s">
        <v>1677</v>
      </c>
    </row>
    <row r="974" spans="2:2" x14ac:dyDescent="0.25">
      <c r="B974" t="s">
        <v>1632</v>
      </c>
    </row>
    <row r="975" spans="2:2" x14ac:dyDescent="0.25">
      <c r="B975" t="s">
        <v>1636</v>
      </c>
    </row>
    <row r="976" spans="2:2" x14ac:dyDescent="0.25">
      <c r="B976" t="s">
        <v>1701</v>
      </c>
    </row>
    <row r="977" spans="2:2" x14ac:dyDescent="0.25">
      <c r="B977" t="s">
        <v>1636</v>
      </c>
    </row>
    <row r="978" spans="2:2" x14ac:dyDescent="0.25">
      <c r="B978" t="s">
        <v>1636</v>
      </c>
    </row>
    <row r="979" spans="2:2" x14ac:dyDescent="0.25">
      <c r="B979" t="s">
        <v>1658</v>
      </c>
    </row>
    <row r="980" spans="2:2" x14ac:dyDescent="0.25">
      <c r="B980" t="s">
        <v>1701</v>
      </c>
    </row>
    <row r="981" spans="2:2" x14ac:dyDescent="0.25">
      <c r="B981" t="s">
        <v>1703</v>
      </c>
    </row>
    <row r="982" spans="2:2" x14ac:dyDescent="0.25">
      <c r="B982" t="s">
        <v>1701</v>
      </c>
    </row>
    <row r="983" spans="2:2" x14ac:dyDescent="0.25">
      <c r="B983" t="s">
        <v>1718</v>
      </c>
    </row>
    <row r="984" spans="2:2" x14ac:dyDescent="0.25">
      <c r="B984" t="s">
        <v>1658</v>
      </c>
    </row>
    <row r="985" spans="2:2" x14ac:dyDescent="0.25">
      <c r="B985" t="s">
        <v>1658</v>
      </c>
    </row>
    <row r="986" spans="2:2" x14ac:dyDescent="0.25">
      <c r="B986" t="s">
        <v>1703</v>
      </c>
    </row>
    <row r="987" spans="2:2" x14ac:dyDescent="0.25">
      <c r="B987" t="s">
        <v>1703</v>
      </c>
    </row>
    <row r="988" spans="2:2" x14ac:dyDescent="0.25">
      <c r="B988" t="s">
        <v>1718</v>
      </c>
    </row>
    <row r="989" spans="2:2" x14ac:dyDescent="0.25">
      <c r="B989" t="s">
        <v>1677</v>
      </c>
    </row>
    <row r="990" spans="2:2" x14ac:dyDescent="0.25">
      <c r="B990" t="s">
        <v>1632</v>
      </c>
    </row>
    <row r="991" spans="2:2" x14ac:dyDescent="0.25">
      <c r="B991" t="s">
        <v>1677</v>
      </c>
    </row>
    <row r="992" spans="2:2" x14ac:dyDescent="0.25">
      <c r="B992" t="s">
        <v>1636</v>
      </c>
    </row>
    <row r="993" spans="2:2" x14ac:dyDescent="0.25">
      <c r="B993" t="s">
        <v>1718</v>
      </c>
    </row>
    <row r="994" spans="2:2" x14ac:dyDescent="0.25">
      <c r="B994" t="s">
        <v>1731</v>
      </c>
    </row>
    <row r="995" spans="2:2" x14ac:dyDescent="0.25">
      <c r="B995" t="s">
        <v>1718</v>
      </c>
    </row>
    <row r="996" spans="2:2" x14ac:dyDescent="0.25">
      <c r="B996" t="s">
        <v>1632</v>
      </c>
    </row>
    <row r="997" spans="2:2" x14ac:dyDescent="0.25">
      <c r="B997" t="s">
        <v>1677</v>
      </c>
    </row>
    <row r="998" spans="2:2" x14ac:dyDescent="0.25">
      <c r="B998" t="s">
        <v>1677</v>
      </c>
    </row>
    <row r="999" spans="2:2" x14ac:dyDescent="0.25">
      <c r="B999" t="s">
        <v>1718</v>
      </c>
    </row>
    <row r="1000" spans="2:2" x14ac:dyDescent="0.25">
      <c r="B1000" t="s">
        <v>1701</v>
      </c>
    </row>
    <row r="1001" spans="2:2" x14ac:dyDescent="0.25">
      <c r="B1001" t="s">
        <v>1701</v>
      </c>
    </row>
    <row r="1002" spans="2:2" x14ac:dyDescent="0.25">
      <c r="B1002" t="s">
        <v>1703</v>
      </c>
    </row>
    <row r="1003" spans="2:2" x14ac:dyDescent="0.25">
      <c r="B1003" t="s">
        <v>1658</v>
      </c>
    </row>
    <row r="1004" spans="2:2" x14ac:dyDescent="0.25">
      <c r="B1004" t="s">
        <v>1636</v>
      </c>
    </row>
    <row r="1005" spans="2:2" x14ac:dyDescent="0.25">
      <c r="B1005" t="s">
        <v>1703</v>
      </c>
    </row>
    <row r="1006" spans="2:2" x14ac:dyDescent="0.25">
      <c r="B1006" t="s">
        <v>1636</v>
      </c>
    </row>
    <row r="1007" spans="2:2" x14ac:dyDescent="0.25">
      <c r="B1007" t="s">
        <v>1701</v>
      </c>
    </row>
    <row r="1008" spans="2:2" x14ac:dyDescent="0.25">
      <c r="B1008" t="s">
        <v>1658</v>
      </c>
    </row>
    <row r="1009" spans="2:2" x14ac:dyDescent="0.25">
      <c r="B1009" t="s">
        <v>1703</v>
      </c>
    </row>
    <row r="1010" spans="2:2" x14ac:dyDescent="0.25">
      <c r="B1010" t="s">
        <v>1701</v>
      </c>
    </row>
    <row r="1011" spans="2:2" x14ac:dyDescent="0.25">
      <c r="B1011" t="s">
        <v>1636</v>
      </c>
    </row>
    <row r="1014" spans="2:2" x14ac:dyDescent="0.25">
      <c r="B1014" t="s">
        <v>1703</v>
      </c>
    </row>
    <row r="1015" spans="2:2" x14ac:dyDescent="0.25">
      <c r="B1015" t="s">
        <v>1632</v>
      </c>
    </row>
    <row r="1016" spans="2:2" x14ac:dyDescent="0.25">
      <c r="B1016" t="s">
        <v>1703</v>
      </c>
    </row>
    <row r="1017" spans="2:2" x14ac:dyDescent="0.25">
      <c r="B1017" t="s">
        <v>1557</v>
      </c>
    </row>
    <row r="1018" spans="2:2" x14ac:dyDescent="0.25">
      <c r="B1018" t="s">
        <v>1603</v>
      </c>
    </row>
    <row r="1019" spans="2:2" x14ac:dyDescent="0.25">
      <c r="B1019" t="s">
        <v>1703</v>
      </c>
    </row>
    <row r="1020" spans="2:2" x14ac:dyDescent="0.25">
      <c r="B1020" t="s">
        <v>1603</v>
      </c>
    </row>
    <row r="1021" spans="2:2" x14ac:dyDescent="0.25">
      <c r="B1021" t="s">
        <v>1703</v>
      </c>
    </row>
    <row r="1022" spans="2:2" x14ac:dyDescent="0.25">
      <c r="B1022" t="s">
        <v>1703</v>
      </c>
    </row>
    <row r="1023" spans="2:2" x14ac:dyDescent="0.25">
      <c r="B1023" t="s">
        <v>1603</v>
      </c>
    </row>
    <row r="1024" spans="2:2" x14ac:dyDescent="0.25">
      <c r="B1024" t="s">
        <v>1557</v>
      </c>
    </row>
    <row r="1025" spans="2:2" x14ac:dyDescent="0.25">
      <c r="B1025" t="s">
        <v>1703</v>
      </c>
    </row>
    <row r="1029" spans="2:2" x14ac:dyDescent="0.25">
      <c r="B1029" t="s">
        <v>1621</v>
      </c>
    </row>
    <row r="1030" spans="2:2" x14ac:dyDescent="0.25">
      <c r="B1030" t="s">
        <v>1657</v>
      </c>
    </row>
    <row r="1031" spans="2:2" x14ac:dyDescent="0.25">
      <c r="B1031" t="s">
        <v>1612</v>
      </c>
    </row>
    <row r="1032" spans="2:2" x14ac:dyDescent="0.25">
      <c r="B1032" t="s">
        <v>1632</v>
      </c>
    </row>
    <row r="1033" spans="2:2" x14ac:dyDescent="0.25">
      <c r="B1033" t="s">
        <v>1657</v>
      </c>
    </row>
    <row r="1034" spans="2:2" x14ac:dyDescent="0.25">
      <c r="B1034" t="s">
        <v>1703</v>
      </c>
    </row>
    <row r="1035" spans="2:2" x14ac:dyDescent="0.25">
      <c r="B1035" t="s">
        <v>1557</v>
      </c>
    </row>
    <row r="1036" spans="2:2" x14ac:dyDescent="0.25">
      <c r="B1036" t="s">
        <v>1603</v>
      </c>
    </row>
    <row r="1038" spans="2:2" x14ac:dyDescent="0.25">
      <c r="B1038" t="s">
        <v>1537</v>
      </c>
    </row>
    <row r="1039" spans="2:2" x14ac:dyDescent="0.25">
      <c r="B1039" t="s">
        <v>1612</v>
      </c>
    </row>
    <row r="1040" spans="2:2" x14ac:dyDescent="0.25">
      <c r="B1040" t="s">
        <v>1657</v>
      </c>
    </row>
    <row r="1041" spans="2:2" x14ac:dyDescent="0.25">
      <c r="B1041" t="s">
        <v>1621</v>
      </c>
    </row>
    <row r="1043" spans="2:2" x14ac:dyDescent="0.25">
      <c r="B1043" t="s">
        <v>1642</v>
      </c>
    </row>
    <row r="1044" spans="2:2" x14ac:dyDescent="0.25">
      <c r="B1044" t="s">
        <v>1712</v>
      </c>
    </row>
    <row r="1045" spans="2:2" x14ac:dyDescent="0.25">
      <c r="B1045" t="s">
        <v>1712</v>
      </c>
    </row>
    <row r="1049" spans="2:2" x14ac:dyDescent="0.25">
      <c r="B1049" t="s">
        <v>1703</v>
      </c>
    </row>
    <row r="1051" spans="2:2" x14ac:dyDescent="0.25">
      <c r="B1051" t="s">
        <v>1603</v>
      </c>
    </row>
    <row r="1052" spans="2:2" x14ac:dyDescent="0.25">
      <c r="B1052" t="s">
        <v>1557</v>
      </c>
    </row>
    <row r="1053" spans="2:2" x14ac:dyDescent="0.25">
      <c r="B1053" t="s">
        <v>1703</v>
      </c>
    </row>
    <row r="1055" spans="2:2" x14ac:dyDescent="0.25">
      <c r="B1055" t="s">
        <v>1549</v>
      </c>
    </row>
    <row r="1056" spans="2:2" x14ac:dyDescent="0.25">
      <c r="B1056" t="s">
        <v>1549</v>
      </c>
    </row>
    <row r="1058" spans="2:2" x14ac:dyDescent="0.25">
      <c r="B1058" t="s">
        <v>1542</v>
      </c>
    </row>
    <row r="1059" spans="2:2" x14ac:dyDescent="0.25">
      <c r="B1059" t="s">
        <v>1685</v>
      </c>
    </row>
    <row r="1060" spans="2:2" x14ac:dyDescent="0.25">
      <c r="B1060" t="s">
        <v>1685</v>
      </c>
    </row>
    <row r="1061" spans="2:2" x14ac:dyDescent="0.25">
      <c r="B1061" t="s">
        <v>1622</v>
      </c>
    </row>
    <row r="1062" spans="2:2" x14ac:dyDescent="0.25">
      <c r="B1062" t="s">
        <v>1712</v>
      </c>
    </row>
    <row r="1063" spans="2:2" x14ac:dyDescent="0.25">
      <c r="B1063" t="s">
        <v>1642</v>
      </c>
    </row>
    <row r="1064" spans="2:2" x14ac:dyDescent="0.25">
      <c r="B1064" t="s">
        <v>1537</v>
      </c>
    </row>
    <row r="1065" spans="2:2" x14ac:dyDescent="0.25">
      <c r="B1065" t="s">
        <v>1735</v>
      </c>
    </row>
    <row r="1066" spans="2:2" x14ac:dyDescent="0.25">
      <c r="B1066" t="s">
        <v>1736</v>
      </c>
    </row>
    <row r="1067" spans="2:2" x14ac:dyDescent="0.25">
      <c r="B1067" t="s">
        <v>1645</v>
      </c>
    </row>
    <row r="1068" spans="2:2" x14ac:dyDescent="0.25">
      <c r="B1068" t="s">
        <v>1612</v>
      </c>
    </row>
    <row r="1069" spans="2:2" x14ac:dyDescent="0.25">
      <c r="B1069" t="s">
        <v>1583</v>
      </c>
    </row>
    <row r="1070" spans="2:2" x14ac:dyDescent="0.25">
      <c r="B1070" t="s">
        <v>1632</v>
      </c>
    </row>
    <row r="1071" spans="2:2" x14ac:dyDescent="0.25">
      <c r="B1071" t="s">
        <v>1632</v>
      </c>
    </row>
    <row r="1074" spans="2:2" x14ac:dyDescent="0.25">
      <c r="B1074" t="s">
        <v>1649</v>
      </c>
    </row>
    <row r="1076" spans="2:2" x14ac:dyDescent="0.25">
      <c r="B1076" t="s">
        <v>1592</v>
      </c>
    </row>
    <row r="1077" spans="2:2" x14ac:dyDescent="0.25">
      <c r="B1077" t="s">
        <v>1592</v>
      </c>
    </row>
    <row r="1079" spans="2:2" x14ac:dyDescent="0.25">
      <c r="B1079" t="s">
        <v>1592</v>
      </c>
    </row>
    <row r="1080" spans="2:2" x14ac:dyDescent="0.25">
      <c r="B1080" t="s">
        <v>1715</v>
      </c>
    </row>
    <row r="1081" spans="2:2" x14ac:dyDescent="0.25">
      <c r="B1081" t="s">
        <v>1715</v>
      </c>
    </row>
    <row r="1082" spans="2:2" x14ac:dyDescent="0.25">
      <c r="B1082" t="s">
        <v>1649</v>
      </c>
    </row>
    <row r="1083" spans="2:2" x14ac:dyDescent="0.25">
      <c r="B1083" t="s">
        <v>1592</v>
      </c>
    </row>
    <row r="1085" spans="2:2" x14ac:dyDescent="0.25">
      <c r="B1085" t="s">
        <v>1632</v>
      </c>
    </row>
    <row r="1086" spans="2:2" x14ac:dyDescent="0.25">
      <c r="B1086" t="s">
        <v>1632</v>
      </c>
    </row>
    <row r="1087" spans="2:2" x14ac:dyDescent="0.25">
      <c r="B1087" t="s">
        <v>1575</v>
      </c>
    </row>
    <row r="1088" spans="2:2" x14ac:dyDescent="0.25">
      <c r="B1088" t="s">
        <v>1542</v>
      </c>
    </row>
    <row r="1089" spans="2:2" x14ac:dyDescent="0.25">
      <c r="B1089" t="s">
        <v>1549</v>
      </c>
    </row>
    <row r="1090" spans="2:2" x14ac:dyDescent="0.25">
      <c r="B1090" t="s">
        <v>1581</v>
      </c>
    </row>
    <row r="1091" spans="2:2" x14ac:dyDescent="0.25">
      <c r="B1091" t="s">
        <v>1632</v>
      </c>
    </row>
    <row r="1092" spans="2:2" x14ac:dyDescent="0.25">
      <c r="B1092" t="s">
        <v>1545</v>
      </c>
    </row>
    <row r="1093" spans="2:2" x14ac:dyDescent="0.25">
      <c r="B1093" t="s">
        <v>1592</v>
      </c>
    </row>
    <row r="1094" spans="2:2" x14ac:dyDescent="0.25">
      <c r="B1094" t="s">
        <v>1685</v>
      </c>
    </row>
    <row r="1095" spans="2:2" x14ac:dyDescent="0.25">
      <c r="B1095" t="s">
        <v>1649</v>
      </c>
    </row>
    <row r="1096" spans="2:2" x14ac:dyDescent="0.25">
      <c r="B1096" t="s">
        <v>1632</v>
      </c>
    </row>
    <row r="1097" spans="2:2" x14ac:dyDescent="0.25">
      <c r="B1097" t="s">
        <v>1632</v>
      </c>
    </row>
    <row r="1098" spans="2:2" x14ac:dyDescent="0.25">
      <c r="B1098" t="s">
        <v>1685</v>
      </c>
    </row>
    <row r="1099" spans="2:2" x14ac:dyDescent="0.25">
      <c r="B1099" t="s">
        <v>1592</v>
      </c>
    </row>
    <row r="1100" spans="2:2" x14ac:dyDescent="0.25">
      <c r="B1100" t="s">
        <v>1612</v>
      </c>
    </row>
    <row r="1101" spans="2:2" x14ac:dyDescent="0.25">
      <c r="B1101" t="s">
        <v>1715</v>
      </c>
    </row>
    <row r="1102" spans="2:2" x14ac:dyDescent="0.25">
      <c r="B1102" t="s">
        <v>1575</v>
      </c>
    </row>
    <row r="1103" spans="2:2" x14ac:dyDescent="0.25">
      <c r="B1103" t="s">
        <v>1649</v>
      </c>
    </row>
    <row r="1104" spans="2:2" x14ac:dyDescent="0.25">
      <c r="B1104" t="s">
        <v>1645</v>
      </c>
    </row>
    <row r="1105" spans="2:2" x14ac:dyDescent="0.25">
      <c r="B1105" t="s">
        <v>1715</v>
      </c>
    </row>
    <row r="1106" spans="2:2" x14ac:dyDescent="0.25">
      <c r="B1106" t="s">
        <v>1575</v>
      </c>
    </row>
    <row r="1107" spans="2:2" x14ac:dyDescent="0.25">
      <c r="B1107" t="s">
        <v>1575</v>
      </c>
    </row>
    <row r="1108" spans="2:2" x14ac:dyDescent="0.25">
      <c r="B1108" t="s">
        <v>1649</v>
      </c>
    </row>
    <row r="1111" spans="2:2" x14ac:dyDescent="0.25">
      <c r="B1111" t="s">
        <v>1728</v>
      </c>
    </row>
    <row r="1113" spans="2:2" x14ac:dyDescent="0.25">
      <c r="B1113" t="s">
        <v>1722</v>
      </c>
    </row>
    <row r="1116" spans="2:2" x14ac:dyDescent="0.25">
      <c r="B1116" t="s">
        <v>1694</v>
      </c>
    </row>
    <row r="1120" spans="2:2" x14ac:dyDescent="0.25">
      <c r="B1120" t="s">
        <v>1670</v>
      </c>
    </row>
    <row r="1124" spans="2:2" x14ac:dyDescent="0.25">
      <c r="B1124" t="s">
        <v>1714</v>
      </c>
    </row>
    <row r="1125" spans="2:2" x14ac:dyDescent="0.25">
      <c r="B1125" t="s">
        <v>1722</v>
      </c>
    </row>
    <row r="1126" spans="2:2" x14ac:dyDescent="0.25">
      <c r="B1126" t="s">
        <v>1732</v>
      </c>
    </row>
    <row r="1127" spans="2:2" x14ac:dyDescent="0.25">
      <c r="B1127" t="s">
        <v>1555</v>
      </c>
    </row>
    <row r="1128" spans="2:2" x14ac:dyDescent="0.25">
      <c r="B1128" t="s">
        <v>1694</v>
      </c>
    </row>
    <row r="1129" spans="2:2" x14ac:dyDescent="0.25">
      <c r="B1129" t="s">
        <v>1714</v>
      </c>
    </row>
    <row r="1130" spans="2:2" x14ac:dyDescent="0.25">
      <c r="B1130" t="s">
        <v>1669</v>
      </c>
    </row>
    <row r="1131" spans="2:2" x14ac:dyDescent="0.25">
      <c r="B1131" t="s">
        <v>1597</v>
      </c>
    </row>
    <row r="1132" spans="2:2" x14ac:dyDescent="0.25">
      <c r="B1132" t="s">
        <v>1532</v>
      </c>
    </row>
    <row r="1133" spans="2:2" x14ac:dyDescent="0.25">
      <c r="B1133" t="s">
        <v>1728</v>
      </c>
    </row>
    <row r="1134" spans="2:2" x14ac:dyDescent="0.25">
      <c r="B1134" t="s">
        <v>1705</v>
      </c>
    </row>
    <row r="1135" spans="2:2" x14ac:dyDescent="0.25">
      <c r="B1135" t="s">
        <v>1670</v>
      </c>
    </row>
    <row r="1136" spans="2:2" x14ac:dyDescent="0.25">
      <c r="B1136" t="s">
        <v>1724</v>
      </c>
    </row>
    <row r="1137" spans="2:2" x14ac:dyDescent="0.25">
      <c r="B1137" t="s">
        <v>1710</v>
      </c>
    </row>
    <row r="1138" spans="2:2" x14ac:dyDescent="0.25">
      <c r="B1138" t="s">
        <v>1637</v>
      </c>
    </row>
    <row r="1139" spans="2:2" x14ac:dyDescent="0.25">
      <c r="B1139" t="s">
        <v>1637</v>
      </c>
    </row>
    <row r="1140" spans="2:2" x14ac:dyDescent="0.25">
      <c r="B1140" t="s">
        <v>1543</v>
      </c>
    </row>
    <row r="1145" spans="2:2" x14ac:dyDescent="0.25">
      <c r="B1145" t="s">
        <v>1543</v>
      </c>
    </row>
    <row r="1146" spans="2:2" x14ac:dyDescent="0.25">
      <c r="B1146" t="s">
        <v>1673</v>
      </c>
    </row>
    <row r="1147" spans="2:2" x14ac:dyDescent="0.25">
      <c r="B1147" t="s">
        <v>1629</v>
      </c>
    </row>
    <row r="1148" spans="2:2" x14ac:dyDescent="0.25">
      <c r="B1148" t="s">
        <v>1547</v>
      </c>
    </row>
    <row r="1149" spans="2:2" x14ac:dyDescent="0.25">
      <c r="B1149" t="s">
        <v>1678</v>
      </c>
    </row>
    <row r="1151" spans="2:2" x14ac:dyDescent="0.25">
      <c r="B1151" t="s">
        <v>1574</v>
      </c>
    </row>
    <row r="1152" spans="2:2" x14ac:dyDescent="0.25">
      <c r="B1152" t="s">
        <v>1574</v>
      </c>
    </row>
    <row r="1154" spans="2:2" x14ac:dyDescent="0.25">
      <c r="B1154" t="s">
        <v>1524</v>
      </c>
    </row>
    <row r="1156" spans="2:2" x14ac:dyDescent="0.25">
      <c r="B1156" t="s">
        <v>1524</v>
      </c>
    </row>
    <row r="1158" spans="2:2" x14ac:dyDescent="0.25">
      <c r="B1158" t="s">
        <v>1700</v>
      </c>
    </row>
    <row r="1159" spans="2:2" x14ac:dyDescent="0.25">
      <c r="B1159" t="s">
        <v>1587</v>
      </c>
    </row>
    <row r="1160" spans="2:2" x14ac:dyDescent="0.25">
      <c r="B1160" t="s">
        <v>1574</v>
      </c>
    </row>
    <row r="1161" spans="2:2" x14ac:dyDescent="0.25">
      <c r="B1161" t="s">
        <v>1570</v>
      </c>
    </row>
    <row r="1163" spans="2:2" x14ac:dyDescent="0.25">
      <c r="B1163" t="s">
        <v>1578</v>
      </c>
    </row>
    <row r="1164" spans="2:2" x14ac:dyDescent="0.25">
      <c r="B1164" t="s">
        <v>1651</v>
      </c>
    </row>
    <row r="1165" spans="2:2" x14ac:dyDescent="0.25">
      <c r="B1165" t="s">
        <v>1603</v>
      </c>
    </row>
    <row r="1166" spans="2:2" x14ac:dyDescent="0.25">
      <c r="B1166" t="s">
        <v>1603</v>
      </c>
    </row>
    <row r="1168" spans="2:2" x14ac:dyDescent="0.25">
      <c r="B1168" t="s">
        <v>1651</v>
      </c>
    </row>
    <row r="1169" spans="2:2" x14ac:dyDescent="0.25">
      <c r="B1169" t="s">
        <v>1603</v>
      </c>
    </row>
    <row r="1170" spans="2:2" x14ac:dyDescent="0.25">
      <c r="B1170" t="s">
        <v>1578</v>
      </c>
    </row>
    <row r="1172" spans="2:2" x14ac:dyDescent="0.25">
      <c r="B1172" t="s">
        <v>1637</v>
      </c>
    </row>
    <row r="1173" spans="2:2" x14ac:dyDescent="0.25">
      <c r="B1173" t="s">
        <v>1572</v>
      </c>
    </row>
    <row r="1174" spans="2:2" x14ac:dyDescent="0.25">
      <c r="B1174" t="s">
        <v>1637</v>
      </c>
    </row>
    <row r="1175" spans="2:2" x14ac:dyDescent="0.25">
      <c r="B1175" t="s">
        <v>1572</v>
      </c>
    </row>
    <row r="1176" spans="2:2" x14ac:dyDescent="0.25">
      <c r="B1176" t="s">
        <v>1637</v>
      </c>
    </row>
    <row r="1178" spans="2:2" x14ac:dyDescent="0.25">
      <c r="B1178" t="s">
        <v>1623</v>
      </c>
    </row>
    <row r="1179" spans="2:2" x14ac:dyDescent="0.25">
      <c r="B1179" t="s">
        <v>1586</v>
      </c>
    </row>
    <row r="1180" spans="2:2" x14ac:dyDescent="0.25">
      <c r="B1180" t="s">
        <v>1578</v>
      </c>
    </row>
    <row r="1181" spans="2:2" x14ac:dyDescent="0.25">
      <c r="B1181" t="s">
        <v>1623</v>
      </c>
    </row>
    <row r="1182" spans="2:2" x14ac:dyDescent="0.25">
      <c r="B1182" t="s">
        <v>1637</v>
      </c>
    </row>
    <row r="1183" spans="2:2" x14ac:dyDescent="0.25">
      <c r="B1183" t="s">
        <v>1572</v>
      </c>
    </row>
    <row r="1185" spans="2:2" x14ac:dyDescent="0.25">
      <c r="B1185" t="s">
        <v>1619</v>
      </c>
    </row>
    <row r="1187" spans="2:2" x14ac:dyDescent="0.25">
      <c r="B1187" t="s">
        <v>1723</v>
      </c>
    </row>
    <row r="1188" spans="2:2" x14ac:dyDescent="0.25">
      <c r="B1188" t="s">
        <v>1723</v>
      </c>
    </row>
    <row r="1189" spans="2:2" x14ac:dyDescent="0.25">
      <c r="B1189" t="s">
        <v>1619</v>
      </c>
    </row>
    <row r="1190" spans="2:2" x14ac:dyDescent="0.25">
      <c r="B1190" t="s">
        <v>1619</v>
      </c>
    </row>
    <row r="1192" spans="2:2" x14ac:dyDescent="0.25">
      <c r="B1192" t="s">
        <v>1570</v>
      </c>
    </row>
    <row r="1194" spans="2:2" x14ac:dyDescent="0.25">
      <c r="B1194" t="s">
        <v>1570</v>
      </c>
    </row>
    <row r="1195" spans="2:2" x14ac:dyDescent="0.25">
      <c r="B1195" t="s">
        <v>1570</v>
      </c>
    </row>
    <row r="1196" spans="2:2" x14ac:dyDescent="0.25">
      <c r="B1196" t="s">
        <v>1703</v>
      </c>
    </row>
    <row r="1197" spans="2:2" x14ac:dyDescent="0.25">
      <c r="B1197" t="s">
        <v>1703</v>
      </c>
    </row>
    <row r="1198" spans="2:2" x14ac:dyDescent="0.25">
      <c r="B1198" t="s">
        <v>1703</v>
      </c>
    </row>
    <row r="1199" spans="2:2" x14ac:dyDescent="0.25">
      <c r="B1199" t="s">
        <v>1619</v>
      </c>
    </row>
    <row r="1200" spans="2:2" x14ac:dyDescent="0.25">
      <c r="B1200" t="s">
        <v>1703</v>
      </c>
    </row>
    <row r="1201" spans="2:2" x14ac:dyDescent="0.25">
      <c r="B1201" t="s">
        <v>1619</v>
      </c>
    </row>
    <row r="1202" spans="2:2" x14ac:dyDescent="0.25">
      <c r="B1202" t="s">
        <v>1630</v>
      </c>
    </row>
    <row r="1203" spans="2:2" x14ac:dyDescent="0.25">
      <c r="B1203" t="s">
        <v>1703</v>
      </c>
    </row>
    <row r="1205" spans="2:2" x14ac:dyDescent="0.25">
      <c r="B1205" t="s">
        <v>1703</v>
      </c>
    </row>
    <row r="1206" spans="2:2" x14ac:dyDescent="0.25">
      <c r="B1206" t="s">
        <v>1641</v>
      </c>
    </row>
    <row r="1207" spans="2:2" x14ac:dyDescent="0.25">
      <c r="B1207" t="s">
        <v>1619</v>
      </c>
    </row>
    <row r="1208" spans="2:2" x14ac:dyDescent="0.25">
      <c r="B1208" t="s">
        <v>1703</v>
      </c>
    </row>
    <row r="1209" spans="2:2" x14ac:dyDescent="0.25">
      <c r="B1209" t="s">
        <v>1692</v>
      </c>
    </row>
    <row r="1210" spans="2:2" x14ac:dyDescent="0.25">
      <c r="B1210" t="s">
        <v>1570</v>
      </c>
    </row>
    <row r="1211" spans="2:2" x14ac:dyDescent="0.25">
      <c r="B1211" t="s">
        <v>1723</v>
      </c>
    </row>
    <row r="1212" spans="2:2" x14ac:dyDescent="0.25">
      <c r="B1212" t="s">
        <v>1630</v>
      </c>
    </row>
    <row r="1213" spans="2:2" x14ac:dyDescent="0.25">
      <c r="B1213" t="e">
        <v>#N/A</v>
      </c>
    </row>
    <row r="1215" spans="2:2" x14ac:dyDescent="0.25">
      <c r="B1215" t="s">
        <v>1649</v>
      </c>
    </row>
    <row r="1218" spans="2:2" x14ac:dyDescent="0.25">
      <c r="B1218" t="s">
        <v>1649</v>
      </c>
    </row>
    <row r="1219" spans="2:2" x14ac:dyDescent="0.25">
      <c r="B1219" t="s">
        <v>1672</v>
      </c>
    </row>
    <row r="1220" spans="2:2" x14ac:dyDescent="0.25">
      <c r="B1220" t="s">
        <v>1658</v>
      </c>
    </row>
    <row r="1221" spans="2:2" x14ac:dyDescent="0.25">
      <c r="B1221" t="s">
        <v>1658</v>
      </c>
    </row>
    <row r="1223" spans="2:2" x14ac:dyDescent="0.25">
      <c r="B1223" t="s">
        <v>1632</v>
      </c>
    </row>
    <row r="1225" spans="2:2" x14ac:dyDescent="0.25">
      <c r="B1225" t="s">
        <v>1632</v>
      </c>
    </row>
    <row r="1228" spans="2:2" x14ac:dyDescent="0.25">
      <c r="B1228" t="s">
        <v>1649</v>
      </c>
    </row>
    <row r="1229" spans="2:2" x14ac:dyDescent="0.25">
      <c r="B1229" t="s">
        <v>1533</v>
      </c>
    </row>
    <row r="1230" spans="2:2" x14ac:dyDescent="0.25">
      <c r="B1230" t="s">
        <v>1632</v>
      </c>
    </row>
    <row r="1231" spans="2:2" x14ac:dyDescent="0.25">
      <c r="B1231" t="s">
        <v>1658</v>
      </c>
    </row>
    <row r="1233" spans="2:2" x14ac:dyDescent="0.25">
      <c r="B1233" t="s">
        <v>1633</v>
      </c>
    </row>
    <row r="1234" spans="2:2" x14ac:dyDescent="0.25">
      <c r="B1234" t="s">
        <v>1696</v>
      </c>
    </row>
    <row r="1235" spans="2:2" x14ac:dyDescent="0.25">
      <c r="B1235" t="s">
        <v>1647</v>
      </c>
    </row>
    <row r="1236" spans="2:2" x14ac:dyDescent="0.25">
      <c r="B1236" t="s">
        <v>1725</v>
      </c>
    </row>
    <row r="1238" spans="2:2" x14ac:dyDescent="0.25">
      <c r="B1238" t="s">
        <v>1666</v>
      </c>
    </row>
    <row r="1239" spans="2:2" x14ac:dyDescent="0.25">
      <c r="B1239" t="s">
        <v>1542</v>
      </c>
    </row>
    <row r="1240" spans="2:2" x14ac:dyDescent="0.25">
      <c r="B1240" t="s">
        <v>1641</v>
      </c>
    </row>
    <row r="1242" spans="2:2" x14ac:dyDescent="0.25">
      <c r="B1242" t="s">
        <v>1660</v>
      </c>
    </row>
    <row r="1243" spans="2:2" x14ac:dyDescent="0.25">
      <c r="B1243" t="s">
        <v>1649</v>
      </c>
    </row>
    <row r="1244" spans="2:2" x14ac:dyDescent="0.25">
      <c r="B1244" t="s">
        <v>1737</v>
      </c>
    </row>
    <row r="1245" spans="2:2" x14ac:dyDescent="0.25">
      <c r="B1245" t="s">
        <v>1723</v>
      </c>
    </row>
    <row r="1247" spans="2:2" x14ac:dyDescent="0.25">
      <c r="B1247" t="s">
        <v>1532</v>
      </c>
    </row>
    <row r="1248" spans="2:2" x14ac:dyDescent="0.25">
      <c r="B1248" t="s">
        <v>1711</v>
      </c>
    </row>
    <row r="1249" spans="2:2" x14ac:dyDescent="0.25">
      <c r="B1249" t="s">
        <v>1633</v>
      </c>
    </row>
    <row r="1252" spans="2:2" x14ac:dyDescent="0.25">
      <c r="B1252" t="s">
        <v>1721</v>
      </c>
    </row>
    <row r="1253" spans="2:2" x14ac:dyDescent="0.25">
      <c r="B1253" t="s">
        <v>1725</v>
      </c>
    </row>
    <row r="1254" spans="2:2" x14ac:dyDescent="0.25">
      <c r="B1254" t="s">
        <v>1723</v>
      </c>
    </row>
    <row r="1255" spans="2:2" x14ac:dyDescent="0.25">
      <c r="B1255" t="s">
        <v>1672</v>
      </c>
    </row>
    <row r="1256" spans="2:2" x14ac:dyDescent="0.25">
      <c r="B1256" t="s">
        <v>1672</v>
      </c>
    </row>
    <row r="1257" spans="2:2" x14ac:dyDescent="0.25">
      <c r="B1257" t="s">
        <v>1696</v>
      </c>
    </row>
    <row r="1258" spans="2:2" x14ac:dyDescent="0.25">
      <c r="B1258" t="s">
        <v>1644</v>
      </c>
    </row>
    <row r="1259" spans="2:2" x14ac:dyDescent="0.25">
      <c r="B1259" t="s">
        <v>1641</v>
      </c>
    </row>
    <row r="1260" spans="2:2" x14ac:dyDescent="0.25">
      <c r="B1260" t="s">
        <v>1660</v>
      </c>
    </row>
    <row r="1262" spans="2:2" x14ac:dyDescent="0.25">
      <c r="B1262" t="s">
        <v>1672</v>
      </c>
    </row>
    <row r="1263" spans="2:2" x14ac:dyDescent="0.25">
      <c r="B1263" t="s">
        <v>1696</v>
      </c>
    </row>
    <row r="1264" spans="2:2" x14ac:dyDescent="0.25">
      <c r="B1264" t="s">
        <v>1641</v>
      </c>
    </row>
    <row r="1265" spans="2:2" x14ac:dyDescent="0.25">
      <c r="B1265" t="s">
        <v>1633</v>
      </c>
    </row>
    <row r="1266" spans="2:2" x14ac:dyDescent="0.25">
      <c r="B1266" t="s">
        <v>1666</v>
      </c>
    </row>
    <row r="1267" spans="2:2" x14ac:dyDescent="0.25">
      <c r="B1267" t="s">
        <v>1687</v>
      </c>
    </row>
    <row r="1268" spans="2:2" x14ac:dyDescent="0.25">
      <c r="B1268" t="s">
        <v>1632</v>
      </c>
    </row>
    <row r="1269" spans="2:2" x14ac:dyDescent="0.25">
      <c r="B1269" t="s">
        <v>1666</v>
      </c>
    </row>
    <row r="1271" spans="2:2" x14ac:dyDescent="0.25">
      <c r="B1271" t="s">
        <v>1685</v>
      </c>
    </row>
    <row r="1272" spans="2:2" x14ac:dyDescent="0.25">
      <c r="B1272" t="s">
        <v>1530</v>
      </c>
    </row>
    <row r="1274" spans="2:2" x14ac:dyDescent="0.25">
      <c r="B1274" t="s">
        <v>1644</v>
      </c>
    </row>
    <row r="1275" spans="2:2" x14ac:dyDescent="0.25">
      <c r="B1275" t="s">
        <v>1698</v>
      </c>
    </row>
    <row r="1276" spans="2:2" x14ac:dyDescent="0.25">
      <c r="B1276" t="s">
        <v>1686</v>
      </c>
    </row>
    <row r="1277" spans="2:2" x14ac:dyDescent="0.25">
      <c r="B1277" t="s">
        <v>1661</v>
      </c>
    </row>
    <row r="1278" spans="2:2" x14ac:dyDescent="0.25">
      <c r="B1278" t="s">
        <v>1685</v>
      </c>
    </row>
    <row r="1279" spans="2:2" x14ac:dyDescent="0.25">
      <c r="B1279" t="s">
        <v>1532</v>
      </c>
    </row>
    <row r="1280" spans="2:2" x14ac:dyDescent="0.25">
      <c r="B1280" t="s">
        <v>1542</v>
      </c>
    </row>
    <row r="1281" spans="2:2" x14ac:dyDescent="0.25">
      <c r="B1281" t="s">
        <v>1614</v>
      </c>
    </row>
    <row r="1282" spans="2:2" x14ac:dyDescent="0.25">
      <c r="B1282" t="s">
        <v>1548</v>
      </c>
    </row>
    <row r="1283" spans="2:2" x14ac:dyDescent="0.25">
      <c r="B1283" t="s">
        <v>1530</v>
      </c>
    </row>
    <row r="1284" spans="2:2" x14ac:dyDescent="0.25">
      <c r="B1284" t="s">
        <v>1547</v>
      </c>
    </row>
    <row r="1287" spans="2:2" x14ac:dyDescent="0.25">
      <c r="B1287" t="s">
        <v>1626</v>
      </c>
    </row>
    <row r="1288" spans="2:2" x14ac:dyDescent="0.25">
      <c r="B1288" t="s">
        <v>1612</v>
      </c>
    </row>
    <row r="1290" spans="2:2" x14ac:dyDescent="0.25">
      <c r="B1290" t="s">
        <v>1713</v>
      </c>
    </row>
    <row r="1293" spans="2:2" x14ac:dyDescent="0.25">
      <c r="B1293" t="s">
        <v>1547</v>
      </c>
    </row>
    <row r="1294" spans="2:2" x14ac:dyDescent="0.25">
      <c r="B1294" t="s">
        <v>1688</v>
      </c>
    </row>
    <row r="1295" spans="2:2" x14ac:dyDescent="0.25">
      <c r="B1295" t="s">
        <v>1612</v>
      </c>
    </row>
    <row r="1296" spans="2:2" x14ac:dyDescent="0.25">
      <c r="B1296" t="e">
        <v>#N/A</v>
      </c>
    </row>
    <row r="1297" spans="2:2" x14ac:dyDescent="0.25">
      <c r="B1297" t="s">
        <v>1632</v>
      </c>
    </row>
    <row r="1298" spans="2:2" x14ac:dyDescent="0.25">
      <c r="B1298" t="s">
        <v>1615</v>
      </c>
    </row>
    <row r="1299" spans="2:2" x14ac:dyDescent="0.25">
      <c r="B1299" t="s">
        <v>1664</v>
      </c>
    </row>
    <row r="1300" spans="2:2" x14ac:dyDescent="0.25">
      <c r="B1300" t="s">
        <v>1609</v>
      </c>
    </row>
    <row r="1301" spans="2:2" x14ac:dyDescent="0.25">
      <c r="B1301" t="s">
        <v>1626</v>
      </c>
    </row>
    <row r="1302" spans="2:2" x14ac:dyDescent="0.25">
      <c r="B1302" t="s">
        <v>1650</v>
      </c>
    </row>
    <row r="1303" spans="2:2" x14ac:dyDescent="0.25">
      <c r="B1303" t="s">
        <v>1615</v>
      </c>
    </row>
    <row r="1304" spans="2:2" x14ac:dyDescent="0.2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4" x14ac:dyDescent="0.2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4" x14ac:dyDescent="0.25"/>
  <cols>
    <col min="1" max="1" width="11.6328125" bestFit="1" customWidth="1"/>
  </cols>
  <sheetData>
    <row r="1" spans="1:19" ht="13.5"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ht="13.5"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t="13.5"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ht="13.5"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ht="13.5"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ht="13.5"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ht="13.5"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ht="13.5"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ht="13.5"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ht="13.5"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4" x14ac:dyDescent="0.25"/>
  <cols>
    <col min="1" max="1" width="17.08984375" bestFit="1" customWidth="1"/>
    <col min="2" max="2" width="10.453125" bestFit="1" customWidth="1"/>
  </cols>
  <sheetData>
    <row r="1" spans="1:22" ht="13.5" x14ac:dyDescent="0.15">
      <c r="A1" s="15">
        <f ca="1">NOW()</f>
        <v>43036.33431539352</v>
      </c>
    </row>
    <row r="2" spans="1:22" x14ac:dyDescent="0.2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2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2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2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2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2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4" x14ac:dyDescent="0.25"/>
  <cols>
    <col min="1" max="1" width="13" bestFit="1" customWidth="1"/>
    <col min="2" max="2" width="11" customWidth="1"/>
  </cols>
  <sheetData>
    <row r="1" spans="1:2" ht="13.5" x14ac:dyDescent="0.15">
      <c r="A1" t="s">
        <v>49</v>
      </c>
    </row>
    <row r="2" spans="1:2" x14ac:dyDescent="0.25">
      <c r="A2" t="s">
        <v>55</v>
      </c>
      <c r="B2" s="3" t="s">
        <v>54</v>
      </c>
    </row>
    <row r="3" spans="1:2" x14ac:dyDescent="0.25">
      <c r="A3" t="s">
        <v>52</v>
      </c>
      <c r="B3" t="s">
        <v>53</v>
      </c>
    </row>
    <row r="4" spans="1:2" x14ac:dyDescent="0.2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4" x14ac:dyDescent="0.25"/>
  <cols>
    <col min="2" max="2" width="11.6328125" bestFit="1" customWidth="1"/>
  </cols>
  <sheetData>
    <row r="2" spans="1:4" ht="13.5" x14ac:dyDescent="0.15">
      <c r="A2" t="s">
        <v>1076</v>
      </c>
    </row>
    <row r="3" spans="1:4" ht="13.5" x14ac:dyDescent="0.15">
      <c r="A3" t="s">
        <v>1077</v>
      </c>
      <c r="B3" s="20">
        <v>10000.620000000001</v>
      </c>
    </row>
    <row r="4" spans="1:4" ht="13.5" x14ac:dyDescent="0.15">
      <c r="A4" t="s">
        <v>1078</v>
      </c>
      <c r="B4" s="20">
        <v>1450001</v>
      </c>
    </row>
    <row r="5" spans="1:4" ht="13.5" x14ac:dyDescent="0.15">
      <c r="A5" t="s">
        <v>1079</v>
      </c>
      <c r="B5">
        <v>-1593.62</v>
      </c>
    </row>
    <row r="7" spans="1:4" ht="13.5" x14ac:dyDescent="0.15">
      <c r="A7" t="s">
        <v>1080</v>
      </c>
      <c r="B7" s="20">
        <f>SUM(B3:B5)</f>
        <v>1458408</v>
      </c>
    </row>
    <row r="8" spans="1:4" ht="13.5" x14ac:dyDescent="0.15">
      <c r="B8" s="20"/>
    </row>
    <row r="10" spans="1:4" ht="13.5" x14ac:dyDescent="0.15">
      <c r="A10" t="s">
        <v>1081</v>
      </c>
      <c r="B10" t="s">
        <v>1083</v>
      </c>
      <c r="C10" t="s">
        <v>1084</v>
      </c>
      <c r="D10" t="s">
        <v>1089</v>
      </c>
    </row>
    <row r="11" spans="1:4" x14ac:dyDescent="0.25">
      <c r="A11" t="s">
        <v>1082</v>
      </c>
      <c r="B11">
        <v>-3458</v>
      </c>
      <c r="C11">
        <v>3490.5</v>
      </c>
      <c r="D11">
        <f t="shared" ref="D11:D16" si="0">B11+C11</f>
        <v>32.5</v>
      </c>
    </row>
    <row r="12" spans="1:4" x14ac:dyDescent="0.25">
      <c r="A12" t="s">
        <v>1085</v>
      </c>
      <c r="B12">
        <v>-4949</v>
      </c>
      <c r="C12" s="21">
        <f>24.55*200</f>
        <v>4910</v>
      </c>
      <c r="D12">
        <f t="shared" si="0"/>
        <v>-39</v>
      </c>
    </row>
    <row r="13" spans="1:4" x14ac:dyDescent="0.25">
      <c r="A13" t="s">
        <v>1086</v>
      </c>
      <c r="B13">
        <v>-41013.53</v>
      </c>
      <c r="C13">
        <v>41584.620000000003</v>
      </c>
      <c r="D13">
        <f t="shared" si="0"/>
        <v>571.09000000000378</v>
      </c>
    </row>
    <row r="14" spans="1:4" x14ac:dyDescent="0.25">
      <c r="A14" t="s">
        <v>1087</v>
      </c>
      <c r="B14">
        <v>-31491.39</v>
      </c>
      <c r="C14">
        <v>31547.985299999997</v>
      </c>
      <c r="D14">
        <f t="shared" si="0"/>
        <v>56.595299999997223</v>
      </c>
    </row>
    <row r="15" spans="1:4" x14ac:dyDescent="0.25">
      <c r="A15" t="s">
        <v>1088</v>
      </c>
      <c r="B15">
        <v>-39674.080000000002</v>
      </c>
      <c r="C15">
        <v>39913.843890000004</v>
      </c>
      <c r="D15">
        <f t="shared" si="0"/>
        <v>239.76389000000199</v>
      </c>
    </row>
    <row r="16" spans="1:4" x14ac:dyDescent="0.25">
      <c r="A16" t="s">
        <v>1085</v>
      </c>
      <c r="B16">
        <v>-36821.410000000003</v>
      </c>
      <c r="C16" s="21">
        <f>24.55*1500</f>
        <v>36825</v>
      </c>
      <c r="D16">
        <f t="shared" si="0"/>
        <v>3.5899999999965075</v>
      </c>
    </row>
    <row r="17" spans="1:4" x14ac:dyDescent="0.25">
      <c r="A17" t="s">
        <v>1090</v>
      </c>
      <c r="B17">
        <v>-200000</v>
      </c>
      <c r="C17" s="21">
        <v>200000</v>
      </c>
    </row>
    <row r="19" spans="1:4" x14ac:dyDescent="0.25">
      <c r="B19">
        <v>1217537.5390000001</v>
      </c>
      <c r="C19">
        <v>1217543.4099999999</v>
      </c>
      <c r="D19">
        <f>+B19-C19</f>
        <v>-5.8709999998100102</v>
      </c>
    </row>
    <row r="20" spans="1:4" x14ac:dyDescent="0.25">
      <c r="B20">
        <v>112476.97</v>
      </c>
    </row>
    <row r="21" spans="1:4" x14ac:dyDescent="0.2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4" x14ac:dyDescent="0.25"/>
  <sheetData>
    <row r="1" spans="1:285" x14ac:dyDescent="0.2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2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2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2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2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2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2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2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2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2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2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2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2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2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2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2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2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2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2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2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2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2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2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2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2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2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2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2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2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2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2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2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2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2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2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2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2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2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2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2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2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2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2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2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2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2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2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2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2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2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2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2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2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2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2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2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2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2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2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2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2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2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2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2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2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2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2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2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2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2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2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2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2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2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2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2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2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2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2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2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2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2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2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2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2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2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2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2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2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2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2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2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2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2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2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2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2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2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2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2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2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2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2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2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2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2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2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2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2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2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2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2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2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2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2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2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2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2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2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2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2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2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2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2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2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2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2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2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2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2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2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2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2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2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2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2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2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2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2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2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2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2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2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2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2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2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2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2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2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2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2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2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2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2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2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2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2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2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2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2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2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2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2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2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2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2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2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2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2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2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2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2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2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2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2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2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2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2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2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2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2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2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2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2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2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2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2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2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2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2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2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2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2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2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2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2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2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2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2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2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2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2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2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2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2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2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2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2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2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2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2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2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2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2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2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2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2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2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2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2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2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2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2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2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2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2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2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2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2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2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2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2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2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2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2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2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2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2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2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2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2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2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2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2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2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2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2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2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2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2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2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2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2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2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2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2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2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2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2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2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2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2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2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2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2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2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2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2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2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2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2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2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2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2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2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2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2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2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2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2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2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2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2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2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2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2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2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2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2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2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2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2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2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2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2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2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2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2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2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2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2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2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2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2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2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2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2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2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2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2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2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2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2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2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2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2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2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2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2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2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2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2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2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2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2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2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2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2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2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2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2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2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2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2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2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2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2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2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2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2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2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2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2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2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2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2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2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2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2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2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2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2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2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2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2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2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2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2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2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2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2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2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2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2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2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2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2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2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2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2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2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2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2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2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2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2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2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2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2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2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2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2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2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2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2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2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2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2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2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2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2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2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2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2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2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2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2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2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2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2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2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2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2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2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2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2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2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2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2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2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2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2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2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2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2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2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2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2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2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2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2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2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2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2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2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2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2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2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2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2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2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2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2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2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2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2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2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2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2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2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2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2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2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2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2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2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2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2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2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2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2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2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2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2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2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2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2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2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2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2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2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2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2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2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2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2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2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2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2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2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2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2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2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2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2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2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2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2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2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2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2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2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2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2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2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2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2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2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2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2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2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2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2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2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2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2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2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2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2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2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4" x14ac:dyDescent="0.25"/>
  <cols>
    <col min="3" max="3" width="11.6328125" bestFit="1" customWidth="1"/>
    <col min="7" max="7" width="9" style="30"/>
  </cols>
  <sheetData>
    <row r="1" spans="2:8" s="30" customFormat="1" x14ac:dyDescent="0.25">
      <c r="D1" s="30" t="s">
        <v>57</v>
      </c>
      <c r="E1" s="30" t="s">
        <v>62</v>
      </c>
      <c r="F1" s="30" t="s">
        <v>1327</v>
      </c>
    </row>
    <row r="2" spans="2:8" ht="13.5"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ht="13.5"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ht="13.5" x14ac:dyDescent="0.15">
      <c r="C4" s="1">
        <v>42683</v>
      </c>
      <c r="D4" s="30">
        <f ca="1">SUMIF(Stock!$A:$A,'Cost analysis'!$C4,Stock!P:P)</f>
        <v>0</v>
      </c>
      <c r="E4" s="30">
        <f ca="1">SUMIF(Stock!$A:$A,'Cost analysis'!$C4,Stock!Q:Q)</f>
        <v>0</v>
      </c>
      <c r="F4" s="30">
        <f ca="1">SUMIF(Stock!$A:$A,'Cost analysis'!$C4,Stock!R:R)</f>
        <v>0</v>
      </c>
      <c r="G4" s="30">
        <f t="shared" ca="1" si="0"/>
        <v>0</v>
      </c>
    </row>
    <row r="5" spans="2:8" ht="13.5"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ht="13.5"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ht="13.5"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ht="13.5"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ht="13.5"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ht="13.5"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2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2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2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2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2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2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2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2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2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2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2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2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2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2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2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2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2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2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2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2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2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2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2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2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2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2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2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2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2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2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2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2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2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2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2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2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2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2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2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2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2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2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2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2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2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2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2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2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2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2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2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2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2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2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2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2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2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2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2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2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2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2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2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2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2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2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2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2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2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2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2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2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2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2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2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2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2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2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2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2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2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2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2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2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2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2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2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2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2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2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2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2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2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2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2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2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2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2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2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2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2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2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2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2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2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2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2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2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2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2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2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2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2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2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2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2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2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2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2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2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2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2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2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2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2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2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2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2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2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2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2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2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2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2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25">
      <c r="C153" s="1"/>
      <c r="D153" s="30"/>
      <c r="E153" s="30"/>
      <c r="F153" s="30"/>
    </row>
    <row r="154" spans="3:8" x14ac:dyDescent="0.25">
      <c r="C154" s="1"/>
      <c r="D154" s="30"/>
      <c r="E154" s="30"/>
      <c r="F154" s="30"/>
    </row>
    <row r="155" spans="3:8" x14ac:dyDescent="0.2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Windows User</cp:lastModifiedBy>
  <cp:lastPrinted>2017-02-08T13:51:46Z</cp:lastPrinted>
  <dcterms:created xsi:type="dcterms:W3CDTF">2016-10-17T08:48:23Z</dcterms:created>
  <dcterms:modified xsi:type="dcterms:W3CDTF">2017-10-28T00:02:04Z</dcterms:modified>
</cp:coreProperties>
</file>