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98" i="20" l="1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C485" i="6"/>
  <c r="L486" i="5"/>
  <c r="M486" i="5"/>
  <c r="I485" i="5"/>
  <c r="C486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D492" i="12"/>
  <c r="G492" i="12" s="1"/>
  <c r="D486" i="8"/>
  <c r="D486" i="7"/>
  <c r="D485" i="6"/>
  <c r="D486" i="5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E486" i="5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M491" i="12"/>
  <c r="I490" i="12"/>
  <c r="C491" i="12"/>
  <c r="D491" i="12"/>
  <c r="G491" i="12" s="1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C484" i="6"/>
  <c r="D484" i="6"/>
  <c r="E484" i="6" s="1"/>
  <c r="L485" i="5"/>
  <c r="M485" i="5"/>
  <c r="C485" i="5"/>
  <c r="D485" i="5"/>
  <c r="E485" i="5" s="1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M490" i="12"/>
  <c r="I489" i="12"/>
  <c r="C490" i="12"/>
  <c r="D490" i="12"/>
  <c r="G490" i="12" s="1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C483" i="6"/>
  <c r="D483" i="6"/>
  <c r="E483" i="6" s="1"/>
  <c r="L484" i="5"/>
  <c r="M484" i="5"/>
  <c r="I483" i="5"/>
  <c r="C484" i="5"/>
  <c r="D484" i="5"/>
  <c r="E484" i="5" s="1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C482" i="6"/>
  <c r="L483" i="5"/>
  <c r="M483" i="5"/>
  <c r="C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D489" i="12"/>
  <c r="G489" i="12" s="1"/>
  <c r="I488" i="12"/>
  <c r="D483" i="8"/>
  <c r="D483" i="7"/>
  <c r="D482" i="6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M488" i="12"/>
  <c r="I487" i="12"/>
  <c r="C488" i="12"/>
  <c r="D488" i="12"/>
  <c r="G488" i="12" s="1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C481" i="6"/>
  <c r="D481" i="6"/>
  <c r="E481" i="6" s="1"/>
  <c r="L482" i="5"/>
  <c r="M482" i="5"/>
  <c r="I481" i="5"/>
  <c r="C482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M487" i="12"/>
  <c r="I486" i="12"/>
  <c r="C487" i="12"/>
  <c r="D487" i="12"/>
  <c r="G487" i="12" s="1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C480" i="6"/>
  <c r="D480" i="6"/>
  <c r="L481" i="5"/>
  <c r="M481" i="5"/>
  <c r="I480" i="5"/>
  <c r="C481" i="5"/>
  <c r="D481" i="5"/>
  <c r="E481" i="5" s="1"/>
  <c r="A1" i="27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M486" i="12"/>
  <c r="I485" i="12"/>
  <c r="C486" i="12"/>
  <c r="D486" i="12"/>
  <c r="G486" i="12" s="1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C479" i="6"/>
  <c r="D479" i="6"/>
  <c r="E479" i="6" s="1"/>
  <c r="L480" i="5"/>
  <c r="M480" i="5"/>
  <c r="I479" i="5"/>
  <c r="C480" i="5"/>
  <c r="D480" i="5"/>
  <c r="E480" i="5" s="1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D485" i="12" s="1"/>
  <c r="G485" i="12" s="1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C478" i="6"/>
  <c r="D478" i="6"/>
  <c r="E478" i="6" s="1"/>
  <c r="L479" i="5"/>
  <c r="D479" i="5" s="1"/>
  <c r="M479" i="5"/>
  <c r="I478" i="5"/>
  <c r="C479" i="5"/>
  <c r="AX391" i="20" l="1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C477" i="6"/>
  <c r="L478" i="5"/>
  <c r="M478" i="5"/>
  <c r="C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7" i="6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<sst xmlns="http://schemas.openxmlformats.org/spreadsheetml/2006/main" count="730" uniqueCount="634">
  <si>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</si>
  <si>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</si>
  <si>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</si>
  <si>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</si>
  <si>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</si>
  <si>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</si>
  <si>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</si>
  <si>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</si>
  <si>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</si>
  <si>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</si>
  <si>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</si>
  <si>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</si>
  <si>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</si>
  <si>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</si>
  <si>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</si>
  <si>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</si>
  <si>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</si>
  <si>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</si>
  <si>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</si>
  <si>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</si>
  <si>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</si>
  <si>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</si>
  <si>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</si>
  <si>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</si>
  <si>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</si>
  <si>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</si>
  <si>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</si>
  <si>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</si>
  <si>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</si>
  <si>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</si>
  <si>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</si>
  <si>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</si>
  <si>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</si>
  <si>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</si>
  <si>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</si>
  <si>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</si>
  <si>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</si>
  <si>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</si>
  <si>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</si>
  <si>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</si>
  <si>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</si>
  <si>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</si>
  <si>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</si>
  <si>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</si>
  <si>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</si>
  <si>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</si>
  <si>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</si>
  <si>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</si>
  <si>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</si>
  <si>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</si>
  <si>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</si>
  <si>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</si>
  <si>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</si>
  <si>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</si>
  <si>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</si>
  <si>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</si>
  <si>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</si>
  <si>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</si>
  <si>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</si>
  <si>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</si>
  <si>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</si>
  <si>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</si>
  <si>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</si>
  <si>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</si>
  <si>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</si>
  <si>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</si>
  <si>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</si>
  <si>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</si>
  <si>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</si>
  <si>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</si>
  <si>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</si>
  <si>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</si>
  <si>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</si>
  <si>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</si>
  <si>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</si>
  <si>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</si>
  <si>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</si>
  <si>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</si>
  <si>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</si>
  <si>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</si>
  <si>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</si>
  <si>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</si>
  <si>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</si>
  <si>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</si>
  <si>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</si>
  <si>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</si>
  <si>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</si>
  <si>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</si>
  <si>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</si>
  <si>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</si>
  <si>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</si>
  <si>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</si>
  <si>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</si>
  <si>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</si>
  <si>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</si>
  <si>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</si>
  <si>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</si>
  <si>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</si>
  <si>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</si>
  <si>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</si>
  <si>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</si>
  <si>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</si>
  <si>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</si>
  <si>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</si>
  <si>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</si>
  <si>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</si>
  <si>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</si>
  <si>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</si>
  <si>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</si>
  <si>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</si>
  <si>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</si>
  <si>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</si>
  <si>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</si>
  <si>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</si>
  <si>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</si>
  <si>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</si>
  <si>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</si>
  <si>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</si>
  <si>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</si>
  <si>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</si>
  <si>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</si>
  <si>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</si>
  <si>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</si>
  <si>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</si>
  <si>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</si>
  <si>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</si>
  <si>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</si>
  <si>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</si>
  <si>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</si>
  <si>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</si>
  <si>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</si>
  <si>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</si>
  <si>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</si>
  <si>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</si>
  <si>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</si>
  <si>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</si>
  <si>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</si>
  <si>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</si>
  <si>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</si>
  <si>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</si>
  <si>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</si>
  <si>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</si>
  <si>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</si>
  <si>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</si>
  <si>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</si>
  <si>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</si>
  <si>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</si>
  <si>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</si>
  <si>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</si>
  <si>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</si>
  <si>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</si>
  <si>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</si>
  <si>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</si>
  <si>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</si>
  <si>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</si>
  <si>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</si>
  <si>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</si>
  <si>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</si>
  <si>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</si>
  <si>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</si>
  <si>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</si>
  <si>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</si>
  <si>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</si>
  <si>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</si>
  <si>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</si>
  <si>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</si>
  <si>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</si>
  <si>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</si>
  <si>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</si>
  <si>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</si>
  <si>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</si>
  <si>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</si>
  <si>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</si>
  <si>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</si>
  <si>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</si>
  <si>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</si>
  <si>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</si>
  <si>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</si>
  <si>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</si>
  <si>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</si>
  <si>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</si>
  <si>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</si>
  <si>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</si>
  <si>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</si>
  <si>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</si>
  <si>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</si>
  <si>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</si>
  <si>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</si>
  <si>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</si>
  <si>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</si>
  <si>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</si>
  <si>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</si>
  <si>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</si>
  <si>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</si>
  <si>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</si>
  <si>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</si>
  <si>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</si>
  <si>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</si>
  <si>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</si>
  <si>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</si>
  <si>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</si>
  <si>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</si>
  <si>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</si>
  <si>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</si>
  <si>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</si>
  <si>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</si>
  <si>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</si>
  <si>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</si>
  <si>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</si>
  <si>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</si>
  <si>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</si>
  <si>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</si>
  <si>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</si>
  <si>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</si>
  <si>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</si>
  <si>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</si>
  <si>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</si>
  <si>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</si>
  <si>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</si>
  <si>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</si>
  <si>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</si>
  <si>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</si>
  <si>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</si>
  <si>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</si>
  <si>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</si>
  <si>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</si>
  <si>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</si>
  <si>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</si>
  <si>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</si>
  <si>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</si>
  <si>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</si>
  <si>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</si>
  <si>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</si>
  <si>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</si>
  <si>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</si>
  <si>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</si>
  <si>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</si>
  <si>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</si>
  <si>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</si>
  <si>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</si>
  <si>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</si>
  <si>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</si>
  <si>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</si>
  <si>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</si>
  <si>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</si>
  <si>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</si>
  <si>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</si>
  <si>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</si>
  <si>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</si>
  <si>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</si>
  <si>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</si>
  <si>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</si>
  <si>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</si>
  <si>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</si>
  <si>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</si>
  <si>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</si>
  <si>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</si>
  <si>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</si>
  <si>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</si>
  <si>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</si>
  <si>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</si>
  <si>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</si>
  <si>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</si>
  <si>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</si>
  <si>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</si>
  <si>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</si>
  <si>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</si>
  <si>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</si>
  <si>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</si>
  <si>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</si>
  <si>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</si>
  <si>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</si>
  <si>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</si>
  <si>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</si>
  <si>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</si>
  <si>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</si>
  <si>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</si>
  <si>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</si>
  <si>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</si>
  <si>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</si>
  <si>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</si>
  <si>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</si>
  <si>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</si>
  <si>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</si>
  <si>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</si>
  <si>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</si>
  <si>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</si>
  <si>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</si>
  <si>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</si>
  <si>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</si>
  <si>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</si>
  <si>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</si>
  <si>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</si>
  <si>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</si>
  <si>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</si>
  <si>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</si>
  <si>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</si>
  <si>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</si>
  <si>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</si>
  <si>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</si>
  <si>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</si>
  <si>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</si>
  <si>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</si>
  <si>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</si>
  <si>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</si>
  <si>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</si>
  <si>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</si>
  <si>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</si>
  <si>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</si>
  <si>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</si>
  <si>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</si>
  <si>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</si>
  <si>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</si>
  <si>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</si>
  <si>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</si>
  <si>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</si>
  <si>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</si>
  <si>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</si>
  <si>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</si>
  <si>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</si>
  <si>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</si>
  <si>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</si>
  <si>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</si>
  <si>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</si>
  <si>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</si>
  <si>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</si>
  <si>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</si>
  <si>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</si>
  <si>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</si>
  <si>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</si>
  <si>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</si>
  <si>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</si>
  <si>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</si>
  <si>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</si>
  <si>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</si>
  <si>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</si>
  <si>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</si>
  <si>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</si>
  <si>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</si>
  <si>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</si>
  <si>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</si>
  <si>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</si>
  <si>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</si>
  <si>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</si>
  <si>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</si>
  <si>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</si>
  <si>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</si>
  <si>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</si>
  <si>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</si>
  <si>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</si>
  <si>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</si>
  <si>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</si>
  <si>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</si>
  <si>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</si>
  <si>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</si>
  <si>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</si>
  <si>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</si>
  <si>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</si>
  <si>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</si>
  <si>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</si>
  <si>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</si>
  <si>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</si>
  <si>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</si>
  <si>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</si>
  <si>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</si>
  <si>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</si>
  <si>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</si>
  <si>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</si>
  <si>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</si>
  <si>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</si>
  <si>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</si>
  <si>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</si>
  <si>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</si>
  <si>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</si>
  <si>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</si>
  <si>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</si>
  <si>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</si>
  <si>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</si>
  <si>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</si>
  <si>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</si>
  <si>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</si>
  <si>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</si>
  <si>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</si>
  <si>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</si>
  <si>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</si>
  <si>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</si>
  <si>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</si>
  <si>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</si>
  <si>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</si>
  <si>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</si>
  <si>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</si>
  <si>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</si>
  <si>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</si>
  <si>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</si>
  <si>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</si>
  <si>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</si>
  <si>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</si>
  <si>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</si>
  <si>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</si>
  <si>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</si>
  <si>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</si>
  <si>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</si>
  <si>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</si>
  <si>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</si>
  <si>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</si>
  <si>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</si>
  <si>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</si>
  <si>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</si>
  <si>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</si>
  <si>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</si>
  <si>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</si>
  <si>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</si>
  <si>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</si>
  <si>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</si>
  <si>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</si>
  <si>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</si>
  <si>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</si>
  <si>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</si>
  <si>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</si>
  <si>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</si>
  <si>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</si>
  <si>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</si>
  <si>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</si>
  <si>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</si>
  <si>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</si>
  <si>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</si>
  <si>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</si>
  <si>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</si>
  <si>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</si>
  <si>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</si>
  <si>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</si>
  <si>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</si>
  <si>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</si>
  <si>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</si>
  <si>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</si>
  <si>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</si>
  <si>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</si>
  <si>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</si>
  <si>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</si>
  <si>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</si>
  <si>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</si>
  <si>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</si>
  <si>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</si>
  <si>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</si>
  <si>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</si>
  <si>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</si>
  <si>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</si>
  <si>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</si>
  <si>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</si>
  <si>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</si>
  <si>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</si>
  <si>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</si>
  <si>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</si>
  <si>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</si>
  <si>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</si>
  <si>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</si>
  <si>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</si>
  <si>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</si>
  <si>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</si>
  <si>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</si>
  <si>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</si>
  <si>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</si>
  <si>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</si>
  <si>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</si>
  <si>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</si>
  <si>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</si>
  <si>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</si>
  <si>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</si>
  <si>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</si>
  <si>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</si>
  <si>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</si>
  <si>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</si>
  <si>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</si>
  <si>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</si>
  <si>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</si>
  <si>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</si>
  <si>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</si>
  <si>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</si>
  <si>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</si>
  <si>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</si>
  <si>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</si>
  <si>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</si>
  <si>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</si>
  <si>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</si>
  <si>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</si>
  <si>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</si>
  <si>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</si>
  <si>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</si>
  <si>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</si>
  <si>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</si>
  <si>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</si>
  <si>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</si>
  <si>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</si>
  <si>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</si>
  <si>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</si>
  <si>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</si>
  <si>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</si>
  <si>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</si>
  <si>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</si>
  <si>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</si>
  <si>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</si>
  <si>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</si>
  <si>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</si>
  <si>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</si>
  <si>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</si>
  <si>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</si>
  <si>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</si>
  <si>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</si>
  <si>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</si>
  <si>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</si>
  <si>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</si>
  <si>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</si>
  <si>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</si>
  <si>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</si>
  <si>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</si>
  <si>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</si>
  <si>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</si>
  <si>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</si>
  <si>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</si>
  <si>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</si>
  <si>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</si>
  <si>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</si>
  <si>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</si>
  <si>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</si>
  <si>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</si>
  <si>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</si>
  <si>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</si>
  <si>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</si>
  <si>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</si>
  <si>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</si>
  <si>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</si>
  <si>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</si>
  <si>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</si>
  <si>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</si>
  <si>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</si>
  <si>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</si>
  <si>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</si>
  <si>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</si>
  <si>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</si>
  <si>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</si>
  <si>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</si>
  <si>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</si>
  <si>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</si>
  <si>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</si>
  <si>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</si>
  <si>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</si>
  <si>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</si>
  <si>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</si>
  <si>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</si>
  <si>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</si>
  <si>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</si>
  <si>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</si>
  <si>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</si>
  <si>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</si>
  <si>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</si>
  <si>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</si>
  <si>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</si>
  <si>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</si>
  <si>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</si>
  <si>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</si>
  <si>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</si>
  <si>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</si>
  <si>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</si>
  <si>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</si>
  <si>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</si>
  <si>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</si>
  <si>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</si>
  <si>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</si>
  <si>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</si>
  <si>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</si>
  <si>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</si>
  <si>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</si>
  <si>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</si>
  <si>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</si>
  <si>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</si>
  <si>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</si>
  <si>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</si>
  <si>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</si>
  <si>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</si>
  <si>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</si>
  <si>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</si>
  <si>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</si>
  <si>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</si>
  <si>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</si>
  <si>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</si>
  <si>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</si>
  <si>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</si>
  <si>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</si>
  <si>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</si>
  <si>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</si>
  <si>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</si>
  <si>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</si>
  <si>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</si>
  <si>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</si>
  <si>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</si>
  <si>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</si>
  <si>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</si>
  <si>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</si>
  <si>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</si>
  <si>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</si>
  <si>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</si>
  <si>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</si>
  <si>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</si>
  <si>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</si>
  <si>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</si>
  <si>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</si>
  <si>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</si>
  <si>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</si>
  <si>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</si>
  <si>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</si>
  <si>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</si>
  <si>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</si>
  <si>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</si>
  <si>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</si>
  <si>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</si>
  <si>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</si>
  <si>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</si>
  <si>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</si>
  <si>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</si>
  <si>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</si>
  <si>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</si>
  <si>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</si>
  <si>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</si>
  <si>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</si>
  <si>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</si>
  <si>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</si>
  <si>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</si>
  <si>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</si>
  <si>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</si>
  <si>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</si>
  <si>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</si>
  <si>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</si>
  <si>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</si>
  <si>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Strange pd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</si>
</sst>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9" sqref="E9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43089</v>
      </c>
    </row>
    <row r="2" spans="1:16" x14ac:dyDescent="0.25">
      <c r="A2" s="39" t="s">
        <v>621</v>
      </c>
      <c r="B2" s="39">
        <v>6.5936349999999999</v>
      </c>
      <c r="C2" s="90">
        <v>43089</v>
      </c>
      <c r="D2" s="39">
        <v>13</v>
      </c>
    </row>
    <row r="3" spans="1:16" x14ac:dyDescent="0.25">
      <c r="A3" s="39" t="s">
        <v>622</v>
      </c>
      <c r="B3" s="39">
        <v>6.57707</v>
      </c>
      <c r="C3" s="90">
        <v>43089</v>
      </c>
      <c r="D3" s="39">
        <v>16</v>
      </c>
      <c r="J3" s="83"/>
      <c r="K3" s="84"/>
      <c r="L3" s="85"/>
    </row>
    <row r="4" spans="1:16" x14ac:dyDescent="0.25">
      <c r="A4" s="39" t="s">
        <v>623</v>
      </c>
      <c r="B4" s="39">
        <v>6.5639149999999997</v>
      </c>
      <c r="C4" s="90">
        <v>43090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4030.49</v>
      </c>
      <c r="C5" s="39">
        <v>4035.33</v>
      </c>
      <c r="D5" s="93">
        <v>-1.1999999999999999E-3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3287.61</v>
      </c>
      <c r="C6" s="39">
        <v>3296.54</v>
      </c>
      <c r="D6" s="93">
        <v>-2.7000000000000001E-3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1782.41</v>
      </c>
      <c r="C7" s="39">
        <v>1798.5</v>
      </c>
      <c r="D7" s="93">
        <v>-8.8999999999999999E-3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11003.33</v>
      </c>
      <c r="C8" s="39">
        <v>11074.99</v>
      </c>
      <c r="D8" s="93">
        <v>-6.4999999999999997E-3</v>
      </c>
      <c r="J8" s="75"/>
      <c r="K8" s="76"/>
      <c r="L8" s="77"/>
      <c r="M8" s="78"/>
    </row>
    <row r="9" spans="1:16" x14ac:dyDescent="0.25">
      <c r="A9" s="39" t="s">
        <v>525</v>
      </c>
      <c r="B9" s="39">
        <v>6199.36</v>
      </c>
      <c r="C9" s="39">
        <v>6251.24</v>
      </c>
      <c r="D9" s="93">
        <v>-8.3000000000000001E-3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2879.64</v>
      </c>
      <c r="C10" s="39">
        <v>2873.03</v>
      </c>
      <c r="D10" s="93">
        <v>2.3E-3</v>
      </c>
    </row>
    <row r="11" spans="1:16" x14ac:dyDescent="0.25">
      <c r="A11" s="39" t="s">
        <v>527</v>
      </c>
      <c r="B11" s="39">
        <v>14.94</v>
      </c>
      <c r="C11" s="39">
        <v>14.903</v>
      </c>
      <c r="D11" s="90">
        <v>43088</v>
      </c>
    </row>
    <row r="12" spans="1:16" x14ac:dyDescent="0.25">
      <c r="A12" s="39" t="s">
        <v>528</v>
      </c>
      <c r="B12" s="39">
        <v>15.4</v>
      </c>
      <c r="C12" s="39">
        <v>15.379899999999999</v>
      </c>
      <c r="D12" s="90">
        <v>43089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7.59</v>
      </c>
      <c r="C13" s="39">
        <v>7.6589999999999998</v>
      </c>
      <c r="D13" s="90">
        <v>43089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48.9</v>
      </c>
      <c r="C14" s="39">
        <v>48.781999999999996</v>
      </c>
      <c r="D14" s="90">
        <v>43089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45.76</v>
      </c>
      <c r="C15" s="39">
        <v>46.03</v>
      </c>
      <c r="D15" s="90">
        <v>43088</v>
      </c>
    </row>
    <row r="16" spans="1:16" x14ac:dyDescent="0.25">
      <c r="A16" s="39" t="s">
        <v>532</v>
      </c>
      <c r="B16" s="39">
        <v>34.3504</v>
      </c>
      <c r="C16" s="39">
        <v>34.575499999999998</v>
      </c>
      <c r="D16" s="90">
        <v>43088</v>
      </c>
    </row>
    <row r="17" spans="1:16" x14ac:dyDescent="0.25">
      <c r="A17" s="39" t="s">
        <v>533</v>
      </c>
      <c r="B17" s="39">
        <v>30.62</v>
      </c>
      <c r="C17" s="39">
        <v>30.580500000000001</v>
      </c>
      <c r="D17" s="90">
        <v>43088</v>
      </c>
    </row>
    <row r="18" spans="1:16" x14ac:dyDescent="0.25">
      <c r="A18" s="39" t="s">
        <v>534</v>
      </c>
      <c r="B18" s="39">
        <v>34.21</v>
      </c>
      <c r="C18" s="90">
        <v>34.385899999999999</v>
      </c>
      <c r="D18" s="90">
        <v>43088</v>
      </c>
    </row>
    <row r="19" spans="1:16" x14ac:dyDescent="0.25">
      <c r="A19" s="39" t="s">
        <v>535</v>
      </c>
      <c r="B19" s="39">
        <v>13218.43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20208.12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6.6065999999999896</v>
      </c>
      <c r="C21" s="90">
        <v>43089</v>
      </c>
      <c r="D21" s="91">
        <v>0.61623842592592593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3296.74</v>
      </c>
      <c r="B23" s="39">
        <v>3292.55</v>
      </c>
      <c r="C23" s="39">
        <v>3297.8</v>
      </c>
      <c r="D23" s="39">
        <v>3291.73</v>
      </c>
      <c r="E23" s="39">
        <v>3295.23</v>
      </c>
      <c r="F23" s="39">
        <v>3300.09</v>
      </c>
      <c r="G23" s="39">
        <v>3285.13</v>
      </c>
      <c r="H23" s="39">
        <v>1115</v>
      </c>
      <c r="I23" s="39">
        <v>1018</v>
      </c>
      <c r="J23" s="39">
        <v>3295.24</v>
      </c>
      <c r="K23" s="39">
        <v>3292.21</v>
      </c>
      <c r="L23" s="39">
        <v>3287.61</v>
      </c>
      <c r="M23" s="39">
        <v>3296.14</v>
      </c>
      <c r="N23" s="39">
        <v>3276.55</v>
      </c>
      <c r="O23" s="39">
        <v>1304</v>
      </c>
      <c r="P23" s="39">
        <v>1424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1"/>
  <sheetViews>
    <sheetView zoomScale="115" zoomScaleNormal="115" workbookViewId="0">
      <pane xSplit="2" ySplit="6" topLeftCell="C387" activePane="bottomRight" state="frozen"/>
      <selection pane="topRight" activeCell="C1" sqref="C1"/>
      <selection pane="bottomLeft" activeCell="A3" sqref="A3"/>
      <selection pane="bottomRight" activeCell="B398" sqref="B398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542968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8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</row>
    <row r="400" spans="1:57" x14ac:dyDescent="0.25">
      <c r="A400" s="90">
        <v>43091</v>
      </c>
      <c r="B400" s="41">
        <f t="shared" si="2744"/>
        <v>5</v>
      </c>
    </row>
    <row r="401" spans="1:2" x14ac:dyDescent="0.25">
      <c r="A401" s="97"/>
      <c r="B401" s="41"/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1"/>
  <sheetViews>
    <sheetView zoomScale="115" zoomScaleNormal="115" workbookViewId="0">
      <pane xSplit="1" ySplit="1" topLeftCell="B333" activePane="bottomRight" state="frozen"/>
      <selection pane="topRight" activeCell="B1" sqref="B1"/>
      <selection pane="bottomLeft" activeCell="A2" sqref="A2"/>
      <selection pane="bottomRight" activeCell="B348" sqref="B34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49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4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9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49" si="22">LN(H344/H343)</f>
        <v>5.9509246834607457E-4</v>
      </c>
      <c r="J344">
        <v>6.6237849999999998</v>
      </c>
      <c r="K344" s="93">
        <f t="shared" ref="K344:K349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</row>
    <row r="351" spans="1:14" x14ac:dyDescent="0.25">
      <c r="A351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8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A486" sqref="A486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2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2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2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2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2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2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2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2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2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2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2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2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2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2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2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2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2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2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2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2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2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2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2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2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2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2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2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2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2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2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2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2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2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2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2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2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2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2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2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2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2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2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2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2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2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2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2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2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2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2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2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2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2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2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2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2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2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2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2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2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2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2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2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2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2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2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2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2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2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2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2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2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2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2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2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2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2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2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2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2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2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2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2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2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2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2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2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2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2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2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2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2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2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2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2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2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2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2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2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2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2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2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2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2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2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2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2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2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2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2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2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2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2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2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2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2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2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2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2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2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2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2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2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2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2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2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2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2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2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2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2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2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2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2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2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2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2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2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2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2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2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2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2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2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2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2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2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2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2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2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2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2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2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8" x14ac:dyDescent="0.2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2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2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2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8" x14ac:dyDescent="0.2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2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2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2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2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8" x14ac:dyDescent="0.2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2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2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6" x14ac:dyDescent="0.2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8" x14ac:dyDescent="0.2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2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2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2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2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2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2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2" x14ac:dyDescent="0.2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2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2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2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2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2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2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2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2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2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2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2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2" x14ac:dyDescent="0.2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2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2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2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2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2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2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2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2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2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2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2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2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2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2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2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2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2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2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2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2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2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2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2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83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2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2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2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2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6" x14ac:dyDescent="0.2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8" x14ac:dyDescent="0.2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2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2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2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2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2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2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2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2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2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2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2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2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2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2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2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8" x14ac:dyDescent="0.2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2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2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2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2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2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2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2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2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2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8" x14ac:dyDescent="0.2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2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2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2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2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2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2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2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6" x14ac:dyDescent="0.2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2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2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2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2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2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2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2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2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I477" s="93">
        <f t="shared" si="374"/>
        <v>-8.6956521739129933E-3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 x14ac:dyDescent="0.25">
      <c r="A478" s="90">
        <v>43077</v>
      </c>
      <c r="B478">
        <v>15</v>
      </c>
      <c r="C478" s="93">
        <f t="shared" ref="C478" si="857">B478/B477-1</f>
        <v>1.2145748987854255E-2</v>
      </c>
      <c r="D478" s="26">
        <f t="shared" ref="D478" si="858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ref="G478" si="859">+B478/D478-1</f>
        <v>-4.5307503309804931E-3</v>
      </c>
      <c r="H478" s="93">
        <f>(+B478/(D478*(1-VLOOKUP(A478,FX!A:K,9,0)))-1)</f>
        <v>-3.7746414167868503E-3</v>
      </c>
      <c r="I478" s="93">
        <f t="shared" si="374"/>
        <v>-3.6532713384257454E-3</v>
      </c>
      <c r="J478">
        <v>12962.84</v>
      </c>
      <c r="K478">
        <v>13065.39</v>
      </c>
      <c r="L478" s="93">
        <f t="shared" ref="L478" si="860">+K478/J478-1</f>
        <v>7.9110750421975684E-3</v>
      </c>
      <c r="M478" s="92">
        <f t="shared" ref="M478" si="861">WEEKDAY(A478,2)</f>
        <v>5</v>
      </c>
    </row>
    <row r="479" spans="1:14" x14ac:dyDescent="0.25">
      <c r="A479" s="90">
        <v>43080</v>
      </c>
      <c r="B479">
        <v>15.24</v>
      </c>
      <c r="C479" s="93">
        <f t="shared" ref="C479" si="862">B479/B478-1</f>
        <v>1.6000000000000014E-2</v>
      </c>
      <c r="D479" s="26">
        <f t="shared" ref="D479" si="863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ref="G479" si="864">+B479/D479-1</f>
        <v>-3.115851738212605E-3</v>
      </c>
      <c r="H479" s="93">
        <f>(+B479/(D479*(1-VLOOKUP(A479,FX!A:K,9,0)))-1)</f>
        <v>-3.7846523572341306E-3</v>
      </c>
      <c r="I479" s="93">
        <f t="shared" si="374"/>
        <v>-3.8564612066147586E-3</v>
      </c>
      <c r="J479">
        <v>13065.39</v>
      </c>
      <c r="K479">
        <v>13267.28</v>
      </c>
      <c r="L479" s="93">
        <f t="shared" ref="L479" si="865">+K479/J479-1</f>
        <v>1.5452275056466069E-2</v>
      </c>
      <c r="M479" s="92">
        <f t="shared" ref="M479" si="866">WEEKDAY(A479,2)</f>
        <v>1</v>
      </c>
    </row>
    <row r="480" spans="1:14" x14ac:dyDescent="0.25">
      <c r="A480" s="90">
        <v>43081</v>
      </c>
      <c r="B480">
        <v>14.94</v>
      </c>
      <c r="C480" s="93">
        <f t="shared" ref="C480" si="867">B480/B479-1</f>
        <v>-1.9685039370078816E-2</v>
      </c>
      <c r="D480" s="26">
        <f t="shared" ref="D480" si="868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ref="G480" si="869">+B480/D480-1</f>
        <v>-7.6155959949458785E-3</v>
      </c>
      <c r="H480" s="93">
        <f>(+B480/(D480*(1-VLOOKUP(A480,FX!A:K,9,0)))-1)</f>
        <v>-7.6155959949458785E-3</v>
      </c>
      <c r="I480" s="93">
        <f t="shared" si="374"/>
        <v>-7.5068092738990178E-3</v>
      </c>
      <c r="J480">
        <v>13267.28</v>
      </c>
      <c r="K480">
        <v>13055.38</v>
      </c>
      <c r="L480" s="93">
        <f t="shared" ref="L480" si="870">+K480/J480-1</f>
        <v>-1.5971623422434855E-2</v>
      </c>
      <c r="M480" s="92">
        <f t="shared" ref="M480" si="871">WEEKDAY(A480,2)</f>
        <v>2</v>
      </c>
    </row>
    <row r="481" spans="1:14" x14ac:dyDescent="0.25">
      <c r="A481" s="90">
        <v>43082</v>
      </c>
      <c r="B481">
        <v>15.16</v>
      </c>
      <c r="C481" s="93">
        <f t="shared" ref="C481" si="872">B481/B480-1</f>
        <v>1.4725568942436373E-2</v>
      </c>
      <c r="D481" s="26">
        <f t="shared" ref="D481" si="873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ref="G481" si="874">+B481/D481-1</f>
        <v>-2.1166795337390631E-3</v>
      </c>
      <c r="H481" s="93">
        <f>(+B481/(D481*(1-VLOOKUP(A481,FX!A:K,9,0)))-1)</f>
        <v>-1.5224930895636479E-3</v>
      </c>
      <c r="I481" s="93">
        <f t="shared" si="374"/>
        <v>-5.2742616033751855E-4</v>
      </c>
      <c r="J481">
        <v>13055.38</v>
      </c>
      <c r="K481">
        <v>13176.07</v>
      </c>
      <c r="L481" s="93">
        <f t="shared" ref="L481" si="875">+K481/J481-1</f>
        <v>9.2444647340790276E-3</v>
      </c>
      <c r="M481" s="92">
        <f t="shared" ref="M481" si="876">WEEKDAY(A481,2)</f>
        <v>3</v>
      </c>
    </row>
    <row r="482" spans="1:14" x14ac:dyDescent="0.25">
      <c r="A482" s="90">
        <v>43083</v>
      </c>
      <c r="B482">
        <v>15.06</v>
      </c>
      <c r="C482" s="93">
        <f t="shared" ref="C482" si="877">B482/B481-1</f>
        <v>-6.5963060686015096E-3</v>
      </c>
      <c r="D482" s="26">
        <f t="shared" ref="D482" si="8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ref="G482" si="879">+B482/D482-1</f>
        <v>-5.5211926783360621E-4</v>
      </c>
      <c r="H482" s="93">
        <f>(+B482/(D482*(1-VLOOKUP(A482,FX!A:K,9,0)))-1)</f>
        <v>-2.7191053437402024E-3</v>
      </c>
      <c r="I482" s="93">
        <f t="shared" si="374"/>
        <v>-4.4291663912210399E-3</v>
      </c>
      <c r="J482">
        <v>13176.07</v>
      </c>
      <c r="K482">
        <v>13089.48</v>
      </c>
      <c r="L482" s="93">
        <f t="shared" ref="L482" si="880">+K482/J482-1</f>
        <v>-6.5717622933090247E-3</v>
      </c>
      <c r="M482" s="92">
        <f t="shared" ref="M482" si="881">WEEKDAY(A482,2)</f>
        <v>4</v>
      </c>
    </row>
    <row r="483" spans="1:14" x14ac:dyDescent="0.25">
      <c r="A483" s="90">
        <v>43084</v>
      </c>
      <c r="B483">
        <v>14.84</v>
      </c>
      <c r="C483" s="93">
        <f t="shared" ref="C483" si="882">B483/B482-1</f>
        <v>-1.4608233731739695E-2</v>
      </c>
      <c r="D483" s="26">
        <f t="shared" ref="D483" si="883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ref="G483" si="884">+B483/D483-1</f>
        <v>-5.2338925474635367E-3</v>
      </c>
      <c r="H483" s="93">
        <f>(+B483/(D483*(1-VLOOKUP(A483,FX!A:K,9,0)))-1)</f>
        <v>-5.5830613507517057E-3</v>
      </c>
      <c r="I483" s="93">
        <f t="shared" si="374"/>
        <v>-4.1605153670647432E-3</v>
      </c>
      <c r="J483">
        <v>13089.48</v>
      </c>
      <c r="K483">
        <v>12908.7</v>
      </c>
      <c r="L483" s="93">
        <f t="shared" ref="L483" si="885">+K483/J483-1</f>
        <v>-1.3811091044105606E-2</v>
      </c>
      <c r="M483" s="92">
        <f t="shared" ref="M483" si="886">WEEKDAY(A483,2)</f>
        <v>5</v>
      </c>
      <c r="N483" s="50" t="s">
        <v>629</v>
      </c>
    </row>
    <row r="484" spans="1:14" x14ac:dyDescent="0.25">
      <c r="A484" s="90">
        <v>43087</v>
      </c>
      <c r="B484">
        <v>14.56</v>
      </c>
      <c r="C484" s="93">
        <f t="shared" ref="C484" si="887">B484/B483-1</f>
        <v>-1.8867924528301883E-2</v>
      </c>
      <c r="D484" s="26">
        <f t="shared" ref="D484" si="888">+F483*(1+L484)</f>
        <v>14.970756971654772</v>
      </c>
      <c r="E484" s="26">
        <f>D484*(1-VLOOKUP(A484,FX!A:K,9,0))</f>
        <v>14.960630466741302</v>
      </c>
      <c r="F484">
        <v>14.635999999999999</v>
      </c>
      <c r="G484" s="93">
        <f t="shared" ref="G484" si="889">+B484/D484-1</f>
        <v>-2.7437288069834254E-2</v>
      </c>
      <c r="H484" s="93">
        <f>(+B484/(D484*(1-VLOOKUP(A484,FX!A:K,9,0)))-1)</f>
        <v>-2.6778982853158162E-2</v>
      </c>
      <c r="I484" s="93">
        <f>+B484/F484-1</f>
        <v>-5.1926755944246006E-3</v>
      </c>
      <c r="J484">
        <v>12908.7</v>
      </c>
      <c r="K484">
        <v>12968.26</v>
      </c>
      <c r="L484" s="93">
        <f t="shared" ref="L484" si="890">+K484/J484-1</f>
        <v>4.613942534879456E-3</v>
      </c>
      <c r="M484" s="92">
        <f t="shared" ref="M484" si="891">WEEKDAY(A484,2)</f>
        <v>1</v>
      </c>
      <c r="N484" s="50" t="s">
        <v>633</v>
      </c>
    </row>
    <row r="485" spans="1:14" x14ac:dyDescent="0.25">
      <c r="A485" s="90">
        <v>43088</v>
      </c>
      <c r="B485">
        <v>14.84</v>
      </c>
      <c r="C485" s="93">
        <f t="shared" ref="C485" si="892">B485/B484-1</f>
        <v>1.9230769230769162E-2</v>
      </c>
      <c r="D485" s="26">
        <f t="shared" ref="D485" si="893">+F484*(1+L485)</f>
        <v>14.88007139893864</v>
      </c>
      <c r="E485" s="26">
        <f>D485*(1-VLOOKUP(A485,FX!A:K,9,0))</f>
        <v>14.876279026370026</v>
      </c>
      <c r="F485">
        <v>14.903</v>
      </c>
      <c r="G485" s="93">
        <f t="shared" ref="G485" si="894">+B485/D485-1</f>
        <v>-2.6929574371193921E-3</v>
      </c>
      <c r="H485" s="93">
        <f>(+B485/(D485*(1-VLOOKUP(A485,FX!A:K,9,0)))-1)</f>
        <v>-2.4387164495717206E-3</v>
      </c>
      <c r="I485" s="93">
        <f>+B485/F485-1</f>
        <v>-4.2273367778300486E-3</v>
      </c>
      <c r="J485">
        <v>12968.26</v>
      </c>
      <c r="K485">
        <v>13184.52</v>
      </c>
      <c r="L485" s="93">
        <f t="shared" ref="L485" si="895">+K485/J485-1</f>
        <v>1.6676099954812784E-2</v>
      </c>
      <c r="M485" s="92">
        <f t="shared" ref="M485" si="896">WEEKDAY(A485,2)</f>
        <v>2</v>
      </c>
    </row>
    <row r="486" spans="1:14" x14ac:dyDescent="0.25">
      <c r="A486" s="90">
        <v>43089</v>
      </c>
      <c r="B486">
        <v>14.94</v>
      </c>
      <c r="C486" s="93">
        <f t="shared" ref="C486" si="897">B486/B485-1</f>
        <v>6.7385444743934819E-3</v>
      </c>
      <c r="D486" s="26">
        <f t="shared" ref="D486" si="898">+F485*(1+L486)</f>
        <v>14.94132985425332</v>
      </c>
      <c r="E486" s="26">
        <f>D486*(1-VLOOKUP(A486,FX!A:K,9,0))</f>
        <v>14.983452444212409</v>
      </c>
      <c r="G486" s="93">
        <f t="shared" ref="G486" si="899">+B486/D486-1</f>
        <v>-8.9005079620951832E-5</v>
      </c>
      <c r="H486" s="93">
        <f>(+B486/(D486*(1-VLOOKUP(A486,FX!A:K,9,0)))-1)</f>
        <v>-2.9000288400951035E-3</v>
      </c>
      <c r="J486">
        <v>13184.52</v>
      </c>
      <c r="K486">
        <v>13218.43</v>
      </c>
      <c r="L486" s="93">
        <f t="shared" ref="L486" si="900">+K486/J486-1</f>
        <v>2.5719555964114349E-3</v>
      </c>
      <c r="M486" s="92">
        <f t="shared" ref="M486" si="901">WEEKDAY(A486,2)</f>
        <v>3</v>
      </c>
    </row>
    <row r="487" spans="1:14" x14ac:dyDescent="0.25">
      <c r="A487" s="90">
        <v>43090</v>
      </c>
    </row>
    <row r="488" spans="1:14" x14ac:dyDescent="0.25">
      <c r="A488" s="90">
        <v>43091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7"/>
  <sheetViews>
    <sheetView zoomScale="115" zoomScaleNormal="115" workbookViewId="0">
      <pane xSplit="1" ySplit="2" topLeftCell="E477" activePane="bottomRight" state="frozen"/>
      <selection pane="topRight" activeCell="B1" sqref="B1"/>
      <selection pane="bottomLeft" activeCell="A3" sqref="A3"/>
      <selection pane="bottomRight" activeCell="L483" sqref="L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8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2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2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2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2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2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2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2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2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2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2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2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2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2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2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2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2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2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2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2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2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2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2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2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2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2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2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2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2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2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2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2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2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2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2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8" x14ac:dyDescent="0.2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2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2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2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2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2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2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2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2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2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2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2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2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2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2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2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2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2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2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2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2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2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597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 x14ac:dyDescent="0.25">
      <c r="A477" s="90">
        <v>43077</v>
      </c>
      <c r="B477">
        <v>15.42</v>
      </c>
      <c r="C477" s="93">
        <f t="shared" ref="C477" si="893">B477/B476-1</f>
        <v>1.3140604467805517E-2</v>
      </c>
      <c r="D477" s="26">
        <f t="shared" ref="D477" si="894">+F476*(1+L477)</f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895">+B477/D477-1</f>
        <v>-2.1804342136070298E-3</v>
      </c>
      <c r="H477" s="93">
        <f>(+B477/(D477*(1-VLOOKUP(A477,FX!A:K,9,0)))-1)</f>
        <v>-1.4225401162265561E-3</v>
      </c>
      <c r="I477" s="93">
        <f t="shared" si="292"/>
        <v>-5.8979460888841651E-4</v>
      </c>
      <c r="J477">
        <v>12962.84</v>
      </c>
      <c r="K477">
        <v>13065.39</v>
      </c>
      <c r="L477" s="93">
        <f t="shared" ref="L477" si="896">+K477/J477-1</f>
        <v>7.9110750421975684E-3</v>
      </c>
      <c r="M477" s="92">
        <f t="shared" ref="M477" si="897">WEEKDAY(A477,2)</f>
        <v>5</v>
      </c>
    </row>
    <row r="478" spans="1:14" x14ac:dyDescent="0.25">
      <c r="A478" s="90">
        <v>43080</v>
      </c>
      <c r="B478">
        <v>15.66</v>
      </c>
      <c r="C478" s="93">
        <f t="shared" ref="C478" si="898">B478/B477-1</f>
        <v>1.5564202334630295E-2</v>
      </c>
      <c r="D478" s="26">
        <f t="shared" ref="D478" si="899">+F477*(1+L478)</f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900">+B478/D478-1</f>
        <v>-4.7963555286301141E-4</v>
      </c>
      <c r="H478" s="93">
        <f>(+B478/(D478*(1-VLOOKUP(A478,FX!A:K,9,0)))-1)</f>
        <v>-1.1502047856393194E-3</v>
      </c>
      <c r="I478" s="93">
        <f t="shared" si="292"/>
        <v>-1.1162494020092728E-3</v>
      </c>
      <c r="J478">
        <v>13065.39</v>
      </c>
      <c r="K478">
        <v>13267.28</v>
      </c>
      <c r="L478" s="93">
        <f t="shared" ref="L478" si="901">+K478/J478-1</f>
        <v>1.5452275056466069E-2</v>
      </c>
      <c r="M478" s="92">
        <f t="shared" ref="M478" si="902">WEEKDAY(A478,2)</f>
        <v>1</v>
      </c>
    </row>
    <row r="479" spans="1:14" x14ac:dyDescent="0.25">
      <c r="A479" s="90">
        <v>43081</v>
      </c>
      <c r="B479">
        <v>15.36</v>
      </c>
      <c r="C479" s="93">
        <f t="shared" ref="C479" si="903">B479/B478-1</f>
        <v>-1.9157088122605415E-2</v>
      </c>
      <c r="D479" s="26">
        <f t="shared" ref="D479" si="904">+F478*(1+L479)</f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905">+B479/D479-1</f>
        <v>-4.3498034364675142E-3</v>
      </c>
      <c r="H479" s="93">
        <f>(+B479/(D479*(1-VLOOKUP(A479,FX!A:K,9,0)))-1)</f>
        <v>-4.3498034364675142E-3</v>
      </c>
      <c r="I479" s="93">
        <f t="shared" si="292"/>
        <v>-3.7166040746433593E-3</v>
      </c>
      <c r="J479">
        <v>13267.28</v>
      </c>
      <c r="K479">
        <v>13055.38</v>
      </c>
      <c r="L479" s="93">
        <f t="shared" ref="L479" si="906">+K479/J479-1</f>
        <v>-1.5971623422434855E-2</v>
      </c>
      <c r="M479" s="92">
        <f t="shared" ref="M479" si="907">WEEKDAY(A479,2)</f>
        <v>2</v>
      </c>
    </row>
    <row r="480" spans="1:14" x14ac:dyDescent="0.25">
      <c r="A480" s="90">
        <v>43082</v>
      </c>
      <c r="B480">
        <v>15.58</v>
      </c>
      <c r="C480" s="93">
        <f t="shared" ref="C480" si="908">B480/B479-1</f>
        <v>1.4322916666666741E-2</v>
      </c>
      <c r="D480" s="26">
        <f t="shared" ref="D480" si="909">+F479*(1+L480)</f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910">+B480/D480-1</f>
        <v>1.2966286100415392E-3</v>
      </c>
      <c r="H480" s="93">
        <f>(+B480/(D480*(1-VLOOKUP(A480,FX!A:K,9,0)))-1)</f>
        <v>1.8928474976771525E-3</v>
      </c>
      <c r="I480" s="93">
        <f t="shared" si="292"/>
        <v>1.3561370019732344E-3</v>
      </c>
      <c r="J480">
        <v>13055.38</v>
      </c>
      <c r="K480">
        <v>13176.07</v>
      </c>
      <c r="L480" s="93">
        <f t="shared" ref="L480" si="911">+K480/J480-1</f>
        <v>9.2444647340790276E-3</v>
      </c>
      <c r="M480" s="92">
        <f t="shared" ref="M480" si="912">WEEKDAY(A480,2)</f>
        <v>3</v>
      </c>
    </row>
    <row r="481" spans="1:13" x14ac:dyDescent="0.25">
      <c r="A481" s="90">
        <v>43083</v>
      </c>
      <c r="B481">
        <v>15.5</v>
      </c>
      <c r="C481" s="93">
        <f t="shared" ref="C481" si="913">B481/B480-1</f>
        <v>-5.1347881899871384E-3</v>
      </c>
      <c r="D481" s="26">
        <f t="shared" ref="D481" si="914">+F480*(1+L481)</f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915">+B481/D481-1</f>
        <v>2.8045786532755468E-3</v>
      </c>
      <c r="H481" s="93">
        <f>(+B481/(D481*(1-VLOOKUP(A481,FX!A:K,9,0)))-1)</f>
        <v>6.3031464142437876E-4</v>
      </c>
      <c r="I481" s="93">
        <f t="shared" si="292"/>
        <v>2.839515733499276E-4</v>
      </c>
      <c r="J481">
        <v>13176.07</v>
      </c>
      <c r="K481">
        <v>13089.48</v>
      </c>
      <c r="L481" s="93">
        <f t="shared" ref="L481" si="916">+K481/J481-1</f>
        <v>-6.5717622933090247E-3</v>
      </c>
      <c r="M481" s="92">
        <f t="shared" ref="M481" si="917">WEEKDAY(A481,2)</f>
        <v>4</v>
      </c>
    </row>
    <row r="482" spans="1:13" x14ac:dyDescent="0.25">
      <c r="A482" s="90">
        <v>43084</v>
      </c>
      <c r="B482">
        <v>15.28</v>
      </c>
      <c r="C482" s="93">
        <f t="shared" ref="C482" si="918">B482/B481-1</f>
        <v>-1.4193548387096855E-2</v>
      </c>
      <c r="D482" s="26">
        <f t="shared" ref="D482" si="919">+F481*(1+L482)</f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920">+B482/D482-1</f>
        <v>-1.0397201703049586E-4</v>
      </c>
      <c r="H482" s="93">
        <f>(+B482/(D482*(1-VLOOKUP(A482,FX!A:K,9,0)))-1)</f>
        <v>-4.5494145284841192E-4</v>
      </c>
      <c r="I482" s="93">
        <f t="shared" si="292"/>
        <v>-2.224635879451986E-4</v>
      </c>
      <c r="J482">
        <v>13089.48</v>
      </c>
      <c r="K482">
        <v>12908.7</v>
      </c>
      <c r="L482" s="93">
        <f t="shared" ref="L482" si="921">+K482/J482-1</f>
        <v>-1.3811091044105606E-2</v>
      </c>
      <c r="M482" s="92">
        <f t="shared" ref="M482" si="922">WEEKDAY(A482,2)</f>
        <v>5</v>
      </c>
    </row>
    <row r="483" spans="1:13" x14ac:dyDescent="0.25">
      <c r="A483" s="90">
        <v>43087</v>
      </c>
      <c r="B483">
        <v>15.02</v>
      </c>
      <c r="C483" s="93">
        <f t="shared" ref="C483" si="923">B483/B482-1</f>
        <v>-1.7015706806282727E-2</v>
      </c>
      <c r="D483" s="26">
        <f t="shared" ref="D483" si="924">+F482*(1+L483)</f>
        <v>15.353916729337577</v>
      </c>
      <c r="E483" s="26">
        <f>D483*(1-VLOOKUP(A483,FX!A:K,9,0))</f>
        <v>15.343531047872368</v>
      </c>
      <c r="F483">
        <v>15.0288</v>
      </c>
      <c r="G483" s="93">
        <f t="shared" ref="G483" si="925">+B483/D483-1</f>
        <v>-2.1747983607306121E-2</v>
      </c>
      <c r="H483" s="93">
        <f>(+B483/(D483*(1-VLOOKUP(A483,FX!A:K,9,0)))-1)</f>
        <v>-2.1085827431960746E-2</v>
      </c>
      <c r="I483" s="93">
        <f t="shared" si="292"/>
        <v>-5.8554242521036137E-4</v>
      </c>
      <c r="J483">
        <v>12908.7</v>
      </c>
      <c r="K483">
        <v>12968.26</v>
      </c>
      <c r="L483" s="93">
        <f t="shared" ref="L483" si="926">+K483/J483-1</f>
        <v>4.613942534879456E-3</v>
      </c>
      <c r="M483" s="92">
        <f t="shared" ref="M483" si="927">WEEKDAY(A483,2)</f>
        <v>1</v>
      </c>
    </row>
    <row r="484" spans="1:13" x14ac:dyDescent="0.25">
      <c r="A484" s="90">
        <v>43088</v>
      </c>
      <c r="B484">
        <v>15.32</v>
      </c>
      <c r="C484" s="93">
        <f t="shared" ref="C484" si="928">B484/B483-1</f>
        <v>1.9973368841544659E-2</v>
      </c>
      <c r="D484" s="26">
        <f t="shared" ref="D484" si="929">+F483*(1+L484)</f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930">+B484/D484-1</f>
        <v>2.6557437583223376E-3</v>
      </c>
      <c r="H484" s="93">
        <f>(+B484/(D484*(1-VLOOKUP(A484,FX!A:K,9,0)))-1)</f>
        <v>2.9113482768750032E-3</v>
      </c>
      <c r="I484" s="93">
        <f t="shared" si="292"/>
        <v>2.5062656641603454E-3</v>
      </c>
      <c r="J484">
        <v>12968.26</v>
      </c>
      <c r="K484">
        <v>13184.52</v>
      </c>
      <c r="L484" s="93">
        <f t="shared" ref="L484" si="931">+K484/J484-1</f>
        <v>1.6676099954812784E-2</v>
      </c>
      <c r="M484" s="92">
        <f t="shared" ref="M484" si="932">WEEKDAY(A484,2)</f>
        <v>2</v>
      </c>
    </row>
    <row r="485" spans="1:13" x14ac:dyDescent="0.25">
      <c r="A485" s="90">
        <v>43089</v>
      </c>
      <c r="B485">
        <v>15.4</v>
      </c>
      <c r="C485" s="93">
        <f t="shared" ref="C485" si="933">B485/B484-1</f>
        <v>5.2219321148825326E-3</v>
      </c>
      <c r="D485" s="26">
        <f t="shared" ref="D485" si="934">+F484*(1+L485)</f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935">+B485/D485-1</f>
        <v>5.1560685524227878E-3</v>
      </c>
      <c r="H485" s="93">
        <f>(+B485/(D485*(1-VLOOKUP(A485,FX!A:K,9,0)))-1)</f>
        <v>2.3302994529335042E-3</v>
      </c>
      <c r="I485" s="93">
        <f t="shared" si="292"/>
        <v>1.3069005650232501E-3</v>
      </c>
      <c r="J485">
        <v>13184.52</v>
      </c>
      <c r="K485">
        <v>13218.43</v>
      </c>
      <c r="L485" s="93">
        <f t="shared" ref="L485" si="936">+K485/J485-1</f>
        <v>2.5719555964114349E-3</v>
      </c>
      <c r="M485" s="92">
        <f t="shared" ref="M485" si="937">WEEKDAY(A485,2)</f>
        <v>3</v>
      </c>
    </row>
    <row r="486" spans="1:13" x14ac:dyDescent="0.25">
      <c r="A486" s="90">
        <v>43090</v>
      </c>
    </row>
    <row r="487" spans="1:13" x14ac:dyDescent="0.25">
      <c r="A487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8"/>
  <sheetViews>
    <sheetView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C483" sqref="C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</row>
    <row r="488" spans="1:13" x14ac:dyDescent="0.25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8"/>
  <sheetViews>
    <sheetView zoomScale="115" zoomScaleNormal="115" workbookViewId="0">
      <pane xSplit="1" ySplit="2" topLeftCell="B468" activePane="bottomRight" state="frozen"/>
      <selection pane="topRight" activeCell="B1" sqref="B1"/>
      <selection pane="bottomLeft" activeCell="A3" sqref="A3"/>
      <selection pane="bottomRight" activeCell="A484" sqref="A484:A48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6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x14ac:dyDescent="0.25">
      <c r="A487" s="90">
        <v>43090</v>
      </c>
    </row>
    <row r="488" spans="1:13" x14ac:dyDescent="0.25">
      <c r="A488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94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A490" sqref="A490:A494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9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 x14ac:dyDescent="0.25">
      <c r="A485" s="90">
        <v>43080</v>
      </c>
      <c r="B485">
        <v>45.93</v>
      </c>
      <c r="C485" s="93">
        <f t="shared" ref="C485" si="872">B485/B484-1</f>
        <v>8.5638998682477929E-3</v>
      </c>
      <c r="D485" s="38">
        <f t="shared" ref="D485" si="873">+F484*(1+L485)</f>
        <v>45.858318710036762</v>
      </c>
      <c r="E485" s="92"/>
      <c r="F485">
        <v>45.86</v>
      </c>
      <c r="G485" s="42">
        <f t="shared" ref="G485" si="874">+B485/D485-1</f>
        <v>1.5631033142859962E-3</v>
      </c>
      <c r="H485" s="92"/>
      <c r="I485" s="93">
        <f t="shared" si="389"/>
        <v>1.5263846489315114E-3</v>
      </c>
      <c r="J485">
        <v>20001.189999999999</v>
      </c>
      <c r="K485">
        <v>20229.84</v>
      </c>
      <c r="L485" s="93">
        <f t="shared" ref="L485" si="875">+K485/J485-1</f>
        <v>1.1431819806721588E-2</v>
      </c>
      <c r="M485" s="92">
        <f t="shared" ref="M485" si="876">WEEKDAY(A485,2)</f>
        <v>1</v>
      </c>
    </row>
    <row r="486" spans="1:13" x14ac:dyDescent="0.25">
      <c r="A486" s="90">
        <v>43081</v>
      </c>
      <c r="B486">
        <v>45.45</v>
      </c>
      <c r="C486" s="93">
        <f t="shared" ref="C486" si="877">B486/B485-1</f>
        <v>-1.04506858262573E-2</v>
      </c>
      <c r="D486" s="38">
        <f t="shared" ref="D486" si="878">+F485*(1+L486)</f>
        <v>45.414862045374555</v>
      </c>
      <c r="E486" s="92"/>
      <c r="F486">
        <v>45.41</v>
      </c>
      <c r="G486" s="42">
        <f t="shared" ref="G486" si="879">+B486/D486-1</f>
        <v>7.7371047808849625E-4</v>
      </c>
      <c r="H486" s="92"/>
      <c r="I486" s="93">
        <f t="shared" si="389"/>
        <v>8.8086324598113386E-4</v>
      </c>
      <c r="J486">
        <v>20229.84</v>
      </c>
      <c r="K486">
        <v>20033.48</v>
      </c>
      <c r="L486" s="93">
        <f t="shared" ref="L486" si="880">+K486/J486-1</f>
        <v>-9.7064534371008593E-3</v>
      </c>
      <c r="M486" s="92">
        <f t="shared" ref="M486" si="881">WEEKDAY(A486,2)</f>
        <v>2</v>
      </c>
    </row>
    <row r="487" spans="1:13" x14ac:dyDescent="0.25">
      <c r="A487" s="90">
        <v>43082</v>
      </c>
      <c r="B487">
        <v>46.44</v>
      </c>
      <c r="C487" s="93">
        <f t="shared" ref="C487" si="882">B487/B486-1</f>
        <v>2.1782178217821579E-2</v>
      </c>
      <c r="D487" s="38">
        <f t="shared" ref="D487" si="883">+F486*(1+L487)</f>
        <v>46.093706390502305</v>
      </c>
      <c r="E487" s="92"/>
      <c r="F487">
        <v>46.09</v>
      </c>
      <c r="G487" s="42">
        <f t="shared" ref="G487" si="884">+B487/D487-1</f>
        <v>7.5128176190457641E-3</v>
      </c>
      <c r="H487" s="92"/>
      <c r="I487" s="93">
        <f t="shared" si="389"/>
        <v>7.5938381427640422E-3</v>
      </c>
      <c r="J487">
        <v>20033.48</v>
      </c>
      <c r="K487">
        <v>20335.11</v>
      </c>
      <c r="L487" s="93">
        <f t="shared" ref="L487" si="885">+K487/J487-1</f>
        <v>1.5056295760896399E-2</v>
      </c>
      <c r="M487" s="92">
        <f t="shared" ref="M487" si="886">WEEKDAY(A487,2)</f>
        <v>3</v>
      </c>
    </row>
    <row r="488" spans="1:13" x14ac:dyDescent="0.25">
      <c r="A488" s="90">
        <v>43083</v>
      </c>
      <c r="B488">
        <v>46.01</v>
      </c>
      <c r="C488" s="93">
        <f t="shared" ref="C488" si="887">B488/B487-1</f>
        <v>-9.2592592592593004E-3</v>
      </c>
      <c r="D488" s="38">
        <f t="shared" ref="D488" si="888">+F487*(1+L488)</f>
        <v>46.217945238555394</v>
      </c>
      <c r="E488" s="92"/>
      <c r="F488">
        <v>46.22</v>
      </c>
      <c r="G488" s="42">
        <f t="shared" ref="G488" si="889">+B488/D488-1</f>
        <v>-4.4992315751398726E-3</v>
      </c>
      <c r="H488" s="92"/>
      <c r="I488" s="93">
        <f t="shared" si="389"/>
        <v>-4.5434876676763158E-3</v>
      </c>
      <c r="J488">
        <v>20335.11</v>
      </c>
      <c r="K488">
        <v>20391.560000000001</v>
      </c>
      <c r="L488" s="93">
        <f t="shared" ref="L488" si="890">+K488/J488-1</f>
        <v>2.7759869506485124E-3</v>
      </c>
      <c r="M488" s="92">
        <f t="shared" ref="M488" si="891">WEEKDAY(A488,2)</f>
        <v>4</v>
      </c>
    </row>
    <row r="489" spans="1:13" x14ac:dyDescent="0.25">
      <c r="A489" s="90">
        <v>43084</v>
      </c>
      <c r="B489">
        <v>45.75</v>
      </c>
      <c r="C489" s="93">
        <f t="shared" ref="C489" si="892">B489/B488-1</f>
        <v>-5.6509454466420195E-3</v>
      </c>
      <c r="D489" s="38">
        <f t="shared" ref="D489" si="893">+F488*(1+L489)</f>
        <v>45.468931459878497</v>
      </c>
      <c r="E489" s="92"/>
      <c r="F489">
        <v>45.47</v>
      </c>
      <c r="G489" s="42">
        <f t="shared" ref="G489" si="894">+B489/D489-1</f>
        <v>6.181551470359814E-3</v>
      </c>
      <c r="H489" s="92"/>
      <c r="I489" s="93">
        <f t="shared" si="389"/>
        <v>6.1579063118539779E-3</v>
      </c>
      <c r="J489">
        <v>20391.560000000001</v>
      </c>
      <c r="K489">
        <v>20060.2</v>
      </c>
      <c r="L489" s="93">
        <f t="shared" ref="L489" si="895">+K489/J489-1</f>
        <v>-1.6249860236293823E-2</v>
      </c>
      <c r="M489" s="92">
        <f t="shared" ref="M489" si="896">WEEKDAY(A489,2)</f>
        <v>5</v>
      </c>
    </row>
    <row r="490" spans="1:13" x14ac:dyDescent="0.25">
      <c r="A490" s="90">
        <v>43087</v>
      </c>
      <c r="B490">
        <v>45.98</v>
      </c>
      <c r="C490" s="93">
        <f t="shared" ref="C490" si="897">B490/B489-1</f>
        <v>5.027322404371537E-3</v>
      </c>
      <c r="D490" s="38">
        <f t="shared" ref="D490" si="898">+F489*(1+L490)</f>
        <v>45.625040727410493</v>
      </c>
      <c r="E490" s="92"/>
      <c r="F490">
        <v>45.62</v>
      </c>
      <c r="G490" s="42">
        <f t="shared" ref="G490" si="899">+B490/D490-1</f>
        <v>7.7799223174446208E-3</v>
      </c>
      <c r="H490" s="92"/>
      <c r="I490" s="93">
        <f t="shared" si="389"/>
        <v>7.8912757562472624E-3</v>
      </c>
      <c r="J490">
        <v>20060.2</v>
      </c>
      <c r="K490">
        <v>20128.599999999999</v>
      </c>
      <c r="L490" s="93">
        <f t="shared" ref="L490" si="900">+K490/J490-1</f>
        <v>3.4097366925553985E-3</v>
      </c>
      <c r="M490" s="92">
        <f t="shared" ref="M490" si="901">WEEKDAY(A490,2)</f>
        <v>1</v>
      </c>
    </row>
    <row r="491" spans="1:13" x14ac:dyDescent="0.25">
      <c r="A491" s="90">
        <v>43088</v>
      </c>
      <c r="B491">
        <v>45.88</v>
      </c>
      <c r="C491" s="93">
        <f t="shared" ref="C491" si="902">B491/B490-1</f>
        <v>-2.1748586341886478E-3</v>
      </c>
      <c r="D491" s="38">
        <f t="shared" ref="D491" si="903">+F490*(1+L491)</f>
        <v>46.032738998241307</v>
      </c>
      <c r="E491" s="92"/>
      <c r="F491">
        <v>46.03</v>
      </c>
      <c r="G491" s="42">
        <f t="shared" ref="G491" si="904">+B491/D491-1</f>
        <v>-3.3180514904216363E-3</v>
      </c>
      <c r="H491" s="92"/>
      <c r="I491" s="93">
        <f t="shared" si="389"/>
        <v>-3.2587442971974134E-3</v>
      </c>
      <c r="J491">
        <v>20128.599999999999</v>
      </c>
      <c r="K491">
        <v>20310.71</v>
      </c>
      <c r="L491" s="93">
        <f t="shared" ref="L491" si="905">+K491/J491-1</f>
        <v>9.0473256957761539E-3</v>
      </c>
      <c r="M491" s="92">
        <f t="shared" ref="M491" si="906">WEEKDAY(A491,2)</f>
        <v>2</v>
      </c>
    </row>
    <row r="492" spans="1:13" x14ac:dyDescent="0.25">
      <c r="A492" s="90">
        <v>43089</v>
      </c>
      <c r="B492">
        <v>45.76</v>
      </c>
      <c r="C492" s="93">
        <f t="shared" ref="C492" si="907">B492/B491-1</f>
        <v>-2.6155187445511263E-3</v>
      </c>
      <c r="D492" s="38">
        <f t="shared" ref="D492" si="908">+F491*(1+L492)</f>
        <v>45.797501101635547</v>
      </c>
      <c r="E492" s="92"/>
      <c r="G492" s="42">
        <f t="shared" ref="G492" si="909">+B492/D492-1</f>
        <v>-8.1884602289383768E-4</v>
      </c>
      <c r="H492" s="92"/>
      <c r="J492">
        <v>20310.71</v>
      </c>
      <c r="K492">
        <v>20208.12</v>
      </c>
      <c r="L492" s="93">
        <f t="shared" ref="L492" si="910">+K492/J492-1</f>
        <v>-5.0510297276658012E-3</v>
      </c>
      <c r="M492" s="92">
        <f t="shared" ref="M492" si="911">WEEKDAY(A492,2)</f>
        <v>3</v>
      </c>
    </row>
    <row r="493" spans="1:13" x14ac:dyDescent="0.25">
      <c r="A493" s="90">
        <v>43090</v>
      </c>
    </row>
    <row r="494" spans="1:13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4"/>
  <sheetViews>
    <sheetView tabSelected="1" zoomScale="115" zoomScaleNormal="115" workbookViewId="0">
      <pane xSplit="1" ySplit="2" topLeftCell="G477" activePane="bottomRight" state="frozen"/>
      <selection pane="topRight" activeCell="B1" sqref="B1"/>
      <selection pane="bottomLeft" activeCell="A3" sqref="A3"/>
      <selection pane="bottomRight" activeCell="O492" sqref="O49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</row>
    <row r="494" spans="1:13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4"/>
  <sheetViews>
    <sheetView zoomScale="115" zoomScaleNormal="115" workbookViewId="0">
      <pane xSplit="1" ySplit="2" topLeftCell="G479" activePane="bottomRight" state="frozen"/>
      <selection pane="topRight" activeCell="B1" sqref="B1"/>
      <selection pane="bottomLeft" activeCell="A3" sqref="A3"/>
      <selection pane="bottomRight" activeCell="I492" sqref="I49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</row>
    <row r="494" spans="1:14" x14ac:dyDescent="0.25">
      <c r="A494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5"/>
  <sheetViews>
    <sheetView zoomScale="115" zoomScaleNormal="115" workbookViewId="0">
      <pane xSplit="1" ySplit="2" topLeftCell="G480" activePane="bottomRight" state="frozen"/>
      <selection pane="topRight" activeCell="B1" sqref="B1"/>
      <selection pane="bottomLeft" activeCell="A3" sqref="A3"/>
      <selection pane="bottomRight" activeCell="G488" sqref="G48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2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</row>
    <row r="495" spans="1:14" x14ac:dyDescent="0.25">
      <c r="A495" s="90">
        <v>43091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2017-12-21T00:21:42Z</dcterms:modified>
</cp:coreProperties>
</file>