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84" i="10" l="1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M485" i="1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<sst xmlns="http://schemas.openxmlformats.org/spreadsheetml/2006/main" count="717" uniqueCount="621">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</sst>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" sqref="E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43076</v>
      </c>
    </row>
    <row r="2" spans="1:16" ht="13.5" x14ac:dyDescent="0.15">
      <c r="A2" s="39" t="s">
        <v>559</v>
      </c>
      <c r="B2" s="39">
        <v>6.6182699999999999</v>
      </c>
      <c r="C2" s="90">
        <v>43076</v>
      </c>
      <c r="D2" s="39">
        <v>13</v>
      </c>
    </row>
    <row r="3" spans="1:16" x14ac:dyDescent="0.25">
      <c r="A3" s="39" t="s">
        <v>560</v>
      </c>
      <c r="B3" s="39">
        <v>6.6203399999999997</v>
      </c>
      <c r="C3" s="90">
        <v>43076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6.6231</v>
      </c>
      <c r="C4" s="90">
        <v>43077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3971.06</v>
      </c>
      <c r="C5" s="39">
        <v>4015.82</v>
      </c>
      <c r="D5" s="93">
        <v>-1.11E-2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3272.05</v>
      </c>
      <c r="C6" s="39">
        <v>3293.97</v>
      </c>
      <c r="D6" s="93">
        <v>-6.7000000000000002E-3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1776.99</v>
      </c>
      <c r="C7" s="39">
        <v>1784.31</v>
      </c>
      <c r="D7" s="93">
        <v>-4.1000000000000003E-3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10801.25</v>
      </c>
      <c r="C8" s="39">
        <v>10911.33</v>
      </c>
      <c r="D8" s="93">
        <v>-1.01E-2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6135.47</v>
      </c>
      <c r="C9" s="39">
        <v>6172.8</v>
      </c>
      <c r="D9" s="93">
        <v>-6.0000000000000001E-3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2848.89</v>
      </c>
      <c r="C10" s="39">
        <v>2875.73</v>
      </c>
      <c r="D10" s="93">
        <v>-9.2999999999999992E-3</v>
      </c>
    </row>
    <row r="11" spans="1:16" ht="13.5" x14ac:dyDescent="0.15">
      <c r="A11" s="39" t="s">
        <v>527</v>
      </c>
      <c r="B11" s="39">
        <v>14.82</v>
      </c>
      <c r="C11" s="39">
        <v>15.16</v>
      </c>
      <c r="D11" s="90">
        <v>43075</v>
      </c>
    </row>
    <row r="12" spans="1:16" x14ac:dyDescent="0.25">
      <c r="A12" s="39" t="s">
        <v>528</v>
      </c>
      <c r="B12" s="39">
        <v>15.22</v>
      </c>
      <c r="C12" s="39">
        <v>15.3324</v>
      </c>
      <c r="D12" s="90">
        <v>43076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7.48</v>
      </c>
      <c r="C13" s="39">
        <v>7.5960000000000001</v>
      </c>
      <c r="D13" s="90">
        <v>43076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47.55</v>
      </c>
      <c r="C14" s="39">
        <v>47.850999999999999</v>
      </c>
      <c r="D14" s="90">
        <v>43076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44.79</v>
      </c>
      <c r="C15" s="39">
        <v>44.6</v>
      </c>
      <c r="D15" s="90">
        <v>43075</v>
      </c>
    </row>
    <row r="16" spans="1:16" x14ac:dyDescent="0.25">
      <c r="A16" s="39" t="s">
        <v>532</v>
      </c>
      <c r="B16" s="39">
        <v>33.770000000000003</v>
      </c>
      <c r="C16" s="39">
        <v>34.462699999999998</v>
      </c>
      <c r="D16" s="90">
        <v>43075</v>
      </c>
    </row>
    <row r="17" spans="1:16" x14ac:dyDescent="0.25">
      <c r="A17" s="39" t="s">
        <v>533</v>
      </c>
      <c r="B17" s="39">
        <v>30.13</v>
      </c>
      <c r="C17" s="39">
        <v>30.629200000000001</v>
      </c>
      <c r="D17" s="90">
        <v>43075</v>
      </c>
    </row>
    <row r="18" spans="1:16" x14ac:dyDescent="0.25">
      <c r="A18" s="39" t="s">
        <v>534</v>
      </c>
      <c r="B18" s="39">
        <v>33.56</v>
      </c>
      <c r="C18" s="39">
        <v>33.689900000000002</v>
      </c>
      <c r="D18" s="90">
        <v>43076</v>
      </c>
    </row>
    <row r="19" spans="1:16" x14ac:dyDescent="0.25">
      <c r="A19" s="39" t="s">
        <v>535</v>
      </c>
      <c r="B19" s="39">
        <v>12962.84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19682.02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6.6195000000000004</v>
      </c>
      <c r="C21" s="90">
        <v>43076</v>
      </c>
      <c r="D21" s="91">
        <v>0.63048611111111108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3283.28</v>
      </c>
      <c r="B23" s="39">
        <v>3282.53</v>
      </c>
      <c r="C23" s="39">
        <v>3282.75</v>
      </c>
      <c r="D23" s="39">
        <v>3283.59</v>
      </c>
      <c r="E23" s="39">
        <v>3273.47</v>
      </c>
      <c r="F23" s="39">
        <v>3291.25</v>
      </c>
      <c r="G23" s="39">
        <v>3270.76</v>
      </c>
      <c r="H23" s="39">
        <v>947</v>
      </c>
      <c r="I23" s="39">
        <v>1102</v>
      </c>
      <c r="J23" s="39">
        <v>3273.06</v>
      </c>
      <c r="K23" s="39">
        <v>3273.1</v>
      </c>
      <c r="L23" s="39">
        <v>3272.05</v>
      </c>
      <c r="M23" s="39">
        <v>3285.37</v>
      </c>
      <c r="N23" s="39">
        <v>3259.31</v>
      </c>
      <c r="O23" s="39">
        <v>1342</v>
      </c>
      <c r="P23" s="39">
        <v>1443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0"/>
  <sheetViews>
    <sheetView zoomScale="115" zoomScaleNormal="115" workbookViewId="0">
      <pane xSplit="2" ySplit="6" topLeftCell="AH382" activePane="bottomRight" state="frozen"/>
      <selection pane="topRight" activeCell="C1" sqref="C1"/>
      <selection pane="bottomLeft" activeCell="A3" sqref="A3"/>
      <selection pane="bottomRight" activeCell="AQ390" sqref="AQ39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9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5">AV383</f>
        <v>0.86368505623996428</v>
      </c>
      <c r="BB384" s="93">
        <f t="shared" si="2742"/>
        <v>6.085238905234402E-3</v>
      </c>
      <c r="BC384" s="93">
        <f t="shared" ref="BC384" si="4226">AS383</f>
        <v>6.8630377178890045E-4</v>
      </c>
      <c r="BD384" s="39">
        <f t="shared" ref="BD384:BD385" si="4227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8">IF(AVERAGE(N384)&lt;S384,"熊",IF(AVERAGE(N384)&gt;S384,"牛",""))</f>
        <v>熊</v>
      </c>
      <c r="U385" s="92">
        <f t="shared" ref="U385" si="4229">MAX(H385,O385)</f>
        <v>3324.41</v>
      </c>
      <c r="V385" s="92">
        <f t="shared" ref="V385" si="4230">MIN(I385,P385)</f>
        <v>3302.62</v>
      </c>
      <c r="W385" s="40">
        <f t="shared" ref="W385" si="4231">LN(U385/V385)</f>
        <v>6.5761218906039412E-3</v>
      </c>
      <c r="X385" s="92">
        <f t="shared" ref="X385" si="4232">IF(U385=H385,J385,Q385)</f>
        <v>1032</v>
      </c>
      <c r="Y385" s="92">
        <f t="shared" ref="Y385" si="4233">IF(V385=I385,K385,R385)</f>
        <v>951</v>
      </c>
      <c r="Z385" s="93">
        <f t="shared" ref="Z385" si="4234">(U385-V385)/(C385)</f>
        <v>6.5729342314432889E-3</v>
      </c>
      <c r="AA385" s="93">
        <f t="shared" ref="AA385" si="4235">LN(C385/N384)</f>
        <v>-6.272334086796647E-4</v>
      </c>
      <c r="AB385" s="93">
        <f t="shared" ref="AB385" si="4236">LN(N385/U385)</f>
        <v>-2.0445563676473187E-3</v>
      </c>
      <c r="AC385" s="93">
        <f t="shared" ref="AC385" si="4237">LN(N385/V385)</f>
        <v>4.5315655229565934E-3</v>
      </c>
      <c r="AD385" s="93">
        <f t="shared" ref="AD385" si="4238">LN(U385/C385)</f>
        <v>2.8014091627455444E-3</v>
      </c>
      <c r="AE385" s="93">
        <f t="shared" ref="AE385" si="4239">LN(V385/C385)</f>
        <v>-3.7747127278582649E-3</v>
      </c>
      <c r="AF385" s="93">
        <f t="shared" ref="AF385" si="4240">LN(N385/C385)</f>
        <v>7.5685279509827338E-4</v>
      </c>
      <c r="AG385" s="93">
        <f t="shared" ref="AG385" si="4241">LN(N385/N384)</f>
        <v>1.2961938641849199E-4</v>
      </c>
      <c r="AH385" s="93">
        <f t="shared" ref="AH385" si="4242">LN(D385/C385)</f>
        <v>-1.1892043391861799E-3</v>
      </c>
      <c r="AI385" s="93">
        <f t="shared" ref="AI385" si="4243">LN(E385/C385)</f>
        <v>-4.8879100632227748E-4</v>
      </c>
      <c r="AJ385" s="93">
        <f t="shared" ref="AJ385" si="4244">LN(F385/C385)</f>
        <v>-1.5003210240441571E-3</v>
      </c>
      <c r="AK385" s="93">
        <f t="shared" ref="AK385" si="4245">+LN(G385/C385)</f>
        <v>-2.8849063987388805E-3</v>
      </c>
      <c r="AL385" s="93">
        <f t="shared" ref="AL385" si="4246">LN(H385/I385)</f>
        <v>6.5761218906039412E-3</v>
      </c>
      <c r="AM385" s="93">
        <f t="shared" ref="AM385" si="4247">LN(O385/P385)</f>
        <v>4.4182181892343944E-3</v>
      </c>
      <c r="AN385" s="93">
        <f t="shared" ref="AN385" si="4248">LN(L385/G385)</f>
        <v>1.5729834082692126E-4</v>
      </c>
      <c r="AO385" s="40">
        <f t="shared" ref="AO385" si="4249">(C385-I385)/(H385-I385)</f>
        <v>0.57319871500689568</v>
      </c>
      <c r="AP385" s="40">
        <f t="shared" ref="AP385" si="4250">(N384-I385)/(H385-I385)</f>
        <v>0.66865534648922387</v>
      </c>
      <c r="AQ385" s="93">
        <f t="shared" ref="AQ385" si="4251">LN(M385/L385)</f>
        <v>7.9216546491629465E-4</v>
      </c>
      <c r="AR385" s="93">
        <f>LN(N385/L385)</f>
        <v>3.4844608530103277E-3</v>
      </c>
      <c r="AS385" s="93">
        <f t="shared" ref="AS385" si="4252">LN(N385/C385)</f>
        <v>7.5685279509827338E-4</v>
      </c>
      <c r="AT385" s="28">
        <f t="shared" ref="AT385" si="4253">+(G385-I385)/(H385-I385)</f>
        <v>0.13492427719137493</v>
      </c>
      <c r="AU385" s="28">
        <f t="shared" ref="AU385" si="4254">+(N385-P385)/(O385-P385)</f>
        <v>0.93233082706765347</v>
      </c>
      <c r="AV385" s="40">
        <f t="shared" ref="AV385" si="4255">+(N385-V385)/(U385-V385)</f>
        <v>0.68838916934373684</v>
      </c>
      <c r="AW385" s="93">
        <f t="shared" ref="AW385" si="4256">LN(N385/C385)</f>
        <v>7.5685279509827338E-4</v>
      </c>
      <c r="AX385" s="28">
        <f t="shared" ref="AX385" si="4257">(N385-L385)/(U385-V385)</f>
        <v>0.52960073428177989</v>
      </c>
      <c r="AY385" s="93">
        <f t="shared" ref="AY385" si="4258">LN(G385/I385)</f>
        <v>8.898063291194971E-4</v>
      </c>
      <c r="AZ385" s="93">
        <f t="shared" ref="AZ385" si="4259">LN(N385/P385)</f>
        <v>4.1198560145222175E-3</v>
      </c>
      <c r="BA385" s="93">
        <f t="shared" ref="BA385" si="4260">AV384</f>
        <v>0.3149971048060255</v>
      </c>
      <c r="BB385" s="93">
        <f t="shared" ref="BB385" si="4261">AR384</f>
        <v>-3.7461510403923844E-3</v>
      </c>
      <c r="BC385" s="93">
        <f t="shared" ref="BC385" si="4262">AS384</f>
        <v>-3.4457731627666748E-3</v>
      </c>
      <c r="BD385" s="39">
        <f t="shared" si="4227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3">IF(AVERAGE(N385)&lt;S385,"熊",IF(AVERAGE(N385)&gt;S385,"牛",""))</f>
        <v>熊</v>
      </c>
      <c r="U386" s="92">
        <f t="shared" ref="U386" si="4264">MAX(H386,O386)</f>
        <v>3323.77</v>
      </c>
      <c r="V386" s="92">
        <f t="shared" ref="V386" si="4265">MIN(I386,P386)</f>
        <v>3304.1</v>
      </c>
      <c r="W386" s="40">
        <f t="shared" ref="W386" si="4266">LN(U386/V386)</f>
        <v>5.9355593121845863E-3</v>
      </c>
      <c r="X386" s="92">
        <f t="shared" ref="X386" si="4267">IF(U386=H386,J386,Q386)</f>
        <v>1322</v>
      </c>
      <c r="Y386" s="92">
        <f t="shared" ref="Y386" si="4268">IF(V386=I386,K386,R386)</f>
        <v>935</v>
      </c>
      <c r="Z386" s="93">
        <f t="shared" ref="Z386" si="4269">(U386-V386)/(C386)</f>
        <v>5.9419160338088292E-3</v>
      </c>
      <c r="AA386" s="93">
        <f t="shared" ref="AA386" si="4270">LN(C386/N385)</f>
        <v>-2.1846719612503688E-3</v>
      </c>
      <c r="AB386" s="93">
        <f t="shared" ref="AB386" si="4271">LN(N386/U386)</f>
        <v>-4.2663016835721391E-3</v>
      </c>
      <c r="AC386" s="93">
        <f t="shared" ref="AC386" si="4272">LN(N386/V386)</f>
        <v>1.6692576286124641E-3</v>
      </c>
      <c r="AD386" s="93">
        <f t="shared" ref="AD386" si="4273">LN(U386/C386)</f>
        <v>4.0366944318079414E-3</v>
      </c>
      <c r="AE386" s="93">
        <f t="shared" ref="AE386" si="4274">LN(V386/C386)</f>
        <v>-1.89886488037655E-3</v>
      </c>
      <c r="AF386" s="93">
        <f t="shared" ref="AF386" si="4275">LN(N386/C386)</f>
        <v>-2.2960725176403621E-4</v>
      </c>
      <c r="AG386" s="93">
        <f t="shared" ref="AG386" si="4276">LN(N386/N385)</f>
        <v>-2.4142792130144547E-3</v>
      </c>
      <c r="AH386" s="93">
        <f t="shared" ref="AH386" si="4277">LN(D386/C386)</f>
        <v>-1.1122732018937402E-3</v>
      </c>
      <c r="AI386" s="93">
        <f t="shared" ref="AI386" si="4278">LN(E386/C386)</f>
        <v>-1.4722133770688874E-3</v>
      </c>
      <c r="AJ386" s="93">
        <f t="shared" ref="AJ386" si="4279">LN(F386/C386)</f>
        <v>1.4670327823312632E-3</v>
      </c>
      <c r="AK386" s="93">
        <f t="shared" ref="AK386" si="4280">+LN(G386/C386)</f>
        <v>3.398660997677814E-3</v>
      </c>
      <c r="AL386" s="93">
        <f t="shared" ref="AL386" si="4281">LN(H386/I386)</f>
        <v>5.4781426849393813E-3</v>
      </c>
      <c r="AM386" s="93">
        <f t="shared" ref="AM386" si="4282">LN(O386/P386)</f>
        <v>5.8992414583237873E-3</v>
      </c>
      <c r="AN386" s="93">
        <f t="shared" ref="AN386" si="4283">LN(L386/G386)</f>
        <v>1.3546566342432647E-4</v>
      </c>
      <c r="AO386" s="40">
        <f t="shared" ref="AO386" si="4284">(C386-I386)/(H386-I386)</f>
        <v>0.34600550964188259</v>
      </c>
      <c r="AP386" s="40">
        <f t="shared" ref="AP386" si="4285">(N385-I386)/(H386-I386)</f>
        <v>0.7449035812672129</v>
      </c>
      <c r="AQ386" s="93">
        <f t="shared" ref="AQ386" si="4286">LN(M386/L386)</f>
        <v>-1.5653974937441284E-4</v>
      </c>
      <c r="AR386" s="93">
        <f>LN(N386/L386)</f>
        <v>-3.7637339128663988E-3</v>
      </c>
      <c r="AS386" s="93">
        <f t="shared" ref="AS386" si="4287">LN(N386/C386)</f>
        <v>-2.2960725176403621E-4</v>
      </c>
      <c r="AT386" s="28">
        <f t="shared" ref="AT386" si="4288">+(G386-I386)/(H386-I386)</f>
        <v>0.9669421487603358</v>
      </c>
      <c r="AU386" s="28">
        <f t="shared" ref="AU386" si="4289">+(N386-P386)/(O386-P386)</f>
        <v>0.27621483375959288</v>
      </c>
      <c r="AV386" s="40">
        <f t="shared" ref="AV386" si="4290">+(N386-V386)/(U386-V386)</f>
        <v>0.28063040162684094</v>
      </c>
      <c r="AW386" s="93">
        <f t="shared" ref="AW386" si="4291">LN(N386/C386)</f>
        <v>-2.2960725176403621E-4</v>
      </c>
      <c r="AX386" s="28">
        <f t="shared" ref="AX386" si="4292">(N386-L386)/(U386-V386)</f>
        <v>-0.63446873411286075</v>
      </c>
      <c r="AY386" s="93">
        <f t="shared" ref="AY386" si="4293">LN(G386/I386)</f>
        <v>5.2975258780545258E-3</v>
      </c>
      <c r="AZ386" s="93">
        <f t="shared" ref="AZ386" si="4294">LN(N386/P386)</f>
        <v>1.6329397747516059E-3</v>
      </c>
      <c r="BA386" s="93">
        <f t="shared" ref="BA386" si="4295">AV385</f>
        <v>0.68838916934373684</v>
      </c>
      <c r="BB386" s="93">
        <f t="shared" ref="BB386" si="4296">AR385</f>
        <v>3.4844608530103277E-3</v>
      </c>
      <c r="BC386" s="93">
        <f t="shared" ref="BC386" si="4297">AS385</f>
        <v>7.5685279509827338E-4</v>
      </c>
      <c r="BD386" s="39">
        <f t="shared" ref="BD386" si="4298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299">IF(AVERAGE(N386)&lt;S386,"熊",IF(AVERAGE(N386)&gt;S386,"牛",""))</f>
        <v>熊</v>
      </c>
      <c r="U387" s="92">
        <f t="shared" ref="U387" si="4300">MAX(H387,O387)</f>
        <v>3315.49</v>
      </c>
      <c r="V387" s="92">
        <f t="shared" ref="V387" si="4301">MIN(I387,P387)</f>
        <v>3300.98</v>
      </c>
      <c r="W387" s="40">
        <f t="shared" ref="W387" si="4302">LN(U387/V387)</f>
        <v>4.3860316032753354E-3</v>
      </c>
      <c r="X387" s="92">
        <f t="shared" ref="X387" si="4303">IF(U387=H387,J387,Q387)</f>
        <v>1117</v>
      </c>
      <c r="Y387" s="92">
        <f t="shared" ref="Y387" si="4304">IF(V387=I387,K387,R387)</f>
        <v>1355</v>
      </c>
      <c r="Z387" s="93">
        <f t="shared" ref="Z387" si="4305">(U387-V387)/(C387)</f>
        <v>4.3947190681135305E-3</v>
      </c>
      <c r="AA387" s="93">
        <f t="shared" ref="AA387" si="4306">LN(C387/N386)</f>
        <v>-2.3989205779115755E-3</v>
      </c>
      <c r="AB387" s="93">
        <f t="shared" ref="AB387" si="4307">LN(N387/U387)</f>
        <v>-3.5684270179046967E-3</v>
      </c>
      <c r="AC387" s="93">
        <f t="shared" ref="AC387" si="4308">LN(N387/V387)</f>
        <v>8.1760458537063997E-4</v>
      </c>
      <c r="AD387" s="93">
        <f t="shared" ref="AD387" si="4309">LN(U387/C387)</f>
        <v>4.1709670906657104E-3</v>
      </c>
      <c r="AE387" s="93">
        <f t="shared" ref="AE387" si="4310">LN(V387/C387)</f>
        <v>-2.1506451260979221E-4</v>
      </c>
      <c r="AF387" s="93">
        <f t="shared" ref="AF387" si="4311">LN(N387/C387)</f>
        <v>6.0254007276093263E-4</v>
      </c>
      <c r="AG387" s="93">
        <f t="shared" ref="AG387" si="4312">LN(N387/N386)</f>
        <v>-1.7963805051506541E-3</v>
      </c>
      <c r="AH387" s="93">
        <f t="shared" ref="AH387" si="4313">LN(D387/C387)</f>
        <v>7.5084852434461377E-4</v>
      </c>
      <c r="AI387" s="93">
        <f t="shared" ref="AI387" si="4314">LN(E387/C387)</f>
        <v>1.2833669557119265E-3</v>
      </c>
      <c r="AJ387" s="93">
        <f t="shared" ref="AJ387" si="4315">LN(F387/C387)</f>
        <v>3.3140147107218985E-3</v>
      </c>
      <c r="AK387" s="93">
        <f t="shared" ref="AK387" si="4316">+LN(G387/C387)</f>
        <v>2.9969976872721558E-3</v>
      </c>
      <c r="AL387" s="93">
        <f t="shared" ref="AL387" si="4317">LN(H387/I387)</f>
        <v>4.1709670906657104E-3</v>
      </c>
      <c r="AM387" s="93">
        <f t="shared" ref="AM387" si="4318">LN(O387/P387)</f>
        <v>3.3751120784086671E-3</v>
      </c>
      <c r="AN387" s="93">
        <f t="shared" ref="AN387" si="4319">LN(L387/G387)</f>
        <v>1.6304987852682346E-4</v>
      </c>
      <c r="AO387" s="40">
        <f t="shared" ref="AO387" si="4320">(C387-I387)/(H387-I387)</f>
        <v>0</v>
      </c>
      <c r="AP387" s="40">
        <f t="shared" ref="AP387" si="4321">(N386-I387)/(H387-I387)</f>
        <v>0.57463768115941982</v>
      </c>
      <c r="AQ387" s="93">
        <f t="shared" ref="AQ387" si="4322">LN(M387/L387)</f>
        <v>-2.209471396668669E-3</v>
      </c>
      <c r="AR387" s="93">
        <f>LN(N387/L387)</f>
        <v>-2.5575074930378667E-3</v>
      </c>
      <c r="AS387" s="93">
        <f t="shared" ref="AS387" si="4323">LN(N387/C387)</f>
        <v>6.0254007276093263E-4</v>
      </c>
      <c r="AT387" s="28">
        <f t="shared" ref="AT387" si="4324">+(G387-I387)/(H387-I387)</f>
        <v>0.71811594202898921</v>
      </c>
      <c r="AU387" s="28">
        <f t="shared" ref="AU387" si="4325">+(N387-P387)/(O387-P387)</f>
        <v>0.24193548387095459</v>
      </c>
      <c r="AV387" s="40">
        <f t="shared" ref="AV387" si="4326">+(N387-V387)/(U387-V387)</f>
        <v>0.18607856650584853</v>
      </c>
      <c r="AW387" s="93">
        <f t="shared" ref="AW387" si="4327">LN(N387/C387)</f>
        <v>6.0254007276093263E-4</v>
      </c>
      <c r="AX387" s="28">
        <f t="shared" ref="AX387" si="4328">(N387-L387)/(U387-V387)</f>
        <v>-0.58304617505170053</v>
      </c>
      <c r="AY387" s="93">
        <f t="shared" ref="AY387" si="4329">LN(G387/I387)</f>
        <v>2.9969976872721558E-3</v>
      </c>
      <c r="AZ387" s="93">
        <f t="shared" ref="AZ387" si="4330">LN(N387/P387)</f>
        <v>8.1760458537063997E-4</v>
      </c>
      <c r="BA387" s="93">
        <f t="shared" ref="BA387" si="4331">AV386</f>
        <v>0.28063040162684094</v>
      </c>
      <c r="BB387" s="93">
        <f t="shared" ref="BB387" si="4332">AR386</f>
        <v>-3.7637339128663988E-3</v>
      </c>
      <c r="BC387" s="93">
        <f t="shared" ref="BC387" si="4333">AS386</f>
        <v>-2.2960725176403621E-4</v>
      </c>
      <c r="BD387" s="39">
        <f t="shared" ref="BD387" si="4334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5">IF(AVERAGE(N387)&lt;S387,"熊",IF(AVERAGE(N387)&gt;S387,"牛",""))</f>
        <v>熊</v>
      </c>
      <c r="U388" s="92">
        <f t="shared" ref="U388" si="4336">MAX(H388,O388)</f>
        <v>3296.07</v>
      </c>
      <c r="V388" s="92">
        <f t="shared" ref="V388" si="4337">MIN(I388,P388)</f>
        <v>3254.61</v>
      </c>
      <c r="W388" s="40">
        <f t="shared" ref="W388" si="4338">LN(U388/V388)</f>
        <v>1.2658396871923465E-2</v>
      </c>
      <c r="X388" s="92">
        <f t="shared" ref="X388" si="4339">IF(U388=H388,J388,Q388)</f>
        <v>957</v>
      </c>
      <c r="Y388" s="92">
        <f t="shared" ref="Y388" si="4340">IF(V388=I388,K388,R388)</f>
        <v>1419</v>
      </c>
      <c r="Z388" s="93">
        <f t="shared" ref="Z388" si="4341">(U388-V388)/(C388)</f>
        <v>1.2596807957925579E-2</v>
      </c>
      <c r="AA388" s="93">
        <f t="shared" ref="AA388" si="4342">LN(C388/N387)</f>
        <v>-3.7513368500718203E-3</v>
      </c>
      <c r="AB388" s="93">
        <f t="shared" ref="AB388" si="4343">LN(N388/U388)</f>
        <v>-6.4036129489633358E-4</v>
      </c>
      <c r="AC388" s="93">
        <f t="shared" ref="AC388" si="4344">LN(N388/V388)</f>
        <v>1.2018035577027167E-2</v>
      </c>
      <c r="AD388" s="93">
        <f t="shared" ref="AD388" si="4345">LN(U388/C388)</f>
        <v>1.4451878678519076E-3</v>
      </c>
      <c r="AE388" s="93">
        <f t="shared" ref="AE388" si="4346">LN(V388/C388)</f>
        <v>-1.1213209004071497E-2</v>
      </c>
      <c r="AF388" s="93">
        <f t="shared" ref="AF388" si="4347">LN(N388/C388)</f>
        <v>8.0482657295571415E-4</v>
      </c>
      <c r="AG388" s="93">
        <f t="shared" ref="AG388" si="4348">LN(N388/N387)</f>
        <v>-2.9465102771161623E-3</v>
      </c>
      <c r="AH388" s="93">
        <f t="shared" ref="AH388" si="4349">LN(D388/C388)</f>
        <v>-1.5963830877514967E-3</v>
      </c>
      <c r="AI388" s="93">
        <f t="shared" ref="AI388" si="4350">LN(E388/C388)</f>
        <v>-2.1382119865747898E-3</v>
      </c>
      <c r="AJ388" s="93">
        <f t="shared" ref="AJ388" si="4351">LN(F388/C388)</f>
        <v>-9.5144159687675259E-4</v>
      </c>
      <c r="AK388" s="93">
        <f t="shared" ref="AK388" si="4352">+LN(G388/C388)</f>
        <v>-2.2935092212259442E-3</v>
      </c>
      <c r="AL388" s="93">
        <f t="shared" ref="AL388" si="4353">LN(H388/I388)</f>
        <v>5.9459141185806046E-3</v>
      </c>
      <c r="AM388" s="93">
        <f t="shared" ref="AM388" si="4354">LN(O388/P388)</f>
        <v>1.2069643858042586E-2</v>
      </c>
      <c r="AN388" s="93">
        <f t="shared" ref="AN388" si="4355">LN(L388/G388)</f>
        <v>-3.6544030993382151E-5</v>
      </c>
      <c r="AO388" s="40">
        <f t="shared" ref="AO388" si="4356">(C388-I388)/(H388-I388)</f>
        <v>0.75639713408391873</v>
      </c>
      <c r="AP388" s="40">
        <f t="shared" ref="AP388" si="4357">(N387-I388)/(H388-I388)</f>
        <v>1.3894575230296666</v>
      </c>
      <c r="AQ388" s="93">
        <f t="shared" ref="AQ388" si="4358">LN(M388/L388)</f>
        <v>-2.2774990293676928E-3</v>
      </c>
      <c r="AR388" s="93">
        <f>LN(N388/L388)</f>
        <v>3.134879825174945E-3</v>
      </c>
      <c r="AS388" s="93">
        <f t="shared" ref="AS388" si="4359">LN(N388/C388)</f>
        <v>8.0482657295571415E-4</v>
      </c>
      <c r="AT388" s="28">
        <f t="shared" ref="AT388" si="4360">+(G388-I388)/(H388-I388)</f>
        <v>0.37052200614123826</v>
      </c>
      <c r="AU388" s="28">
        <f t="shared" ref="AU388" si="4361">+(N388-P388)/(O388-P388)</f>
        <v>0.99569838056679982</v>
      </c>
      <c r="AV388" s="40">
        <f t="shared" ref="AV388" si="4362">+(N388-V388)/(U388-V388)</f>
        <v>0.94910757356487874</v>
      </c>
      <c r="AW388" s="93">
        <f t="shared" ref="AW388" si="4363">LN(N388/C388)</f>
        <v>8.0482657295571415E-4</v>
      </c>
      <c r="AX388" s="28">
        <f t="shared" ref="AX388" si="4364">(N388-L388)/(U388-V388)</f>
        <v>0.24867342016401198</v>
      </c>
      <c r="AY388" s="93">
        <f t="shared" ref="AY388" si="4365">LN(G388/I388)</f>
        <v>2.2072170295026751E-3</v>
      </c>
      <c r="AZ388" s="93">
        <f t="shared" ref="AZ388" si="4366">LN(N388/P388)</f>
        <v>1.2018035577027167E-2</v>
      </c>
      <c r="BA388" s="93">
        <f t="shared" ref="BA388" si="4367">AV387</f>
        <v>0.18607856650584853</v>
      </c>
      <c r="BB388" s="93">
        <f t="shared" ref="BB388" si="4368">AR387</f>
        <v>-2.5575074930378667E-3</v>
      </c>
      <c r="BC388" s="93">
        <f t="shared" ref="BC388" si="4369">AS387</f>
        <v>6.0254007276093263E-4</v>
      </c>
      <c r="BD388" s="39">
        <f t="shared" ref="BD388" si="4370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1">IF(AVERAGE(N388)&lt;S388,"熊",IF(AVERAGE(N388)&gt;S388,"牛",""))</f>
        <v>熊</v>
      </c>
      <c r="U389" s="92">
        <f t="shared" ref="U389" si="4372">MAX(H389,O389)</f>
        <v>3291.25</v>
      </c>
      <c r="V389" s="92">
        <f t="shared" ref="V389" si="4373">MIN(I389,P389)</f>
        <v>3259.31</v>
      </c>
      <c r="W389" s="40">
        <f t="shared" ref="W389" si="4374">LN(U389/V389)</f>
        <v>9.7519152938695137E-3</v>
      </c>
      <c r="X389" s="92">
        <f t="shared" ref="X389" si="4375">IF(U389=H389,J389,Q389)</f>
        <v>947</v>
      </c>
      <c r="Y389" s="92">
        <f t="shared" ref="Y389" si="4376">IF(V389=I389,K389,R389)</f>
        <v>1443</v>
      </c>
      <c r="Z389" s="93">
        <f t="shared" ref="Z389" si="4377">(U389-V389)/(C389)</f>
        <v>9.7280768012475496E-3</v>
      </c>
      <c r="AA389" s="93">
        <f t="shared" ref="AA389" si="4378">LN(C389/N388)</f>
        <v>-3.2475656617504938E-3</v>
      </c>
      <c r="AB389" s="93">
        <f t="shared" ref="AB389" si="4379">LN(N389/U389)</f>
        <v>-5.8507320310431854E-3</v>
      </c>
      <c r="AC389" s="93">
        <f t="shared" ref="AC389" si="4380">LN(N389/V389)</f>
        <v>3.9011832628262268E-3</v>
      </c>
      <c r="AD389" s="93">
        <f t="shared" ref="AD389" si="4381">LN(U389/C389)</f>
        <v>2.4245090992461825E-3</v>
      </c>
      <c r="AE389" s="93">
        <f t="shared" ref="AE389" si="4382">LN(V389/C389)</f>
        <v>-7.3274061946232384E-3</v>
      </c>
      <c r="AF389" s="93">
        <f t="shared" ref="AF389" si="4383">LN(N389/C389)</f>
        <v>-3.4262229317970996E-3</v>
      </c>
      <c r="AG389" s="93">
        <f t="shared" ref="AG389" si="4384">LN(N389/N388)</f>
        <v>-6.67378859354758E-3</v>
      </c>
      <c r="AH389" s="93">
        <f t="shared" ref="AH389" si="4385">LN(D389/C389)</f>
        <v>-2.2845620060952163E-4</v>
      </c>
      <c r="AI389" s="93">
        <f t="shared" ref="AI389" si="4386">LN(E389/C389)</f>
        <v>-1.6143697215855723E-4</v>
      </c>
      <c r="AJ389" s="93">
        <f t="shared" ref="AJ389" si="4387">LN(F389/C389)</f>
        <v>9.4413320266745421E-5</v>
      </c>
      <c r="AK389" s="93">
        <f t="shared" ref="AK389" si="4388">+LN(G389/C389)</f>
        <v>-2.9923383749470992E-3</v>
      </c>
      <c r="AL389" s="93">
        <f t="shared" ref="AL389" si="4389">LN(H389/I389)</f>
        <v>6.2450580214710094E-3</v>
      </c>
      <c r="AM389" s="93">
        <f t="shared" ref="AM389" si="4390">LN(O389/P389)</f>
        <v>7.9637622405468803E-3</v>
      </c>
      <c r="AN389" s="93">
        <f t="shared" ref="AN389" si="4391">LN(L389/G389)</f>
        <v>-1.2525719748808744E-4</v>
      </c>
      <c r="AO389" s="40">
        <f t="shared" ref="AO389" si="4392">(C389-I389)/(H389-I389)</f>
        <v>0.61102977061982011</v>
      </c>
      <c r="AP389" s="40">
        <f t="shared" ref="AP389" si="4393">(N388-I389)/(H389-I389)</f>
        <v>1.1322596388482218</v>
      </c>
      <c r="AQ389" s="93">
        <f t="shared" ref="AQ389" si="4394">LN(M389/L389)</f>
        <v>1.2220905080385575E-5</v>
      </c>
      <c r="AR389" s="93">
        <f>LN(N389/L389)</f>
        <v>-3.0862735936192619E-4</v>
      </c>
      <c r="AS389" s="93">
        <f t="shared" ref="AS389" si="4395">LN(N389/C389)</f>
        <v>-3.4262229317970996E-3</v>
      </c>
      <c r="AT389" s="28">
        <f t="shared" ref="AT389" si="4396">+(G389-I389)/(H389-I389)</f>
        <v>0.13225963884819963</v>
      </c>
      <c r="AU389" s="28">
        <f t="shared" ref="AU389" si="4397">+(N389-P389)/(O389-P389)</f>
        <v>0.48887183422871311</v>
      </c>
      <c r="AV389" s="40">
        <f t="shared" ref="AV389" si="4398">+(N389-V389)/(U389-V389)</f>
        <v>0.39887288666249887</v>
      </c>
      <c r="AW389" s="93">
        <f t="shared" ref="AW389" si="4399">LN(N389/C389)</f>
        <v>-3.4262229317970996E-3</v>
      </c>
      <c r="AX389" s="28">
        <f t="shared" ref="AX389" si="4400">(N389-L389)/(U389-V389)</f>
        <v>-3.162179085785103E-2</v>
      </c>
      <c r="AY389" s="93">
        <f t="shared" ref="AY389" si="4401">LN(G389/I389)</f>
        <v>8.282105472777443E-4</v>
      </c>
      <c r="AZ389" s="93">
        <f t="shared" ref="AZ389" si="4402">LN(N389/P389)</f>
        <v>3.9011832628262268E-3</v>
      </c>
      <c r="BA389" s="93">
        <f t="shared" ref="BA389" si="4403">AV388</f>
        <v>0.94910757356487874</v>
      </c>
      <c r="BB389" s="93">
        <f t="shared" ref="BB389" si="4404">AR388</f>
        <v>3.134879825174945E-3</v>
      </c>
      <c r="BC389" s="93">
        <f t="shared" ref="BC389" si="4405">AS388</f>
        <v>8.0482657295571415E-4</v>
      </c>
      <c r="BD389" s="39">
        <f t="shared" ref="BD389" si="4406">IF(AR388&lt;0,1,0)</f>
        <v>0</v>
      </c>
      <c r="BE389" t="s">
        <v>620</v>
      </c>
    </row>
    <row r="390" spans="1:57" x14ac:dyDescent="0.25">
      <c r="A390" s="90">
        <v>43077</v>
      </c>
      <c r="B390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1"/>
  <sheetViews>
    <sheetView zoomScale="115" zoomScaleNormal="115" workbookViewId="0">
      <pane xSplit="1" ySplit="1" topLeftCell="B326" activePane="bottomRight" state="frozen"/>
      <selection pane="topRight" activeCell="B1" sqref="B1"/>
      <selection pane="bottomLeft" activeCell="A2" sqref="A2"/>
      <selection pane="bottomRight" activeCell="C340" sqref="C34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0" si="15">LN(C220/C219)</f>
        <v>5.8655326653686257E-5</v>
      </c>
      <c r="H220">
        <v>6.8302350000000001</v>
      </c>
      <c r="I220" s="25">
        <f t="shared" ref="I220:I340" si="16">LN(H220/H219)</f>
        <v>1.1859738836099735E-4</v>
      </c>
      <c r="J220">
        <v>6.8346549999999997</v>
      </c>
      <c r="K220" s="25">
        <f t="shared" ref="K220:K340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0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619</v>
      </c>
    </row>
    <row r="341" spans="1:14" x14ac:dyDescent="0.25">
      <c r="A341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8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H477" sqref="H47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6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7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A473" sqref="A473:A4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8"/>
  <sheetViews>
    <sheetView zoomScale="115" zoomScaleNormal="115" workbookViewId="0">
      <pane xSplit="1" ySplit="2" topLeftCell="I460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8"/>
  <sheetViews>
    <sheetView zoomScale="115" zoomScaleNormal="115" workbookViewId="0">
      <pane xSplit="1" ySplit="2" topLeftCell="I462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616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618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4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F481" sqref="F481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G483" s="42">
        <f t="shared" ref="G483" si="864">+B483/D483-1</f>
        <v>3.8901639543789113E-3</v>
      </c>
      <c r="H483" s="92"/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4"/>
  <sheetViews>
    <sheetView zoomScale="115" zoomScaleNormal="115" workbookViewId="0">
      <pane xSplit="1" ySplit="2" topLeftCell="E468" activePane="bottomRight" state="frozen"/>
      <selection pane="topRight" activeCell="B1" sqref="B1"/>
      <selection pane="bottomLeft" activeCell="A3" sqref="A3"/>
      <selection pane="bottomRight" activeCell="L483" sqref="L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4"/>
  <sheetViews>
    <sheetView zoomScale="115" zoomScaleNormal="115" workbookViewId="0">
      <pane xSplit="1" ySplit="2" topLeftCell="E469" activePane="bottomRight" state="frozen"/>
      <selection pane="topRight" activeCell="B1" sqref="B1"/>
      <selection pane="bottomLeft" activeCell="A3" sqref="A3"/>
      <selection pane="bottomRight" activeCell="I483" sqref="I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2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3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3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3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3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5"/>
  <sheetViews>
    <sheetView tabSelected="1" zoomScale="115" zoomScaleNormal="115" workbookViewId="0">
      <pane xSplit="1" ySplit="2" topLeftCell="D469" activePane="bottomRight" state="frozen"/>
      <selection pane="topRight" activeCell="B1" sqref="B1"/>
      <selection pane="bottomLeft" activeCell="A3" sqref="A3"/>
      <selection pane="bottomRight" activeCell="I484" sqref="I48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3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3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3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3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3" x14ac:dyDescent="0.25">
      <c r="A485" s="90">
        <v>43077</v>
      </c>
      <c r="M485">
        <f t="shared" ref="M484:M485" si="873">WEEKDAY(A485,2)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2017-12-08T00:16:48Z</dcterms:modified>
</cp:coreProperties>
</file>