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5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421" i="20" l="1"/>
  <c r="T421" i="20"/>
  <c r="U421" i="20"/>
  <c r="AB421" i="20" s="1"/>
  <c r="V421" i="20"/>
  <c r="Y421" i="20"/>
  <c r="AA421" i="20"/>
  <c r="AC421" i="20"/>
  <c r="AE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AT421" i="20"/>
  <c r="AU421" i="20"/>
  <c r="AW421" i="20"/>
  <c r="AY421" i="20"/>
  <c r="AZ421" i="20"/>
  <c r="BA421" i="20"/>
  <c r="BB421" i="20"/>
  <c r="BC421" i="20"/>
  <c r="BD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M509" i="8"/>
  <c r="I509" i="8"/>
  <c r="C509" i="8"/>
  <c r="D509" i="8"/>
  <c r="E509" i="8" s="1"/>
  <c r="H509" i="8" s="1"/>
  <c r="L509" i="7"/>
  <c r="M509" i="7"/>
  <c r="I509" i="7"/>
  <c r="C509" i="7"/>
  <c r="D509" i="7"/>
  <c r="E509" i="7" s="1"/>
  <c r="L508" i="6"/>
  <c r="M508" i="6"/>
  <c r="I508" i="6"/>
  <c r="C508" i="6"/>
  <c r="D508" i="6"/>
  <c r="E508" i="6" s="1"/>
  <c r="L509" i="5"/>
  <c r="M509" i="5"/>
  <c r="I508" i="5"/>
  <c r="C509" i="5"/>
  <c r="D509" i="5"/>
  <c r="E509" i="5" s="1"/>
  <c r="AX421" i="20" l="1"/>
  <c r="Z421" i="20"/>
  <c r="AV421" i="20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0" i="20"/>
  <c r="U420" i="20"/>
  <c r="V420" i="20"/>
  <c r="AC420" i="20" s="1"/>
  <c r="X420" i="20"/>
  <c r="AA420" i="20"/>
  <c r="AB420" i="20"/>
  <c r="AD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AT420" i="20"/>
  <c r="AU420" i="20"/>
  <c r="AV420" i="20"/>
  <c r="AW420" i="20"/>
  <c r="AX420" i="20"/>
  <c r="AY420" i="20"/>
  <c r="AZ420" i="20"/>
  <c r="BA420" i="20"/>
  <c r="BB420" i="20"/>
  <c r="BC420" i="20"/>
  <c r="BD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M514" i="12"/>
  <c r="I513" i="12"/>
  <c r="C514" i="12"/>
  <c r="D514" i="12"/>
  <c r="G514" i="12" s="1"/>
  <c r="L508" i="8"/>
  <c r="M508" i="8"/>
  <c r="I508" i="8"/>
  <c r="C508" i="8"/>
  <c r="D508" i="8"/>
  <c r="E508" i="8" s="1"/>
  <c r="H508" i="8" s="1"/>
  <c r="L508" i="7"/>
  <c r="M508" i="7"/>
  <c r="I508" i="7"/>
  <c r="C508" i="7"/>
  <c r="D508" i="7"/>
  <c r="E508" i="7" s="1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Z420" i="20" l="1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D419" i="20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19" i="20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AT419" i="20"/>
  <c r="AU419" i="20"/>
  <c r="AW419" i="20"/>
  <c r="AY419" i="20"/>
  <c r="AZ419" i="20"/>
  <c r="BA419" i="20"/>
  <c r="BB419" i="20"/>
  <c r="BC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AC419" i="20" l="1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X419" i="20"/>
  <c r="W419" i="20"/>
  <c r="AD419" i="20"/>
  <c r="I512" i="10"/>
  <c r="S418" i="20"/>
  <c r="T418" i="20"/>
  <c r="U418" i="20"/>
  <c r="AD418" i="20" s="1"/>
  <c r="V418" i="20"/>
  <c r="W418" i="20"/>
  <c r="Y418" i="20"/>
  <c r="Z418" i="20"/>
  <c r="AA418" i="20"/>
  <c r="AB418" i="20"/>
  <c r="AC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AT418" i="20"/>
  <c r="AU418" i="20"/>
  <c r="AV418" i="20"/>
  <c r="AW418" i="20"/>
  <c r="AX418" i="20"/>
  <c r="AY418" i="20"/>
  <c r="AZ418" i="20"/>
  <c r="BA418" i="20"/>
  <c r="BB418" i="20"/>
  <c r="BC418" i="20"/>
  <c r="BD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M512" i="12"/>
  <c r="I511" i="12"/>
  <c r="C512" i="12"/>
  <c r="D512" i="12"/>
  <c r="G512" i="12" s="1"/>
  <c r="L506" i="8"/>
  <c r="M506" i="8"/>
  <c r="I506" i="8"/>
  <c r="C506" i="8"/>
  <c r="D506" i="8"/>
  <c r="E506" i="8" s="1"/>
  <c r="H506" i="8" s="1"/>
  <c r="L506" i="7"/>
  <c r="M506" i="7"/>
  <c r="I506" i="7"/>
  <c r="C506" i="7"/>
  <c r="D506" i="7"/>
  <c r="H506" i="7" s="1"/>
  <c r="L505" i="6"/>
  <c r="M505" i="6"/>
  <c r="I505" i="6"/>
  <c r="C505" i="6"/>
  <c r="D505" i="6"/>
  <c r="E505" i="6" s="1"/>
  <c r="L506" i="5"/>
  <c r="M506" i="5"/>
  <c r="I505" i="5"/>
  <c r="C506" i="5"/>
  <c r="D506" i="5"/>
  <c r="E506" i="5" s="1"/>
  <c r="X418" i="20" l="1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7" i="20"/>
  <c r="U417" i="20"/>
  <c r="V417" i="20"/>
  <c r="AC417" i="20" s="1"/>
  <c r="W417" i="20"/>
  <c r="X417" i="20"/>
  <c r="Z417" i="20"/>
  <c r="AA417" i="20"/>
  <c r="AB417" i="20"/>
  <c r="AD417" i="20"/>
  <c r="AE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AT417" i="20"/>
  <c r="AU417" i="20"/>
  <c r="AV417" i="20"/>
  <c r="AW417" i="20"/>
  <c r="AX417" i="20"/>
  <c r="AY417" i="20"/>
  <c r="AZ417" i="20"/>
  <c r="BA417" i="20"/>
  <c r="BB417" i="20"/>
  <c r="BC417" i="20"/>
  <c r="BD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M505" i="8"/>
  <c r="I505" i="8"/>
  <c r="C505" i="8"/>
  <c r="D505" i="8"/>
  <c r="E505" i="8" s="1"/>
  <c r="H505" i="8" s="1"/>
  <c r="L505" i="7"/>
  <c r="M505" i="7"/>
  <c r="I505" i="7"/>
  <c r="C505" i="7"/>
  <c r="D505" i="7"/>
  <c r="E505" i="7" s="1"/>
  <c r="L504" i="6"/>
  <c r="M504" i="6"/>
  <c r="I504" i="6"/>
  <c r="C504" i="6"/>
  <c r="D504" i="6"/>
  <c r="H504" i="6" s="1"/>
  <c r="L505" i="5"/>
  <c r="M505" i="5"/>
  <c r="I504" i="5"/>
  <c r="C505" i="5"/>
  <c r="D505" i="5"/>
  <c r="E505" i="5" s="1"/>
  <c r="Y417" i="20" l="1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6" i="20"/>
  <c r="U416" i="20"/>
  <c r="AD416" i="20" s="1"/>
  <c r="V416" i="20"/>
  <c r="AE416" i="20" s="1"/>
  <c r="Y416" i="20"/>
  <c r="AA416" i="20"/>
  <c r="AC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AT416" i="20"/>
  <c r="AU416" i="20"/>
  <c r="AW416" i="20"/>
  <c r="AY416" i="20"/>
  <c r="AZ416" i="20"/>
  <c r="BA416" i="20"/>
  <c r="BB416" i="20"/>
  <c r="BC416" i="20"/>
  <c r="BD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M504" i="8"/>
  <c r="I504" i="8"/>
  <c r="C504" i="8"/>
  <c r="D504" i="8"/>
  <c r="E504" i="8" s="1"/>
  <c r="H504" i="8" s="1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M504" i="5"/>
  <c r="I503" i="5"/>
  <c r="C504" i="5"/>
  <c r="D504" i="5"/>
  <c r="E504" i="5" s="1"/>
  <c r="H510" i="11" l="1"/>
  <c r="AB416" i="20"/>
  <c r="AX416" i="20"/>
  <c r="Z416" i="20"/>
  <c r="AV416" i="20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5" i="20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AT415" i="20"/>
  <c r="AU415" i="20"/>
  <c r="AW415" i="20"/>
  <c r="AY415" i="20"/>
  <c r="AZ415" i="20"/>
  <c r="BA415" i="20"/>
  <c r="BB415" i="20"/>
  <c r="BC415" i="20"/>
  <c r="BD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M503" i="5"/>
  <c r="I502" i="5"/>
  <c r="C503" i="5"/>
  <c r="D509" i="9"/>
  <c r="D509" i="12"/>
  <c r="G509" i="12" s="1"/>
  <c r="D503" i="8"/>
  <c r="E503" i="8" s="1"/>
  <c r="H503" i="8" s="1"/>
  <c r="D503" i="5"/>
  <c r="AB415" i="20" l="1"/>
  <c r="AX415" i="20"/>
  <c r="Z415" i="20"/>
  <c r="AV415" i="20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D414" i="20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4" i="20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AT414" i="20"/>
  <c r="AU414" i="20"/>
  <c r="AW414" i="20"/>
  <c r="AY414" i="20"/>
  <c r="AZ414" i="20"/>
  <c r="BA414" i="20"/>
  <c r="BB414" i="20"/>
  <c r="BC414" i="20"/>
  <c r="D509" i="10"/>
  <c r="D508" i="9"/>
  <c r="D508" i="11"/>
  <c r="D508" i="12"/>
  <c r="G508" i="12" s="1"/>
  <c r="D502" i="8"/>
  <c r="D502" i="7"/>
  <c r="D501" i="6"/>
  <c r="D502" i="5"/>
  <c r="E509" i="10" l="1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X414" i="20"/>
  <c r="W414" i="20"/>
  <c r="AD414" i="20"/>
  <c r="S413" i="20"/>
  <c r="T413" i="20"/>
  <c r="U413" i="20"/>
  <c r="W413" i="20" s="1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AT413" i="20"/>
  <c r="AU413" i="20"/>
  <c r="AW413" i="20"/>
  <c r="AY413" i="20"/>
  <c r="AZ413" i="20"/>
  <c r="BA413" i="20"/>
  <c r="BB413" i="20"/>
  <c r="BC413" i="20"/>
  <c r="BD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M507" i="12"/>
  <c r="I506" i="12"/>
  <c r="C507" i="12"/>
  <c r="D507" i="12"/>
  <c r="G507" i="12" s="1"/>
  <c r="L501" i="8"/>
  <c r="M501" i="8"/>
  <c r="I501" i="8"/>
  <c r="G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M501" i="5"/>
  <c r="I500" i="5"/>
  <c r="C501" i="5"/>
  <c r="D501" i="5"/>
  <c r="E501" i="5" s="1"/>
  <c r="AX413" i="20" l="1"/>
  <c r="AD413" i="20"/>
  <c r="Z413" i="20"/>
  <c r="AV413" i="20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2" i="20"/>
  <c r="U412" i="20"/>
  <c r="W412" i="20" s="1"/>
  <c r="V412" i="20"/>
  <c r="Y412" i="20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AT412" i="20"/>
  <c r="AU412" i="20"/>
  <c r="AW412" i="20"/>
  <c r="AY412" i="20"/>
  <c r="AZ412" i="20"/>
  <c r="BA412" i="20"/>
  <c r="BB412" i="20"/>
  <c r="BC412" i="20"/>
  <c r="BD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AV412" i="20" l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1" i="20"/>
  <c r="U411" i="20"/>
  <c r="X411" i="20" s="1"/>
  <c r="V411" i="20"/>
  <c r="Y411" i="20"/>
  <c r="AA411" i="20"/>
  <c r="AC411" i="20"/>
  <c r="AE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AT411" i="20"/>
  <c r="AU411" i="20"/>
  <c r="AW411" i="20"/>
  <c r="AY411" i="20"/>
  <c r="AZ411" i="20"/>
  <c r="BA411" i="20"/>
  <c r="BB411" i="20"/>
  <c r="BC411" i="20"/>
  <c r="BD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M505" i="12"/>
  <c r="I504" i="12"/>
  <c r="C505" i="12"/>
  <c r="D505" i="12"/>
  <c r="G505" i="12" s="1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M498" i="6"/>
  <c r="I498" i="6"/>
  <c r="C498" i="6"/>
  <c r="D498" i="6"/>
  <c r="E498" i="6" s="1"/>
  <c r="L499" i="5"/>
  <c r="M499" i="5"/>
  <c r="I498" i="5"/>
  <c r="C499" i="5"/>
  <c r="D499" i="5"/>
  <c r="E499" i="5" s="1"/>
  <c r="W411" i="20" l="1"/>
  <c r="AX411" i="20"/>
  <c r="AD411" i="20"/>
  <c r="Z411" i="20"/>
  <c r="AV411" i="20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0" i="20"/>
  <c r="U410" i="20"/>
  <c r="W410" i="20" s="1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AT410" i="20"/>
  <c r="AU410" i="20"/>
  <c r="AW410" i="20"/>
  <c r="AY410" i="20"/>
  <c r="AZ410" i="20"/>
  <c r="BA410" i="20"/>
  <c r="BB410" i="20"/>
  <c r="BC410" i="20"/>
  <c r="BD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M498" i="7"/>
  <c r="I498" i="7"/>
  <c r="C498" i="7"/>
  <c r="D498" i="7"/>
  <c r="E498" i="7" s="1"/>
  <c r="L497" i="6"/>
  <c r="M497" i="6"/>
  <c r="I497" i="6"/>
  <c r="G497" i="6"/>
  <c r="C497" i="6"/>
  <c r="D497" i="6"/>
  <c r="H497" i="6" s="1"/>
  <c r="E497" i="6"/>
  <c r="L498" i="5"/>
  <c r="M498" i="5"/>
  <c r="I497" i="5"/>
  <c r="C498" i="5"/>
  <c r="D498" i="5"/>
  <c r="E498" i="5" s="1"/>
  <c r="AX410" i="20" l="1"/>
  <c r="AD410" i="20"/>
  <c r="Z410" i="20"/>
  <c r="AV410" i="20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D409" i="20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09" i="20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AT409" i="20"/>
  <c r="AU409" i="20"/>
  <c r="AW409" i="20"/>
  <c r="AY409" i="20"/>
  <c r="AZ409" i="20"/>
  <c r="BA409" i="20"/>
  <c r="BB409" i="20"/>
  <c r="BC409" i="20"/>
  <c r="I503" i="10"/>
  <c r="I502" i="9"/>
  <c r="I502" i="11"/>
  <c r="I502" i="12"/>
  <c r="AE409" i="20" l="1"/>
  <c r="AC409" i="20"/>
  <c r="AV409" i="20"/>
  <c r="W409" i="20"/>
  <c r="AX409" i="20"/>
  <c r="AD409" i="20"/>
  <c r="Z409" i="20"/>
  <c r="AB409" i="20"/>
  <c r="S408" i="20"/>
  <c r="T408" i="20"/>
  <c r="U408" i="20"/>
  <c r="W408" i="20" s="1"/>
  <c r="V408" i="20"/>
  <c r="Y408" i="20"/>
  <c r="AA408" i="20"/>
  <c r="AC408" i="20"/>
  <c r="AE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AT408" i="20"/>
  <c r="AU408" i="20"/>
  <c r="AW408" i="20"/>
  <c r="AY408" i="20"/>
  <c r="AZ408" i="20"/>
  <c r="BA408" i="20"/>
  <c r="BB408" i="20"/>
  <c r="BC408" i="20"/>
  <c r="BD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M496" i="7"/>
  <c r="I496" i="7"/>
  <c r="C496" i="7"/>
  <c r="D496" i="7"/>
  <c r="E496" i="7" s="1"/>
  <c r="L495" i="6"/>
  <c r="M495" i="6"/>
  <c r="I495" i="6"/>
  <c r="C495" i="6"/>
  <c r="D495" i="6"/>
  <c r="E495" i="6" s="1"/>
  <c r="L496" i="5"/>
  <c r="D496" i="5" s="1"/>
  <c r="M496" i="5"/>
  <c r="I495" i="5"/>
  <c r="C496" i="5"/>
  <c r="X408" i="20" l="1"/>
  <c r="AX408" i="20"/>
  <c r="AD408" i="20"/>
  <c r="Z408" i="20"/>
  <c r="AV408" i="20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7" i="20"/>
  <c r="U407" i="20"/>
  <c r="X407" i="20" s="1"/>
  <c r="V407" i="20"/>
  <c r="Y407" i="20"/>
  <c r="AA407" i="20"/>
  <c r="AC407" i="20"/>
  <c r="AE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AT407" i="20"/>
  <c r="AU407" i="20"/>
  <c r="AW407" i="20"/>
  <c r="AY407" i="20"/>
  <c r="AZ407" i="20"/>
  <c r="BA407" i="20"/>
  <c r="BB407" i="20"/>
  <c r="BC407" i="20"/>
  <c r="BD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M501" i="12"/>
  <c r="I500" i="12"/>
  <c r="C501" i="12"/>
  <c r="D501" i="12"/>
  <c r="G501" i="12" s="1"/>
  <c r="L495" i="8"/>
  <c r="M495" i="8"/>
  <c r="I495" i="8"/>
  <c r="C495" i="8"/>
  <c r="D495" i="8"/>
  <c r="G495" i="8" s="1"/>
  <c r="L495" i="7"/>
  <c r="M495" i="7"/>
  <c r="I495" i="7"/>
  <c r="C495" i="7"/>
  <c r="D495" i="7"/>
  <c r="H495" i="7" s="1"/>
  <c r="L494" i="6"/>
  <c r="M494" i="6"/>
  <c r="I494" i="6"/>
  <c r="C494" i="6"/>
  <c r="D494" i="6"/>
  <c r="H494" i="6" s="1"/>
  <c r="E494" i="6"/>
  <c r="L495" i="5"/>
  <c r="M495" i="5"/>
  <c r="I494" i="5"/>
  <c r="C495" i="5"/>
  <c r="D495" i="5"/>
  <c r="E495" i="5" s="1"/>
  <c r="AB407" i="20" l="1"/>
  <c r="W407" i="20"/>
  <c r="AX407" i="20"/>
  <c r="AD407" i="20"/>
  <c r="Z407" i="20"/>
  <c r="AV407" i="20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U406" i="20"/>
  <c r="W406" i="20" s="1"/>
  <c r="V406" i="20"/>
  <c r="Y406" i="20"/>
  <c r="AA406" i="20"/>
  <c r="AC406" i="20"/>
  <c r="AE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V406" i="20" l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X404" i="20" l="1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A1" i="27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BD403" i="20" l="1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V400" i="20"/>
  <c r="BA401" i="20" s="1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BB401" i="20" l="1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V399" i="20"/>
  <c r="Y399" i="20" s="1"/>
  <c r="W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BB400" i="20" l="1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V397" i="20"/>
  <c r="BA398" i="20" s="1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BD398" i="20" l="1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BB394" i="20" l="1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V392" i="20"/>
  <c r="Y392" i="20" s="1"/>
  <c r="X392" i="20"/>
  <c r="AA392" i="20"/>
  <c r="AB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V392" i="20"/>
  <c r="BA393" i="20" s="1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C392" i="20" l="1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Y387" i="20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BD388" i="20" l="1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BB387" i="20" l="1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A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/>
  <c r="AA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X381" i="20" l="1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/>
  <c r="AA364" i="20"/>
  <c r="AC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V364" i="20" l="1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 s="1"/>
  <c r="X363" i="20"/>
  <c r="AA363" i="20"/>
  <c r="AB363" i="20"/>
  <c r="AD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C363" i="20" l="1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V356" i="20"/>
  <c r="AC356" i="20" s="1"/>
  <c r="W356" i="20"/>
  <c r="X356" i="20"/>
  <c r="AA356" i="20"/>
  <c r="AB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E356" i="20" l="1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B349" i="20" l="1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X346" i="20" l="1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V335" i="20" l="1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AV330" i="20" l="1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W322" i="20" s="1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AX322" i="20" l="1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V316" i="20"/>
  <c r="AV316" i="20" s="1"/>
  <c r="BA317" i="20" s="1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X316" i="20" l="1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W314" i="20" l="1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Y301" i="20" l="1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B295" i="20" l="1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AV293" i="20" s="1"/>
  <c r="BA294" i="20" s="1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D293" i="20" l="1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V291" i="20" l="1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V290" i="20" l="1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X282" i="20" l="1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V275" i="20" l="1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B273" i="20" l="1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W265" i="20" s="1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BJ269" i="20" l="1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 s="1"/>
  <c r="AA258" i="20"/>
  <c r="AB258" i="20"/>
  <c r="AC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AE258" i="20" l="1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D253" i="20" l="1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Z251" i="20" l="1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AV247" i="20" s="1"/>
  <c r="BA248" i="20" s="1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W241" i="20" l="1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J204" i="20" s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<sst xmlns="http://schemas.openxmlformats.org/spreadsheetml/2006/main" count="763" uniqueCount="667">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</sst>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4</xdr:row>
          <xdr:rowOff>69850</xdr:rowOff>
        </xdr:from>
        <xdr:to>
          <xdr:col>6</xdr:col>
          <xdr:colOff>31750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E10" sqref="E10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ht="13.5" x14ac:dyDescent="0.15">
      <c r="A1" s="1">
        <f>D12</f>
        <v>43123</v>
      </c>
    </row>
    <row r="2" spans="1:16" ht="13.5" x14ac:dyDescent="0.15">
      <c r="A2" s="39" t="s">
        <v>642</v>
      </c>
      <c r="B2" s="39">
        <v>6.399235</v>
      </c>
      <c r="C2" s="90">
        <v>43123</v>
      </c>
      <c r="D2" s="39">
        <v>13</v>
      </c>
    </row>
    <row r="3" spans="1:16" x14ac:dyDescent="0.25">
      <c r="A3" s="39" t="s">
        <v>643</v>
      </c>
      <c r="B3" s="39">
        <v>6.4074799999999996</v>
      </c>
      <c r="C3" s="90">
        <v>43123</v>
      </c>
      <c r="D3" s="39">
        <v>16</v>
      </c>
      <c r="J3" s="83"/>
      <c r="K3" s="84"/>
      <c r="L3" s="85"/>
    </row>
    <row r="4" spans="1:16" x14ac:dyDescent="0.25">
      <c r="A4" s="39" t="s">
        <v>644</v>
      </c>
      <c r="B4" s="39">
        <v>6.3999600000000001</v>
      </c>
      <c r="C4" s="90">
        <v>43124</v>
      </c>
      <c r="D4" s="39">
        <v>4</v>
      </c>
      <c r="J4" s="68"/>
      <c r="K4" s="69"/>
      <c r="L4" s="70"/>
    </row>
    <row r="5" spans="1:16" x14ac:dyDescent="0.25">
      <c r="A5" s="39" t="s">
        <v>348</v>
      </c>
      <c r="B5" s="39">
        <v>4382.6099999999997</v>
      </c>
      <c r="C5" s="39">
        <v>4336.6000000000004</v>
      </c>
      <c r="D5" s="93">
        <v>1.06E-2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25">
      <c r="A6" s="39" t="s">
        <v>522</v>
      </c>
      <c r="B6" s="39">
        <v>3546.51</v>
      </c>
      <c r="C6" s="39">
        <v>3501.36</v>
      </c>
      <c r="D6" s="93">
        <v>1.29E-2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25">
      <c r="A7" s="39" t="s">
        <v>523</v>
      </c>
      <c r="B7" s="39">
        <v>1767.83</v>
      </c>
      <c r="C7" s="39">
        <v>1768.21</v>
      </c>
      <c r="D7" s="93">
        <v>-2.0000000000000001E-4</v>
      </c>
      <c r="H7" s="88"/>
      <c r="J7" s="71"/>
      <c r="K7" s="72"/>
      <c r="L7" s="73"/>
      <c r="M7" s="74"/>
    </row>
    <row r="8" spans="1:16" x14ac:dyDescent="0.25">
      <c r="A8" s="39" t="s">
        <v>524</v>
      </c>
      <c r="B8" s="39">
        <v>11555.26</v>
      </c>
      <c r="C8" s="39">
        <v>11513.08</v>
      </c>
      <c r="D8" s="93">
        <v>3.7000000000000002E-3</v>
      </c>
      <c r="J8" s="75"/>
      <c r="K8" s="76"/>
      <c r="L8" s="77"/>
      <c r="M8" s="78"/>
    </row>
    <row r="9" spans="1:16" x14ac:dyDescent="0.25">
      <c r="A9" s="39" t="s">
        <v>525</v>
      </c>
      <c r="B9" s="39">
        <v>6355</v>
      </c>
      <c r="C9" s="39">
        <v>6347.64</v>
      </c>
      <c r="D9" s="93">
        <v>1.1999999999999999E-3</v>
      </c>
      <c r="J9" s="79"/>
      <c r="K9" s="80"/>
      <c r="L9" s="81"/>
      <c r="M9" s="82"/>
    </row>
    <row r="10" spans="1:16" ht="13.5" x14ac:dyDescent="0.15">
      <c r="A10" s="39" t="s">
        <v>526</v>
      </c>
      <c r="B10" s="39">
        <v>3176.5</v>
      </c>
      <c r="C10" s="39">
        <v>3130.33</v>
      </c>
      <c r="D10" s="93">
        <v>1.47E-2</v>
      </c>
    </row>
    <row r="11" spans="1:16" ht="13.5" x14ac:dyDescent="0.15">
      <c r="A11" s="39" t="s">
        <v>527</v>
      </c>
      <c r="B11" s="39">
        <v>17.28</v>
      </c>
      <c r="C11" s="39">
        <v>16.992000000000001</v>
      </c>
      <c r="D11" s="90">
        <v>43122</v>
      </c>
    </row>
    <row r="12" spans="1:16" x14ac:dyDescent="0.25">
      <c r="A12" s="39" t="s">
        <v>528</v>
      </c>
      <c r="B12" s="39">
        <v>17.739999999999998</v>
      </c>
      <c r="C12" s="39">
        <v>17.754000000000001</v>
      </c>
      <c r="D12" s="90">
        <v>43123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7.83</v>
      </c>
      <c r="C13" s="39">
        <v>7.7939999999999996</v>
      </c>
      <c r="D13" s="90">
        <v>43123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54.65</v>
      </c>
      <c r="C14" s="39">
        <v>54.555</v>
      </c>
      <c r="D14" s="90">
        <v>43123</v>
      </c>
      <c r="J14" s="55"/>
      <c r="K14" s="58"/>
      <c r="L14" s="61"/>
      <c r="M14" s="64"/>
      <c r="N14" s="67"/>
    </row>
    <row r="15" spans="1:16" ht="13.5" x14ac:dyDescent="0.15">
      <c r="A15" s="39" t="s">
        <v>531</v>
      </c>
      <c r="B15" s="39">
        <v>53.03</v>
      </c>
      <c r="C15" s="39">
        <v>51.7</v>
      </c>
      <c r="D15" s="90">
        <v>43122</v>
      </c>
    </row>
    <row r="16" spans="1:16" x14ac:dyDescent="0.25">
      <c r="A16" s="39" t="s">
        <v>532</v>
      </c>
      <c r="B16" s="39">
        <v>36</v>
      </c>
      <c r="C16" s="39">
        <v>36.007899999999999</v>
      </c>
      <c r="D16" s="90">
        <v>43122</v>
      </c>
    </row>
    <row r="17" spans="1:16" x14ac:dyDescent="0.25">
      <c r="A17" s="39" t="s">
        <v>533</v>
      </c>
      <c r="B17" s="39">
        <v>34.380000000000003</v>
      </c>
      <c r="C17" s="39">
        <v>33.877299999999998</v>
      </c>
      <c r="D17" s="90">
        <v>43122</v>
      </c>
    </row>
    <row r="18" spans="1:16" x14ac:dyDescent="0.25">
      <c r="A18" s="39" t="s">
        <v>534</v>
      </c>
      <c r="B18" s="39">
        <v>36.47</v>
      </c>
      <c r="C18" s="39">
        <v>36.027000000000001</v>
      </c>
      <c r="D18" s="90">
        <v>43122</v>
      </c>
    </row>
    <row r="19" spans="1:16" x14ac:dyDescent="0.25">
      <c r="A19" s="39" t="s">
        <v>535</v>
      </c>
      <c r="B19" s="39">
        <v>14844.58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25">
      <c r="A20" s="39" t="s">
        <v>536</v>
      </c>
      <c r="B20" s="39">
        <v>23780.19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25">
      <c r="A21" s="39" t="s">
        <v>537</v>
      </c>
      <c r="B21" s="39">
        <v>6.4009</v>
      </c>
      <c r="C21" s="90">
        <v>43123</v>
      </c>
      <c r="D21" s="91">
        <v>0.92053240740740738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3504.34</v>
      </c>
      <c r="B23" s="39">
        <v>3506.79</v>
      </c>
      <c r="C23" s="39">
        <v>3514.04</v>
      </c>
      <c r="D23" s="39">
        <v>3518.5</v>
      </c>
      <c r="E23" s="39">
        <v>3523.64</v>
      </c>
      <c r="F23" s="39">
        <v>3531.97</v>
      </c>
      <c r="G23" s="39">
        <v>3504.34</v>
      </c>
      <c r="H23" s="39">
        <v>1114</v>
      </c>
      <c r="I23" s="39">
        <v>930</v>
      </c>
      <c r="J23" s="39">
        <v>3524.66</v>
      </c>
      <c r="K23" s="39">
        <v>3529.03</v>
      </c>
      <c r="L23" s="39">
        <v>3546.5</v>
      </c>
      <c r="M23" s="39">
        <v>3546.99</v>
      </c>
      <c r="N23" s="39">
        <v>3512.15</v>
      </c>
      <c r="O23" s="39">
        <v>1459</v>
      </c>
      <c r="P23" s="39">
        <v>1345</v>
      </c>
    </row>
    <row r="24" spans="1:16" x14ac:dyDescent="0.25">
      <c r="D24" s="93"/>
    </row>
    <row r="25" spans="1:16" x14ac:dyDescent="0.25">
      <c r="A25" s="39"/>
      <c r="B25" s="39"/>
      <c r="C25" s="39"/>
      <c r="D25" s="93"/>
    </row>
    <row r="26" spans="1:16" x14ac:dyDescent="0.25">
      <c r="C26" s="39"/>
      <c r="D26" s="93"/>
    </row>
    <row r="27" spans="1:16" x14ac:dyDescent="0.25">
      <c r="D27" s="1"/>
    </row>
    <row r="28" spans="1:16" x14ac:dyDescent="0.25">
      <c r="D28" s="90"/>
    </row>
    <row r="29" spans="1:16" x14ac:dyDescent="0.25">
      <c r="D29" s="1"/>
    </row>
    <row r="30" spans="1:16" x14ac:dyDescent="0.25">
      <c r="C30" s="1"/>
      <c r="D30" s="90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0"/>
      <c r="D37" s="91"/>
    </row>
    <row r="38" spans="3:4" x14ac:dyDescent="0.25">
      <c r="C38" s="90"/>
      <c r="D38" s="91"/>
    </row>
    <row r="39" spans="3:4" x14ac:dyDescent="0.25">
      <c r="C39" s="1"/>
      <c r="D39" s="1"/>
    </row>
    <row r="40" spans="3:4" x14ac:dyDescent="0.25">
      <c r="C40" s="1"/>
      <c r="D40" s="86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6"/>
    </row>
    <row r="65" spans="3:4" x14ac:dyDescent="0.25">
      <c r="C65" s="1"/>
      <c r="D65" s="86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31750</xdr:colOff>
                    <xdr:row>4</xdr:row>
                    <xdr:rowOff>69850</xdr:rowOff>
                  </from>
                  <to>
                    <xdr:col>6</xdr:col>
                    <xdr:colOff>31750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24"/>
  <sheetViews>
    <sheetView zoomScale="115" zoomScaleNormal="115" workbookViewId="0">
      <pane xSplit="2" ySplit="6" topLeftCell="AP413" activePane="bottomRight" state="frozen"/>
      <selection pane="topRight" activeCell="C1" sqref="C1"/>
      <selection pane="bottomLeft" activeCell="A3" sqref="A3"/>
      <selection pane="bottomRight" activeCell="AR416" sqref="AR416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10.9062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ht="13.5" x14ac:dyDescent="0.1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ht="13.5" x14ac:dyDescent="0.1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ht="13.5" x14ac:dyDescent="0.1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ht="13.5" x14ac:dyDescent="0.1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ht="13.5" x14ac:dyDescent="0.1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ht="13.5" x14ac:dyDescent="0.1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ht="13.5" x14ac:dyDescent="0.1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ht="13.5" x14ac:dyDescent="0.1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ht="13.5" x14ac:dyDescent="0.1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ht="13.5" x14ac:dyDescent="0.1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ht="13.5" x14ac:dyDescent="0.1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ht="13.5" x14ac:dyDescent="0.1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ht="13.5" x14ac:dyDescent="0.1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ht="13.5" x14ac:dyDescent="0.1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ht="13.5" x14ac:dyDescent="0.1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ht="13.5" x14ac:dyDescent="0.1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ht="13.5" x14ac:dyDescent="0.1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ht="13.5" x14ac:dyDescent="0.1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ht="13.5" x14ac:dyDescent="0.1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ht="13.5" x14ac:dyDescent="0.1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ht="13.5" x14ac:dyDescent="0.1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ht="13.5" x14ac:dyDescent="0.1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ht="13.5" x14ac:dyDescent="0.1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ht="13.5" x14ac:dyDescent="0.1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ht="13.5" x14ac:dyDescent="0.1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ht="13.5" x14ac:dyDescent="0.1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ht="13.5" x14ac:dyDescent="0.1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ht="13.5" x14ac:dyDescent="0.1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ht="13.5" x14ac:dyDescent="0.1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ht="13.5" x14ac:dyDescent="0.1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ht="13.5" x14ac:dyDescent="0.1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ht="13.5" x14ac:dyDescent="0.1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ht="13.5" x14ac:dyDescent="0.1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ht="13.5" x14ac:dyDescent="0.1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ht="13.5" x14ac:dyDescent="0.1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ht="13.5" x14ac:dyDescent="0.1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ht="13.5" x14ac:dyDescent="0.1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ht="13.5" x14ac:dyDescent="0.1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ht="13.5" x14ac:dyDescent="0.1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ht="13.5" x14ac:dyDescent="0.1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ht="13.5" x14ac:dyDescent="0.1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ht="13.5" x14ac:dyDescent="0.1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ht="13.5" x14ac:dyDescent="0.1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ht="13.5" x14ac:dyDescent="0.1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ht="13.5" x14ac:dyDescent="0.1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ht="13.5" x14ac:dyDescent="0.1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ht="13.5" x14ac:dyDescent="0.1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ht="13.5" x14ac:dyDescent="0.1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ht="13.5" x14ac:dyDescent="0.1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ht="13.5" x14ac:dyDescent="0.1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ht="13.5" x14ac:dyDescent="0.1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ht="13.5" x14ac:dyDescent="0.1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ht="13.5" x14ac:dyDescent="0.1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ht="13.5" x14ac:dyDescent="0.1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ht="13.5" x14ac:dyDescent="0.1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ht="13.5" x14ac:dyDescent="0.1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ht="13.5" x14ac:dyDescent="0.1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ht="13.5" x14ac:dyDescent="0.1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ht="13.5" x14ac:dyDescent="0.1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ht="13.5" x14ac:dyDescent="0.1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ht="13.5" x14ac:dyDescent="0.1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ht="13.5" x14ac:dyDescent="0.1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ht="13.5" x14ac:dyDescent="0.1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ht="13.5" x14ac:dyDescent="0.1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ht="13.5" x14ac:dyDescent="0.1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ht="13.5" x14ac:dyDescent="0.1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ht="13.5" x14ac:dyDescent="0.1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ht="13.5" x14ac:dyDescent="0.1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ht="13.5" x14ac:dyDescent="0.1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ht="13.5" x14ac:dyDescent="0.1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ht="13.5" x14ac:dyDescent="0.1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ht="13.5" x14ac:dyDescent="0.1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ht="13.5" x14ac:dyDescent="0.1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ht="13.5" x14ac:dyDescent="0.1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ht="13.5" x14ac:dyDescent="0.1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ht="13.5" x14ac:dyDescent="0.1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ht="13.5" x14ac:dyDescent="0.1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ht="13.5" x14ac:dyDescent="0.1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ht="13.5" x14ac:dyDescent="0.1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ht="13.5" x14ac:dyDescent="0.1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ht="13.5" x14ac:dyDescent="0.1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ht="13.5" x14ac:dyDescent="0.1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ht="13.5" x14ac:dyDescent="0.1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ht="13.5" x14ac:dyDescent="0.1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ht="13.5" x14ac:dyDescent="0.1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ht="13.5" x14ac:dyDescent="0.1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ht="13.5" x14ac:dyDescent="0.1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ht="13.5" x14ac:dyDescent="0.1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ht="13.5" x14ac:dyDescent="0.1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ht="13.5" x14ac:dyDescent="0.1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ht="13.5" x14ac:dyDescent="0.1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ht="13.5" x14ac:dyDescent="0.1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ht="13.5" x14ac:dyDescent="0.1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ht="13.5" x14ac:dyDescent="0.1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ht="13.5" x14ac:dyDescent="0.1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ht="13.5" x14ac:dyDescent="0.1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ht="13.5" x14ac:dyDescent="0.1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ht="13.5" x14ac:dyDescent="0.1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ht="13.5" x14ac:dyDescent="0.1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ht="13.5" x14ac:dyDescent="0.1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ht="13.5" x14ac:dyDescent="0.1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ht="13.5" x14ac:dyDescent="0.1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ht="13.5" x14ac:dyDescent="0.1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ht="13.5" x14ac:dyDescent="0.1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ht="13.5" x14ac:dyDescent="0.1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ht="13.5" x14ac:dyDescent="0.1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ht="13.5" x14ac:dyDescent="0.1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ht="13.5" x14ac:dyDescent="0.1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ht="13.5" x14ac:dyDescent="0.1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ht="13.5" x14ac:dyDescent="0.1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ht="13.5" x14ac:dyDescent="0.1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ht="13.5" x14ac:dyDescent="0.1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ht="13.5" x14ac:dyDescent="0.1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ht="13.5" x14ac:dyDescent="0.1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ht="13.5" x14ac:dyDescent="0.1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ht="13.5" x14ac:dyDescent="0.1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ht="13.5" x14ac:dyDescent="0.1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ht="13.5" x14ac:dyDescent="0.1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ht="13.5" x14ac:dyDescent="0.1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ht="13.5" x14ac:dyDescent="0.1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ht="13.5" x14ac:dyDescent="0.1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ht="13.5" x14ac:dyDescent="0.1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ht="13.5" x14ac:dyDescent="0.1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ht="13.5" x14ac:dyDescent="0.1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ht="13.5" x14ac:dyDescent="0.1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ht="13.5" x14ac:dyDescent="0.1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ht="13.5" x14ac:dyDescent="0.1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ht="13.5" x14ac:dyDescent="0.1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ht="13.5" x14ac:dyDescent="0.1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ht="13.5" x14ac:dyDescent="0.1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ht="13.5" x14ac:dyDescent="0.1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ht="13.5" x14ac:dyDescent="0.1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ht="13.5" x14ac:dyDescent="0.1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ht="13.5" x14ac:dyDescent="0.1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ht="13.5" x14ac:dyDescent="0.1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ht="13.5" x14ac:dyDescent="0.1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ht="13.5" x14ac:dyDescent="0.1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ht="13.5" x14ac:dyDescent="0.1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ht="13.5" x14ac:dyDescent="0.1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ht="13.5" x14ac:dyDescent="0.1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ht="13.5" x14ac:dyDescent="0.1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ht="13.5" x14ac:dyDescent="0.1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ht="13.5" x14ac:dyDescent="0.1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ht="13.5" x14ac:dyDescent="0.1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ht="13.5" x14ac:dyDescent="0.1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ht="13.5" x14ac:dyDescent="0.1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ht="13.5" x14ac:dyDescent="0.1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ht="13.5" x14ac:dyDescent="0.1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ht="13.5" x14ac:dyDescent="0.1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ht="13.5" x14ac:dyDescent="0.1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ht="13.5" x14ac:dyDescent="0.1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ht="13.5" x14ac:dyDescent="0.1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ht="13.5" x14ac:dyDescent="0.1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ht="13.5" x14ac:dyDescent="0.1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ht="13.5" x14ac:dyDescent="0.1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ht="13.5" x14ac:dyDescent="0.1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ht="13.5" x14ac:dyDescent="0.1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ht="13.5" x14ac:dyDescent="0.1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" x14ac:dyDescent="0.1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ht="13.5" x14ac:dyDescent="0.1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ht="13.5" x14ac:dyDescent="0.1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1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ht="13.5" x14ac:dyDescent="0.1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ht="13.5" x14ac:dyDescent="0.1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ht="13.5" x14ac:dyDescent="0.1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ht="13.5" x14ac:dyDescent="0.1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ht="13.5" x14ac:dyDescent="0.1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ht="13.5" x14ac:dyDescent="0.1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ht="13.5" x14ac:dyDescent="0.1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ht="13.5" x14ac:dyDescent="0.1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ht="13.5" x14ac:dyDescent="0.1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ht="13.5" x14ac:dyDescent="0.1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ht="13.5" x14ac:dyDescent="0.1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ht="13.5" x14ac:dyDescent="0.1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ht="13.5" x14ac:dyDescent="0.1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ht="13.5" x14ac:dyDescent="0.1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ht="13.5" x14ac:dyDescent="0.1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ht="13.5" x14ac:dyDescent="0.1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0.5" x14ac:dyDescent="0.1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ht="13.5" x14ac:dyDescent="0.1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ht="13.5" x14ac:dyDescent="0.1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4.5" x14ac:dyDescent="0.1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ht="13.5" x14ac:dyDescent="0.1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ht="13.5" x14ac:dyDescent="0.1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ht="13.5" x14ac:dyDescent="0.1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ht="13.5" x14ac:dyDescent="0.1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ht="13.5" x14ac:dyDescent="0.1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ht="13.5" x14ac:dyDescent="0.1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0.5" x14ac:dyDescent="0.1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ht="13.5" x14ac:dyDescent="0.1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ht="13.5" x14ac:dyDescent="0.1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ht="13.5" x14ac:dyDescent="0.1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" x14ac:dyDescent="0.1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" x14ac:dyDescent="0.1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0.5" x14ac:dyDescent="0.1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ht="13.5" x14ac:dyDescent="0.1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ht="13.5" x14ac:dyDescent="0.1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ht="13.5" x14ac:dyDescent="0.1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ht="13.5" x14ac:dyDescent="0.1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ht="13.5" x14ac:dyDescent="0.1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ht="13.5" x14ac:dyDescent="0.1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ht="13.5" x14ac:dyDescent="0.1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4" x14ac:dyDescent="0.1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ht="13.5" x14ac:dyDescent="0.1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ht="13.5" x14ac:dyDescent="0.1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4" x14ac:dyDescent="0.1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ht="13.5" x14ac:dyDescent="0.1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ht="13.5" x14ac:dyDescent="0.1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ht="13.5" x14ac:dyDescent="0.1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ht="13.5" x14ac:dyDescent="0.1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ht="13.5" x14ac:dyDescent="0.1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ht="13.5" x14ac:dyDescent="0.1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ht="13.5" x14ac:dyDescent="0.1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ht="13.5" x14ac:dyDescent="0.1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ht="13.5" x14ac:dyDescent="0.1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ht="13.5" x14ac:dyDescent="0.1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0.5" x14ac:dyDescent="0.1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ht="13.5" x14ac:dyDescent="0.1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ht="13.5" x14ac:dyDescent="0.1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ht="13.5" x14ac:dyDescent="0.1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ht="13.5" x14ac:dyDescent="0.1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ht="13.5" x14ac:dyDescent="0.1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ht="13.5" x14ac:dyDescent="0.1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ht="13.5" x14ac:dyDescent="0.1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ht="13.5" x14ac:dyDescent="0.1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ht="13.5" x14ac:dyDescent="0.1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ht="13.5" x14ac:dyDescent="0.1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ht="13.5" x14ac:dyDescent="0.1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ht="13.5" x14ac:dyDescent="0.1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ht="13.5" x14ac:dyDescent="0.1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ht="13.5" x14ac:dyDescent="0.1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ht="13.5" x14ac:dyDescent="0.1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ht="13.5" x14ac:dyDescent="0.1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ht="13.5" x14ac:dyDescent="0.1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ht="13.5" x14ac:dyDescent="0.1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ht="13.5" x14ac:dyDescent="0.1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ht="13.5" x14ac:dyDescent="0.1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ht="13.5" x14ac:dyDescent="0.1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ht="13.5" x14ac:dyDescent="0.1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ht="13.5" x14ac:dyDescent="0.1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ht="13.5" x14ac:dyDescent="0.1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ht="13.5" x14ac:dyDescent="0.1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ht="13.5" x14ac:dyDescent="0.1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ht="13.5" x14ac:dyDescent="0.1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ht="13.5" x14ac:dyDescent="0.1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ht="13.5" x14ac:dyDescent="0.1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ht="13.5" x14ac:dyDescent="0.1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ht="13.5" x14ac:dyDescent="0.1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ht="13.5" x14ac:dyDescent="0.1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ht="13.5" x14ac:dyDescent="0.1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ht="13.5" x14ac:dyDescent="0.1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ht="13.5" x14ac:dyDescent="0.1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ht="13.5" x14ac:dyDescent="0.1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ht="13.5" x14ac:dyDescent="0.1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ht="13.5" x14ac:dyDescent="0.1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ht="13.5" x14ac:dyDescent="0.1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ht="13.5" x14ac:dyDescent="0.1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ht="13.5" x14ac:dyDescent="0.1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ht="13.5" x14ac:dyDescent="0.1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ht="13.5" x14ac:dyDescent="0.1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ht="13.5" x14ac:dyDescent="0.1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ht="13.5" x14ac:dyDescent="0.1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ht="13.5" x14ac:dyDescent="0.1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ht="13.5" x14ac:dyDescent="0.1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ht="13.5" x14ac:dyDescent="0.1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ht="13.5" x14ac:dyDescent="0.1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ht="13.5" x14ac:dyDescent="0.1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ht="13.5" x14ac:dyDescent="0.1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ht="13.5" x14ac:dyDescent="0.1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ht="13.5" x14ac:dyDescent="0.1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ht="13.5" x14ac:dyDescent="0.1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ht="13.5" x14ac:dyDescent="0.1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ht="13.5" x14ac:dyDescent="0.1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ht="13.5" x14ac:dyDescent="0.1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ht="13.5" x14ac:dyDescent="0.1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ht="13.5" x14ac:dyDescent="0.1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ht="13.5" x14ac:dyDescent="0.1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ht="13.5" x14ac:dyDescent="0.1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ht="13.5" x14ac:dyDescent="0.1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ht="13.5" x14ac:dyDescent="0.1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ht="13.5" x14ac:dyDescent="0.1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ht="13.5" x14ac:dyDescent="0.1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ht="13.5" x14ac:dyDescent="0.1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ht="13.5" x14ac:dyDescent="0.1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ht="13.5" x14ac:dyDescent="0.1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ht="13.5" x14ac:dyDescent="0.1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ht="13.5" x14ac:dyDescent="0.1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ht="13.5" x14ac:dyDescent="0.1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ht="13.5" x14ac:dyDescent="0.1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ht="13.5" x14ac:dyDescent="0.1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ht="13.5" x14ac:dyDescent="0.1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ht="13.5" x14ac:dyDescent="0.1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ht="13.5" x14ac:dyDescent="0.1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ht="13.5" x14ac:dyDescent="0.1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ht="13.5" x14ac:dyDescent="0.1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0.5" x14ac:dyDescent="0.1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ht="13.5" x14ac:dyDescent="0.1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ht="13.5" x14ac:dyDescent="0.1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ht="13.5" x14ac:dyDescent="0.1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ht="13.5" x14ac:dyDescent="0.1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ht="13.5" x14ac:dyDescent="0.1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ht="13.5" x14ac:dyDescent="0.1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ht="13.5" x14ac:dyDescent="0.1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ht="13.5" x14ac:dyDescent="0.1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ht="13.5" x14ac:dyDescent="0.1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ht="13.5" x14ac:dyDescent="0.1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ht="13.5" x14ac:dyDescent="0.1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ht="13.5" x14ac:dyDescent="0.1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ht="13.5" x14ac:dyDescent="0.1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ht="13.5" x14ac:dyDescent="0.1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ht="13.5" x14ac:dyDescent="0.1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ht="13.5" x14ac:dyDescent="0.1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ht="13.5" x14ac:dyDescent="0.1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ht="13.5" x14ac:dyDescent="0.1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ht="13.5" x14ac:dyDescent="0.1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ht="13.5" x14ac:dyDescent="0.1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ht="13.5" x14ac:dyDescent="0.1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ht="13.5" x14ac:dyDescent="0.1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ht="13.5" x14ac:dyDescent="0.1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ht="13.5" x14ac:dyDescent="0.1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ht="13.5" x14ac:dyDescent="0.1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ht="13.5" x14ac:dyDescent="0.1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ht="13.5" x14ac:dyDescent="0.1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ht="13.5" x14ac:dyDescent="0.1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ht="13.5" x14ac:dyDescent="0.1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ht="13.5" x14ac:dyDescent="0.1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ht="13.5" x14ac:dyDescent="0.1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ht="13.5" x14ac:dyDescent="0.1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ht="13.5" x14ac:dyDescent="0.1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ht="13.5" x14ac:dyDescent="0.1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ht="13.5" x14ac:dyDescent="0.1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ht="13.5" x14ac:dyDescent="0.1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ht="13.5" x14ac:dyDescent="0.1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ht="13.5" x14ac:dyDescent="0.1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ht="13.5" x14ac:dyDescent="0.1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ht="13.5" x14ac:dyDescent="0.1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ht="13.5" x14ac:dyDescent="0.1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ht="13.5" x14ac:dyDescent="0.1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ht="13.5" x14ac:dyDescent="0.1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ht="13.5" x14ac:dyDescent="0.1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ht="13.5" x14ac:dyDescent="0.1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ht="13.5" x14ac:dyDescent="0.1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ht="13.5" x14ac:dyDescent="0.1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ht="13.5" x14ac:dyDescent="0.1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ht="13.5" x14ac:dyDescent="0.1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ht="13.5" x14ac:dyDescent="0.1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ht="13.5" x14ac:dyDescent="0.1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ht="13.5" x14ac:dyDescent="0.1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ht="13.5" x14ac:dyDescent="0.1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ht="13.5" x14ac:dyDescent="0.1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ht="13.5" x14ac:dyDescent="0.1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ht="13.5" x14ac:dyDescent="0.1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ht="13.5" x14ac:dyDescent="0.1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ht="13.5" x14ac:dyDescent="0.1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ht="13.5" x14ac:dyDescent="0.1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ht="13.5" x14ac:dyDescent="0.1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ht="13.5" x14ac:dyDescent="0.1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ht="13.5" x14ac:dyDescent="0.1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ht="13.5" x14ac:dyDescent="0.1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ht="13.5" x14ac:dyDescent="0.1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ht="13.5" x14ac:dyDescent="0.1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ht="13.5" x14ac:dyDescent="0.1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ht="13.5" x14ac:dyDescent="0.1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ht="13.5" x14ac:dyDescent="0.1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ht="13.5" x14ac:dyDescent="0.1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ht="13.5" x14ac:dyDescent="0.1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ht="13.5" x14ac:dyDescent="0.1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ht="13.5" x14ac:dyDescent="0.1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ht="13.5" x14ac:dyDescent="0.1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ht="13.5" x14ac:dyDescent="0.1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ht="13.5" x14ac:dyDescent="0.1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ht="13.5" x14ac:dyDescent="0.1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ht="13.5" x14ac:dyDescent="0.1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ht="13.5" x14ac:dyDescent="0.1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ht="13.5" x14ac:dyDescent="0.1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ht="13.5" x14ac:dyDescent="0.1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ht="13.5" x14ac:dyDescent="0.1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ht="13.5" x14ac:dyDescent="0.1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ht="13.5" x14ac:dyDescent="0.1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2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90">
        <v>43103</v>
      </c>
      <c r="B407" s="41">
        <f t="shared" ref="B407:B424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2">
        <f t="shared" si="176"/>
        <v>3294.3869999999997</v>
      </c>
      <c r="T407" s="92" t="str">
        <f t="shared" ref="T407" si="5029">IF(AVERAGE(N406)&lt;S406,"熊",IF(AVERAGE(N406)&gt;S406,"牛",""))</f>
        <v>牛</v>
      </c>
      <c r="U407" s="92">
        <f t="shared" ref="U407" si="5030">MAX(H407,O407)</f>
        <v>3379.84</v>
      </c>
      <c r="V407" s="92">
        <f t="shared" ref="V407" si="5031">MIN(I407,P407)</f>
        <v>3345.32</v>
      </c>
      <c r="W407" s="40">
        <f t="shared" ref="W407" si="5032">LN(U407/V407)</f>
        <v>1.0266016919907287E-2</v>
      </c>
      <c r="X407" s="92">
        <f t="shared" ref="X407" si="5033">IF(U407=H407,J407,Q407)</f>
        <v>1300</v>
      </c>
      <c r="Y407" s="92">
        <f t="shared" ref="Y407" si="5034">IF(V407=I407,K407,R407)</f>
        <v>931</v>
      </c>
      <c r="Z407" s="93">
        <f t="shared" ref="Z407" si="5035">(U407-V407)/(C407)</f>
        <v>1.0311433982328371E-2</v>
      </c>
      <c r="AA407" s="93">
        <f t="shared" ref="AA407" si="5036">LN(C407/N406)</f>
        <v>-1.7622276993128138E-4</v>
      </c>
      <c r="AB407" s="93">
        <f t="shared" ref="AB407" si="5037">LN(N407/U407)</f>
        <v>-3.1797565668096562E-3</v>
      </c>
      <c r="AC407" s="93">
        <f t="shared" ref="AC407" si="5038">LN(N407/V407)</f>
        <v>7.0862603530975942E-3</v>
      </c>
      <c r="AD407" s="93">
        <f t="shared" ref="AD407" si="5039">LN(U407/C407)</f>
        <v>9.5428797881747639E-3</v>
      </c>
      <c r="AE407" s="93">
        <f t="shared" ref="AE407" si="5040">LN(V407/C407)</f>
        <v>-7.2313713173243377E-4</v>
      </c>
      <c r="AF407" s="93">
        <f t="shared" ref="AF407" si="5041">LN(N407/C407)</f>
        <v>6.3631232213649837E-3</v>
      </c>
      <c r="AG407" s="93">
        <f t="shared" ref="AG407" si="5042">LN(N407/N406)</f>
        <v>6.1869004514337866E-3</v>
      </c>
      <c r="AH407" s="93">
        <f t="shared" ref="AH407" si="5043">LN(D407/C407)</f>
        <v>-3.0174158900197204E-4</v>
      </c>
      <c r="AI407" s="93">
        <f t="shared" ref="AI407" si="5044">LN(E407/C407)</f>
        <v>4.1213345344935171E-4</v>
      </c>
      <c r="AJ407" s="93">
        <f t="shared" ref="AJ407" si="5045">LN(F407/C407)</f>
        <v>3.4644239845718736E-4</v>
      </c>
      <c r="AK407" s="93">
        <f t="shared" ref="AK407" si="5046">+LN(G407/C407)</f>
        <v>9.2321659279849221E-3</v>
      </c>
      <c r="AL407" s="93">
        <f t="shared" ref="AL407" si="5047">LN(H407/I407)</f>
        <v>1.0141742960763664E-2</v>
      </c>
      <c r="AM407" s="93">
        <f t="shared" ref="AM407" si="5048">LN(O407/P407)</f>
        <v>5.0722532508424454E-3</v>
      </c>
      <c r="AN407" s="93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3">
        <f t="shared" ref="AQ407" si="5052">LN(M407/L407)</f>
        <v>-9.7706568324454628E-4</v>
      </c>
      <c r="AR407" s="93">
        <f t="shared" ref="AR407" si="5053">LN(N407/L407)</f>
        <v>-2.9637466827778622E-3</v>
      </c>
      <c r="AS407" s="93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3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3">
        <f t="shared" ref="AY407" si="5060">LN(G407/I407)</f>
        <v>9.955303059717183E-3</v>
      </c>
      <c r="AZ407" s="93">
        <f t="shared" ref="AZ407" si="5061">LN(N407/P407)</f>
        <v>1.8924966840327159E-3</v>
      </c>
      <c r="BA407" s="93">
        <f t="shared" ref="BA407" si="5062">AV406</f>
        <v>0.97944031981724</v>
      </c>
      <c r="BB407" s="93">
        <f t="shared" ref="BB407" si="5063">AR406</f>
        <v>1.5482377694386903E-3</v>
      </c>
      <c r="BC407" s="93">
        <f t="shared" ref="BC407" si="5064">AS406</f>
        <v>1.0296742610209445E-2</v>
      </c>
      <c r="BD407" s="39">
        <f t="shared" ref="BD407" si="5065">IF(AR406&lt;0,1,0)</f>
        <v>0</v>
      </c>
      <c r="BE407" t="s">
        <v>648</v>
      </c>
    </row>
    <row r="408" spans="1:57" x14ac:dyDescent="0.25">
      <c r="A408" s="90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2">
        <f t="shared" si="176"/>
        <v>3297.6585</v>
      </c>
      <c r="T408" s="92" t="str">
        <f t="shared" ref="T408" si="5066">IF(AVERAGE(N407)&lt;S407,"熊",IF(AVERAGE(N407)&gt;S407,"牛",""))</f>
        <v>牛</v>
      </c>
      <c r="U408" s="92">
        <f t="shared" ref="U408" si="5067">MAX(H408,O408)</f>
        <v>3392.8</v>
      </c>
      <c r="V408" s="92">
        <f t="shared" ref="V408" si="5068">MIN(I408,P408)</f>
        <v>3365.48</v>
      </c>
      <c r="W408" s="40">
        <f t="shared" ref="W408" si="5069">LN(U408/V408)</f>
        <v>8.0849413806655147E-3</v>
      </c>
      <c r="X408" s="92">
        <f t="shared" ref="X408" si="5070">IF(U408=H408,J408,Q408)</f>
        <v>1348</v>
      </c>
      <c r="Y408" s="92">
        <f t="shared" ref="Y408" si="5071">IF(V408=I408,K408,R408)</f>
        <v>936</v>
      </c>
      <c r="Z408" s="93">
        <f t="shared" ref="Z408" si="5072">(U408-V408)/(C408)</f>
        <v>8.1044200533966666E-3</v>
      </c>
      <c r="AA408" s="93">
        <f t="shared" ref="AA408" si="5073">LN(C408/N407)</f>
        <v>5.6082172235675121E-4</v>
      </c>
      <c r="AB408" s="93">
        <f t="shared" ref="AB408" si="5074">LN(N408/U408)</f>
        <v>-2.0919059160577603E-3</v>
      </c>
      <c r="AC408" s="93">
        <f t="shared" ref="AC408" si="5075">LN(N408/V408)</f>
        <v>5.9930354646079752E-3</v>
      </c>
      <c r="AD408" s="93">
        <f t="shared" ref="AD408" si="5076">LN(U408/C408)</f>
        <v>6.4461029263202839E-3</v>
      </c>
      <c r="AE408" s="93">
        <f t="shared" ref="AE408" si="5077">LN(V408/C408)</f>
        <v>-1.638838454345254E-3</v>
      </c>
      <c r="AF408" s="93">
        <f t="shared" ref="AF408" si="5078">LN(N408/C408)</f>
        <v>4.354197010262675E-3</v>
      </c>
      <c r="AG408" s="93">
        <f t="shared" ref="AG408" si="5079">LN(N408/N407)</f>
        <v>4.915018732619323E-3</v>
      </c>
      <c r="AH408" s="93">
        <f t="shared" ref="AH408" si="5080">LN(D408/C408)</f>
        <v>-1.1665062683056907E-3</v>
      </c>
      <c r="AI408" s="93">
        <f t="shared" ref="AI408" si="5081">LN(E408/C408)</f>
        <v>-1.5467310213589701E-3</v>
      </c>
      <c r="AJ408" s="93">
        <f t="shared" ref="AJ408" si="5082">LN(F408/C408)</f>
        <v>4.2411651679785434E-4</v>
      </c>
      <c r="AK408" s="93">
        <f t="shared" ref="AK408" si="5083">+LN(G408/C408)</f>
        <v>3.5238935472369282E-3</v>
      </c>
      <c r="AL408" s="93">
        <f t="shared" ref="AL408" si="5084">LN(H408/I408)</f>
        <v>5.4937540944180289E-3</v>
      </c>
      <c r="AM408" s="93">
        <f t="shared" ref="AM408" si="5085">LN(O408/P408)</f>
        <v>5.2602148537508938E-3</v>
      </c>
      <c r="AN408" s="93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3">
        <f t="shared" ref="AQ408" si="5089">LN(M408/L408)</f>
        <v>6.3533999474645736E-4</v>
      </c>
      <c r="AR408" s="93">
        <f t="shared" ref="AR408" si="5090">LN(N408/L408)</f>
        <v>8.1847935840593611E-4</v>
      </c>
      <c r="AS408" s="93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3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3">
        <f t="shared" ref="AY408" si="5097">LN(G408/I408)</f>
        <v>5.1627320015820953E-3</v>
      </c>
      <c r="AZ408" s="93">
        <f t="shared" ref="AZ408" si="5098">LN(N408/P408)</f>
        <v>3.1683089376930034E-3</v>
      </c>
      <c r="BA408" s="93">
        <f t="shared" ref="BA408" si="5099">AV407</f>
        <v>0.689165701042873</v>
      </c>
      <c r="BB408" s="93">
        <f t="shared" ref="BB408" si="5100">AR407</f>
        <v>-2.9637466827778622E-3</v>
      </c>
      <c r="BC408" s="93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90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2">
        <f t="shared" si="176"/>
        <v>3302.2460000000001</v>
      </c>
      <c r="T409" s="92" t="str">
        <f t="shared" ref="T409" si="5103">IF(AVERAGE(N408)&lt;S408,"熊",IF(AVERAGE(N408)&gt;S408,"牛",""))</f>
        <v>牛</v>
      </c>
      <c r="U409" s="92">
        <f t="shared" ref="U409" si="5104">MAX(H409,O409)</f>
        <v>3401.85</v>
      </c>
      <c r="V409" s="92">
        <f t="shared" ref="V409" si="5105">MIN(I409,P409)</f>
        <v>3380.25</v>
      </c>
      <c r="W409" s="40">
        <f t="shared" ref="W409" si="5106">LN(U409/V409)</f>
        <v>6.3697300341132978E-3</v>
      </c>
      <c r="X409" s="92">
        <f t="shared" ref="X409" si="5107">IF(U409=H409,J409,Q409)</f>
        <v>1432</v>
      </c>
      <c r="Y409" s="92">
        <f t="shared" ref="Y409" si="5108">IF(V409=I409,K409,R409)</f>
        <v>1016</v>
      </c>
      <c r="Z409" s="93">
        <f t="shared" ref="Z409" si="5109">(U409-V409)/(C409)</f>
        <v>6.3783419854360921E-3</v>
      </c>
      <c r="AA409" s="93">
        <f t="shared" ref="AA409" si="5110">LN(C409/N408)</f>
        <v>2.2149473597572151E-4</v>
      </c>
      <c r="AB409" s="93">
        <f t="shared" ref="AB409" si="5111">LN(N409/U409)</f>
        <v>-2.9733889075626492E-3</v>
      </c>
      <c r="AC409" s="93">
        <f t="shared" ref="AC409" si="5112">LN(N409/V409)</f>
        <v>3.3963411265505992E-3</v>
      </c>
      <c r="AD409" s="93">
        <f t="shared" ref="AD409" si="5113">LN(U409/C409)</f>
        <v>4.5342732926817045E-3</v>
      </c>
      <c r="AE409" s="93">
        <f t="shared" ref="AE409" si="5114">LN(V409/C409)</f>
        <v>-1.8354567414316577E-3</v>
      </c>
      <c r="AF409" s="93">
        <f t="shared" ref="AF409" si="5115">LN(N409/C409)</f>
        <v>1.5608843851190293E-3</v>
      </c>
      <c r="AG409" s="93">
        <f t="shared" ref="AG409" si="5116">LN(N409/N408)</f>
        <v>1.7823791210946956E-3</v>
      </c>
      <c r="AH409" s="93">
        <f t="shared" ref="AH409" si="5117">LN(D409/C409)</f>
        <v>-7.4737204733091593E-4</v>
      </c>
      <c r="AI409" s="93">
        <f t="shared" ref="AI409" si="5118">LN(E409/C409)</f>
        <v>-1.4509437371969126E-3</v>
      </c>
      <c r="AJ409" s="93">
        <f t="shared" ref="AJ409" si="5119">LN(F409/C409)</f>
        <v>6.1107103166591569E-4</v>
      </c>
      <c r="AK409" s="93">
        <f t="shared" ref="AK409" si="5120">+LN(G409/C409)</f>
        <v>2.1238570132862075E-3</v>
      </c>
      <c r="AL409" s="93">
        <f t="shared" ref="AL409" si="5121">LN(H409/I409)</f>
        <v>3.9593137547178064E-3</v>
      </c>
      <c r="AM409" s="93">
        <f t="shared" ref="AM409" si="5122">LN(O409/P409)</f>
        <v>4.1002858715050864E-3</v>
      </c>
      <c r="AN409" s="93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3">
        <f t="shared" ref="AQ409" si="5126">LN(M409/L409)</f>
        <v>1.473166278941019E-4</v>
      </c>
      <c r="AR409" s="93">
        <f t="shared" ref="AR409" si="5127">LN(N409/L409)</f>
        <v>-6.0422517330776789E-4</v>
      </c>
      <c r="AS409" s="93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3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3">
        <f t="shared" ref="AY409" si="5134">LN(G409/I409)</f>
        <v>3.9593137547178064E-3</v>
      </c>
      <c r="AZ409" s="93">
        <f t="shared" ref="AZ409" si="5135">LN(N409/P409)</f>
        <v>1.1268969639425413E-3</v>
      </c>
      <c r="BA409" s="93">
        <f t="shared" ref="BA409" si="5136">AV408</f>
        <v>0.74048316251829782</v>
      </c>
      <c r="BB409" s="93">
        <f t="shared" ref="BB409" si="5137">AR408</f>
        <v>8.1847935840593611E-4</v>
      </c>
      <c r="BC409" s="93">
        <f t="shared" ref="BC409" si="5138">AS408</f>
        <v>4.354197010262675E-3</v>
      </c>
      <c r="BD409" s="39">
        <f t="shared" si="5102"/>
        <v>0</v>
      </c>
    </row>
    <row r="410" spans="1:57" x14ac:dyDescent="0.25">
      <c r="A410" s="90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2">
        <f t="shared" si="176"/>
        <v>3308.2309999999998</v>
      </c>
      <c r="T410" s="92" t="str">
        <f t="shared" ref="T410" si="5139">IF(AVERAGE(N409)&lt;S409,"熊",IF(AVERAGE(N409)&gt;S409,"牛",""))</f>
        <v>牛</v>
      </c>
      <c r="U410" s="92">
        <f t="shared" ref="U410" si="5140">MAX(H410,O410)</f>
        <v>3412.73</v>
      </c>
      <c r="V410" s="92">
        <f t="shared" ref="V410" si="5141">MIN(I410,P410)</f>
        <v>3384.56</v>
      </c>
      <c r="W410" s="40">
        <f t="shared" ref="W410" si="5142">LN(U410/V410)</f>
        <v>8.2886448207737749E-3</v>
      </c>
      <c r="X410" s="92">
        <f t="shared" ref="X410" si="5143">IF(U410=H410,J410,Q410)</f>
        <v>1346</v>
      </c>
      <c r="Y410" s="92">
        <f t="shared" ref="Y410" si="5144">IF(V410=I410,K410,R410)</f>
        <v>951</v>
      </c>
      <c r="Z410" s="93">
        <f t="shared" ref="Z410" si="5145">(U410-V410)/(C410)</f>
        <v>8.3059368135513477E-3</v>
      </c>
      <c r="AA410" s="93">
        <f t="shared" ref="AA410" si="5146">LN(C410/N409)</f>
        <v>-5.8968348755821845E-5</v>
      </c>
      <c r="AB410" s="93">
        <f t="shared" ref="AB410" si="5147">LN(N410/U410)</f>
        <v>-9.5277050863424488E-4</v>
      </c>
      <c r="AC410" s="93">
        <f t="shared" ref="AC410" si="5148">LN(N410/V410)</f>
        <v>7.335874312139618E-3</v>
      </c>
      <c r="AD410" s="93">
        <f t="shared" ref="AD410" si="5149">LN(U410/C410)</f>
        <v>6.2255134727236946E-3</v>
      </c>
      <c r="AE410" s="93">
        <f t="shared" ref="AE410" si="5150">LN(V410/C410)</f>
        <v>-2.0631313480500603E-3</v>
      </c>
      <c r="AF410" s="93">
        <f t="shared" ref="AF410" si="5151">LN(N410/C410)</f>
        <v>5.2727429640894554E-3</v>
      </c>
      <c r="AG410" s="93">
        <f t="shared" ref="AG410" si="5152">LN(N410/N409)</f>
        <v>5.2137746153335671E-3</v>
      </c>
      <c r="AH410" s="93">
        <f t="shared" ref="AH410" si="5153">LN(D410/C410)</f>
        <v>-8.9379614125380908E-4</v>
      </c>
      <c r="AI410" s="93">
        <f t="shared" ref="AI410" si="5154">LN(E410/C410)</f>
        <v>1.8573852491499541E-4</v>
      </c>
      <c r="AJ410" s="93">
        <f t="shared" ref="AJ410" si="5155">LN(F410/C410)</f>
        <v>8.8451219210218781E-5</v>
      </c>
      <c r="AK410" s="93">
        <f t="shared" ref="AK410" si="5156">+LN(G410/C410)</f>
        <v>3.5055171946717445E-3</v>
      </c>
      <c r="AL410" s="93">
        <f t="shared" ref="AL410" si="5157">LN(H410/I410)</f>
        <v>6.9193017594198049E-3</v>
      </c>
      <c r="AM410" s="93">
        <f t="shared" ref="AM410" si="5158">LN(O410/P410)</f>
        <v>3.875370734629542E-3</v>
      </c>
      <c r="AN410" s="93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3">
        <f t="shared" ref="AQ410" si="5162">LN(M410/L410)</f>
        <v>1.1247587579998875E-3</v>
      </c>
      <c r="AR410" s="93">
        <f t="shared" ref="AR410" si="5163">LN(N410/L410)</f>
        <v>1.8259912247494707E-3</v>
      </c>
      <c r="AS410" s="93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3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3">
        <f t="shared" ref="AY410" si="5170">LN(G410/I410)</f>
        <v>5.5686485427217085E-3</v>
      </c>
      <c r="AZ410" s="93">
        <f t="shared" ref="AZ410" si="5171">LN(N410/P410)</f>
        <v>2.9226002259954147E-3</v>
      </c>
      <c r="BA410" s="93">
        <f t="shared" ref="BA410" si="5172">AV409</f>
        <v>0.53240740740740966</v>
      </c>
      <c r="BB410" s="93">
        <f t="shared" ref="BB410" si="5173">AR409</f>
        <v>-6.0422517330776789E-4</v>
      </c>
      <c r="BC410" s="93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90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2">
        <f t="shared" si="176"/>
        <v>3314.2055</v>
      </c>
      <c r="T411" s="92" t="str">
        <f t="shared" ref="T411" si="5176">IF(AVERAGE(N410)&lt;S410,"熊",IF(AVERAGE(N410)&gt;S410,"牛",""))</f>
        <v>牛</v>
      </c>
      <c r="U411" s="92">
        <f t="shared" ref="U411" si="5177">MAX(H411,O411)</f>
        <v>3417.2</v>
      </c>
      <c r="V411" s="92">
        <f t="shared" ref="V411" si="5178">MIN(I411,P411)</f>
        <v>3403.73</v>
      </c>
      <c r="W411" s="40">
        <f t="shared" ref="W411" si="5179">LN(U411/V411)</f>
        <v>3.949613178957043E-3</v>
      </c>
      <c r="X411" s="92">
        <f t="shared" ref="X411" si="5180">IF(U411=H411,J411,Q411)</f>
        <v>1110</v>
      </c>
      <c r="Y411" s="92">
        <f t="shared" ref="Y411" si="5181">IF(V411=I411,K411,R411)</f>
        <v>946</v>
      </c>
      <c r="Z411" s="93">
        <f t="shared" ref="Z411" si="5182">(U411-V411)/(C411)</f>
        <v>3.9546579529139694E-3</v>
      </c>
      <c r="AA411" s="93">
        <f t="shared" ref="AA411" si="5183">LN(C411/N410)</f>
        <v>-9.8890933129441123E-4</v>
      </c>
      <c r="AB411" s="93">
        <f t="shared" ref="AB411" si="5184">LN(N411/U411)</f>
        <v>-9.6616950614329428E-4</v>
      </c>
      <c r="AC411" s="93">
        <f t="shared" ref="AC411" si="5185">LN(N411/V411)</f>
        <v>2.9834436728137328E-3</v>
      </c>
      <c r="AD411" s="93">
        <f t="shared" ref="AD411" si="5186">LN(U411/C411)</f>
        <v>3.2506246280062587E-3</v>
      </c>
      <c r="AE411" s="93">
        <f t="shared" ref="AE411" si="5187">LN(V411/C411)</f>
        <v>-6.9898855095067039E-4</v>
      </c>
      <c r="AF411" s="93">
        <f t="shared" ref="AF411" si="5188">LN(N411/C411)</f>
        <v>2.2844551218630742E-3</v>
      </c>
      <c r="AG411" s="93">
        <f t="shared" ref="AG411" si="5189">LN(N411/N410)</f>
        <v>1.2955457905685084E-3</v>
      </c>
      <c r="AH411" s="93">
        <f t="shared" ref="AH411" si="5190">LN(D411/C411)</f>
        <v>-4.6985444186727483E-4</v>
      </c>
      <c r="AI411" s="93">
        <f t="shared" ref="AI411" si="5191">LN(E411/C411)</f>
        <v>1.7189594263889803E-3</v>
      </c>
      <c r="AJ411" s="93">
        <f t="shared" ref="AJ411" si="5192">LN(F411/C411)</f>
        <v>9.2731446418052729E-4</v>
      </c>
      <c r="AK411" s="93">
        <f t="shared" ref="AK411" si="5193">+LN(G411/C411)</f>
        <v>1.7980894649257534E-3</v>
      </c>
      <c r="AL411" s="93">
        <f t="shared" ref="AL411" si="5194">LN(H411/I411)</f>
        <v>3.949613178957043E-3</v>
      </c>
      <c r="AM411" s="93">
        <f t="shared" ref="AM411" si="5195">LN(O411/P411)</f>
        <v>3.5981230069315243E-3</v>
      </c>
      <c r="AN411" s="93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3">
        <f t="shared" ref="AQ411" si="5199">LN(M411/L411)</f>
        <v>-4.1625383877007087E-4</v>
      </c>
      <c r="AR411" s="93">
        <f t="shared" ref="AR411" si="5200">LN(N411/L411)</f>
        <v>5.303260164228002E-4</v>
      </c>
      <c r="AS411" s="93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3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3">
        <f t="shared" ref="AY411" si="5207">LN(G411/I411)</f>
        <v>2.4970780158763591E-3</v>
      </c>
      <c r="AZ411" s="93">
        <f t="shared" ref="AZ411" si="5208">LN(N411/P411)</f>
        <v>2.909997535974092E-3</v>
      </c>
      <c r="BA411" s="93">
        <f t="shared" ref="BA411" si="5209">AV410</f>
        <v>0.88462903798367087</v>
      </c>
      <c r="BB411" s="93">
        <f t="shared" ref="BB411" si="5210">AR410</f>
        <v>1.8259912247494707E-3</v>
      </c>
      <c r="BC411" s="93">
        <f t="shared" ref="BC411" si="5211">AS410</f>
        <v>5.2727429640894554E-3</v>
      </c>
      <c r="BD411" s="39">
        <f t="shared" ref="BD411" si="5212">IF(AR410&lt;0,1,0)</f>
        <v>0</v>
      </c>
      <c r="BE411" t="s">
        <v>652</v>
      </c>
    </row>
    <row r="412" spans="1:57" x14ac:dyDescent="0.25">
      <c r="A412" s="90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2">
        <f t="shared" si="176"/>
        <v>3318.7905000000001</v>
      </c>
      <c r="T412" s="92" t="str">
        <f t="shared" ref="T412" si="5213">IF(AVERAGE(N411)&lt;S411,"熊",IF(AVERAGE(N411)&gt;S411,"牛",""))</f>
        <v>牛</v>
      </c>
      <c r="U412" s="92">
        <f t="shared" ref="U412" si="5214">MAX(H412,O412)</f>
        <v>3430.11</v>
      </c>
      <c r="V412" s="92">
        <f t="shared" ref="V412" si="5215">MIN(I412,P412)</f>
        <v>3398.84</v>
      </c>
      <c r="W412" s="40">
        <f t="shared" ref="W412" si="5216">LN(U412/V412)</f>
        <v>9.1581336968693198E-3</v>
      </c>
      <c r="X412" s="92">
        <f t="shared" ref="X412" si="5217">IF(U412=H412,J412,Q412)</f>
        <v>1054</v>
      </c>
      <c r="Y412" s="92">
        <f t="shared" ref="Y412" si="5218">IF(V412=I412,K412,R412)</f>
        <v>1359</v>
      </c>
      <c r="Z412" s="93">
        <f t="shared" ref="Z412" si="5219">(U412-V412)/(C412)</f>
        <v>9.159048771129219E-3</v>
      </c>
      <c r="AA412" s="93">
        <f t="shared" ref="AA412" si="5220">LN(C412/N411)</f>
        <v>6.151133348256013E-5</v>
      </c>
      <c r="AB412" s="93">
        <f t="shared" ref="AB412" si="5221">LN(N412/U412)</f>
        <v>-2.4168349490371675E-3</v>
      </c>
      <c r="AC412" s="93">
        <f t="shared" ref="AC412" si="5222">LN(N412/V412)</f>
        <v>6.7412987478321067E-3</v>
      </c>
      <c r="AD412" s="93">
        <f t="shared" ref="AD412" si="5223">LN(U412/C412)</f>
        <v>4.6754865117978311E-3</v>
      </c>
      <c r="AE412" s="93">
        <f t="shared" ref="AE412" si="5224">LN(V412/C412)</f>
        <v>-4.4826471850714887E-3</v>
      </c>
      <c r="AF412" s="93">
        <f t="shared" ref="AF412" si="5225">LN(N412/C412)</f>
        <v>2.2586515627605387E-3</v>
      </c>
      <c r="AG412" s="93">
        <f t="shared" ref="AG412" si="5226">LN(N412/N411)</f>
        <v>2.3201628962431779E-3</v>
      </c>
      <c r="AH412" s="93">
        <f t="shared" ref="AH412" si="5227">LN(D412/C412)</f>
        <v>3.1042804175913892E-4</v>
      </c>
      <c r="AI412" s="93">
        <f t="shared" ref="AI412" si="5228">LN(E412/C412)</f>
        <v>2.2031241767857461E-3</v>
      </c>
      <c r="AJ412" s="93">
        <f t="shared" ref="AJ412" si="5229">LN(F412/C412)</f>
        <v>2.615122388522205E-3</v>
      </c>
      <c r="AK412" s="93">
        <f t="shared" ref="AK412" si="5230">+LN(G412/C412)</f>
        <v>3.4298529957680342E-3</v>
      </c>
      <c r="AL412" s="93">
        <f t="shared" ref="AL412" si="5231">LN(H412/I412)</f>
        <v>4.6754865117978311E-3</v>
      </c>
      <c r="AM412" s="93">
        <f t="shared" ref="AM412" si="5232">LN(O412/P412)</f>
        <v>8.096379778164969E-3</v>
      </c>
      <c r="AN412" s="93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3">
        <f t="shared" ref="AQ412" si="5236">LN(M412/L412)</f>
        <v>-2.6071289892489313E-3</v>
      </c>
      <c r="AR412" s="93">
        <f t="shared" ref="AR412" si="5237">LN(N412/L412)</f>
        <v>-1.1741204208775067E-3</v>
      </c>
      <c r="AS412" s="93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3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3">
        <f t="shared" ref="AY412" si="5244">LN(G412/I412)</f>
        <v>3.4298529957680342E-3</v>
      </c>
      <c r="AZ412" s="93">
        <f t="shared" ref="AZ412" si="5245">LN(N412/P412)</f>
        <v>6.7412987478321067E-3</v>
      </c>
      <c r="BA412" s="93">
        <f t="shared" ref="BA412" si="5246">AV411</f>
        <v>0.75501113585747759</v>
      </c>
      <c r="BB412" s="93">
        <f t="shared" ref="BB412" si="5247">AR411</f>
        <v>5.303260164228002E-4</v>
      </c>
      <c r="BC412" s="93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90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2">
        <f t="shared" si="176"/>
        <v>3325.8415</v>
      </c>
      <c r="T413" s="92" t="str">
        <f t="shared" ref="T413" si="5250">IF(AVERAGE(N412)&lt;S412,"熊",IF(AVERAGE(N412)&gt;S412,"牛",""))</f>
        <v>牛</v>
      </c>
      <c r="U413" s="92">
        <f t="shared" ref="U413" si="5251">MAX(H413,O413)</f>
        <v>3426.48</v>
      </c>
      <c r="V413" s="92">
        <f t="shared" ref="V413" si="5252">MIN(I413,P413)</f>
        <v>3405.69</v>
      </c>
      <c r="W413" s="40">
        <f t="shared" ref="W413" si="5253">LN(U413/V413)</f>
        <v>6.0859329230096284E-3</v>
      </c>
      <c r="X413" s="92">
        <f t="shared" ref="X413" si="5254">IF(U413=H413,J413,Q413)</f>
        <v>1408</v>
      </c>
      <c r="Y413" s="92">
        <f t="shared" ref="Y413" si="5255">IF(V413=I413,K413,R413)</f>
        <v>1058</v>
      </c>
      <c r="Z413" s="93">
        <f t="shared" ref="Z413" si="5256">(U413-V413)/(C413)</f>
        <v>6.0868139525351375E-3</v>
      </c>
      <c r="AA413" s="93">
        <f t="shared" ref="AA413" si="5257">LN(C413/N412)</f>
        <v>-1.8281781378467863E-3</v>
      </c>
      <c r="AB413" s="93">
        <f t="shared" ref="AB413" si="5258">LN(N413/U413)</f>
        <v>-3.2983889274682741E-4</v>
      </c>
      <c r="AC413" s="93">
        <f t="shared" ref="AC413" si="5259">LN(N413/V413)</f>
        <v>5.7560940302627045E-3</v>
      </c>
      <c r="AD413" s="93">
        <f t="shared" ref="AD413" si="5260">LN(U413/C413)</f>
        <v>3.1861776193576738E-3</v>
      </c>
      <c r="AE413" s="93">
        <f t="shared" ref="AE413" si="5261">LN(V413/C413)</f>
        <v>-2.8997553036519109E-3</v>
      </c>
      <c r="AF413" s="93">
        <f t="shared" ref="AF413" si="5262">LN(N413/C413)</f>
        <v>2.8563387266108005E-3</v>
      </c>
      <c r="AG413" s="93">
        <f t="shared" ref="AG413" si="5263">LN(N413/N412)</f>
        <v>1.0281605887640015E-3</v>
      </c>
      <c r="AH413" s="93">
        <f t="shared" ref="AH413" si="5264">LN(D413/C413)</f>
        <v>-1.189377767606407E-3</v>
      </c>
      <c r="AI413" s="93">
        <f t="shared" ref="AI413" si="5265">LN(E413/C413)</f>
        <v>-1.8168609649018026E-3</v>
      </c>
      <c r="AJ413" s="93">
        <f t="shared" ref="AJ413" si="5266">LN(F413/C413)</f>
        <v>-4.1875740941346473E-4</v>
      </c>
      <c r="AK413" s="93">
        <f t="shared" ref="AK413" si="5267">+LN(G413/C413)</f>
        <v>3.1322130804961644E-4</v>
      </c>
      <c r="AL413" s="93">
        <f t="shared" ref="AL413" si="5268">LN(H413/I413)</f>
        <v>5.9341621666081455E-3</v>
      </c>
      <c r="AM413" s="93">
        <f t="shared" ref="AM413" si="5269">LN(O413/P413)</f>
        <v>3.6459416835711803E-3</v>
      </c>
      <c r="AN413" s="93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3">
        <f t="shared" ref="AQ413" si="5273">LN(M413/L413)</f>
        <v>3.2197870552557135E-5</v>
      </c>
      <c r="AR413" s="93">
        <f t="shared" ref="AR413" si="5274">LN(N413/L413)</f>
        <v>2.639707920277561E-3</v>
      </c>
      <c r="AS413" s="93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3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3">
        <f t="shared" ref="AY413" si="5281">LN(G413/I413)</f>
        <v>3.2129766117016305E-3</v>
      </c>
      <c r="AZ413" s="93">
        <f t="shared" ref="AZ413" si="5282">LN(N413/P413)</f>
        <v>3.3161027908243631E-3</v>
      </c>
      <c r="BA413" s="93">
        <f t="shared" ref="BA413" si="5283">AV412</f>
        <v>0.73520946594179071</v>
      </c>
      <c r="BB413" s="93">
        <f t="shared" ref="BB413" si="5284">AR412</f>
        <v>-1.1741204208775067E-3</v>
      </c>
      <c r="BC413" s="93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90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2">
        <f t="shared" si="176"/>
        <v>3331.9570000000008</v>
      </c>
      <c r="T414" s="92" t="str">
        <f t="shared" ref="T414" si="5287">IF(AVERAGE(N413)&lt;S413,"熊",IF(AVERAGE(N413)&gt;S413,"牛",""))</f>
        <v>牛</v>
      </c>
      <c r="U414" s="92">
        <f t="shared" ref="U414" si="5288">MAX(H414,O414)</f>
        <v>3435.29</v>
      </c>
      <c r="V414" s="92">
        <f t="shared" ref="V414" si="5289">MIN(I414,P414)</f>
        <v>3417.98</v>
      </c>
      <c r="W414" s="40">
        <f t="shared" ref="W414" si="5290">LN(U414/V414)</f>
        <v>5.0516138459032172E-3</v>
      </c>
      <c r="X414" s="92">
        <f t="shared" ref="X414" si="5291">IF(U414=H414,J414,Q414)</f>
        <v>1102</v>
      </c>
      <c r="Y414" s="92">
        <f t="shared" ref="Y414" si="5292">IF(V414=I414,K414,R414)</f>
        <v>1340</v>
      </c>
      <c r="Z414" s="93">
        <f t="shared" ref="Z414" si="5293">(U414-V414)/(C414)</f>
        <v>5.0556678388261108E-3</v>
      </c>
      <c r="AA414" s="93">
        <f t="shared" ref="AA414" si="5294">LN(C414/N413)</f>
        <v>-4.2924533781766178E-4</v>
      </c>
      <c r="AB414" s="93">
        <f t="shared" ref="AB414" si="5295">LN(N414/U414)</f>
        <v>-1.8501716321885791E-3</v>
      </c>
      <c r="AC414" s="93">
        <f t="shared" ref="AC414" si="5296">LN(N414/V414)</f>
        <v>3.2014422137146559E-3</v>
      </c>
      <c r="AD414" s="93">
        <f t="shared" ref="AD414" si="5297">LN(U414/C414)</f>
        <v>3.3269362107372098E-3</v>
      </c>
      <c r="AE414" s="93">
        <f t="shared" ref="AE414" si="5298">LN(V414/C414)</f>
        <v>-1.7246776351661304E-3</v>
      </c>
      <c r="AF414" s="93">
        <f t="shared" ref="AF414" si="5299">LN(N414/C414)</f>
        <v>1.4767645785486209E-3</v>
      </c>
      <c r="AG414" s="93">
        <f t="shared" ref="AG414" si="5300">LN(N414/N413)</f>
        <v>1.0475192407309389E-3</v>
      </c>
      <c r="AH414" s="93">
        <f t="shared" ref="AH414" si="5301">LN(D414/C414)</f>
        <v>-3.5048571482153823E-5</v>
      </c>
      <c r="AI414" s="93">
        <f t="shared" ref="AI414" si="5302">LN(E414/C414)</f>
        <v>-1.1894169606815547E-3</v>
      </c>
      <c r="AJ414" s="93">
        <f t="shared" ref="AJ414" si="5303">LN(F414/C414)</f>
        <v>5.4017675312451464E-4</v>
      </c>
      <c r="AK414" s="93">
        <f t="shared" ref="AK414" si="5304">+LN(G414/C414)</f>
        <v>1.3921867603435163E-3</v>
      </c>
      <c r="AL414" s="93">
        <f t="shared" ref="AL414" si="5305">LN(H414/I414)</f>
        <v>4.7737105222926124E-3</v>
      </c>
      <c r="AM414" s="93">
        <f t="shared" ref="AM414" si="5306">LN(O414/P414)</f>
        <v>4.3148690305806064E-3</v>
      </c>
      <c r="AN414" s="93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3">
        <f t="shared" ref="AQ414" si="5310">LN(M414/L414)</f>
        <v>-1.5750603805704311E-4</v>
      </c>
      <c r="AR414" s="93">
        <f t="shared" ref="AR414" si="5311">LN(N414/L414)</f>
        <v>6.7078372353777013E-5</v>
      </c>
      <c r="AS414" s="93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3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3">
        <f t="shared" ref="AY414" si="5318">LN(G414/I414)</f>
        <v>2.8389610718987787E-3</v>
      </c>
      <c r="AZ414" s="93">
        <f t="shared" ref="AZ414" si="5319">LN(N414/P414)</f>
        <v>3.2014422137146559E-3</v>
      </c>
      <c r="BA414" s="93">
        <f t="shared" ref="BA414" si="5320">AV413</f>
        <v>0.9456469456469403</v>
      </c>
      <c r="BB414" s="93">
        <f t="shared" ref="BB414" si="5321">AR413</f>
        <v>2.639707920277561E-3</v>
      </c>
      <c r="BC414" s="93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90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2">
        <f t="shared" si="176"/>
        <v>3338.7820000000002</v>
      </c>
      <c r="T415" s="92" t="str">
        <f t="shared" ref="T415" si="5323">IF(AVERAGE(N414)&lt;S414,"熊",IF(AVERAGE(N414)&gt;S414,"牛",""))</f>
        <v>牛</v>
      </c>
      <c r="U415" s="92">
        <f t="shared" ref="U415" si="5324">MAX(H415,O415)</f>
        <v>3442.26</v>
      </c>
      <c r="V415" s="92">
        <f t="shared" ref="V415" si="5325">MIN(I415,P415)</f>
        <v>3402.36</v>
      </c>
      <c r="W415" s="40">
        <f t="shared" ref="W415" si="5326">LN(U415/V415)</f>
        <v>1.1658923933808648E-2</v>
      </c>
      <c r="X415" s="92">
        <f t="shared" ref="X415" si="5327">IF(U415=H415,J415,Q415)</f>
        <v>1016</v>
      </c>
      <c r="Y415" s="92">
        <f t="shared" ref="Y415" si="5328">IF(V415=I415,K415,R415)</f>
        <v>1450</v>
      </c>
      <c r="Z415" s="93">
        <f t="shared" ref="Z415" si="5329">(U415-V415)/(C415)</f>
        <v>1.1636215167908571E-2</v>
      </c>
      <c r="AA415" s="93">
        <f t="shared" ref="AA415" si="5330">LN(C415/N414)</f>
        <v>2.9163489061943399E-6</v>
      </c>
      <c r="AB415" s="93">
        <f t="shared" ref="AB415" si="5331">LN(N415/U415)</f>
        <v>-9.2722564277980778E-3</v>
      </c>
      <c r="AC415" s="93">
        <f t="shared" ref="AC415" si="5332">LN(N415/V415)</f>
        <v>2.3866675060106768E-3</v>
      </c>
      <c r="AD415" s="93">
        <f t="shared" ref="AD415" si="5333">LN(U415/C415)</f>
        <v>3.8741405509190108E-3</v>
      </c>
      <c r="AE415" s="93">
        <f t="shared" ref="AE415" si="5334">LN(V415/C415)</f>
        <v>-7.7847833828897147E-3</v>
      </c>
      <c r="AF415" s="93">
        <f t="shared" ref="AF415" si="5335">LN(N415/C415)</f>
        <v>-5.3981158768790349E-3</v>
      </c>
      <c r="AG415" s="93">
        <f t="shared" ref="AG415" si="5336">LN(N415/N414)</f>
        <v>-5.395199527972943E-3</v>
      </c>
      <c r="AH415" s="93">
        <f t="shared" ref="AH415" si="5337">LN(D415/C415)</f>
        <v>7.841891551168893E-4</v>
      </c>
      <c r="AI415" s="93">
        <f t="shared" ref="AI415" si="5338">LN(E415/C415)</f>
        <v>-1.0913081606441031E-3</v>
      </c>
      <c r="AJ415" s="93">
        <f t="shared" ref="AJ415" si="5339">LN(F415/C415)</f>
        <v>-4.2640248961871149E-3</v>
      </c>
      <c r="AK415" s="93">
        <f t="shared" ref="AK415" si="5340">+LN(G415/C415)</f>
        <v>-5.0757276299153136E-4</v>
      </c>
      <c r="AL415" s="93">
        <f t="shared" ref="AL415" si="5341">LN(H415/I415)</f>
        <v>9.313307090185562E-3</v>
      </c>
      <c r="AM415" s="93">
        <f t="shared" ref="AM415" si="5342">LN(O415/P415)</f>
        <v>1.0176240529016153E-2</v>
      </c>
      <c r="AN415" s="93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3">
        <f t="shared" ref="AQ415" si="5346">LN(M415/L415)</f>
        <v>2.0715260072464835E-4</v>
      </c>
      <c r="AR415" s="93">
        <f t="shared" ref="AR415" si="5347">LN(N415/L415)</f>
        <v>-4.8496927255113256E-3</v>
      </c>
      <c r="AS415" s="93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3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3">
        <f t="shared" ref="AY415" si="5354">LN(G415/I415)</f>
        <v>4.9315937762750379E-3</v>
      </c>
      <c r="AZ415" s="93">
        <f t="shared" ref="AZ415" si="5355">LN(N415/P415)</f>
        <v>2.3866675060106768E-3</v>
      </c>
      <c r="BA415" s="93">
        <f t="shared" ref="BA415" si="5356">AV414</f>
        <v>0.6331600231080341</v>
      </c>
      <c r="BB415" s="93">
        <f t="shared" ref="BB415" si="5357">AR414</f>
        <v>6.7078372353777013E-5</v>
      </c>
      <c r="BC415" s="93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90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2">
        <f t="shared" si="176"/>
        <v>3345.9995000000004</v>
      </c>
      <c r="T416" s="92" t="str">
        <f t="shared" ref="T416" si="5360">IF(AVERAGE(N415)&lt;S415,"熊",IF(AVERAGE(N415)&gt;S415,"牛",""))</f>
        <v>牛</v>
      </c>
      <c r="U416" s="92">
        <f t="shared" ref="U416" si="5361">MAX(H416,O416)</f>
        <v>3437.58</v>
      </c>
      <c r="V416" s="92">
        <f t="shared" ref="V416" si="5362">MIN(I416,P416)</f>
        <v>3402.21</v>
      </c>
      <c r="W416" s="40">
        <f t="shared" ref="W416" si="5363">LN(U416/V416)</f>
        <v>1.0342514985543829E-2</v>
      </c>
      <c r="X416" s="92">
        <f t="shared" ref="X416" si="5364">IF(U416=H416,J416,Q416)</f>
        <v>1459</v>
      </c>
      <c r="Y416" s="92">
        <f t="shared" ref="Y416" si="5365">IF(V416=I416,K416,R416)</f>
        <v>930</v>
      </c>
      <c r="Z416" s="93">
        <f t="shared" ref="Z416" si="5366">(U416-V416)/(C416)</f>
        <v>1.0392334881753004E-2</v>
      </c>
      <c r="AA416" s="93">
        <f t="shared" ref="AA416" si="5367">LN(C416/N415)</f>
        <v>-2.0604765756342784E-3</v>
      </c>
      <c r="AB416" s="93">
        <f t="shared" ref="AB416" si="5368">LN(N416/U416)</f>
        <v>-2.8803477564394523E-4</v>
      </c>
      <c r="AC416" s="93">
        <f t="shared" ref="AC416" si="5369">LN(N416/V416)</f>
        <v>1.0054480209899901E-2</v>
      </c>
      <c r="AD416" s="93">
        <f t="shared" ref="AD416" si="5370">LN(U416/C416)</f>
        <v>9.9722360378425908E-3</v>
      </c>
      <c r="AE416" s="93">
        <f t="shared" ref="AE416" si="5371">LN(V416/C416)</f>
        <v>-3.7027894770136013E-4</v>
      </c>
      <c r="AF416" s="93">
        <f t="shared" ref="AF416" si="5372">LN(N416/C416)</f>
        <v>9.6842012621985527E-3</v>
      </c>
      <c r="AG416" s="93">
        <f t="shared" ref="AG416" si="5373">LN(N416/N415)</f>
        <v>7.6237246865641772E-3</v>
      </c>
      <c r="AH416" s="93">
        <f t="shared" ref="AH416" si="5374">LN(D416/C416)</f>
        <v>6.2563612049144316E-4</v>
      </c>
      <c r="AI416" s="93">
        <f t="shared" ref="AI416" si="5375">LN(E416/C416)</f>
        <v>3.75381320417424E-3</v>
      </c>
      <c r="AJ416" s="93">
        <f t="shared" ref="AJ416" si="5376">LN(F416/C416)</f>
        <v>3.8445513296162005E-3</v>
      </c>
      <c r="AK416" s="93">
        <f t="shared" ref="AK416" si="5377">+LN(G416/C416)</f>
        <v>5.0789424372750898E-3</v>
      </c>
      <c r="AL416" s="93">
        <f t="shared" ref="AL416" si="5378">LN(H416/I416)</f>
        <v>7.4204997763669374E-3</v>
      </c>
      <c r="AM416" s="93">
        <f t="shared" ref="AM416" si="5379">LN(O416/P416)</f>
        <v>8.0877027385500115E-3</v>
      </c>
      <c r="AN416" s="93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3">
        <f t="shared" ref="AQ416" si="5383">LN(M416/L416)</f>
        <v>9.5546852250705163E-4</v>
      </c>
      <c r="AR416" s="93">
        <f t="shared" ref="AR416" si="5384">LN(N416/L416)</f>
        <v>4.6140287417703154E-3</v>
      </c>
      <c r="AS416" s="93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3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3">
        <f t="shared" ref="AY416" si="5391">LN(G416/I416)</f>
        <v>5.4492213849763613E-3</v>
      </c>
      <c r="AZ416" s="93">
        <f t="shared" ref="AZ416" si="5392">LN(N416/P416)</f>
        <v>7.7996679629060046E-3</v>
      </c>
      <c r="BA416" s="93">
        <f t="shared" ref="BA416" si="5393">AV415</f>
        <v>0.20375939849623148</v>
      </c>
      <c r="BB416" s="93">
        <f t="shared" ref="BB416" si="5394">AR415</f>
        <v>-4.8496927255113256E-3</v>
      </c>
      <c r="BC416" s="93">
        <f t="shared" ref="BC416" si="5395">AS415</f>
        <v>-5.3981158768790349E-3</v>
      </c>
      <c r="BD416" s="39">
        <f t="shared" ref="BD416" si="5396">IF(AR415&lt;0,1,0)</f>
        <v>1</v>
      </c>
    </row>
    <row r="417" spans="1:56" x14ac:dyDescent="0.25">
      <c r="A417" s="90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2">
        <f t="shared" si="176"/>
        <v>3354.433</v>
      </c>
      <c r="T417" s="92" t="str">
        <f t="shared" ref="T417" si="5397">IF(AVERAGE(N416)&lt;S416,"熊",IF(AVERAGE(N416)&gt;S416,"牛",""))</f>
        <v>牛</v>
      </c>
      <c r="U417" s="92">
        <f t="shared" ref="U417" si="5398">MAX(H417,O417)</f>
        <v>3465.01</v>
      </c>
      <c r="V417" s="92">
        <f t="shared" ref="V417" si="5399">MIN(I417,P417)</f>
        <v>3430.54</v>
      </c>
      <c r="W417" s="40">
        <f t="shared" ref="W417" si="5400">LN(U417/V417)</f>
        <v>9.9978354519021182E-3</v>
      </c>
      <c r="X417" s="92">
        <f t="shared" ref="X417" si="5401">IF(U417=H417,J417,Q417)</f>
        <v>1024</v>
      </c>
      <c r="Y417" s="92">
        <f t="shared" ref="Y417" si="5402">IF(V417=I417,K417,R417)</f>
        <v>1124</v>
      </c>
      <c r="Z417" s="93">
        <f t="shared" ref="Z417" si="5403">(U417-V417)/(C417)</f>
        <v>1.0024486852130896E-2</v>
      </c>
      <c r="AA417" s="93">
        <f t="shared" ref="AA417" si="5404">LN(C417/N416)</f>
        <v>5.7889479258652586E-4</v>
      </c>
      <c r="AB417" s="93">
        <f t="shared" ref="AB417" si="5405">LN(N417/U417)</f>
        <v>-5.8874097646686285E-3</v>
      </c>
      <c r="AC417" s="93">
        <f t="shared" ref="AC417" si="5406">LN(N417/V417)</f>
        <v>4.1104256872336233E-3</v>
      </c>
      <c r="AD417" s="93">
        <f t="shared" ref="AD417" si="5407">LN(U417/C417)</f>
        <v>7.6569231744887892E-3</v>
      </c>
      <c r="AE417" s="93">
        <f t="shared" ref="AE417" si="5408">LN(V417/C417)</f>
        <v>-2.3409122774133754E-3</v>
      </c>
      <c r="AF417" s="93">
        <f t="shared" ref="AF417" si="5409">LN(N417/C417)</f>
        <v>1.7695134098202068E-3</v>
      </c>
      <c r="AG417" s="93">
        <f t="shared" ref="AG417" si="5410">LN(N417/N416)</f>
        <v>2.3484082024068298E-3</v>
      </c>
      <c r="AH417" s="93">
        <f t="shared" ref="AH417" si="5411">LN(D417/C417)</f>
        <v>1.8769199625940016E-3</v>
      </c>
      <c r="AI417" s="93">
        <f t="shared" ref="AI417" si="5412">LN(E417/C417)</f>
        <v>3.4837373892966316E-3</v>
      </c>
      <c r="AJ417" s="93">
        <f t="shared" ref="AJ417" si="5413">LN(F417/C417)</f>
        <v>4.8275355584415248E-3</v>
      </c>
      <c r="AK417" s="93">
        <f t="shared" ref="AK417" si="5414">+LN(G417/C417)</f>
        <v>-5.5852597143145279E-4</v>
      </c>
      <c r="AL417" s="93">
        <f t="shared" ref="AL417" si="5415">LN(H417/I417)</f>
        <v>9.9978354519021182E-3</v>
      </c>
      <c r="AM417" s="93">
        <f t="shared" ref="AM417" si="5416">LN(O417/P417)</f>
        <v>6.0509946724473587E-3</v>
      </c>
      <c r="AN417" s="93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3">
        <f t="shared" ref="AQ417" si="5420">LN(M417/L417)</f>
        <v>1.2330959829146978E-3</v>
      </c>
      <c r="AR417" s="93">
        <f t="shared" ref="AR417" si="5421">LN(N417/L417)</f>
        <v>2.4095171553239008E-3</v>
      </c>
      <c r="AS417" s="93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3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3">
        <f t="shared" ref="AY417" si="5428">LN(G417/I417)</f>
        <v>1.782386305981934E-3</v>
      </c>
      <c r="AZ417" s="93">
        <f t="shared" ref="AZ417" si="5429">LN(N417/P417)</f>
        <v>2.7238507706531553E-3</v>
      </c>
      <c r="BA417" s="93">
        <f t="shared" ref="BA417" si="5430">AV416</f>
        <v>0.97201017811705448</v>
      </c>
      <c r="BB417" s="93">
        <f t="shared" ref="BB417" si="5431">AR416</f>
        <v>4.6140287417703154E-3</v>
      </c>
      <c r="BC417" s="93">
        <f t="shared" ref="BC417" si="5432">AS416</f>
        <v>9.6842012621985527E-3</v>
      </c>
      <c r="BD417" s="39">
        <f t="shared" ref="BD417" si="5433">IF(AR416&lt;0,1,0)</f>
        <v>0</v>
      </c>
    </row>
    <row r="418" spans="1:56" x14ac:dyDescent="0.25">
      <c r="A418" s="90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2">
        <f t="shared" si="176"/>
        <v>3361.8395000000005</v>
      </c>
      <c r="T418" s="92" t="str">
        <f t="shared" ref="T418" si="5434">IF(AVERAGE(N417)&lt;S417,"熊",IF(AVERAGE(N417)&gt;S417,"牛",""))</f>
        <v>牛</v>
      </c>
      <c r="U418" s="92">
        <f t="shared" ref="U418" si="5435">MAX(H418,O418)</f>
        <v>3475.95</v>
      </c>
      <c r="V418" s="92">
        <f t="shared" ref="V418" si="5436">MIN(I418,P418)</f>
        <v>3449.39</v>
      </c>
      <c r="W418" s="40">
        <f t="shared" ref="W418" si="5437">LN(U418/V418)</f>
        <v>7.670419133809646E-3</v>
      </c>
      <c r="X418" s="92">
        <f t="shared" ref="X418" si="5438">IF(U418=H418,J418,Q418)</f>
        <v>1459</v>
      </c>
      <c r="Y418" s="92">
        <f t="shared" ref="Y418" si="5439">IF(V418=I418,K418,R418)</f>
        <v>1125</v>
      </c>
      <c r="Z418" s="93">
        <f t="shared" ref="Z418" si="5440">(U418-V418)/(C418)</f>
        <v>7.6988185096293045E-3</v>
      </c>
      <c r="AA418" s="93">
        <f t="shared" ref="AA418" si="5441">LN(C418/N417)</f>
        <v>1.5113389537243685E-3</v>
      </c>
      <c r="AB418" s="93">
        <f t="shared" ref="AB418" si="5442">LN(N418/U418)</f>
        <v>-3.4528896713203696E-4</v>
      </c>
      <c r="AC418" s="93">
        <f t="shared" ref="AC418" si="5443">LN(N418/V418)</f>
        <v>7.3251301666776769E-3</v>
      </c>
      <c r="AD418" s="93">
        <f t="shared" ref="AD418" si="5444">LN(U418/C418)</f>
        <v>7.5283751202186722E-3</v>
      </c>
      <c r="AE418" s="93">
        <f t="shared" ref="AE418" si="5445">LN(V418/C418)</f>
        <v>-1.4204401359105411E-4</v>
      </c>
      <c r="AF418" s="93">
        <f t="shared" ref="AF418" si="5446">LN(N418/C418)</f>
        <v>7.1830861530865495E-3</v>
      </c>
      <c r="AG418" s="93">
        <f t="shared" ref="AG418" si="5447">LN(N418/N417)</f>
        <v>8.6944251068107985E-3</v>
      </c>
      <c r="AH418" s="93">
        <f t="shared" ref="AH418" si="5448">LN(D418/C418)</f>
        <v>7.9681163678138849E-4</v>
      </c>
      <c r="AI418" s="93">
        <f t="shared" ref="AI418" si="5449">LN(E418/C418)</f>
        <v>3.4896777516593936E-3</v>
      </c>
      <c r="AJ418" s="93">
        <f t="shared" ref="AJ418" si="5450">LN(F418/C418)</f>
        <v>4.8723387134623243E-3</v>
      </c>
      <c r="AK418" s="93">
        <f t="shared" ref="AK418" si="5451">+LN(G418/C418)</f>
        <v>9.8505619887940708E-4</v>
      </c>
      <c r="AL418" s="93">
        <f t="shared" ref="AL418" si="5452">LN(H418/I418)</f>
        <v>5.6833774433008057E-3</v>
      </c>
      <c r="AM418" s="93">
        <f t="shared" ref="AM418" si="5453">LN(O418/P418)</f>
        <v>6.6678459721058597E-3</v>
      </c>
      <c r="AN418" s="93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3">
        <f t="shared" ref="AQ418" si="5457">LN(M418/L418)</f>
        <v>2.3687612395433934E-3</v>
      </c>
      <c r="AR418" s="93">
        <f t="shared" ref="AR418" si="5458">LN(N418/L418)</f>
        <v>6.1603852937358169E-3</v>
      </c>
      <c r="AS418" s="93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3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3">
        <f t="shared" ref="AY418" si="5465">LN(G418/I418)</f>
        <v>1.1271002124706212E-3</v>
      </c>
      <c r="AZ418" s="93">
        <f t="shared" ref="AZ418" si="5466">LN(N418/P418)</f>
        <v>6.3225570049737379E-3</v>
      </c>
      <c r="BA418" s="93">
        <f t="shared" ref="BA418" si="5467">AV417</f>
        <v>0.40992167101827692</v>
      </c>
      <c r="BB418" s="93">
        <f t="shared" ref="BB418" si="5468">AR417</f>
        <v>2.4095171553239008E-3</v>
      </c>
      <c r="BC418" s="93">
        <f t="shared" ref="BC418" si="5469">AS417</f>
        <v>1.7695134098202068E-3</v>
      </c>
      <c r="BD418" s="39">
        <f t="shared" ref="BD418:BD419" si="5470">IF(AR417&lt;0,1,0)</f>
        <v>0</v>
      </c>
    </row>
    <row r="419" spans="1:56" x14ac:dyDescent="0.25">
      <c r="A419" s="90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2">
        <f t="shared" si="176"/>
        <v>3371.1965000000005</v>
      </c>
      <c r="T419" s="92" t="str">
        <f t="shared" ref="T419" si="5471">IF(AVERAGE(N418)&lt;S418,"熊",IF(AVERAGE(N418)&gt;S418,"牛",""))</f>
        <v>牛</v>
      </c>
      <c r="U419" s="92">
        <f t="shared" ref="U419" si="5472">MAX(H419,O419)</f>
        <v>3498.43</v>
      </c>
      <c r="V419" s="92">
        <f t="shared" ref="V419" si="5473">MIN(I419,P419)</f>
        <v>3474.34</v>
      </c>
      <c r="W419" s="40">
        <f t="shared" ref="W419" si="5474">LN(U419/V419)</f>
        <v>6.909763507952491E-3</v>
      </c>
      <c r="X419" s="92">
        <f t="shared" ref="X419" si="5475">IF(U419=H419,J419,Q419)</f>
        <v>1051</v>
      </c>
      <c r="Y419" s="92">
        <f t="shared" ref="Y419" si="5476">IF(V419=I419,K419,R419)</f>
        <v>1450</v>
      </c>
      <c r="Z419" s="93">
        <f t="shared" ref="Z419" si="5477">(U419-V419)/(C419)</f>
        <v>6.9191927895633906E-3</v>
      </c>
      <c r="AA419" s="93">
        <f t="shared" ref="AA419" si="5478">LN(C419/N418)</f>
        <v>1.9751687254959561E-3</v>
      </c>
      <c r="AB419" s="93">
        <f t="shared" ref="AB419" si="5479">LN(N419/U419)</f>
        <v>-3.0259288020177705E-3</v>
      </c>
      <c r="AC419" s="93">
        <f t="shared" ref="AC419" si="5480">LN(N419/V419)</f>
        <v>3.8838347059347235E-3</v>
      </c>
      <c r="AD419" s="93">
        <f t="shared" ref="AD419" si="5481">LN(U419/C419)</f>
        <v>4.8165937203101163E-3</v>
      </c>
      <c r="AE419" s="93">
        <f t="shared" ref="AE419" si="5482">LN(V419/C419)</f>
        <v>-2.0931697876423595E-3</v>
      </c>
      <c r="AF419" s="93">
        <f t="shared" ref="AF419" si="5483">LN(N419/C419)</f>
        <v>1.7906649182923842E-3</v>
      </c>
      <c r="AG419" s="93">
        <f t="shared" ref="AG419" si="5484">LN(N419/N418)</f>
        <v>3.7658336437884229E-3</v>
      </c>
      <c r="AH419" s="93">
        <f t="shared" ref="AH419" si="5485">LN(D419/C419)</f>
        <v>3.4173651299000067E-4</v>
      </c>
      <c r="AI419" s="93">
        <f t="shared" ref="AI419" si="5486">LN(E419/C419)</f>
        <v>2.9024765979530623E-3</v>
      </c>
      <c r="AJ419" s="93">
        <f t="shared" ref="AJ419" si="5487">LN(F419/C419)</f>
        <v>3.0027081328825554E-3</v>
      </c>
      <c r="AK419" s="93">
        <f t="shared" ref="AK419" si="5488">+LN(G419/C419)</f>
        <v>1.6128896887951751E-3</v>
      </c>
      <c r="AL419" s="93">
        <f t="shared" ref="AL419" si="5489">LN(H419/I419)</f>
        <v>4.8740398932618769E-3</v>
      </c>
      <c r="AM419" s="93">
        <f t="shared" ref="AM419" si="5490">LN(O419/P419)</f>
        <v>6.1205268246722067E-3</v>
      </c>
      <c r="AN419" s="93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3">
        <f t="shared" ref="AQ419" si="5494">LN(M419/L419)</f>
        <v>-9.1520056881866027E-4</v>
      </c>
      <c r="AR419" s="93">
        <f t="shared" ref="AR419" si="5495">LN(N419/L419)</f>
        <v>1.9784861204922842E-4</v>
      </c>
      <c r="AS419" s="93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3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3">
        <f t="shared" ref="AY419" si="5502">LN(G419/I419)</f>
        <v>1.6703358617467629E-3</v>
      </c>
      <c r="AZ419" s="93">
        <f t="shared" ref="AZ419" si="5503">LN(N419/P419)</f>
        <v>3.8838347059347235E-3</v>
      </c>
      <c r="BA419" s="93">
        <f t="shared" ref="BA419" si="5504">AV418</f>
        <v>0.9548192771084405</v>
      </c>
      <c r="BB419" s="93">
        <f t="shared" ref="BB419" si="5505">AR418</f>
        <v>6.1603852937358169E-3</v>
      </c>
      <c r="BC419" s="93">
        <f t="shared" ref="BC419" si="5506">AS418</f>
        <v>7.1830861530865495E-3</v>
      </c>
      <c r="BD419" s="39">
        <f t="shared" si="5470"/>
        <v>0</v>
      </c>
    </row>
    <row r="420" spans="1:56" x14ac:dyDescent="0.25">
      <c r="A420" s="90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2">
        <f t="shared" si="176"/>
        <v>3380.5865000000003</v>
      </c>
      <c r="T420" s="92" t="str">
        <f t="shared" ref="T420" si="5507">IF(AVERAGE(N419)&lt;S419,"熊",IF(AVERAGE(N419)&gt;S419,"牛",""))</f>
        <v>牛</v>
      </c>
      <c r="U420" s="92">
        <f t="shared" ref="U420" si="5508">MAX(H420,O420)</f>
        <v>3503.39</v>
      </c>
      <c r="V420" s="92">
        <f t="shared" ref="V420" si="5509">MIN(I420,P420)</f>
        <v>3475.94</v>
      </c>
      <c r="W420" s="40">
        <f t="shared" ref="W420" si="5510">LN(U420/V420)</f>
        <v>7.8661251269194019E-3</v>
      </c>
      <c r="X420" s="92">
        <f t="shared" ref="X420" si="5511">IF(U420=H420,J420,Q420)</f>
        <v>1459</v>
      </c>
      <c r="Y420" s="92">
        <f t="shared" ref="Y420" si="5512">IF(V420=I420,K420,R420)</f>
        <v>930</v>
      </c>
      <c r="Z420" s="93">
        <f t="shared" ref="Z420" si="5513">(U420-V420)/(C420)</f>
        <v>7.8947595477697145E-3</v>
      </c>
      <c r="AA420" s="93">
        <f t="shared" ref="AA420" si="5514">LN(C420/N419)</f>
        <v>-3.1213906474956668E-3</v>
      </c>
      <c r="AB420" s="93">
        <f t="shared" ref="AB420" si="5515">LN(N420/U420)</f>
        <v>-5.7960671168285629E-4</v>
      </c>
      <c r="AC420" s="93">
        <f t="shared" ref="AC420" si="5516">LN(N420/V420)</f>
        <v>7.2865184152365791E-3</v>
      </c>
      <c r="AD420" s="93">
        <f t="shared" ref="AD420" si="5517">LN(U420/C420)</f>
        <v>7.5640941822725039E-3</v>
      </c>
      <c r="AE420" s="93">
        <f t="shared" ref="AE420" si="5518">LN(V420/C420)</f>
        <v>-3.0203094464681466E-4</v>
      </c>
      <c r="AF420" s="93">
        <f t="shared" ref="AF420" si="5519">LN(N420/C420)</f>
        <v>6.9844874705897887E-3</v>
      </c>
      <c r="AG420" s="93">
        <f t="shared" ref="AG420" si="5520">LN(N420/N419)</f>
        <v>3.8630968230941093E-3</v>
      </c>
      <c r="AH420" s="93">
        <f t="shared" ref="AH420" si="5521">LN(D420/C420)</f>
        <v>5.3767693238098986E-4</v>
      </c>
      <c r="AI420" s="93">
        <f t="shared" ref="AI420" si="5522">LN(E420/C420)</f>
        <v>1.8533343044125886E-3</v>
      </c>
      <c r="AJ420" s="93">
        <f t="shared" ref="AJ420" si="5523">LN(F420/C420)</f>
        <v>1.9939899609394164E-3</v>
      </c>
      <c r="AK420" s="93">
        <f t="shared" ref="AK420" si="5524">+LN(G420/C420)</f>
        <v>5.2808413711006048E-3</v>
      </c>
      <c r="AL420" s="93">
        <f t="shared" ref="AL420" si="5525">LN(H420/I420)</f>
        <v>7.0751496301913498E-3</v>
      </c>
      <c r="AM420" s="93">
        <f t="shared" ref="AM420" si="5526">LN(O420/P420)</f>
        <v>4.6032733285029642E-3</v>
      </c>
      <c r="AN420" s="93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3">
        <f t="shared" ref="AQ420" si="5530">LN(M420/L420)</f>
        <v>-1.4314427376514532E-3</v>
      </c>
      <c r="AR420" s="93">
        <f t="shared" ref="AR420" si="5531">LN(N420/L420)</f>
        <v>1.6807591381897884E-3</v>
      </c>
      <c r="AS420" s="93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3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3">
        <f t="shared" ref="AY420" si="5538">LN(G420/I420)</f>
        <v>5.5828723157476416E-3</v>
      </c>
      <c r="AZ420" s="93">
        <f t="shared" ref="AZ420" si="5539">LN(N420/P420)</f>
        <v>4.0236666168200156E-3</v>
      </c>
      <c r="BA420" s="93">
        <f t="shared" ref="BA420" si="5540">AV419</f>
        <v>0.56122872561229376</v>
      </c>
      <c r="BB420" s="93">
        <f t="shared" ref="BB420" si="5541">AR419</f>
        <v>1.9784861204922842E-4</v>
      </c>
      <c r="BC420" s="93">
        <f t="shared" ref="BC420" si="5542">AS419</f>
        <v>1.7906649182923842E-3</v>
      </c>
      <c r="BD420" s="39">
        <f t="shared" ref="BD420" si="5543">IF(AR419&lt;0,1,0)</f>
        <v>0</v>
      </c>
    </row>
    <row r="421" spans="1:56" x14ac:dyDescent="0.25">
      <c r="A421" s="90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2">
        <f t="shared" si="176"/>
        <v>3390.8015000000005</v>
      </c>
      <c r="T421" s="92" t="str">
        <f t="shared" ref="T421" si="5544">IF(AVERAGE(N420)&lt;S420,"熊",IF(AVERAGE(N420)&gt;S420,"牛",""))</f>
        <v>牛</v>
      </c>
      <c r="U421" s="92">
        <f t="shared" ref="U421" si="5545">MAX(H421,O421)</f>
        <v>3546.99</v>
      </c>
      <c r="V421" s="92">
        <f t="shared" ref="V421" si="5546">MIN(I421,P421)</f>
        <v>3504.34</v>
      </c>
      <c r="W421" s="40">
        <f t="shared" ref="W421" si="5547">LN(U421/V421)</f>
        <v>1.2097156173289762E-2</v>
      </c>
      <c r="X421" s="92">
        <f t="shared" ref="X421" si="5548">IF(U421=H421,J421,Q421)</f>
        <v>1459</v>
      </c>
      <c r="Y421" s="92">
        <f t="shared" ref="Y421" si="5549">IF(V421=I421,K421,R421)</f>
        <v>930</v>
      </c>
      <c r="Z421" s="93">
        <f t="shared" ref="Z421" si="5550">(U421-V421)/(C421)</f>
        <v>1.217062271354938E-2</v>
      </c>
      <c r="AA421" s="93">
        <f t="shared" ref="AA421" si="5551">LN(C421/N420)</f>
        <v>8.507358807062096E-4</v>
      </c>
      <c r="AB421" s="93">
        <f t="shared" ref="AB421" si="5552">LN(N421/U421)</f>
        <v>-1.3815484360429428E-4</v>
      </c>
      <c r="AC421" s="93">
        <f t="shared" ref="AC421" si="5553">LN(N421/V421)</f>
        <v>1.1959001329685403E-2</v>
      </c>
      <c r="AD421" s="93">
        <f t="shared" ref="AD421" si="5554">LN(U421/C421)</f>
        <v>1.2097156173289762E-2</v>
      </c>
      <c r="AE421" s="93">
        <f t="shared" ref="AE421" si="5555">LN(V421/C421)</f>
        <v>0</v>
      </c>
      <c r="AF421" s="93">
        <f t="shared" ref="AF421" si="5556">LN(N421/C421)</f>
        <v>1.1959001329685403E-2</v>
      </c>
      <c r="AG421" s="93">
        <f t="shared" ref="AG421" si="5557">LN(N421/N420)</f>
        <v>1.2809737210391589E-2</v>
      </c>
      <c r="AH421" s="93">
        <f t="shared" ref="AH421" si="5558">LN(D421/C421)</f>
        <v>6.988887953081358E-4</v>
      </c>
      <c r="AI421" s="93">
        <f t="shared" ref="AI421" si="5559">LN(E421/C421)</f>
        <v>2.7641724090716668E-3</v>
      </c>
      <c r="AJ421" s="93">
        <f t="shared" ref="AJ421" si="5560">LN(F421/C421)</f>
        <v>4.0325620941476722E-3</v>
      </c>
      <c r="AK421" s="93">
        <f t="shared" ref="AK421" si="5561">+LN(G421/C421)</f>
        <v>5.4923458850874686E-3</v>
      </c>
      <c r="AL421" s="93">
        <f t="shared" ref="AL421" si="5562">LN(H421/I421)</f>
        <v>7.8535886040879931E-3</v>
      </c>
      <c r="AM421" s="93">
        <f t="shared" ref="AM421" si="5563">LN(O421/P421)</f>
        <v>9.8709709366643448E-3</v>
      </c>
      <c r="AN421" s="93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3">
        <f t="shared" ref="AQ421" si="5567">LN(M421/L421)</f>
        <v>1.2390679372360953E-3</v>
      </c>
      <c r="AR421" s="93">
        <f t="shared" ref="AR421" si="5568">LN(N421/L421)</f>
        <v>6.17722394845835E-3</v>
      </c>
      <c r="AS421" s="93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3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3">
        <f t="shared" ref="AY421" si="5575">LN(G421/I421)</f>
        <v>5.4923458850874686E-3</v>
      </c>
      <c r="AZ421" s="93">
        <f t="shared" ref="AZ421" si="5576">LN(N421/P421)</f>
        <v>9.7328160930600909E-3</v>
      </c>
      <c r="BA421" s="93">
        <f t="shared" ref="BA421" si="5577">AV420</f>
        <v>0.92604735883425282</v>
      </c>
      <c r="BB421" s="93">
        <f t="shared" ref="BB421" si="5578">AR420</f>
        <v>1.6807591381897884E-3</v>
      </c>
      <c r="BC421" s="93">
        <f t="shared" ref="BC421" si="5579">AS420</f>
        <v>6.9844874705897887E-3</v>
      </c>
      <c r="BD421" s="39">
        <f t="shared" ref="BD421" si="5580">IF(AR420&lt;0,1,0)</f>
        <v>0</v>
      </c>
    </row>
    <row r="422" spans="1:56" x14ac:dyDescent="0.25">
      <c r="A422" s="90">
        <v>43124</v>
      </c>
      <c r="B422" s="41">
        <f t="shared" si="5028"/>
        <v>3</v>
      </c>
    </row>
    <row r="423" spans="1:56" x14ac:dyDescent="0.25">
      <c r="A423" s="90">
        <v>43125</v>
      </c>
      <c r="B423" s="41">
        <f t="shared" si="5028"/>
        <v>4</v>
      </c>
    </row>
    <row r="424" spans="1:56" x14ac:dyDescent="0.25">
      <c r="A424" s="90">
        <v>43126</v>
      </c>
      <c r="B424" s="41">
        <f t="shared" si="5028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75"/>
  <sheetViews>
    <sheetView zoomScale="115" zoomScaleNormal="115" workbookViewId="0">
      <pane xSplit="1" ySplit="1" topLeftCell="I359" activePane="bottomRight" state="frozen"/>
      <selection pane="topRight" activeCell="B1" sqref="B1"/>
      <selection pane="bottomLeft" activeCell="A2" sqref="A2"/>
      <selection pane="bottomRight" activeCell="N372" sqref="N372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ht="13.5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3.5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3.5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3.5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3.5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3.5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3.5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3.5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3.5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3.5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3.5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3.5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3.5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3.5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3.5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3.5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3.5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3.5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3.5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3.5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3.5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3.5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3.5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3.5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3.5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3.5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3.5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3.5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3.5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3.5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3.5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3.5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3.5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3.5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3.5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3.5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3.5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3.5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3.5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3.5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3.5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3.5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3.5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3.5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3.5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3.5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3.5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3.5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3.5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3.5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3.5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3.5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3.5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3.5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3.5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3.5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3.5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3.5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3.5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3.5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3.5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3.5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3.5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3.5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3.5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3.5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3.5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3.5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3.5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3.5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3.5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3.5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3.5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3.5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3.5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3.5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3.5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3.5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3.5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3.5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3.5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3.5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3.5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3.5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3.5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3.5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3.5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3.5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3.5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3.5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3.5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3.5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3.5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3.5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3.5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3.5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3.5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3.5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3.5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3.5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3.5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3.5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3.5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3.5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3.5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3.5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3.5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3.5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3.5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3.5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3.5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3.5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3.5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3.5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3.5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3.5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3.5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3.5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3.5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3.5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3.5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3.5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3.5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3.5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3.5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3.5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3.5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3.5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3.5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3.5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3.5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3.5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3.5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3.5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3.5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3.5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3.5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3.5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3.5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3.5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3.5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3.5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3.5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3.5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3.5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3.5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3.5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3.5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3.5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3.5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3.5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3.5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3.5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3.5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3.5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3.5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3.5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3.5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3.5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3.5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3.5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3.5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3.5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3.5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3.5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3.5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3.5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3.5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3.5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3.5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3.5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3.5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3.5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3.5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3.5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3.5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3.5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3.5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3.5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3.5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3.5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3.5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3.5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3.5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3.5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3.5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3.5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3.5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3.5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3.5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3.5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3.5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3.5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3.5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3.5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3.5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3.5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3.5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3.5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3.5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3.5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3.5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3.5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3.5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3.5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ht="13.5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3.5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3.5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3.5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3.5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3.5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3.5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3.5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3.5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3.5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ht="13.5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3.5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ht="13.5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3.5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3.5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72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ht="13.5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ht="13.5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ht="13.5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3.5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3.5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3.5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ht="13.5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3.5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3.5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3.5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3.5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3.5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3.5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3.5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3.5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3.5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3.5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3.5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ht="13.5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3.5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3.5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3.5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ht="13.5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3.5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3.5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3.5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3.5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ht="13.5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3.5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3.5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3.5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3.5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3.5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3.5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3.5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3.5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3.5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3.5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ht="13.5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3.5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3.5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ht="13.5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3.5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ht="13.5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ht="13.5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ht="13.5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ht="13.5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ht="13.5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ht="13.5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ht="13.5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ht="13.5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ht="13.5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ht="13.5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ht="13.5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ht="13.5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ht="13.5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ht="13.5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ht="13.5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ht="13.5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ht="13.5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ht="13.5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ht="13.5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ht="13.5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ht="13.5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ht="13.5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ht="13.5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ht="13.5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ht="13.5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ht="13.5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ht="13.5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ht="13.5" x14ac:dyDescent="0.15">
      <c r="A291" s="90">
        <v>43007</v>
      </c>
      <c r="B291" s="41">
        <f t="shared" ref="B291:B372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ht="13.5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ht="13.5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ht="13.5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ht="13.5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ht="13.5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ht="13.5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ht="13.5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ht="13.5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ht="13.5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ht="13.5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ht="13.5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ht="13.5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ht="13.5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ht="13.5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ht="13.5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ht="13.5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72" si="21">LN(L307/L306)</f>
        <v>2.1046376516050971E-3</v>
      </c>
    </row>
    <row r="308" spans="1:14" ht="13.5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ht="13.5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ht="13.5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ht="13.5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ht="13.5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ht="13.5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ht="13.5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ht="13.5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ht="13.5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ht="13.5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ht="13.5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ht="13.5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ht="13.5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ht="13.5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ht="13.5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ht="13.5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ht="13.5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ht="13.5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ht="13.5" x14ac:dyDescent="0.1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ht="13.5" x14ac:dyDescent="0.1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ht="13.5" x14ac:dyDescent="0.1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ht="13.5" x14ac:dyDescent="0.1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ht="13.5" x14ac:dyDescent="0.1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ht="13.5" x14ac:dyDescent="0.1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ht="13.5" x14ac:dyDescent="0.1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ht="13.5" x14ac:dyDescent="0.1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ht="13.5" x14ac:dyDescent="0.1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ht="13.5" x14ac:dyDescent="0.1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ht="13.5" x14ac:dyDescent="0.1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ht="13.5" x14ac:dyDescent="0.1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ht="13.5" x14ac:dyDescent="0.1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ht="13.5" x14ac:dyDescent="0.1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ht="13.5" x14ac:dyDescent="0.1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ht="13.5" x14ac:dyDescent="0.1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ht="13.5" x14ac:dyDescent="0.1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ht="13.5" x14ac:dyDescent="0.1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ht="13.5" x14ac:dyDescent="0.1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72" si="22">LN(H344/H343)</f>
        <v>5.9509246834607457E-4</v>
      </c>
      <c r="J344">
        <v>6.6237849999999998</v>
      </c>
      <c r="K344" s="93">
        <f t="shared" ref="K344:K372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ht="13.5" x14ac:dyDescent="0.1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ht="13.5" x14ac:dyDescent="0.1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ht="13.5" x14ac:dyDescent="0.1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ht="13.5" x14ac:dyDescent="0.1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ht="13.5" x14ac:dyDescent="0.1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ht="13.5" x14ac:dyDescent="0.1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ht="13.5" x14ac:dyDescent="0.1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2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2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2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2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2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2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25">
      <c r="A358" s="90">
        <v>43103</v>
      </c>
      <c r="B358" s="41">
        <f t="shared" si="20"/>
        <v>3</v>
      </c>
      <c r="C358">
        <v>6.492</v>
      </c>
      <c r="D358" s="93">
        <f t="shared" si="15"/>
        <v>-2.446173882642171E-3</v>
      </c>
      <c r="H358">
        <v>6.5029399999999997</v>
      </c>
      <c r="I358" s="93">
        <f t="shared" si="22"/>
        <v>1.1378250308132654E-3</v>
      </c>
      <c r="J358">
        <v>6.4973799999999997</v>
      </c>
      <c r="K358" s="93">
        <f t="shared" si="23"/>
        <v>6.5278374546414732E-4</v>
      </c>
      <c r="L358">
        <v>6.4974400000000001</v>
      </c>
      <c r="M358" s="93">
        <f t="shared" si="21"/>
        <v>-5.585255686021308E-4</v>
      </c>
      <c r="N358" t="s">
        <v>649</v>
      </c>
    </row>
    <row r="359" spans="1:14" x14ac:dyDescent="0.25">
      <c r="A359" s="90">
        <v>43104</v>
      </c>
      <c r="B359" s="41">
        <f t="shared" si="20"/>
        <v>4</v>
      </c>
      <c r="C359">
        <v>6.5042999999999997</v>
      </c>
      <c r="D359" s="93">
        <f t="shared" si="15"/>
        <v>1.8928469906728748E-3</v>
      </c>
      <c r="H359">
        <v>6.5033750000000001</v>
      </c>
      <c r="I359" s="93">
        <f t="shared" si="22"/>
        <v>6.6890583560679371E-5</v>
      </c>
      <c r="J359">
        <v>6.4978999999999996</v>
      </c>
      <c r="K359" s="93">
        <f t="shared" si="23"/>
        <v>8.0029056746369352E-5</v>
      </c>
      <c r="L359">
        <v>6.4892099999999999</v>
      </c>
      <c r="M359" s="93">
        <f t="shared" si="21"/>
        <v>-1.2674555950538422E-3</v>
      </c>
    </row>
    <row r="360" spans="1:14" x14ac:dyDescent="0.25">
      <c r="A360" s="90">
        <v>43105</v>
      </c>
      <c r="B360" s="41">
        <f t="shared" si="20"/>
        <v>5</v>
      </c>
      <c r="C360">
        <v>6.4914999999999896</v>
      </c>
      <c r="D360" s="93">
        <f t="shared" si="15"/>
        <v>-1.9698678248482398E-3</v>
      </c>
      <c r="H360">
        <v>6.4830449999999997</v>
      </c>
      <c r="I360" s="93">
        <f t="shared" si="22"/>
        <v>-3.1309655174898256E-3</v>
      </c>
      <c r="J360">
        <v>6.483085</v>
      </c>
      <c r="K360" s="93">
        <f t="shared" si="23"/>
        <v>-2.2825704570702755E-3</v>
      </c>
      <c r="L360">
        <v>6.4803100000000002</v>
      </c>
      <c r="M360" s="93">
        <f t="shared" si="21"/>
        <v>-1.3724488488416858E-3</v>
      </c>
    </row>
    <row r="361" spans="1:14" x14ac:dyDescent="0.25">
      <c r="A361" s="90">
        <v>43108</v>
      </c>
      <c r="B361" s="41">
        <f t="shared" si="20"/>
        <v>1</v>
      </c>
      <c r="C361">
        <v>6.4832000000000001</v>
      </c>
      <c r="D361" s="93">
        <f t="shared" si="15"/>
        <v>-1.2794131859969382E-3</v>
      </c>
      <c r="H361">
        <v>6.488505</v>
      </c>
      <c r="I361" s="93">
        <f t="shared" si="22"/>
        <v>8.4184238929929807E-4</v>
      </c>
      <c r="J361">
        <v>6.5004299999999997</v>
      </c>
      <c r="K361" s="93">
        <f t="shared" si="23"/>
        <v>2.6718512388244817E-3</v>
      </c>
      <c r="L361">
        <v>6.4974999999999996</v>
      </c>
      <c r="M361" s="93">
        <f t="shared" si="21"/>
        <v>2.6491388074246273E-3</v>
      </c>
    </row>
    <row r="362" spans="1:14" x14ac:dyDescent="0.25">
      <c r="A362" s="90">
        <v>43109</v>
      </c>
      <c r="B362" s="41">
        <f t="shared" si="20"/>
        <v>2</v>
      </c>
      <c r="C362">
        <v>6.4967999999999897</v>
      </c>
      <c r="D362" s="93">
        <f t="shared" si="15"/>
        <v>2.0955323538900442E-3</v>
      </c>
      <c r="H362">
        <v>6.5025950000000003</v>
      </c>
      <c r="I362" s="93">
        <f t="shared" si="22"/>
        <v>2.1691782104435614E-3</v>
      </c>
      <c r="J362">
        <v>6.53111</v>
      </c>
      <c r="K362" s="93">
        <f t="shared" si="23"/>
        <v>4.7085849689681636E-3</v>
      </c>
      <c r="L362">
        <v>6.536575</v>
      </c>
      <c r="M362" s="93">
        <f t="shared" si="21"/>
        <v>5.9958404508877261E-3</v>
      </c>
      <c r="N362" t="s">
        <v>653</v>
      </c>
    </row>
    <row r="363" spans="1:14" x14ac:dyDescent="0.25">
      <c r="A363" s="90">
        <v>43110</v>
      </c>
      <c r="B363" s="41">
        <f t="shared" si="20"/>
        <v>3</v>
      </c>
      <c r="C363">
        <v>6.5206999999999997</v>
      </c>
      <c r="D363" s="93">
        <f t="shared" si="15"/>
        <v>3.6719841528061658E-3</v>
      </c>
      <c r="H363">
        <v>6.5331400000000004</v>
      </c>
      <c r="I363" s="93">
        <f t="shared" si="22"/>
        <v>4.686357294357445E-3</v>
      </c>
      <c r="J363">
        <v>6.5228700000000002</v>
      </c>
      <c r="K363" s="93">
        <f t="shared" si="23"/>
        <v>-1.2624503935804718E-3</v>
      </c>
      <c r="L363">
        <v>6.5229400000000002</v>
      </c>
      <c r="M363" s="93">
        <f t="shared" si="21"/>
        <v>-2.0881334344180222E-3</v>
      </c>
    </row>
    <row r="364" spans="1:14" x14ac:dyDescent="0.25">
      <c r="A364" s="90">
        <v>43111</v>
      </c>
      <c r="B364" s="41">
        <f t="shared" si="20"/>
        <v>4</v>
      </c>
      <c r="C364">
        <v>6.5147000000000004</v>
      </c>
      <c r="D364" s="93">
        <f t="shared" si="15"/>
        <v>-9.2057020478457754E-4</v>
      </c>
      <c r="H364">
        <v>6.5219699999999996</v>
      </c>
      <c r="I364" s="93">
        <f t="shared" si="22"/>
        <v>-1.7112077532394083E-3</v>
      </c>
      <c r="J364">
        <v>6.5165449999999998</v>
      </c>
      <c r="K364" s="93">
        <f t="shared" si="23"/>
        <v>-9.7013562281306014E-4</v>
      </c>
      <c r="L364">
        <v>6.4919399999999996</v>
      </c>
      <c r="M364" s="93">
        <f t="shared" si="21"/>
        <v>-4.763787084519547E-3</v>
      </c>
      <c r="N364" t="s">
        <v>654</v>
      </c>
    </row>
    <row r="365" spans="1:14" x14ac:dyDescent="0.25">
      <c r="A365" s="90">
        <v>43112</v>
      </c>
      <c r="B365" s="41">
        <f t="shared" si="20"/>
        <v>5</v>
      </c>
      <c r="C365">
        <v>6.4931999999999999</v>
      </c>
      <c r="D365" s="93">
        <f t="shared" si="15"/>
        <v>-3.3056864795312753E-3</v>
      </c>
      <c r="H365">
        <v>6.4870200000000002</v>
      </c>
      <c r="I365" s="93">
        <f t="shared" si="22"/>
        <v>-5.373220225119683E-3</v>
      </c>
      <c r="J365">
        <v>6.4683099999999998</v>
      </c>
      <c r="K365" s="93">
        <f t="shared" si="23"/>
        <v>-7.429458683698759E-3</v>
      </c>
      <c r="L365">
        <v>6.4602449999999996</v>
      </c>
      <c r="M365" s="93">
        <f t="shared" si="21"/>
        <v>-4.8941646935145968E-3</v>
      </c>
    </row>
    <row r="366" spans="1:14" x14ac:dyDescent="0.25">
      <c r="A366" s="90">
        <v>43115</v>
      </c>
      <c r="B366" s="41">
        <f t="shared" si="20"/>
        <v>1</v>
      </c>
      <c r="C366">
        <v>6.4573999999999998</v>
      </c>
      <c r="D366" s="93">
        <f t="shared" si="15"/>
        <v>-5.5287154557460078E-3</v>
      </c>
      <c r="H366">
        <v>6.42544</v>
      </c>
      <c r="I366" s="93">
        <f t="shared" si="22"/>
        <v>-9.5381463886839071E-3</v>
      </c>
      <c r="J366">
        <v>6.4378799999999998</v>
      </c>
      <c r="K366" s="93">
        <f t="shared" si="23"/>
        <v>-4.7155754546341399E-3</v>
      </c>
      <c r="L366">
        <v>6.4298799999999998</v>
      </c>
      <c r="M366" s="93">
        <f t="shared" si="21"/>
        <v>-4.7113672160028616E-3</v>
      </c>
      <c r="N366" t="s">
        <v>655</v>
      </c>
    </row>
    <row r="367" spans="1:14" x14ac:dyDescent="0.25">
      <c r="A367" s="90">
        <v>43116</v>
      </c>
      <c r="B367" s="41">
        <f t="shared" si="20"/>
        <v>2</v>
      </c>
      <c r="C367">
        <v>6.4371999999999998</v>
      </c>
      <c r="D367" s="93">
        <f t="shared" si="15"/>
        <v>-3.1330970366041061E-3</v>
      </c>
      <c r="H367">
        <v>6.4302849999999996</v>
      </c>
      <c r="I367" s="93">
        <f t="shared" si="22"/>
        <v>7.5374982420457174E-4</v>
      </c>
      <c r="J367">
        <v>6.4379350000000004</v>
      </c>
      <c r="K367" s="93">
        <f t="shared" si="23"/>
        <v>8.5431485308377157E-6</v>
      </c>
      <c r="L367">
        <v>6.4368150000000002</v>
      </c>
      <c r="M367" s="93">
        <f t="shared" si="21"/>
        <v>1.0779770052152379E-3</v>
      </c>
    </row>
    <row r="368" spans="1:14" x14ac:dyDescent="0.25">
      <c r="A368" s="90">
        <v>43117</v>
      </c>
      <c r="B368" s="41">
        <f t="shared" si="20"/>
        <v>3</v>
      </c>
      <c r="C368">
        <v>6.4335000000000004</v>
      </c>
      <c r="D368" s="93">
        <f t="shared" si="15"/>
        <v>-5.7494931929482783E-4</v>
      </c>
      <c r="H368">
        <v>6.4373649999999998</v>
      </c>
      <c r="I368" s="93">
        <f t="shared" si="22"/>
        <v>1.1004341452345182E-3</v>
      </c>
      <c r="J368">
        <v>6.4383499999999998</v>
      </c>
      <c r="K368" s="93">
        <f t="shared" si="23"/>
        <v>6.4459585997468758E-5</v>
      </c>
      <c r="L368">
        <v>6.4284299999999996</v>
      </c>
      <c r="M368" s="93">
        <f t="shared" si="21"/>
        <v>-1.3035120881532986E-3</v>
      </c>
    </row>
    <row r="369" spans="1:14" x14ac:dyDescent="0.25">
      <c r="A369" s="90">
        <v>43118</v>
      </c>
      <c r="B369" s="41">
        <f t="shared" si="20"/>
        <v>4</v>
      </c>
      <c r="C369">
        <v>6.4401000000000002</v>
      </c>
      <c r="D369" s="93">
        <f t="shared" si="15"/>
        <v>1.0253543031075187E-3</v>
      </c>
      <c r="H369">
        <v>6.4356900000000001</v>
      </c>
      <c r="I369" s="93">
        <f t="shared" si="22"/>
        <v>-2.6023348916820655E-4</v>
      </c>
      <c r="J369">
        <v>6.4285449999999997</v>
      </c>
      <c r="K369" s="93">
        <f t="shared" si="23"/>
        <v>-1.5240665130016112E-3</v>
      </c>
      <c r="L369">
        <v>6.4205050000000004</v>
      </c>
      <c r="M369" s="93">
        <f t="shared" si="21"/>
        <v>-1.2335654285657454E-3</v>
      </c>
    </row>
    <row r="370" spans="1:14" x14ac:dyDescent="0.25">
      <c r="A370" s="90">
        <v>43119</v>
      </c>
      <c r="B370" s="41">
        <f t="shared" si="20"/>
        <v>5</v>
      </c>
      <c r="C370">
        <v>6.4169</v>
      </c>
      <c r="D370" s="93">
        <f t="shared" si="15"/>
        <v>-3.608932905109228E-3</v>
      </c>
      <c r="H370">
        <v>6.3939050000000002</v>
      </c>
      <c r="I370" s="93">
        <f t="shared" si="22"/>
        <v>-6.5138685588087422E-3</v>
      </c>
      <c r="J370">
        <v>6.3982799999999997</v>
      </c>
      <c r="K370" s="93">
        <f t="shared" si="23"/>
        <v>-4.7190253495713709E-3</v>
      </c>
      <c r="L370">
        <v>6.4001950000000001</v>
      </c>
      <c r="M370" s="93">
        <f t="shared" si="21"/>
        <v>-3.1683163929737881E-3</v>
      </c>
      <c r="N370" t="s">
        <v>657</v>
      </c>
    </row>
    <row r="371" spans="1:14" x14ac:dyDescent="0.25">
      <c r="A371" s="90">
        <v>43122</v>
      </c>
      <c r="B371" s="41">
        <f t="shared" si="20"/>
        <v>1</v>
      </c>
      <c r="C371">
        <v>6.4112</v>
      </c>
      <c r="D371" s="93">
        <f t="shared" si="15"/>
        <v>-8.8867414116317804E-4</v>
      </c>
      <c r="H371">
        <v>6.4076449999999996</v>
      </c>
      <c r="I371" s="93">
        <f t="shared" si="22"/>
        <v>2.146615882625524E-3</v>
      </c>
      <c r="J371">
        <v>6.4046799999999999</v>
      </c>
      <c r="K371" s="93">
        <f t="shared" si="23"/>
        <v>9.9976888673968933E-4</v>
      </c>
      <c r="L371">
        <v>6.403435</v>
      </c>
      <c r="M371" s="93">
        <f t="shared" si="21"/>
        <v>5.0610648217084653E-4</v>
      </c>
    </row>
    <row r="372" spans="1:14" x14ac:dyDescent="0.25">
      <c r="A372" s="90">
        <v>43123</v>
      </c>
      <c r="B372" s="41">
        <f t="shared" si="20"/>
        <v>2</v>
      </c>
      <c r="C372">
        <v>6.4009</v>
      </c>
      <c r="D372" s="93">
        <f t="shared" si="15"/>
        <v>-1.6078554208853629E-3</v>
      </c>
      <c r="H372">
        <v>6.399235</v>
      </c>
      <c r="I372" s="93">
        <f t="shared" si="22"/>
        <v>-1.3133567596278228E-3</v>
      </c>
      <c r="J372">
        <v>6.4074799999999996</v>
      </c>
      <c r="K372" s="93">
        <f t="shared" si="23"/>
        <v>4.370847764273493E-4</v>
      </c>
      <c r="L372">
        <v>6.3999600000000001</v>
      </c>
      <c r="M372" s="93">
        <f t="shared" si="21"/>
        <v>-5.4282478753932067E-4</v>
      </c>
      <c r="N372" t="s">
        <v>665</v>
      </c>
    </row>
    <row r="373" spans="1:14" x14ac:dyDescent="0.25">
      <c r="A373" s="90">
        <v>43124</v>
      </c>
    </row>
    <row r="374" spans="1:14" x14ac:dyDescent="0.25">
      <c r="A374" s="90">
        <v>43125</v>
      </c>
    </row>
    <row r="375" spans="1:14" x14ac:dyDescent="0.25">
      <c r="A375" s="90">
        <v>43126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12"/>
  <sheetViews>
    <sheetView zoomScale="115" zoomScaleNormal="115" workbookViewId="0">
      <pane xSplit="1" ySplit="2" topLeftCell="F498" activePane="bottomRight" state="frozen"/>
      <selection pane="topRight" activeCell="B1" sqref="B1"/>
      <selection pane="bottomLeft" activeCell="A3" sqref="A3"/>
      <selection pane="bottomRight" activeCell="M508" sqref="M508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ht="13.5" x14ac:dyDescent="0.15">
      <c r="J1" t="s">
        <v>229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ht="13.5" x14ac:dyDescent="0.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ht="13.5" x14ac:dyDescent="0.1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ht="13.5" x14ac:dyDescent="0.1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ht="13.5" x14ac:dyDescent="0.1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ht="13.5" x14ac:dyDescent="0.1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ht="13.5" x14ac:dyDescent="0.1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ht="13.5" x14ac:dyDescent="0.1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ht="13.5" x14ac:dyDescent="0.1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ht="13.5" x14ac:dyDescent="0.1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ht="13.5" x14ac:dyDescent="0.1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ht="13.5" x14ac:dyDescent="0.1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ht="13.5" x14ac:dyDescent="0.1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ht="13.5" x14ac:dyDescent="0.1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ht="13.5" x14ac:dyDescent="0.1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ht="13.5" x14ac:dyDescent="0.1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ht="13.5" x14ac:dyDescent="0.1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ht="13.5" x14ac:dyDescent="0.1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ht="13.5" x14ac:dyDescent="0.1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ht="13.5" x14ac:dyDescent="0.1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ht="13.5" x14ac:dyDescent="0.1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ht="13.5" x14ac:dyDescent="0.1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ht="13.5" x14ac:dyDescent="0.1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ht="13.5" x14ac:dyDescent="0.1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ht="13.5" x14ac:dyDescent="0.1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ht="13.5" x14ac:dyDescent="0.1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ht="13.5" x14ac:dyDescent="0.1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ht="13.5" x14ac:dyDescent="0.1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ht="13.5" x14ac:dyDescent="0.1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ht="13.5" x14ac:dyDescent="0.1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ht="13.5" x14ac:dyDescent="0.1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ht="13.5" x14ac:dyDescent="0.1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ht="13.5" x14ac:dyDescent="0.1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ht="13.5" x14ac:dyDescent="0.1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ht="13.5" x14ac:dyDescent="0.1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ht="13.5" x14ac:dyDescent="0.1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ht="13.5" x14ac:dyDescent="0.1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ht="13.5" x14ac:dyDescent="0.1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ht="13.5" x14ac:dyDescent="0.1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ht="13.5" x14ac:dyDescent="0.1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ht="13.5" x14ac:dyDescent="0.1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ht="13.5" x14ac:dyDescent="0.1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ht="13.5" x14ac:dyDescent="0.1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ht="13.5" x14ac:dyDescent="0.1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ht="13.5" x14ac:dyDescent="0.1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ht="13.5" x14ac:dyDescent="0.1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ht="13.5" x14ac:dyDescent="0.1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ht="13.5" x14ac:dyDescent="0.1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ht="13.5" x14ac:dyDescent="0.1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ht="13.5" x14ac:dyDescent="0.1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ht="13.5" x14ac:dyDescent="0.1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ht="13.5" x14ac:dyDescent="0.1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ht="13.5" x14ac:dyDescent="0.1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ht="13.5" x14ac:dyDescent="0.1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ht="13.5" x14ac:dyDescent="0.1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ht="13.5" x14ac:dyDescent="0.1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ht="13.5" x14ac:dyDescent="0.1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ht="13.5" x14ac:dyDescent="0.1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ht="13.5" x14ac:dyDescent="0.1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ht="13.5" x14ac:dyDescent="0.1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ht="13.5" x14ac:dyDescent="0.1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ht="13.5" x14ac:dyDescent="0.1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ht="13.5" x14ac:dyDescent="0.1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ht="13.5" x14ac:dyDescent="0.1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ht="13.5" x14ac:dyDescent="0.1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ht="13.5" x14ac:dyDescent="0.1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ht="13.5" x14ac:dyDescent="0.1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ht="13.5" x14ac:dyDescent="0.1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ht="13.5" x14ac:dyDescent="0.1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ht="13.5" x14ac:dyDescent="0.1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ht="13.5" x14ac:dyDescent="0.1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ht="13.5" x14ac:dyDescent="0.1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ht="13.5" x14ac:dyDescent="0.1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ht="13.5" x14ac:dyDescent="0.1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ht="13.5" x14ac:dyDescent="0.1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ht="13.5" x14ac:dyDescent="0.1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ht="13.5" x14ac:dyDescent="0.1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ht="13.5" x14ac:dyDescent="0.1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ht="13.5" x14ac:dyDescent="0.1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ht="13.5" x14ac:dyDescent="0.1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ht="13.5" x14ac:dyDescent="0.1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ht="13.5" x14ac:dyDescent="0.1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ht="13.5" x14ac:dyDescent="0.1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ht="13.5" x14ac:dyDescent="0.1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ht="13.5" x14ac:dyDescent="0.1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ht="13.5" x14ac:dyDescent="0.1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ht="13.5" x14ac:dyDescent="0.1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ht="13.5" x14ac:dyDescent="0.1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ht="13.5" x14ac:dyDescent="0.1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ht="13.5" x14ac:dyDescent="0.1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ht="13.5" x14ac:dyDescent="0.1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ht="13.5" x14ac:dyDescent="0.1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ht="13.5" x14ac:dyDescent="0.1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ht="13.5" x14ac:dyDescent="0.1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ht="13.5" x14ac:dyDescent="0.1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ht="13.5" x14ac:dyDescent="0.1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ht="13.5" x14ac:dyDescent="0.1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ht="13.5" x14ac:dyDescent="0.1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ht="13.5" x14ac:dyDescent="0.1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ht="13.5" x14ac:dyDescent="0.1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ht="13.5" x14ac:dyDescent="0.1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ht="13.5" x14ac:dyDescent="0.1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ht="13.5" x14ac:dyDescent="0.1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ht="13.5" x14ac:dyDescent="0.1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ht="13.5" x14ac:dyDescent="0.1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ht="13.5" x14ac:dyDescent="0.1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ht="13.5" x14ac:dyDescent="0.1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ht="13.5" x14ac:dyDescent="0.1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ht="13.5" x14ac:dyDescent="0.1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ht="13.5" x14ac:dyDescent="0.1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ht="13.5" x14ac:dyDescent="0.1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ht="13.5" x14ac:dyDescent="0.1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ht="13.5" x14ac:dyDescent="0.1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ht="13.5" x14ac:dyDescent="0.1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ht="13.5" x14ac:dyDescent="0.1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ht="13.5" x14ac:dyDescent="0.1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ht="13.5" x14ac:dyDescent="0.1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ht="13.5" x14ac:dyDescent="0.1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ht="13.5" x14ac:dyDescent="0.1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ht="13.5" x14ac:dyDescent="0.1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ht="13.5" x14ac:dyDescent="0.1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ht="13.5" x14ac:dyDescent="0.1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ht="13.5" x14ac:dyDescent="0.1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ht="13.5" x14ac:dyDescent="0.1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ht="13.5" x14ac:dyDescent="0.1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ht="13.5" x14ac:dyDescent="0.1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ht="13.5" x14ac:dyDescent="0.1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ht="13.5" x14ac:dyDescent="0.1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ht="13.5" x14ac:dyDescent="0.1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ht="13.5" x14ac:dyDescent="0.1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ht="13.5" x14ac:dyDescent="0.1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ht="13.5" x14ac:dyDescent="0.1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ht="13.5" x14ac:dyDescent="0.1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ht="13.5" x14ac:dyDescent="0.1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ht="13.5" x14ac:dyDescent="0.1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ht="13.5" x14ac:dyDescent="0.1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ht="13.5" x14ac:dyDescent="0.1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ht="13.5" x14ac:dyDescent="0.1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ht="13.5" x14ac:dyDescent="0.1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ht="13.5" x14ac:dyDescent="0.1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ht="13.5" x14ac:dyDescent="0.1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ht="13.5" x14ac:dyDescent="0.1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ht="13.5" x14ac:dyDescent="0.1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ht="13.5" x14ac:dyDescent="0.1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ht="13.5" x14ac:dyDescent="0.1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ht="13.5" x14ac:dyDescent="0.1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ht="13.5" x14ac:dyDescent="0.1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ht="13.5" x14ac:dyDescent="0.1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ht="13.5" x14ac:dyDescent="0.1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ht="13.5" x14ac:dyDescent="0.1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ht="13.5" x14ac:dyDescent="0.1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ht="13.5" x14ac:dyDescent="0.1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ht="13.5" x14ac:dyDescent="0.1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ht="13.5" x14ac:dyDescent="0.1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ht="13.5" x14ac:dyDescent="0.1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ht="13.5" x14ac:dyDescent="0.1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ht="13.5" x14ac:dyDescent="0.1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ht="13.5" x14ac:dyDescent="0.1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ht="13.5" x14ac:dyDescent="0.1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ht="13.5" x14ac:dyDescent="0.1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ht="13.5" x14ac:dyDescent="0.1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ht="13.5" x14ac:dyDescent="0.1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ht="13.5" x14ac:dyDescent="0.1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ht="13.5" x14ac:dyDescent="0.1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ht="13.5" x14ac:dyDescent="0.1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ht="13.5" x14ac:dyDescent="0.1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ht="13.5" x14ac:dyDescent="0.1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ht="13.5" x14ac:dyDescent="0.1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ht="13.5" x14ac:dyDescent="0.1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ht="13.5" x14ac:dyDescent="0.1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ht="13.5" x14ac:dyDescent="0.1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ht="13.5" x14ac:dyDescent="0.1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ht="13.5" x14ac:dyDescent="0.1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ht="13.5" x14ac:dyDescent="0.1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ht="13.5" x14ac:dyDescent="0.1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ht="13.5" x14ac:dyDescent="0.1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ht="13.5" x14ac:dyDescent="0.1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ht="13.5" x14ac:dyDescent="0.1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ht="13.5" x14ac:dyDescent="0.1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ht="13.5" x14ac:dyDescent="0.1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ht="13.5" x14ac:dyDescent="0.1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ht="13.5" x14ac:dyDescent="0.1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ht="13.5" x14ac:dyDescent="0.1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ht="13.5" x14ac:dyDescent="0.1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ht="13.5" x14ac:dyDescent="0.1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ht="13.5" x14ac:dyDescent="0.1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ht="13.5" x14ac:dyDescent="0.1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ht="13.5" x14ac:dyDescent="0.1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ht="13.5" x14ac:dyDescent="0.1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ht="13.5" x14ac:dyDescent="0.1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ht="13.5" x14ac:dyDescent="0.1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ht="13.5" x14ac:dyDescent="0.1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ht="13.5" x14ac:dyDescent="0.1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ht="13.5" x14ac:dyDescent="0.1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ht="13.5" x14ac:dyDescent="0.1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ht="13.5" x14ac:dyDescent="0.1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ht="13.5" x14ac:dyDescent="0.1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ht="13.5" x14ac:dyDescent="0.1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ht="13.5" x14ac:dyDescent="0.1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ht="13.5" x14ac:dyDescent="0.1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ht="13.5" x14ac:dyDescent="0.1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ht="13.5" x14ac:dyDescent="0.1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ht="13.5" x14ac:dyDescent="0.1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ht="13.5" x14ac:dyDescent="0.1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ht="13.5" x14ac:dyDescent="0.1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ht="13.5" x14ac:dyDescent="0.1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ht="13.5" x14ac:dyDescent="0.1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ht="13.5" x14ac:dyDescent="0.1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ht="13.5" x14ac:dyDescent="0.1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ht="13.5" x14ac:dyDescent="0.1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ht="13.5" x14ac:dyDescent="0.1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ht="13.5" x14ac:dyDescent="0.1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ht="13.5" x14ac:dyDescent="0.1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ht="13.5" x14ac:dyDescent="0.1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ht="13.5" x14ac:dyDescent="0.1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ht="13.5" x14ac:dyDescent="0.1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ht="13.5" x14ac:dyDescent="0.1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ht="13.5" x14ac:dyDescent="0.1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ht="13.5" x14ac:dyDescent="0.1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ht="13.5" x14ac:dyDescent="0.1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ht="13.5" x14ac:dyDescent="0.1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ht="13.5" x14ac:dyDescent="0.1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ht="13.5" x14ac:dyDescent="0.1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ht="13.5" x14ac:dyDescent="0.1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ht="13.5" x14ac:dyDescent="0.1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ht="13.5" x14ac:dyDescent="0.1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ht="13.5" x14ac:dyDescent="0.1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ht="13.5" x14ac:dyDescent="0.1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ht="13.5" x14ac:dyDescent="0.1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ht="13.5" x14ac:dyDescent="0.1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ht="13.5" x14ac:dyDescent="0.1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ht="13.5" x14ac:dyDescent="0.1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ht="13.5" x14ac:dyDescent="0.1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ht="13.5" x14ac:dyDescent="0.1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ht="13.5" x14ac:dyDescent="0.1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ht="13.5" x14ac:dyDescent="0.1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ht="13.5" x14ac:dyDescent="0.1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ht="13.5" x14ac:dyDescent="0.1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7" x14ac:dyDescent="0.1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ht="13.5" x14ac:dyDescent="0.1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ht="13.5" x14ac:dyDescent="0.1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ht="13.5" x14ac:dyDescent="0.1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7" x14ac:dyDescent="0.1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ht="13.5" x14ac:dyDescent="0.1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ht="13.5" x14ac:dyDescent="0.1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ht="13.5" x14ac:dyDescent="0.1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ht="13.5" x14ac:dyDescent="0.1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7" x14ac:dyDescent="0.1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ht="13.5" x14ac:dyDescent="0.1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ht="13.5" x14ac:dyDescent="0.1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4" x14ac:dyDescent="0.1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7" x14ac:dyDescent="0.1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ht="13.5" x14ac:dyDescent="0.1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ht="13.5" x14ac:dyDescent="0.1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ht="13.5" x14ac:dyDescent="0.1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ht="13.5" x14ac:dyDescent="0.1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ht="13.5" x14ac:dyDescent="0.1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ht="13.5" x14ac:dyDescent="0.1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0.5" x14ac:dyDescent="0.1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ht="13.5" x14ac:dyDescent="0.1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ht="13.5" x14ac:dyDescent="0.1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ht="13.5" x14ac:dyDescent="0.1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ht="13.5" x14ac:dyDescent="0.1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ht="13.5" x14ac:dyDescent="0.1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ht="13.5" x14ac:dyDescent="0.1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ht="13.5" x14ac:dyDescent="0.1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ht="13.5" x14ac:dyDescent="0.1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ht="13.5" x14ac:dyDescent="0.1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ht="13.5" x14ac:dyDescent="0.1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ht="13.5" x14ac:dyDescent="0.1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ht="13.5" x14ac:dyDescent="0.1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ht="13.5" x14ac:dyDescent="0.1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ht="13.5" x14ac:dyDescent="0.1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0.5" x14ac:dyDescent="0.1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ht="13.5" x14ac:dyDescent="0.1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ht="13.5" x14ac:dyDescent="0.1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ht="13.5" x14ac:dyDescent="0.1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ht="13.5" x14ac:dyDescent="0.1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ht="13.5" x14ac:dyDescent="0.1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ht="13.5" x14ac:dyDescent="0.1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ht="13.5" x14ac:dyDescent="0.1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ht="13.5" x14ac:dyDescent="0.1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ht="13.5" x14ac:dyDescent="0.1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ht="13.5" x14ac:dyDescent="0.1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ht="13.5" x14ac:dyDescent="0.1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ht="13.5" x14ac:dyDescent="0.1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ht="13.5" x14ac:dyDescent="0.1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ht="13.5" x14ac:dyDescent="0.1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ht="13.5" x14ac:dyDescent="0.1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ht="13.5" x14ac:dyDescent="0.1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ht="13.5" x14ac:dyDescent="0.1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ht="13.5" x14ac:dyDescent="0.1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ht="13.5" x14ac:dyDescent="0.1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ht="13.5" x14ac:dyDescent="0.1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ht="13.5" x14ac:dyDescent="0.1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ht="13.5" x14ac:dyDescent="0.1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ht="13.5" x14ac:dyDescent="0.1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ht="13.5" x14ac:dyDescent="0.1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ht="13.5" x14ac:dyDescent="0.1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ht="13.5" x14ac:dyDescent="0.1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7" x14ac:dyDescent="0.1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ht="13.5" x14ac:dyDescent="0.1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ht="13.5" x14ac:dyDescent="0.1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ht="13.5" x14ac:dyDescent="0.1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ht="13.5" x14ac:dyDescent="0.1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ht="13.5" x14ac:dyDescent="0.1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ht="13.5" x14ac:dyDescent="0.1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ht="13.5" x14ac:dyDescent="0.1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ht="13.5" x14ac:dyDescent="0.1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ht="13.5" x14ac:dyDescent="0.1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ht="13.5" x14ac:dyDescent="0.1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ht="13.5" x14ac:dyDescent="0.1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ht="13.5" x14ac:dyDescent="0.1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ht="13.5" x14ac:dyDescent="0.1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ht="13.5" x14ac:dyDescent="0.1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ht="13.5" x14ac:dyDescent="0.1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ht="13.5" x14ac:dyDescent="0.1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ht="13.5" x14ac:dyDescent="0.1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ht="13.5" x14ac:dyDescent="0.1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ht="13.5" x14ac:dyDescent="0.1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ht="13.5" x14ac:dyDescent="0.1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ht="13.5" x14ac:dyDescent="0.1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ht="13.5" x14ac:dyDescent="0.1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ht="13.5" x14ac:dyDescent="0.1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7" x14ac:dyDescent="0.1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ht="13.5" x14ac:dyDescent="0.1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ht="13.5" x14ac:dyDescent="0.1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ht="13.5" x14ac:dyDescent="0.1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ht="13.5" x14ac:dyDescent="0.1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ht="13.5" x14ac:dyDescent="0.1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ht="13.5" x14ac:dyDescent="0.1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ht="13.5" x14ac:dyDescent="0.1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ht="13.5" x14ac:dyDescent="0.1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ht="13.5" x14ac:dyDescent="0.1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ht="13.5" x14ac:dyDescent="0.1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ht="13.5" x14ac:dyDescent="0.1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ht="13.5" x14ac:dyDescent="0.1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ht="13.5" x14ac:dyDescent="0.1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ht="13.5" x14ac:dyDescent="0.1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ht="13.5" x14ac:dyDescent="0.1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ht="13.5" x14ac:dyDescent="0.1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ht="13.5" x14ac:dyDescent="0.1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ht="13.5" x14ac:dyDescent="0.1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ht="13.5" x14ac:dyDescent="0.1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ht="13.5" x14ac:dyDescent="0.1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ht="13.5" x14ac:dyDescent="0.1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ht="13.5" x14ac:dyDescent="0.1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ht="13.5" x14ac:dyDescent="0.1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ht="13.5" x14ac:dyDescent="0.1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ht="13.5" x14ac:dyDescent="0.1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ht="13.5" x14ac:dyDescent="0.1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ht="13.5" x14ac:dyDescent="0.1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ht="13.5" x14ac:dyDescent="0.1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ht="13.5" x14ac:dyDescent="0.1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7" x14ac:dyDescent="0.1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ht="13.5" x14ac:dyDescent="0.1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ht="13.5" x14ac:dyDescent="0.1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ht="13.5" x14ac:dyDescent="0.1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ht="13.5" x14ac:dyDescent="0.1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ht="13.5" x14ac:dyDescent="0.1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ht="13.5" x14ac:dyDescent="0.1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ht="13.5" x14ac:dyDescent="0.1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ht="13.5" x14ac:dyDescent="0.1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ht="13.5" x14ac:dyDescent="0.1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ht="13.5" x14ac:dyDescent="0.1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ht="13.5" x14ac:dyDescent="0.1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ht="13.5" x14ac:dyDescent="0.1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ht="13.5" x14ac:dyDescent="0.1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ht="13.5" x14ac:dyDescent="0.1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ht="13.5" x14ac:dyDescent="0.1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ht="13.5" x14ac:dyDescent="0.1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ht="13.5" x14ac:dyDescent="0.1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ht="13.5" x14ac:dyDescent="0.1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4" x14ac:dyDescent="0.1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ht="13.5" x14ac:dyDescent="0.1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7" x14ac:dyDescent="0.1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ht="13.5" x14ac:dyDescent="0.1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ht="13.5" x14ac:dyDescent="0.1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ht="13.5" x14ac:dyDescent="0.1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ht="13.5" x14ac:dyDescent="0.1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ht="13.5" x14ac:dyDescent="0.1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ht="13.5" x14ac:dyDescent="0.1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ht="13.5" x14ac:dyDescent="0.1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ht="13.5" x14ac:dyDescent="0.1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ht="13.5" x14ac:dyDescent="0.1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ht="13.5" x14ac:dyDescent="0.1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ht="13.5" x14ac:dyDescent="0.1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ht="13.5" x14ac:dyDescent="0.1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ht="13.5" x14ac:dyDescent="0.1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ht="13.5" x14ac:dyDescent="0.1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ht="13.5" x14ac:dyDescent="0.1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ht="13.5" x14ac:dyDescent="0.1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ht="13.5" x14ac:dyDescent="0.1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ht="13.5" x14ac:dyDescent="0.1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ht="13.5" x14ac:dyDescent="0.1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ht="13.5" x14ac:dyDescent="0.1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7" x14ac:dyDescent="0.1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ht="13.5" x14ac:dyDescent="0.1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ht="13.5" x14ac:dyDescent="0.1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ht="13.5" x14ac:dyDescent="0.1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ht="13.5" x14ac:dyDescent="0.1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ht="13.5" x14ac:dyDescent="0.1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ht="13.5" x14ac:dyDescent="0.1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ht="13.5" x14ac:dyDescent="0.1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ht="13.5" x14ac:dyDescent="0.1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ht="13.5" x14ac:dyDescent="0.1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ht="13.5" x14ac:dyDescent="0.1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ht="13.5" x14ac:dyDescent="0.1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ht="13.5" x14ac:dyDescent="0.1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ht="13.5" x14ac:dyDescent="0.1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ht="13.5" x14ac:dyDescent="0.1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508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7" x14ac:dyDescent="0.1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ht="13.5" x14ac:dyDescent="0.1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ht="13.5" x14ac:dyDescent="0.1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ht="13.5" x14ac:dyDescent="0.1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ht="13.5" x14ac:dyDescent="0.1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ht="13.5" x14ac:dyDescent="0.1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ht="13.5" x14ac:dyDescent="0.1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ht="13.5" x14ac:dyDescent="0.1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ht="13.5" x14ac:dyDescent="0.1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ht="13.5" x14ac:dyDescent="0.1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ht="13.5" x14ac:dyDescent="0.1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4" x14ac:dyDescent="0.1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ht="13.5" x14ac:dyDescent="0.1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ht="13.5" x14ac:dyDescent="0.1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ht="13.5" x14ac:dyDescent="0.1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ht="13.5" x14ac:dyDescent="0.1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ht="13.5" x14ac:dyDescent="0.1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ht="13.5" x14ac:dyDescent="0.1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ht="13.5" x14ac:dyDescent="0.1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ht="13.5" x14ac:dyDescent="0.1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ht="13.5" x14ac:dyDescent="0.1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ht="13.5" x14ac:dyDescent="0.1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ht="13.5" x14ac:dyDescent="0.1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ht="13.5" x14ac:dyDescent="0.1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ht="13.5" x14ac:dyDescent="0.1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ht="13.5" x14ac:dyDescent="0.1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ht="13.5" x14ac:dyDescent="0.1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ht="13.5" x14ac:dyDescent="0.1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ht="13.5" x14ac:dyDescent="0.1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ht="13.5" x14ac:dyDescent="0.1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ht="13.5" x14ac:dyDescent="0.1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ht="13.5" x14ac:dyDescent="0.1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ht="13.5" x14ac:dyDescent="0.1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ht="13.5" x14ac:dyDescent="0.1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ht="13.5" x14ac:dyDescent="0.1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ht="13.5" x14ac:dyDescent="0.1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ht="13.5" x14ac:dyDescent="0.1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ht="13.5" x14ac:dyDescent="0.1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ht="13.5" x14ac:dyDescent="0.1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ht="13.5" x14ac:dyDescent="0.1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ht="13.5" x14ac:dyDescent="0.1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ht="13.5" x14ac:dyDescent="0.1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ht="13.5" x14ac:dyDescent="0.1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ht="13.5" x14ac:dyDescent="0.1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ht="13.5" x14ac:dyDescent="0.1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ht="13.5" x14ac:dyDescent="0.1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ht="13.5" x14ac:dyDescent="0.1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ht="13.5" x14ac:dyDescent="0.1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2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2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2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2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2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I494" s="93">
        <f t="shared" si="293"/>
        <v>-4.3430349387437728E-3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25">
      <c r="A495" s="90">
        <v>43103</v>
      </c>
      <c r="B495">
        <v>15.4</v>
      </c>
      <c r="C495" s="93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3">
        <f t="shared" ref="G495" si="424">+B495/D495-1</f>
        <v>-1.6155657637781928E-3</v>
      </c>
      <c r="H495" s="93">
        <f>(+B495/(D495*(1-VLOOKUP(A495,FX!A:K,9,0)))-1)</f>
        <v>-4.7828493753876433E-4</v>
      </c>
      <c r="I495" s="93">
        <f t="shared" si="293"/>
        <v>-1.4265335235378318E-3</v>
      </c>
      <c r="J495">
        <v>13424.28</v>
      </c>
      <c r="K495">
        <v>13422.47</v>
      </c>
      <c r="L495" s="93">
        <f t="shared" ref="L495" si="425">+K495/J495-1</f>
        <v>-1.3483032237115999E-4</v>
      </c>
      <c r="M495" s="92">
        <f t="shared" ref="M495" si="426">WEEKDAY(A495,2)</f>
        <v>3</v>
      </c>
    </row>
    <row r="496" spans="1:15" x14ac:dyDescent="0.25">
      <c r="A496" s="90">
        <v>43104</v>
      </c>
      <c r="B496">
        <v>15.48</v>
      </c>
      <c r="C496" s="93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3">
        <f t="shared" ref="G496" si="429">+B496/D496-1</f>
        <v>-1.3194192028090912E-3</v>
      </c>
      <c r="H496" s="93">
        <f>(+B496/(D496*(1-VLOOKUP(A496,FX!A:K,9,0)))-1)</f>
        <v>-1.2526124072232969E-3</v>
      </c>
      <c r="I496" s="93">
        <f t="shared" si="293"/>
        <v>-1.6123831022251123E-3</v>
      </c>
      <c r="J496">
        <v>13422.47</v>
      </c>
      <c r="K496">
        <v>13490.75</v>
      </c>
      <c r="L496" s="93">
        <f t="shared" ref="L496" si="430">+K496/J496-1</f>
        <v>5.086992185491912E-3</v>
      </c>
      <c r="M496" s="92">
        <f t="shared" ref="M496" si="431">WEEKDAY(A496,2)</f>
        <v>4</v>
      </c>
    </row>
    <row r="497" spans="1:14" x14ac:dyDescent="0.25">
      <c r="A497" s="90">
        <v>43105</v>
      </c>
      <c r="B497">
        <v>15.58</v>
      </c>
      <c r="C497" s="93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3">
        <f t="shared" ref="G497" si="434">+B497/D497-1</f>
        <v>-7.3295478687251947E-4</v>
      </c>
      <c r="H497" s="93">
        <f>(+B497/(D497*(1-VLOOKUP(A497,FX!A:K,9,0)))-1)</f>
        <v>-3.8518602627015674E-3</v>
      </c>
      <c r="I497" s="93">
        <f t="shared" si="293"/>
        <v>-2.8161802355350929E-3</v>
      </c>
      <c r="J497">
        <v>13490.75</v>
      </c>
      <c r="K497">
        <v>13565.95</v>
      </c>
      <c r="L497" s="93">
        <f t="shared" ref="L497" si="435">+K497/J497-1</f>
        <v>5.5741897225878301E-3</v>
      </c>
      <c r="M497" s="92">
        <f t="shared" ref="M497" si="436">WEEKDAY(A497,2)</f>
        <v>5</v>
      </c>
    </row>
    <row r="498" spans="1:14" x14ac:dyDescent="0.25">
      <c r="A498" s="90">
        <v>43108</v>
      </c>
      <c r="B498">
        <v>15.6</v>
      </c>
      <c r="C498" s="93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2">
        <v>15.645</v>
      </c>
      <c r="G498" s="93">
        <f t="shared" ref="G498" si="439">+B498/D498-1</f>
        <v>-4.8934765681708514E-3</v>
      </c>
      <c r="H498" s="93">
        <f>(+B498/(D498*(1-VLOOKUP(A498,FX!A:K,9,0)))-1)</f>
        <v>-4.0550478900761577E-3</v>
      </c>
      <c r="I498" s="93">
        <f t="shared" si="293"/>
        <v>-2.8763183125599667E-3</v>
      </c>
      <c r="J498">
        <v>13565.95</v>
      </c>
      <c r="K498">
        <v>13611.72</v>
      </c>
      <c r="L498" s="93">
        <f t="shared" ref="L498" si="440">+K498/J498-1</f>
        <v>3.3738883012246479E-3</v>
      </c>
      <c r="M498" s="92">
        <f t="shared" ref="M498" si="441">WEEKDAY(A498,2)</f>
        <v>1</v>
      </c>
      <c r="N498" s="50" t="s">
        <v>650</v>
      </c>
    </row>
    <row r="499" spans="1:14" x14ac:dyDescent="0.25">
      <c r="A499" s="90">
        <v>43109</v>
      </c>
      <c r="B499">
        <v>15.74</v>
      </c>
      <c r="C499" s="93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3">
        <f t="shared" ref="G499" si="444">+B499/D499-1</f>
        <v>-4.7288653339306874E-3</v>
      </c>
      <c r="H499" s="93">
        <f>(+B499/(D499*(1-VLOOKUP(A499,FX!A:K,9,0)))-1)</f>
        <v>-2.5652516113867652E-3</v>
      </c>
      <c r="I499" s="93">
        <f t="shared" si="293"/>
        <v>1.0175527855507127E-3</v>
      </c>
      <c r="J499">
        <v>13611.72</v>
      </c>
      <c r="K499">
        <v>13759.44</v>
      </c>
      <c r="L499" s="93">
        <f t="shared" ref="L499" si="445">+K499/J499-1</f>
        <v>1.0852412479833706E-2</v>
      </c>
      <c r="M499" s="92">
        <f t="shared" ref="M499" si="446">WEEKDAY(A499,2)</f>
        <v>2</v>
      </c>
    </row>
    <row r="500" spans="1:14" x14ac:dyDescent="0.25">
      <c r="A500" s="90">
        <v>43110</v>
      </c>
      <c r="B500">
        <v>15.84</v>
      </c>
      <c r="C500" s="93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3">
        <f t="shared" ref="G500" si="449">+B500/D500-1</f>
        <v>-4.8121201709772077E-3</v>
      </c>
      <c r="H500" s="93">
        <f>(+B500/(D500*(1-VLOOKUP(A500,FX!A:K,9,0)))-1)</f>
        <v>-1.2635502139601851E-4</v>
      </c>
      <c r="I500" s="93">
        <f t="shared" si="293"/>
        <v>-7.2699924793181436E-3</v>
      </c>
      <c r="J500">
        <v>13759.44</v>
      </c>
      <c r="K500">
        <v>13927.97</v>
      </c>
      <c r="L500" s="93">
        <f t="shared" ref="L500" si="450">+K500/J500-1</f>
        <v>1.2248318245509981E-2</v>
      </c>
      <c r="M500" s="92">
        <f t="shared" ref="M500" si="451">WEEKDAY(A500,2)</f>
        <v>3</v>
      </c>
    </row>
    <row r="501" spans="1:14" x14ac:dyDescent="0.25">
      <c r="A501" s="90">
        <v>43111</v>
      </c>
      <c r="B501">
        <v>15.92</v>
      </c>
      <c r="C501" s="93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3">
        <f t="shared" ref="G501" si="454">+B501/D501-1</f>
        <v>-5.699138090856648E-4</v>
      </c>
      <c r="H501" s="93">
        <f>(+B501/(D501*(1-VLOOKUP(A501,FX!A:K,9,0)))-1)</f>
        <v>-2.2772247576640092E-3</v>
      </c>
      <c r="I501" s="93">
        <f t="shared" si="293"/>
        <v>-3.8170327263625792E-3</v>
      </c>
      <c r="J501">
        <v>13927.97</v>
      </c>
      <c r="K501">
        <v>13904.47</v>
      </c>
      <c r="L501" s="93">
        <f t="shared" ref="L501" si="455">+K501/J501-1</f>
        <v>-1.6872523418703933E-3</v>
      </c>
      <c r="M501" s="92">
        <f t="shared" ref="M501" si="456">WEEKDAY(A501,2)</f>
        <v>4</v>
      </c>
    </row>
    <row r="502" spans="1:14" x14ac:dyDescent="0.25">
      <c r="A502" s="90">
        <v>43112</v>
      </c>
      <c r="B502">
        <v>16.16</v>
      </c>
      <c r="C502" s="93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3">
        <f t="shared" ref="G502" si="459">+B502/D502-1</f>
        <v>1.3667953468443628E-3</v>
      </c>
      <c r="H502" s="93">
        <f>(+B502/(D502*(1-VLOOKUP(A502,FX!A:K,9,0)))-1)</f>
        <v>-3.9850125283606985E-3</v>
      </c>
      <c r="I502" s="93">
        <f t="shared" si="293"/>
        <v>-2.4691358024691024E-3</v>
      </c>
      <c r="J502">
        <v>13904.47</v>
      </c>
      <c r="K502">
        <v>14041.02</v>
      </c>
      <c r="L502" s="93">
        <f t="shared" ref="L502" si="460">+K502/J502-1</f>
        <v>9.8205828773050285E-3</v>
      </c>
      <c r="M502" s="92">
        <f t="shared" ref="M502" si="461">WEEKDAY(A502,2)</f>
        <v>5</v>
      </c>
    </row>
    <row r="503" spans="1:14" x14ac:dyDescent="0.25">
      <c r="A503" s="90">
        <v>43115</v>
      </c>
      <c r="B503">
        <v>16.36</v>
      </c>
      <c r="C503" s="93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3">
        <f t="shared" ref="G503" si="464">+B503/D503-1</f>
        <v>-3.2723493021181715E-3</v>
      </c>
      <c r="H503" s="93">
        <f>(+B503/(D503*(1-VLOOKUP(A503,FX!A:K,9,0)))-1)</f>
        <v>-1.2689461747064978E-2</v>
      </c>
      <c r="I503" s="93">
        <f t="shared" si="293"/>
        <v>-8.3045402194338314E-3</v>
      </c>
      <c r="J503">
        <v>14041.02</v>
      </c>
      <c r="K503">
        <v>14226.25</v>
      </c>
      <c r="L503" s="93">
        <f t="shared" ref="L503" si="465">+K503/J503-1</f>
        <v>1.3192061545386213E-2</v>
      </c>
      <c r="M503" s="92">
        <f t="shared" ref="M503" si="466">WEEKDAY(A503,2)</f>
        <v>1</v>
      </c>
    </row>
    <row r="504" spans="1:14" x14ac:dyDescent="0.25">
      <c r="A504" s="90">
        <v>43116</v>
      </c>
      <c r="B504">
        <v>16.62</v>
      </c>
      <c r="C504" s="93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3">
        <f t="shared" ref="G504" si="469">+B504/D504-1</f>
        <v>3.3638196745178206E-4</v>
      </c>
      <c r="H504" s="93">
        <f>(+B504/(D504*(1-VLOOKUP(A504,FX!A:K,9,0)))-1)</f>
        <v>1.0909540981158816E-3</v>
      </c>
      <c r="I504" s="93">
        <f t="shared" si="293"/>
        <v>1.6271921894774888E-3</v>
      </c>
      <c r="J504">
        <v>14226.25</v>
      </c>
      <c r="K504">
        <v>14327.5</v>
      </c>
      <c r="L504" s="93">
        <f t="shared" ref="L504" si="470">+K504/J504-1</f>
        <v>7.1171250329495894E-3</v>
      </c>
      <c r="M504" s="92">
        <f t="shared" ref="M504" si="471">WEEKDAY(A504,2)</f>
        <v>2</v>
      </c>
      <c r="N504" s="50" t="s">
        <v>656</v>
      </c>
    </row>
    <row r="505" spans="1:14" x14ac:dyDescent="0.25">
      <c r="A505" s="90">
        <v>43117</v>
      </c>
      <c r="B505">
        <v>16.54</v>
      </c>
      <c r="C505" s="93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3">
        <f t="shared" ref="G505" si="474">+B505/D505-1</f>
        <v>-2.5884659096747642E-3</v>
      </c>
      <c r="H505" s="93">
        <f>(+B505/(D505*(1-VLOOKUP(A505,FX!A:K,9,0)))-1)</f>
        <v>-1.4896710493281784E-3</v>
      </c>
      <c r="I505" s="93">
        <f t="shared" si="293"/>
        <v>-3.734489820503617E-3</v>
      </c>
      <c r="J505">
        <v>14327.5</v>
      </c>
      <c r="K505">
        <v>14318.8</v>
      </c>
      <c r="L505" s="93">
        <f t="shared" ref="L505" si="475">+K505/J505-1</f>
        <v>-6.0722387017975166E-4</v>
      </c>
      <c r="M505" s="92">
        <f t="shared" ref="M505" si="476">WEEKDAY(A505,2)</f>
        <v>3</v>
      </c>
    </row>
    <row r="506" spans="1:14" x14ac:dyDescent="0.25">
      <c r="A506" s="90">
        <v>43118</v>
      </c>
      <c r="B506">
        <v>16.72</v>
      </c>
      <c r="C506" s="93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3">
        <f t="shared" ref="G506" si="479">+B506/D506-1</f>
        <v>-2.3299735870347948E-3</v>
      </c>
      <c r="H506" s="93">
        <f>(+B506/(D506*(1-VLOOKUP(A506,FX!A:K,9,0)))-1)</f>
        <v>-2.5895331929447485E-3</v>
      </c>
      <c r="I506" s="93">
        <f t="shared" si="293"/>
        <v>-3.694434513168976E-3</v>
      </c>
      <c r="J506">
        <v>14318.8</v>
      </c>
      <c r="K506">
        <v>14454.25</v>
      </c>
      <c r="L506" s="93">
        <f t="shared" ref="L506" si="480">+K506/J506-1</f>
        <v>9.4595915858870505E-3</v>
      </c>
      <c r="M506" s="92">
        <f t="shared" ref="M506" si="481">WEEKDAY(A506,2)</f>
        <v>4</v>
      </c>
    </row>
    <row r="507" spans="1:14" x14ac:dyDescent="0.25">
      <c r="A507" s="90">
        <v>43119</v>
      </c>
      <c r="B507">
        <v>16.8</v>
      </c>
      <c r="C507" s="93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3">
        <f t="shared" ref="G507" si="484">+B507/D507-1</f>
        <v>-4.8330549917852128E-4</v>
      </c>
      <c r="H507" s="93">
        <f>(+B507/(D507*(1-VLOOKUP(A507,FX!A:K,9,0)))-1)</f>
        <v>-6.9518903579600666E-3</v>
      </c>
      <c r="I507" s="93">
        <f t="shared" si="293"/>
        <v>-3.1448406811843688E-3</v>
      </c>
      <c r="J507">
        <v>14454.25</v>
      </c>
      <c r="K507">
        <v>14476.75</v>
      </c>
      <c r="L507" s="93">
        <f t="shared" ref="L507" si="485">+K507/J507-1</f>
        <v>1.5566355916079022E-3</v>
      </c>
      <c r="M507" s="92">
        <f t="shared" ref="M507" si="486">WEEKDAY(A507,2)</f>
        <v>5</v>
      </c>
    </row>
    <row r="508" spans="1:14" x14ac:dyDescent="0.25">
      <c r="A508" s="90">
        <v>43122</v>
      </c>
      <c r="B508">
        <v>16.96</v>
      </c>
      <c r="C508" s="93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3">
        <f t="shared" ref="G508" si="489">+B508/D508-1</f>
        <v>-2.0287906501715858E-3</v>
      </c>
      <c r="H508" s="93">
        <f>(+B508/(D508*(1-VLOOKUP(A508,FX!A:K,9,0)))-1)</f>
        <v>1.180787020711449E-4</v>
      </c>
      <c r="I508" s="93">
        <f t="shared" si="293"/>
        <v>-1.8832391713747842E-3</v>
      </c>
      <c r="J508">
        <v>14476.75</v>
      </c>
      <c r="K508">
        <v>14598.28</v>
      </c>
      <c r="L508" s="93">
        <f t="shared" ref="L508" si="490">+K508/J508-1</f>
        <v>8.3948400020723568E-3</v>
      </c>
      <c r="M508" s="92">
        <f t="shared" ref="M508" si="491">WEEKDAY(A508,2)</f>
        <v>1</v>
      </c>
    </row>
    <row r="509" spans="1:14" x14ac:dyDescent="0.25">
      <c r="A509" s="90">
        <v>43123</v>
      </c>
      <c r="B509">
        <v>17.28</v>
      </c>
      <c r="C509" s="93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G509" s="93">
        <f t="shared" ref="G509" si="494">+B509/D509-1</f>
        <v>7.6019299722229761E-5</v>
      </c>
      <c r="H509" s="93">
        <f>(+B509/(D509*(1-VLOOKUP(A509,FX!A:K,9,0)))-1)</f>
        <v>-1.2357145258800051E-3</v>
      </c>
      <c r="J509">
        <v>14598.28</v>
      </c>
      <c r="K509">
        <v>14844.58</v>
      </c>
      <c r="L509" s="93">
        <f t="shared" ref="L509" si="495">+K509/J509-1</f>
        <v>1.6871850656378751E-2</v>
      </c>
      <c r="M509" s="92">
        <f t="shared" ref="M509" si="496">WEEKDAY(A509,2)</f>
        <v>2</v>
      </c>
    </row>
    <row r="510" spans="1:14" x14ac:dyDescent="0.25">
      <c r="A510" s="90">
        <v>43124</v>
      </c>
    </row>
    <row r="511" spans="1:14" x14ac:dyDescent="0.25">
      <c r="A511" s="90">
        <v>43125</v>
      </c>
    </row>
    <row r="512" spans="1:14" x14ac:dyDescent="0.25">
      <c r="A512" s="90">
        <v>43126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11"/>
  <sheetViews>
    <sheetView zoomScale="115" zoomScaleNormal="115" workbookViewId="0">
      <pane xSplit="1" ySplit="2" topLeftCell="E498" activePane="bottomRight" state="frozen"/>
      <selection pane="topRight" activeCell="B1" sqref="B1"/>
      <selection pane="bottomLeft" activeCell="A3" sqref="A3"/>
      <selection pane="bottomRight" activeCell="L508" sqref="L50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ht="13.5" x14ac:dyDescent="0.15">
      <c r="J1" t="s">
        <v>229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ht="13.5" x14ac:dyDescent="0.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ht="13.5" x14ac:dyDescent="0.1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ht="13.5" x14ac:dyDescent="0.1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ht="13.5" x14ac:dyDescent="0.1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ht="13.5" x14ac:dyDescent="0.1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ht="13.5" x14ac:dyDescent="0.1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ht="13.5" x14ac:dyDescent="0.1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ht="13.5" x14ac:dyDescent="0.1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ht="13.5" x14ac:dyDescent="0.1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ht="13.5" x14ac:dyDescent="0.1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ht="13.5" x14ac:dyDescent="0.1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ht="13.5" x14ac:dyDescent="0.1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ht="13.5" x14ac:dyDescent="0.1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ht="13.5" x14ac:dyDescent="0.1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ht="13.5" x14ac:dyDescent="0.1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ht="13.5" x14ac:dyDescent="0.1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ht="13.5" x14ac:dyDescent="0.1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ht="13.5" x14ac:dyDescent="0.1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ht="13.5" x14ac:dyDescent="0.1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ht="13.5" x14ac:dyDescent="0.1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ht="13.5" x14ac:dyDescent="0.1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ht="13.5" x14ac:dyDescent="0.1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ht="13.5" x14ac:dyDescent="0.1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ht="13.5" x14ac:dyDescent="0.1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ht="13.5" x14ac:dyDescent="0.1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ht="13.5" x14ac:dyDescent="0.1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ht="13.5" x14ac:dyDescent="0.1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ht="13.5" x14ac:dyDescent="0.1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ht="13.5" x14ac:dyDescent="0.1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ht="13.5" x14ac:dyDescent="0.1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ht="13.5" x14ac:dyDescent="0.1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ht="13.5" x14ac:dyDescent="0.1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ht="13.5" x14ac:dyDescent="0.1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ht="13.5" x14ac:dyDescent="0.1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ht="13.5" x14ac:dyDescent="0.1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ht="13.5" x14ac:dyDescent="0.1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ht="13.5" x14ac:dyDescent="0.1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ht="13.5" x14ac:dyDescent="0.1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ht="13.5" x14ac:dyDescent="0.1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ht="13.5" x14ac:dyDescent="0.1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ht="13.5" x14ac:dyDescent="0.1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ht="13.5" x14ac:dyDescent="0.1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ht="13.5" x14ac:dyDescent="0.1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ht="13.5" x14ac:dyDescent="0.1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ht="13.5" x14ac:dyDescent="0.1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ht="13.5" x14ac:dyDescent="0.1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ht="13.5" x14ac:dyDescent="0.1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ht="13.5" x14ac:dyDescent="0.1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ht="13.5" x14ac:dyDescent="0.1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ht="13.5" x14ac:dyDescent="0.1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ht="13.5" x14ac:dyDescent="0.1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ht="13.5" x14ac:dyDescent="0.1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ht="13.5" x14ac:dyDescent="0.1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ht="13.5" x14ac:dyDescent="0.1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ht="13.5" x14ac:dyDescent="0.1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ht="13.5" x14ac:dyDescent="0.1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ht="13.5" x14ac:dyDescent="0.1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ht="13.5" x14ac:dyDescent="0.1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ht="13.5" x14ac:dyDescent="0.1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ht="13.5" x14ac:dyDescent="0.1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ht="13.5" x14ac:dyDescent="0.1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ht="13.5" x14ac:dyDescent="0.1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ht="13.5" x14ac:dyDescent="0.1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ht="13.5" x14ac:dyDescent="0.1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ht="13.5" x14ac:dyDescent="0.1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ht="13.5" x14ac:dyDescent="0.1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ht="13.5" x14ac:dyDescent="0.1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ht="13.5" x14ac:dyDescent="0.1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ht="13.5" x14ac:dyDescent="0.1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ht="13.5" x14ac:dyDescent="0.1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ht="13.5" x14ac:dyDescent="0.1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ht="13.5" x14ac:dyDescent="0.1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ht="13.5" x14ac:dyDescent="0.1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ht="13.5" x14ac:dyDescent="0.1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ht="13.5" x14ac:dyDescent="0.1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ht="13.5" x14ac:dyDescent="0.1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ht="13.5" x14ac:dyDescent="0.1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ht="13.5" x14ac:dyDescent="0.1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ht="13.5" x14ac:dyDescent="0.1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ht="13.5" x14ac:dyDescent="0.1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ht="13.5" x14ac:dyDescent="0.1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ht="13.5" x14ac:dyDescent="0.1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ht="13.5" x14ac:dyDescent="0.1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ht="13.5" x14ac:dyDescent="0.1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ht="13.5" x14ac:dyDescent="0.1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ht="13.5" x14ac:dyDescent="0.1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ht="13.5" x14ac:dyDescent="0.1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ht="13.5" x14ac:dyDescent="0.1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ht="13.5" x14ac:dyDescent="0.1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ht="13.5" x14ac:dyDescent="0.1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ht="13.5" x14ac:dyDescent="0.1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ht="13.5" x14ac:dyDescent="0.1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ht="13.5" x14ac:dyDescent="0.1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ht="13.5" x14ac:dyDescent="0.1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ht="13.5" x14ac:dyDescent="0.1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ht="13.5" x14ac:dyDescent="0.1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ht="13.5" x14ac:dyDescent="0.1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ht="13.5" x14ac:dyDescent="0.1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ht="13.5" x14ac:dyDescent="0.1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ht="13.5" x14ac:dyDescent="0.1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ht="13.5" x14ac:dyDescent="0.1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ht="13.5" x14ac:dyDescent="0.1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ht="13.5" x14ac:dyDescent="0.1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ht="13.5" x14ac:dyDescent="0.1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ht="13.5" x14ac:dyDescent="0.1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ht="13.5" x14ac:dyDescent="0.1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ht="13.5" x14ac:dyDescent="0.1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ht="13.5" x14ac:dyDescent="0.1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ht="13.5" x14ac:dyDescent="0.1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ht="13.5" x14ac:dyDescent="0.1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ht="13.5" x14ac:dyDescent="0.1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ht="13.5" x14ac:dyDescent="0.1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ht="13.5" x14ac:dyDescent="0.1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ht="13.5" x14ac:dyDescent="0.1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ht="13.5" x14ac:dyDescent="0.1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ht="13.5" x14ac:dyDescent="0.1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ht="13.5" x14ac:dyDescent="0.1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ht="13.5" x14ac:dyDescent="0.1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ht="13.5" x14ac:dyDescent="0.1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ht="13.5" x14ac:dyDescent="0.1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ht="13.5" x14ac:dyDescent="0.1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ht="13.5" x14ac:dyDescent="0.1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ht="13.5" x14ac:dyDescent="0.1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ht="13.5" x14ac:dyDescent="0.1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ht="13.5" x14ac:dyDescent="0.1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ht="13.5" x14ac:dyDescent="0.1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ht="13.5" x14ac:dyDescent="0.1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ht="13.5" x14ac:dyDescent="0.1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ht="13.5" x14ac:dyDescent="0.1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ht="13.5" x14ac:dyDescent="0.1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ht="13.5" x14ac:dyDescent="0.1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ht="13.5" x14ac:dyDescent="0.1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ht="13.5" x14ac:dyDescent="0.1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ht="13.5" x14ac:dyDescent="0.1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ht="13.5" x14ac:dyDescent="0.1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ht="13.5" x14ac:dyDescent="0.1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ht="13.5" x14ac:dyDescent="0.1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ht="13.5" x14ac:dyDescent="0.1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ht="13.5" x14ac:dyDescent="0.1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ht="13.5" x14ac:dyDescent="0.1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ht="13.5" x14ac:dyDescent="0.1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ht="13.5" x14ac:dyDescent="0.1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ht="13.5" x14ac:dyDescent="0.1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ht="13.5" x14ac:dyDescent="0.1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ht="13.5" x14ac:dyDescent="0.1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ht="13.5" x14ac:dyDescent="0.1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ht="13.5" x14ac:dyDescent="0.1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ht="13.5" x14ac:dyDescent="0.1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ht="13.5" x14ac:dyDescent="0.1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ht="13.5" x14ac:dyDescent="0.1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ht="13.5" x14ac:dyDescent="0.1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ht="13.5" x14ac:dyDescent="0.1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ht="13.5" x14ac:dyDescent="0.1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ht="13.5" x14ac:dyDescent="0.1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ht="13.5" x14ac:dyDescent="0.1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ht="13.5" x14ac:dyDescent="0.1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ht="13.5" x14ac:dyDescent="0.1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ht="13.5" x14ac:dyDescent="0.1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ht="13.5" x14ac:dyDescent="0.1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ht="13.5" x14ac:dyDescent="0.1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ht="13.5" x14ac:dyDescent="0.1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ht="13.5" x14ac:dyDescent="0.1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ht="13.5" x14ac:dyDescent="0.1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ht="13.5" x14ac:dyDescent="0.1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ht="13.5" x14ac:dyDescent="0.1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ht="13.5" x14ac:dyDescent="0.1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ht="13.5" x14ac:dyDescent="0.1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ht="13.5" x14ac:dyDescent="0.1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ht="13.5" x14ac:dyDescent="0.1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ht="13.5" x14ac:dyDescent="0.1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ht="13.5" x14ac:dyDescent="0.1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ht="13.5" x14ac:dyDescent="0.1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ht="13.5" x14ac:dyDescent="0.1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67.5" x14ac:dyDescent="0.1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ht="13.5" x14ac:dyDescent="0.1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ht="13.5" x14ac:dyDescent="0.1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ht="13.5" x14ac:dyDescent="0.1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ht="13.5" x14ac:dyDescent="0.1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ht="13.5" x14ac:dyDescent="0.1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0.5" x14ac:dyDescent="0.1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7" x14ac:dyDescent="0.1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7" x14ac:dyDescent="0.1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7" x14ac:dyDescent="0.1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0.5" x14ac:dyDescent="0.1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ht="13.5" x14ac:dyDescent="0.1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ht="13.5" x14ac:dyDescent="0.1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ht="13.5" x14ac:dyDescent="0.1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ht="13.5" x14ac:dyDescent="0.1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ht="13.5" x14ac:dyDescent="0.1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ht="13.5" x14ac:dyDescent="0.1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ht="13.5" x14ac:dyDescent="0.1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ht="13.5" x14ac:dyDescent="0.1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ht="13.5" x14ac:dyDescent="0.1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ht="13.5" x14ac:dyDescent="0.1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ht="13.5" x14ac:dyDescent="0.1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ht="13.5" x14ac:dyDescent="0.1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ht="13.5" x14ac:dyDescent="0.1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ht="13.5" x14ac:dyDescent="0.1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ht="13.5" x14ac:dyDescent="0.1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ht="13.5" x14ac:dyDescent="0.1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ht="13.5" x14ac:dyDescent="0.1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ht="13.5" x14ac:dyDescent="0.1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ht="13.5" x14ac:dyDescent="0.1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ht="13.5" x14ac:dyDescent="0.1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ht="13.5" x14ac:dyDescent="0.1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ht="13.5" x14ac:dyDescent="0.1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ht="13.5" x14ac:dyDescent="0.1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ht="13.5" x14ac:dyDescent="0.1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ht="13.5" x14ac:dyDescent="0.1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ht="13.5" x14ac:dyDescent="0.1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ht="13.5" x14ac:dyDescent="0.1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ht="13.5" x14ac:dyDescent="0.1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ht="13.5" x14ac:dyDescent="0.1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ht="13.5" x14ac:dyDescent="0.1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ht="13.5" x14ac:dyDescent="0.1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ht="13.5" x14ac:dyDescent="0.1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ht="13.5" x14ac:dyDescent="0.1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7" x14ac:dyDescent="0.1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ht="13.5" x14ac:dyDescent="0.1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ht="13.5" x14ac:dyDescent="0.1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ht="13.5" x14ac:dyDescent="0.1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ht="13.5" x14ac:dyDescent="0.1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ht="13.5" x14ac:dyDescent="0.1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ht="13.5" x14ac:dyDescent="0.1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ht="13.5" x14ac:dyDescent="0.1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ht="13.5" x14ac:dyDescent="0.1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ht="13.5" x14ac:dyDescent="0.1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ht="13.5" x14ac:dyDescent="0.1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ht="13.5" x14ac:dyDescent="0.1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ht="13.5" x14ac:dyDescent="0.1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ht="13.5" x14ac:dyDescent="0.1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ht="13.5" x14ac:dyDescent="0.1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ht="13.5" x14ac:dyDescent="0.1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ht="13.5" x14ac:dyDescent="0.1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ht="13.5" x14ac:dyDescent="0.1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ht="13.5" x14ac:dyDescent="0.1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ht="13.5" x14ac:dyDescent="0.1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ht="13.5" x14ac:dyDescent="0.1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ht="13.5" x14ac:dyDescent="0.1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ht="13.5" x14ac:dyDescent="0.1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ht="13.5" x14ac:dyDescent="0.1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ht="13.5" x14ac:dyDescent="0.1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ht="13.5" x14ac:dyDescent="0.1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ht="13.5" x14ac:dyDescent="0.1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ht="13.5" x14ac:dyDescent="0.1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ht="13.5" x14ac:dyDescent="0.1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ht="13.5" x14ac:dyDescent="0.1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ht="13.5" x14ac:dyDescent="0.1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ht="13.5" x14ac:dyDescent="0.1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ht="13.5" x14ac:dyDescent="0.1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ht="13.5" x14ac:dyDescent="0.1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ht="13.5" x14ac:dyDescent="0.1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ht="13.5" x14ac:dyDescent="0.1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ht="13.5" x14ac:dyDescent="0.1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ht="13.5" x14ac:dyDescent="0.1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ht="13.5" x14ac:dyDescent="0.1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ht="13.5" x14ac:dyDescent="0.1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ht="13.5" x14ac:dyDescent="0.1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ht="13.5" x14ac:dyDescent="0.1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ht="13.5" x14ac:dyDescent="0.1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ht="13.5" x14ac:dyDescent="0.1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ht="13.5" x14ac:dyDescent="0.1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ht="13.5" x14ac:dyDescent="0.1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ht="13.5" x14ac:dyDescent="0.1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ht="13.5" x14ac:dyDescent="0.1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ht="13.5" x14ac:dyDescent="0.1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ht="13.5" x14ac:dyDescent="0.1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ht="13.5" x14ac:dyDescent="0.1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ht="13.5" x14ac:dyDescent="0.1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08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ht="13.5" x14ac:dyDescent="0.1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ht="13.5" x14ac:dyDescent="0.1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ht="13.5" x14ac:dyDescent="0.1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ht="13.5" x14ac:dyDescent="0.1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ht="13.5" x14ac:dyDescent="0.1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ht="13.5" x14ac:dyDescent="0.1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ht="13.5" x14ac:dyDescent="0.1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ht="13.5" x14ac:dyDescent="0.1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ht="13.5" x14ac:dyDescent="0.1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ht="13.5" x14ac:dyDescent="0.1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ht="13.5" x14ac:dyDescent="0.1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ht="13.5" x14ac:dyDescent="0.1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ht="13.5" x14ac:dyDescent="0.1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ht="13.5" x14ac:dyDescent="0.1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ht="13.5" x14ac:dyDescent="0.1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ht="13.5" x14ac:dyDescent="0.1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ht="13.5" x14ac:dyDescent="0.1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ht="13.5" x14ac:dyDescent="0.1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7" x14ac:dyDescent="0.1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ht="13.5" x14ac:dyDescent="0.1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ht="13.5" x14ac:dyDescent="0.1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ht="13.5" x14ac:dyDescent="0.1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ht="13.5" x14ac:dyDescent="0.1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ht="13.5" x14ac:dyDescent="0.1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ht="13.5" x14ac:dyDescent="0.1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ht="13.5" x14ac:dyDescent="0.1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7" x14ac:dyDescent="0.1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ht="13.5" x14ac:dyDescent="0.1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ht="13.5" x14ac:dyDescent="0.1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ht="13.5" x14ac:dyDescent="0.1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0.5" x14ac:dyDescent="0.1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ht="13.5" x14ac:dyDescent="0.1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ht="13.5" x14ac:dyDescent="0.1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ht="13.5" x14ac:dyDescent="0.1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ht="13.5" x14ac:dyDescent="0.1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ht="13.5" x14ac:dyDescent="0.1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ht="13.5" x14ac:dyDescent="0.1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ht="13.5" x14ac:dyDescent="0.1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ht="13.5" x14ac:dyDescent="0.1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ht="13.5" x14ac:dyDescent="0.1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ht="13.5" x14ac:dyDescent="0.1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ht="13.5" x14ac:dyDescent="0.1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ht="13.5" x14ac:dyDescent="0.1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48.5" x14ac:dyDescent="0.1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ht="13.5" x14ac:dyDescent="0.1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ht="13.5" x14ac:dyDescent="0.1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ht="13.5" x14ac:dyDescent="0.1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ht="13.5" x14ac:dyDescent="0.1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ht="13.5" x14ac:dyDescent="0.1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ht="13.5" x14ac:dyDescent="0.1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ht="13.5" x14ac:dyDescent="0.1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ht="13.5" x14ac:dyDescent="0.1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ht="13.5" x14ac:dyDescent="0.1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ht="13.5" x14ac:dyDescent="0.1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ht="13.5" x14ac:dyDescent="0.1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ht="13.5" x14ac:dyDescent="0.1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ht="13.5" x14ac:dyDescent="0.1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ht="13.5" x14ac:dyDescent="0.1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ht="13.5" x14ac:dyDescent="0.1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ht="13.5" x14ac:dyDescent="0.1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ht="13.5" x14ac:dyDescent="0.1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ht="13.5" x14ac:dyDescent="0.1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ht="13.5" x14ac:dyDescent="0.1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ht="13.5" x14ac:dyDescent="0.1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ht="13.5" x14ac:dyDescent="0.1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ht="13.5" x14ac:dyDescent="0.1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ht="13.5" x14ac:dyDescent="0.1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ht="13.5" x14ac:dyDescent="0.1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ht="13.5" x14ac:dyDescent="0.1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ht="13.5" x14ac:dyDescent="0.1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ht="13.5" x14ac:dyDescent="0.1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ht="13.5" x14ac:dyDescent="0.1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ht="13.5" x14ac:dyDescent="0.1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ht="13.5" x14ac:dyDescent="0.1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ht="13.5" x14ac:dyDescent="0.1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ht="13.5" x14ac:dyDescent="0.1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ht="13.5" x14ac:dyDescent="0.1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ht="13.5" x14ac:dyDescent="0.1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ht="13.5" x14ac:dyDescent="0.1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7" x14ac:dyDescent="0.1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ht="13.5" x14ac:dyDescent="0.1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ht="13.5" x14ac:dyDescent="0.1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ht="13.5" x14ac:dyDescent="0.1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0.5" x14ac:dyDescent="0.1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ht="13.5" x14ac:dyDescent="0.1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ht="13.5" x14ac:dyDescent="0.1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ht="13.5" x14ac:dyDescent="0.1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ht="13.5" x14ac:dyDescent="0.1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ht="13.5" x14ac:dyDescent="0.1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ht="13.5" x14ac:dyDescent="0.1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ht="13.5" x14ac:dyDescent="0.1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ht="13.5" x14ac:dyDescent="0.1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ht="13.5" x14ac:dyDescent="0.1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ht="13.5" x14ac:dyDescent="0.1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ht="13.5" x14ac:dyDescent="0.1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ht="13.5" x14ac:dyDescent="0.1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ht="13.5" x14ac:dyDescent="0.1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ht="13.5" x14ac:dyDescent="0.1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ht="13.5" x14ac:dyDescent="0.1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ht="13.5" x14ac:dyDescent="0.1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ht="13.5" x14ac:dyDescent="0.1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ht="13.5" x14ac:dyDescent="0.1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ht="13.5" x14ac:dyDescent="0.1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ht="13.5" x14ac:dyDescent="0.1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ht="13.5" x14ac:dyDescent="0.1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ht="13.5" x14ac:dyDescent="0.1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ht="13.5" x14ac:dyDescent="0.1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ht="13.5" x14ac:dyDescent="0.1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ht="13.5" x14ac:dyDescent="0.1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ht="13.5" x14ac:dyDescent="0.1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7" x14ac:dyDescent="0.1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ht="13.5" x14ac:dyDescent="0.1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ht="13.5" x14ac:dyDescent="0.1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ht="13.5" x14ac:dyDescent="0.1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ht="13.5" x14ac:dyDescent="0.1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ht="13.5" x14ac:dyDescent="0.1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ht="13.5" x14ac:dyDescent="0.1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ht="13.5" x14ac:dyDescent="0.1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ht="13.5" x14ac:dyDescent="0.1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ht="13.5" x14ac:dyDescent="0.1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ht="13.5" x14ac:dyDescent="0.1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ht="13.5" x14ac:dyDescent="0.1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ht="13.5" x14ac:dyDescent="0.1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ht="13.5" x14ac:dyDescent="0.1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ht="13.5" x14ac:dyDescent="0.1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ht="13.5" x14ac:dyDescent="0.1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ht="13.5" x14ac:dyDescent="0.1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ht="13.5" x14ac:dyDescent="0.1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ht="13.5" x14ac:dyDescent="0.1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ht="13.5" x14ac:dyDescent="0.1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ht="13.5" x14ac:dyDescent="0.1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ht="13.5" x14ac:dyDescent="0.1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ht="13.5" x14ac:dyDescent="0.1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ht="13.5" x14ac:dyDescent="0.1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ht="13.5" x14ac:dyDescent="0.1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ht="13.5" x14ac:dyDescent="0.1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7" x14ac:dyDescent="0.1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ht="13.5" x14ac:dyDescent="0.15">
      <c r="A494" s="90">
        <v>43103</v>
      </c>
      <c r="B494">
        <v>15.86</v>
      </c>
      <c r="C494" s="93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3">
        <f t="shared" ref="G494" si="631">+B494/D494-1</f>
        <v>1.7834328418171452E-3</v>
      </c>
      <c r="H494" s="93">
        <f>(+B494/(D494*(1-VLOOKUP(A494,FX!A:K,9,0)))-1)</f>
        <v>2.9245855392618925E-3</v>
      </c>
      <c r="I494" s="93">
        <f t="shared" si="199"/>
        <v>3.7466457394561559E-3</v>
      </c>
      <c r="J494">
        <v>13424.28</v>
      </c>
      <c r="K494">
        <v>13422.47</v>
      </c>
      <c r="L494" s="93">
        <f t="shared" ref="L494" si="632">+K494/J494-1</f>
        <v>-1.3483032237115999E-4</v>
      </c>
      <c r="M494" s="92">
        <f t="shared" ref="M494" si="633">WEEKDAY(A494,2)</f>
        <v>3</v>
      </c>
    </row>
    <row r="495" spans="1:15" ht="13.5" x14ac:dyDescent="0.15">
      <c r="A495" s="90">
        <v>43104</v>
      </c>
      <c r="B495">
        <v>15.94</v>
      </c>
      <c r="C495" s="93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3">
        <f t="shared" ref="G495" si="636">+B495/D495-1</f>
        <v>3.7038468967929283E-3</v>
      </c>
      <c r="H495" s="93">
        <f>(+B495/(D495*(1-VLOOKUP(A495,FX!A:K,9,0)))-1)</f>
        <v>3.7709897240567614E-3</v>
      </c>
      <c r="I495" s="93">
        <f t="shared" si="199"/>
        <v>2.5724726556848321E-3</v>
      </c>
      <c r="J495">
        <v>13422.47</v>
      </c>
      <c r="K495">
        <v>13490.75</v>
      </c>
      <c r="L495" s="93">
        <f t="shared" ref="L495" si="637">+K495/J495-1</f>
        <v>5.086992185491912E-3</v>
      </c>
      <c r="M495" s="92">
        <f t="shared" ref="M495" si="638">WEEKDAY(A495,2)</f>
        <v>4</v>
      </c>
    </row>
    <row r="496" spans="1:15" ht="13.5" x14ac:dyDescent="0.15">
      <c r="A496" s="90">
        <v>43105</v>
      </c>
      <c r="B496">
        <v>16.04</v>
      </c>
      <c r="C496" s="93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3">
        <f t="shared" ref="G496" si="641">+B496/D496-1</f>
        <v>3.2697210822729694E-3</v>
      </c>
      <c r="H496" s="93">
        <f>(+B496/(D496*(1-VLOOKUP(A496,FX!A:K,9,0)))-1)</f>
        <v>1.3832248186229634E-4</v>
      </c>
      <c r="I496" s="93">
        <f t="shared" si="199"/>
        <v>6.3631486356641176E-4</v>
      </c>
      <c r="J496">
        <v>13490.75</v>
      </c>
      <c r="K496">
        <v>13565.95</v>
      </c>
      <c r="L496" s="93">
        <f t="shared" ref="L496" si="642">+K496/J496-1</f>
        <v>5.5741897225878301E-3</v>
      </c>
      <c r="M496" s="92">
        <f t="shared" ref="M496" si="643">WEEKDAY(A496,2)</f>
        <v>5</v>
      </c>
    </row>
    <row r="497" spans="1:14" x14ac:dyDescent="0.25">
      <c r="A497" s="90">
        <v>43108</v>
      </c>
      <c r="B497">
        <v>16.079999999999998</v>
      </c>
      <c r="C497" s="93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3">
        <f t="shared" ref="G497" si="646">+B497/D497-1</f>
        <v>-2.4140655277038459E-4</v>
      </c>
      <c r="H497" s="93">
        <f>(+B497/(D497*(1-VLOOKUP(A497,FX!A:K,9,0)))-1)</f>
        <v>6.0094173475455648E-4</v>
      </c>
      <c r="I497" s="93">
        <f t="shared" si="199"/>
        <v>4.9753719090439574E-5</v>
      </c>
      <c r="J497">
        <v>13565.95</v>
      </c>
      <c r="K497">
        <v>13611.72</v>
      </c>
      <c r="L497" s="93">
        <f t="shared" ref="L497" si="647">+K497/J497-1</f>
        <v>3.3738883012246479E-3</v>
      </c>
      <c r="M497" s="92">
        <f t="shared" ref="M497" si="648">WEEKDAY(A497,2)</f>
        <v>1</v>
      </c>
    </row>
    <row r="498" spans="1:14" ht="56" x14ac:dyDescent="0.25">
      <c r="A498" s="90">
        <v>43109</v>
      </c>
      <c r="B498">
        <v>16.2</v>
      </c>
      <c r="C498" s="93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3">
        <f t="shared" ref="G498" si="651">+B498/D498-1</f>
        <v>-3.303747269074786E-3</v>
      </c>
      <c r="H498" s="93">
        <f>(+B498/(D498*(1-VLOOKUP(A498,FX!A:K,9,0)))-1)</f>
        <v>-1.1370354912432212E-3</v>
      </c>
      <c r="I498" s="93">
        <f t="shared" si="199"/>
        <v>-4.874166301618299E-4</v>
      </c>
      <c r="J498">
        <v>13611.72</v>
      </c>
      <c r="K498">
        <v>13759.44</v>
      </c>
      <c r="L498" s="93">
        <f t="shared" ref="L498" si="652">+K498/J498-1</f>
        <v>1.0852412479833706E-2</v>
      </c>
      <c r="M498" s="92">
        <f t="shared" ref="M498" si="653">WEEKDAY(A498,2)</f>
        <v>2</v>
      </c>
      <c r="N498" s="50" t="s">
        <v>651</v>
      </c>
    </row>
    <row r="499" spans="1:14" x14ac:dyDescent="0.25">
      <c r="A499" s="90">
        <v>43110</v>
      </c>
      <c r="B499">
        <v>16.3</v>
      </c>
      <c r="C499" s="93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3">
        <f t="shared" ref="G499" si="656">+B499/D499-1</f>
        <v>-6.4864559375212849E-3</v>
      </c>
      <c r="H499" s="93">
        <f>(+B499/(D499*(1-VLOOKUP(A499,FX!A:K,9,0)))-1)</f>
        <v>-1.8085742683787709E-3</v>
      </c>
      <c r="I499" s="93">
        <f t="shared" si="199"/>
        <v>-2.557857763526572E-3</v>
      </c>
      <c r="J499">
        <v>13759.44</v>
      </c>
      <c r="K499">
        <v>13927.97</v>
      </c>
      <c r="L499" s="93">
        <f t="shared" ref="L499" si="657">+K499/J499-1</f>
        <v>1.2248318245509981E-2</v>
      </c>
      <c r="M499" s="92">
        <f t="shared" ref="M499" si="658">WEEKDAY(A499,2)</f>
        <v>3</v>
      </c>
    </row>
    <row r="500" spans="1:14" x14ac:dyDescent="0.25">
      <c r="A500" s="90">
        <v>43111</v>
      </c>
      <c r="B500">
        <v>16.38</v>
      </c>
      <c r="C500" s="93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3">
        <f t="shared" ref="G500" si="661">+B500/D500-1</f>
        <v>4.0316184930764276E-3</v>
      </c>
      <c r="H500" s="93">
        <f>(+B500/(D500*(1-VLOOKUP(A500,FX!A:K,9,0)))-1)</f>
        <v>2.316446818081852E-3</v>
      </c>
      <c r="I500" s="93">
        <f t="shared" si="199"/>
        <v>2.4050377278819202E-3</v>
      </c>
      <c r="J500">
        <v>13927.97</v>
      </c>
      <c r="K500">
        <v>13904.47</v>
      </c>
      <c r="L500" s="93">
        <f t="shared" ref="L500" si="662">+K500/J500-1</f>
        <v>-1.6872523418703933E-3</v>
      </c>
      <c r="M500" s="92">
        <f t="shared" ref="M500" si="663">WEEKDAY(A500,2)</f>
        <v>4</v>
      </c>
    </row>
    <row r="501" spans="1:14" x14ac:dyDescent="0.25">
      <c r="A501" s="90">
        <v>43112</v>
      </c>
      <c r="B501">
        <v>16.62</v>
      </c>
      <c r="C501" s="93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3">
        <f t="shared" ref="G501" si="666">+B501/D501-1</f>
        <v>7.2009902292740069E-3</v>
      </c>
      <c r="H501" s="93">
        <f>(+B501/(D501*(1-VLOOKUP(A501,FX!A:K,9,0)))-1)</f>
        <v>1.8180014818227619E-3</v>
      </c>
      <c r="I501" s="93">
        <f t="shared" si="199"/>
        <v>1.0419991929024874E-3</v>
      </c>
      <c r="J501">
        <v>13904.47</v>
      </c>
      <c r="K501">
        <v>14041.02</v>
      </c>
      <c r="L501" s="93">
        <f t="shared" ref="L501" si="667">+K501/J501-1</f>
        <v>9.8205828773050285E-3</v>
      </c>
      <c r="M501" s="92">
        <f t="shared" ref="M501" si="668">WEEKDAY(A501,2)</f>
        <v>5</v>
      </c>
    </row>
    <row r="502" spans="1:14" x14ac:dyDescent="0.25">
      <c r="A502" s="90">
        <v>43115</v>
      </c>
      <c r="B502">
        <v>16.82</v>
      </c>
      <c r="C502" s="93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3">
        <f t="shared" ref="G502" si="671">+B502/D502-1</f>
        <v>-1.0247702530108427E-4</v>
      </c>
      <c r="H502" s="93">
        <f>(+B502/(D502*(1-VLOOKUP(A502,FX!A:K,9,0)))-1)</f>
        <v>-9.5495385176591618E-3</v>
      </c>
      <c r="I502" s="93">
        <f t="shared" si="199"/>
        <v>-6.7320184244715753E-3</v>
      </c>
      <c r="J502">
        <v>14041.02</v>
      </c>
      <c r="K502">
        <v>14226.25</v>
      </c>
      <c r="L502" s="93">
        <f t="shared" ref="L502" si="672">+K502/J502-1</f>
        <v>1.3192061545386213E-2</v>
      </c>
      <c r="M502" s="92">
        <f t="shared" ref="M502" si="673">WEEKDAY(A502,2)</f>
        <v>1</v>
      </c>
    </row>
    <row r="503" spans="1:14" x14ac:dyDescent="0.25">
      <c r="A503" s="90">
        <v>43116</v>
      </c>
      <c r="B503">
        <v>17.100000000000001</v>
      </c>
      <c r="C503" s="93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3">
        <f t="shared" ref="G503" si="676">+B503/D503-1</f>
        <v>2.6666596873567983E-3</v>
      </c>
      <c r="H503" s="93">
        <f>(+B503/(D503*(1-VLOOKUP(A503,FX!A:K,9,0)))-1)</f>
        <v>3.4229895893627127E-3</v>
      </c>
      <c r="I503" s="93">
        <f t="shared" si="199"/>
        <v>1.8278965129359115E-3</v>
      </c>
      <c r="J503">
        <v>14226.25</v>
      </c>
      <c r="K503">
        <v>14327.5</v>
      </c>
      <c r="L503" s="93">
        <f t="shared" ref="L503" si="677">+K503/J503-1</f>
        <v>7.1171250329495894E-3</v>
      </c>
      <c r="M503" s="92">
        <f t="shared" ref="M503" si="678">WEEKDAY(A503,2)</f>
        <v>2</v>
      </c>
    </row>
    <row r="504" spans="1:14" x14ac:dyDescent="0.25">
      <c r="A504" s="90">
        <v>43117</v>
      </c>
      <c r="B504">
        <v>17.02</v>
      </c>
      <c r="C504" s="93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3">
        <f t="shared" ref="G504" si="681">+B504/D504-1</f>
        <v>-2.2531619263223002E-3</v>
      </c>
      <c r="H504" s="93">
        <f>(+B504/(D504*(1-VLOOKUP(A504,FX!A:K,9,0)))-1)</f>
        <v>-1.1539976795378326E-3</v>
      </c>
      <c r="I504" s="93">
        <f t="shared" si="199"/>
        <v>-3.5827347425421152E-4</v>
      </c>
      <c r="J504">
        <v>14327.5</v>
      </c>
      <c r="K504">
        <v>14318.8</v>
      </c>
      <c r="L504" s="93">
        <f t="shared" ref="L504" si="682">+K504/J504-1</f>
        <v>-6.0722387017975166E-4</v>
      </c>
      <c r="M504" s="92">
        <f t="shared" ref="M504" si="683">WEEKDAY(A504,2)</f>
        <v>3</v>
      </c>
    </row>
    <row r="505" spans="1:14" x14ac:dyDescent="0.25">
      <c r="A505" s="90">
        <v>43118</v>
      </c>
      <c r="B505">
        <v>17.18</v>
      </c>
      <c r="C505" s="93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3">
        <f t="shared" ref="G505" si="686">+B505/D505-1</f>
        <v>-4.1658728494664565E-4</v>
      </c>
      <c r="H505" s="93">
        <f>(+B505/(D505*(1-VLOOKUP(A505,FX!A:K,9,0)))-1)</f>
        <v>-6.766446885065891E-4</v>
      </c>
      <c r="I505" s="93">
        <f t="shared" si="199"/>
        <v>-1.1860189297921986E-3</v>
      </c>
      <c r="J505">
        <v>14318.8</v>
      </c>
      <c r="K505">
        <v>14454.25</v>
      </c>
      <c r="L505" s="93">
        <f t="shared" ref="L505" si="687">+K505/J505-1</f>
        <v>9.4595915858870505E-3</v>
      </c>
      <c r="M505" s="92">
        <f t="shared" ref="M505" si="688">WEEKDAY(A505,2)</f>
        <v>4</v>
      </c>
    </row>
    <row r="506" spans="1:14" x14ac:dyDescent="0.25">
      <c r="A506" s="90">
        <v>43119</v>
      </c>
      <c r="B506">
        <v>17.3</v>
      </c>
      <c r="C506" s="93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3">
        <f t="shared" ref="G506" si="691">+B506/D506-1</f>
        <v>4.2273469797877716E-3</v>
      </c>
      <c r="H506" s="93">
        <f>(+B506/(D506*(1-VLOOKUP(A506,FX!A:K,9,0)))-1)</f>
        <v>-2.2717238683404029E-3</v>
      </c>
      <c r="I506" s="93">
        <f t="shared" si="199"/>
        <v>-1.8002215657311194E-3</v>
      </c>
      <c r="J506">
        <v>14454.25</v>
      </c>
      <c r="K506">
        <v>14476.75</v>
      </c>
      <c r="L506" s="93">
        <f t="shared" ref="L506" si="692">+K506/J506-1</f>
        <v>1.5566355916079022E-3</v>
      </c>
      <c r="M506" s="92">
        <f t="shared" ref="M506" si="693">WEEKDAY(A506,2)</f>
        <v>5</v>
      </c>
      <c r="N506" s="50" t="s">
        <v>663</v>
      </c>
    </row>
    <row r="507" spans="1:14" x14ac:dyDescent="0.25">
      <c r="A507" s="90">
        <v>43122</v>
      </c>
      <c r="B507">
        <v>17.420000000000002</v>
      </c>
      <c r="C507" s="93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3">
        <f t="shared" ref="G507" si="696">+B507/D507-1</f>
        <v>-3.243900443630432E-3</v>
      </c>
      <c r="H507" s="93">
        <f>(+B507/(D507*(1-VLOOKUP(A507,FX!A:K,9,0)))-1)</f>
        <v>-1.0996450765915489E-3</v>
      </c>
      <c r="I507" s="93">
        <f t="shared" si="199"/>
        <v>-3.3857648672364071E-4</v>
      </c>
      <c r="J507">
        <v>14476.75</v>
      </c>
      <c r="K507">
        <v>14598.28</v>
      </c>
      <c r="L507" s="93">
        <f t="shared" ref="L507" si="697">+K507/J507-1</f>
        <v>8.3948400020723568E-3</v>
      </c>
      <c r="M507" s="92">
        <f t="shared" ref="M507" si="698">WEEKDAY(A507,2)</f>
        <v>1</v>
      </c>
    </row>
    <row r="508" spans="1:14" x14ac:dyDescent="0.25">
      <c r="A508" s="90">
        <v>43123</v>
      </c>
      <c r="B508">
        <v>17.739999999999998</v>
      </c>
      <c r="C508" s="93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3">
        <f t="shared" ref="G508" si="701">+B508/D508-1</f>
        <v>1.1339121272044839E-3</v>
      </c>
      <c r="H508" s="93">
        <f>(+B508/(D508*(1-VLOOKUP(A508,FX!A:K,9,0)))-1)</f>
        <v>-1.7920926672143622E-4</v>
      </c>
      <c r="I508" s="93">
        <f t="shared" si="199"/>
        <v>-7.8855469190053373E-4</v>
      </c>
      <c r="J508">
        <v>14598.28</v>
      </c>
      <c r="K508">
        <v>14844.58</v>
      </c>
      <c r="L508" s="93">
        <f t="shared" ref="L508" si="702">+K508/J508-1</f>
        <v>1.6871850656378751E-2</v>
      </c>
      <c r="M508" s="92">
        <f t="shared" ref="M508" si="703">WEEKDAY(A508,2)</f>
        <v>2</v>
      </c>
    </row>
    <row r="509" spans="1:14" x14ac:dyDescent="0.25">
      <c r="A509" s="90">
        <v>43124</v>
      </c>
    </row>
    <row r="510" spans="1:14" x14ac:dyDescent="0.25">
      <c r="A510" s="90">
        <v>43125</v>
      </c>
    </row>
    <row r="511" spans="1:14" x14ac:dyDescent="0.25">
      <c r="A511" s="90">
        <v>43126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12"/>
  <sheetViews>
    <sheetView tabSelected="1" zoomScale="115" zoomScaleNormal="115" workbookViewId="0">
      <pane xSplit="1" ySplit="2" topLeftCell="G499" activePane="bottomRight" state="frozen"/>
      <selection pane="topRight" activeCell="B1" sqref="B1"/>
      <selection pane="bottomLeft" activeCell="A3" sqref="A3"/>
      <selection pane="bottomRight" activeCell="N509" sqref="N50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ht="13.5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3.5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3.5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3.5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3.5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3.5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3.5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3.5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3.5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3.5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3.5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509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8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8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2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2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2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2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2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2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2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25">
      <c r="A495" s="90">
        <v>43103</v>
      </c>
      <c r="B495">
        <v>7.7</v>
      </c>
      <c r="C495" s="93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3">
        <f t="shared" si="511"/>
        <v>-1.2060559404670212E-2</v>
      </c>
      <c r="J495">
        <v>1769.67</v>
      </c>
      <c r="K495">
        <v>1795.38</v>
      </c>
      <c r="L495" s="93">
        <f t="shared" ref="L495" si="972">+K495/J495-1</f>
        <v>1.4528132363661017E-2</v>
      </c>
      <c r="M495" s="92">
        <f t="shared" ref="M495" si="973">WEEKDAY(A495,2)</f>
        <v>3</v>
      </c>
    </row>
    <row r="496" spans="1:13" x14ac:dyDescent="0.25">
      <c r="A496" s="90">
        <v>43104</v>
      </c>
      <c r="B496">
        <v>7.76</v>
      </c>
      <c r="C496" s="93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3">
        <f t="shared" si="511"/>
        <v>-5.12820512820511E-3</v>
      </c>
      <c r="J496">
        <v>1795.38</v>
      </c>
      <c r="K496">
        <v>1794.61</v>
      </c>
      <c r="L496" s="93">
        <f t="shared" ref="L496" si="977">+K496/J496-1</f>
        <v>-4.2887856609752362E-4</v>
      </c>
      <c r="M496" s="92">
        <f t="shared" ref="M496" si="978">WEEKDAY(A496,2)</f>
        <v>4</v>
      </c>
    </row>
    <row r="497" spans="1:14" x14ac:dyDescent="0.25">
      <c r="A497" s="90">
        <v>43105</v>
      </c>
      <c r="B497">
        <v>7.79</v>
      </c>
      <c r="C497" s="93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3">
        <f t="shared" si="511"/>
        <v>-7.6433121019108263E-3</v>
      </c>
      <c r="J497">
        <v>1794.61</v>
      </c>
      <c r="K497">
        <v>1801.42</v>
      </c>
      <c r="L497" s="93">
        <f t="shared" ref="L497" si="982">+K497/J497-1</f>
        <v>3.7946963407091694E-3</v>
      </c>
      <c r="M497" s="92">
        <f t="shared" ref="M497" si="983">WEEKDAY(A497,2)</f>
        <v>5</v>
      </c>
    </row>
    <row r="498" spans="1:14" x14ac:dyDescent="0.25">
      <c r="A498" s="90">
        <v>43108</v>
      </c>
      <c r="B498">
        <v>7.83</v>
      </c>
      <c r="C498" s="93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3">
        <f t="shared" si="511"/>
        <v>-4.8296898830707535E-3</v>
      </c>
      <c r="J498">
        <v>1801.42</v>
      </c>
      <c r="K498">
        <v>1806.16</v>
      </c>
      <c r="L498" s="93">
        <f t="shared" ref="L498" si="987">+K498/J498-1</f>
        <v>2.6312575634777069E-3</v>
      </c>
      <c r="M498" s="92">
        <f t="shared" ref="M498" si="988">WEEKDAY(A498,2)</f>
        <v>1</v>
      </c>
    </row>
    <row r="499" spans="1:14" x14ac:dyDescent="0.25">
      <c r="A499" s="90">
        <v>43109</v>
      </c>
      <c r="B499">
        <v>7.79</v>
      </c>
      <c r="C499" s="93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3">
        <f t="shared" si="511"/>
        <v>-5.7434588385449903E-3</v>
      </c>
      <c r="J499">
        <v>1806.16</v>
      </c>
      <c r="K499">
        <v>1803.59</v>
      </c>
      <c r="L499" s="93">
        <f t="shared" ref="L499" si="992">+K499/J499-1</f>
        <v>-1.422908269477885E-3</v>
      </c>
      <c r="M499" s="92">
        <f t="shared" ref="M499" si="993">WEEKDAY(A499,2)</f>
        <v>2</v>
      </c>
    </row>
    <row r="500" spans="1:14" x14ac:dyDescent="0.25">
      <c r="A500" s="90">
        <v>43110</v>
      </c>
      <c r="B500">
        <v>7.72</v>
      </c>
      <c r="C500" s="93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3">
        <f t="shared" si="511"/>
        <v>-3.870967741935516E-3</v>
      </c>
      <c r="J500">
        <v>1803.59</v>
      </c>
      <c r="K500">
        <v>1791.08</v>
      </c>
      <c r="L500" s="93">
        <f t="shared" ref="L500" si="997">+K500/J500-1</f>
        <v>-6.9361662018530001E-3</v>
      </c>
      <c r="M500" s="92">
        <f t="shared" ref="M500" si="998">WEEKDAY(A500,2)</f>
        <v>3</v>
      </c>
    </row>
    <row r="501" spans="1:14" x14ac:dyDescent="0.25">
      <c r="A501" s="90">
        <v>43111</v>
      </c>
      <c r="B501">
        <v>7.77</v>
      </c>
      <c r="C501" s="93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3">
        <f t="shared" si="511"/>
        <v>-6.2667860340197556E-3</v>
      </c>
      <c r="J501">
        <v>1791.08</v>
      </c>
      <c r="K501">
        <v>1804.23</v>
      </c>
      <c r="L501" s="93">
        <f t="shared" ref="L501" si="1002">+K501/J501-1</f>
        <v>7.3419389418676317E-3</v>
      </c>
      <c r="M501" s="92">
        <f t="shared" ref="M501" si="1003">WEEKDAY(A501,2)</f>
        <v>4</v>
      </c>
    </row>
    <row r="502" spans="1:14" x14ac:dyDescent="0.25">
      <c r="A502" s="90">
        <v>43112</v>
      </c>
      <c r="B502">
        <v>7.75</v>
      </c>
      <c r="C502" s="93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3">
        <f t="shared" si="511"/>
        <v>-4.7515089251316533E-3</v>
      </c>
      <c r="J502">
        <v>1804.23</v>
      </c>
      <c r="K502" s="92">
        <v>1785.71</v>
      </c>
      <c r="L502" s="93">
        <f t="shared" ref="L502" si="1007">+K502/J502-1</f>
        <v>-1.0264766687174021E-2</v>
      </c>
      <c r="M502" s="92">
        <f t="shared" ref="M502" si="1008">WEEKDAY(A502,2)</f>
        <v>5</v>
      </c>
    </row>
    <row r="503" spans="1:14" x14ac:dyDescent="0.25">
      <c r="A503" s="90">
        <v>43115</v>
      </c>
      <c r="B503">
        <v>7.54</v>
      </c>
      <c r="C503" s="93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3">
        <f t="shared" si="511"/>
        <v>-8.8076771394768327E-3</v>
      </c>
      <c r="J503" s="92">
        <v>1785.71</v>
      </c>
      <c r="K503">
        <v>1732.62</v>
      </c>
      <c r="L503" s="93">
        <f t="shared" ref="L503" si="1012">+K503/J503-1</f>
        <v>-2.9730471353131338E-2</v>
      </c>
      <c r="M503" s="92">
        <f t="shared" ref="M503" si="1013">WEEKDAY(A503,2)</f>
        <v>1</v>
      </c>
    </row>
    <row r="504" spans="1:14" x14ac:dyDescent="0.25">
      <c r="A504" s="90">
        <v>43116</v>
      </c>
      <c r="B504">
        <v>7.54</v>
      </c>
      <c r="C504" s="93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3">
        <f t="shared" si="511"/>
        <v>-7.8947368421051767E-3</v>
      </c>
      <c r="J504">
        <v>1732.62</v>
      </c>
      <c r="K504">
        <v>1729.6</v>
      </c>
      <c r="L504" s="93">
        <f t="shared" ref="L504" si="1017">+K504/J504-1</f>
        <v>-1.7430250141404757E-3</v>
      </c>
      <c r="M504" s="92">
        <f t="shared" ref="M504" si="1018">WEEKDAY(A504,2)</f>
        <v>2</v>
      </c>
    </row>
    <row r="505" spans="1:14" x14ac:dyDescent="0.25">
      <c r="A505" s="90">
        <v>43117</v>
      </c>
      <c r="B505">
        <v>7.54</v>
      </c>
      <c r="C505" s="93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3">
        <f t="shared" si="511"/>
        <v>-1.2959811493650997E-2</v>
      </c>
      <c r="J505">
        <v>1729.6</v>
      </c>
      <c r="K505">
        <v>1742.03</v>
      </c>
      <c r="L505" s="93">
        <f t="shared" ref="L505" si="1022">+K505/J505-1</f>
        <v>7.1866327474561231E-3</v>
      </c>
      <c r="M505" s="92">
        <f t="shared" ref="M505" si="1023">WEEKDAY(A505,2)</f>
        <v>3</v>
      </c>
    </row>
    <row r="506" spans="1:14" x14ac:dyDescent="0.25">
      <c r="A506" s="90">
        <v>43118</v>
      </c>
      <c r="B506">
        <v>7.55</v>
      </c>
      <c r="C506" s="93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3">
        <f t="shared" si="511"/>
        <v>-9.9659061106740499E-3</v>
      </c>
      <c r="J506">
        <v>1742.03</v>
      </c>
      <c r="K506">
        <v>1738</v>
      </c>
      <c r="L506" s="93">
        <f t="shared" ref="L506" si="1027">+K506/J506-1</f>
        <v>-2.3133929955282406E-3</v>
      </c>
      <c r="M506" s="92">
        <f t="shared" ref="M506" si="1028">WEEKDAY(A506,2)</f>
        <v>4</v>
      </c>
    </row>
    <row r="507" spans="1:14" x14ac:dyDescent="0.25">
      <c r="A507" s="90">
        <v>43119</v>
      </c>
      <c r="B507">
        <v>7.56</v>
      </c>
      <c r="C507" s="93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3">
        <f t="shared" si="511"/>
        <v>-8.9145254326167267E-3</v>
      </c>
      <c r="J507">
        <v>1738</v>
      </c>
      <c r="K507">
        <v>1728.14</v>
      </c>
      <c r="L507" s="93">
        <f t="shared" ref="L507" si="1032">+K507/J507-1</f>
        <v>-5.6731875719217006E-3</v>
      </c>
      <c r="M507" s="92">
        <f t="shared" ref="M507" si="1033">WEEKDAY(A507,2)</f>
        <v>5</v>
      </c>
    </row>
    <row r="508" spans="1:14" x14ac:dyDescent="0.25">
      <c r="A508" s="90">
        <v>43122</v>
      </c>
      <c r="B508">
        <v>7.79</v>
      </c>
      <c r="C508" s="93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3">
        <f t="shared" si="511"/>
        <v>1.1566636679090081E-3</v>
      </c>
      <c r="J508">
        <v>1728.14</v>
      </c>
      <c r="K508">
        <v>1768.21</v>
      </c>
      <c r="L508" s="93">
        <f t="shared" ref="L508" si="1037">+K508/J508-1</f>
        <v>2.3186778848935719E-2</v>
      </c>
      <c r="M508" s="92">
        <f t="shared" ref="M508" si="1038">WEEKDAY(A508,2)</f>
        <v>1</v>
      </c>
    </row>
    <row r="509" spans="1:14" x14ac:dyDescent="0.25">
      <c r="A509" s="90">
        <v>43123</v>
      </c>
      <c r="B509">
        <v>7.83</v>
      </c>
      <c r="C509" s="93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3">
        <f t="shared" si="511"/>
        <v>4.6189376443419583E-3</v>
      </c>
      <c r="J509">
        <v>1768.21</v>
      </c>
      <c r="K509">
        <v>1767.83</v>
      </c>
      <c r="L509" s="93">
        <f t="shared" ref="L509" si="1042">+K509/J509-1</f>
        <v>-2.1490660046041832E-4</v>
      </c>
      <c r="M509" s="92">
        <f t="shared" ref="M509" si="1043">WEEKDAY(A509,2)</f>
        <v>2</v>
      </c>
      <c r="N509" t="s">
        <v>666</v>
      </c>
    </row>
    <row r="510" spans="1:14" x14ac:dyDescent="0.25">
      <c r="A510" s="90">
        <v>43124</v>
      </c>
    </row>
    <row r="511" spans="1:14" x14ac:dyDescent="0.25">
      <c r="A511" s="90">
        <v>43125</v>
      </c>
    </row>
    <row r="512" spans="1:14" x14ac:dyDescent="0.25">
      <c r="A512" s="90">
        <v>43126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2"/>
  <sheetViews>
    <sheetView zoomScale="115" zoomScaleNormal="115" workbookViewId="0">
      <pane xSplit="1" ySplit="2" topLeftCell="B497" activePane="bottomRight" state="frozen"/>
      <selection pane="topRight" activeCell="B1" sqref="B1"/>
      <selection pane="bottomLeft" activeCell="A3" sqref="A3"/>
      <selection pane="bottomRight" activeCell="C508" sqref="C508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ht="13.5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ht="13.5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ht="13.5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ht="13.5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ht="13.5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ht="13.5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ht="13.5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ht="13.5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ht="13.5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ht="13.5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ht="13.5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ht="13.5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ht="13.5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ht="13.5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ht="13.5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ht="13.5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ht="13.5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ht="13.5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ht="13.5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ht="13.5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ht="13.5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ht="13.5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ht="13.5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ht="13.5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ht="13.5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ht="13.5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ht="13.5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ht="13.5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ht="13.5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ht="13.5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ht="13.5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ht="13.5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ht="13.5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509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ht="13.5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ht="13.5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ht="13.5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ht="13.5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ht="13.5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ht="13.5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ht="13.5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ht="13.5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ht="13.5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ht="13.5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ht="13.5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ht="13.5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ht="13.5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ht="13.5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ht="13.5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ht="13.5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ht="13.5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ht="13.5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ht="13.5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ht="13.5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ht="13.5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ht="13.5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ht="13.5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ht="13.5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ht="13.5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ht="13.5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ht="13.5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ht="13.5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ht="13.5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ht="13.5" x14ac:dyDescent="0.1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ht="13.5" x14ac:dyDescent="0.1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ht="13.5" x14ac:dyDescent="0.1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ht="13.5" x14ac:dyDescent="0.1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ht="13.5" x14ac:dyDescent="0.1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ht="13.5" x14ac:dyDescent="0.1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ht="13.5" x14ac:dyDescent="0.1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ht="13.5" x14ac:dyDescent="0.1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ht="13.5" x14ac:dyDescent="0.1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ht="13.5" x14ac:dyDescent="0.1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ht="13.5" x14ac:dyDescent="0.1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ht="13.5" x14ac:dyDescent="0.1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ht="13.5" x14ac:dyDescent="0.1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ht="13.5" x14ac:dyDescent="0.1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ht="13.5" x14ac:dyDescent="0.1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ht="13.5" x14ac:dyDescent="0.1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ht="13.5" x14ac:dyDescent="0.1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ht="13.5" x14ac:dyDescent="0.1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ht="13.5" x14ac:dyDescent="0.1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ht="13.5" x14ac:dyDescent="0.1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ht="13.5" x14ac:dyDescent="0.1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ht="13.5" x14ac:dyDescent="0.1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ht="13.5" x14ac:dyDescent="0.1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ht="13.5" x14ac:dyDescent="0.1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ht="13.5" x14ac:dyDescent="0.1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ht="13.5" x14ac:dyDescent="0.1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ht="13.5" x14ac:dyDescent="0.1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ht="13.5" x14ac:dyDescent="0.1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2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2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2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2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25">
      <c r="A495" s="90">
        <v>43103</v>
      </c>
      <c r="B495">
        <v>50.6</v>
      </c>
      <c r="C495" s="93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3">
        <f t="shared" ref="G495" si="1092">+B495/D495-1</f>
        <v>2.3062526790491589E-3</v>
      </c>
      <c r="H495" s="42">
        <f t="shared" ref="H495" si="1093">(+B495/(E495)-1)</f>
        <v>3.4480009316286697E-3</v>
      </c>
      <c r="I495" s="93">
        <f t="shared" si="726"/>
        <v>3.0527692978630228E-3</v>
      </c>
      <c r="J495">
        <v>4087.4</v>
      </c>
      <c r="K495">
        <v>4111.3900000000003</v>
      </c>
      <c r="L495" s="93">
        <f t="shared" ref="L495" si="1094">+K495/J495-1</f>
        <v>5.869256740226092E-3</v>
      </c>
      <c r="M495" s="92">
        <f t="shared" ref="M495" si="1095">WEEKDAY(A495,2)</f>
        <v>3</v>
      </c>
    </row>
    <row r="496" spans="1:14" x14ac:dyDescent="0.25">
      <c r="A496" s="90">
        <v>43104</v>
      </c>
      <c r="B496">
        <v>50.85</v>
      </c>
      <c r="C496" s="93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3">
        <f t="shared" ref="G496" si="1098">+B496/D496-1</f>
        <v>3.7556410566503828E-3</v>
      </c>
      <c r="H496" s="42">
        <f t="shared" ref="H496" si="1099">(+B496/(E496)-1)</f>
        <v>3.822787348687795E-3</v>
      </c>
      <c r="I496" s="93">
        <f t="shared" si="726"/>
        <v>3.8495706248149464E-3</v>
      </c>
      <c r="J496">
        <v>4111.3900000000003</v>
      </c>
      <c r="K496">
        <v>4128.8100000000004</v>
      </c>
      <c r="L496" s="93">
        <f t="shared" ref="L496" si="1100">+K496/J496-1</f>
        <v>4.2370098677089185E-3</v>
      </c>
      <c r="M496" s="92">
        <f t="shared" ref="M496" si="1101">WEEKDAY(A496,2)</f>
        <v>4</v>
      </c>
    </row>
    <row r="497" spans="1:14" x14ac:dyDescent="0.25">
      <c r="A497" s="90">
        <v>43105</v>
      </c>
      <c r="B497">
        <v>51.1</v>
      </c>
      <c r="C497" s="93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3">
        <f t="shared" ref="G497" si="1104">+B497/D497-1</f>
        <v>6.362127587379085E-3</v>
      </c>
      <c r="H497" s="42">
        <f t="shared" ref="H497" si="1105">(+B497/(E497)-1)</f>
        <v>3.2210769889078339E-3</v>
      </c>
      <c r="I497" s="93">
        <f t="shared" si="726"/>
        <v>2.885011677428162E-3</v>
      </c>
      <c r="J497">
        <v>4128.8100000000004</v>
      </c>
      <c r="K497">
        <v>4138.75</v>
      </c>
      <c r="L497" s="93">
        <f t="shared" ref="L497" si="1106">+K497/J497-1</f>
        <v>2.4074733397758674E-3</v>
      </c>
      <c r="M497" s="92">
        <f t="shared" ref="M497" si="1107">WEEKDAY(A497,2)</f>
        <v>5</v>
      </c>
    </row>
    <row r="498" spans="1:14" x14ac:dyDescent="0.25">
      <c r="A498" s="90">
        <v>43108</v>
      </c>
      <c r="B498">
        <v>51.25</v>
      </c>
      <c r="C498" s="93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3">
        <f t="shared" ref="G498" si="1110">+B498/D498-1</f>
        <v>6.5246639805294215E-4</v>
      </c>
      <c r="H498" s="42">
        <f t="shared" ref="H498" si="1111">(+B498/(E498)-1)</f>
        <v>1.4955678197390299E-3</v>
      </c>
      <c r="I498" s="93">
        <f t="shared" si="726"/>
        <v>1.4851291671551525E-3</v>
      </c>
      <c r="J498">
        <v>4138.75</v>
      </c>
      <c r="K498">
        <v>4160.16</v>
      </c>
      <c r="L498" s="93">
        <f t="shared" ref="L498" si="1112">+K498/J498-1</f>
        <v>5.1730594986407752E-3</v>
      </c>
      <c r="M498" s="92">
        <f t="shared" ref="M498" si="1113">WEEKDAY(A498,2)</f>
        <v>1</v>
      </c>
    </row>
    <row r="499" spans="1:14" x14ac:dyDescent="0.25">
      <c r="A499" s="90">
        <v>43109</v>
      </c>
      <c r="B499">
        <v>51.45</v>
      </c>
      <c r="C499" s="93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3">
        <f t="shared" ref="G499" si="1116">+B499/D499-1</f>
        <v>-1.5999674362601191E-3</v>
      </c>
      <c r="H499" s="42">
        <f t="shared" ref="H499" si="1117">(+B499/(E499)-1)</f>
        <v>5.7044817794116298E-4</v>
      </c>
      <c r="I499" s="93">
        <f t="shared" si="726"/>
        <v>4.4723588776340861E-4</v>
      </c>
      <c r="J499">
        <v>4160.16</v>
      </c>
      <c r="K499">
        <v>4189.3</v>
      </c>
      <c r="L499" s="93">
        <f t="shared" ref="L499" si="1118">+K499/J499-1</f>
        <v>7.0045382869889927E-3</v>
      </c>
      <c r="M499" s="92">
        <f t="shared" ref="M499" si="1119">WEEKDAY(A499,2)</f>
        <v>2</v>
      </c>
    </row>
    <row r="500" spans="1:14" x14ac:dyDescent="0.25">
      <c r="A500" s="90">
        <v>43110</v>
      </c>
      <c r="B500">
        <v>51.5</v>
      </c>
      <c r="C500" s="93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3">
        <f t="shared" ref="G500" si="1122">+B500/D500-1</f>
        <v>-2.9857193374651647E-3</v>
      </c>
      <c r="H500" s="42">
        <f t="shared" ref="H500" si="1123">(+B500/(E500)-1)</f>
        <v>1.708645279159704E-3</v>
      </c>
      <c r="I500" s="93">
        <f t="shared" si="726"/>
        <v>1.750632172729194E-3</v>
      </c>
      <c r="J500">
        <v>4189.3</v>
      </c>
      <c r="K500">
        <v>4207.8100000000004</v>
      </c>
      <c r="L500" s="93">
        <f t="shared" ref="L500" si="1124">+K500/J500-1</f>
        <v>4.4183992552455642E-3</v>
      </c>
      <c r="M500" s="92">
        <f t="shared" ref="M500" si="1125">WEEKDAY(A500,2)</f>
        <v>3</v>
      </c>
    </row>
    <row r="501" spans="1:14" x14ac:dyDescent="0.25">
      <c r="A501" s="90">
        <v>43111</v>
      </c>
      <c r="B501">
        <v>51.75</v>
      </c>
      <c r="C501" s="93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3">
        <f t="shared" ref="G501" si="1128">+B501/D501-1</f>
        <v>7.1448592398015709E-3</v>
      </c>
      <c r="H501" s="42">
        <f t="shared" ref="H501" si="1129">(+B501/(E501)-1)</f>
        <v>5.4243692638213936E-3</v>
      </c>
      <c r="I501" s="93">
        <f t="shared" si="726"/>
        <v>5.3814621257746165E-3</v>
      </c>
      <c r="J501">
        <v>4207.8100000000004</v>
      </c>
      <c r="K501">
        <v>4205.59</v>
      </c>
      <c r="L501" s="93">
        <f t="shared" ref="L501" si="1130">+K501/J501-1</f>
        <v>-5.2759036173222196E-4</v>
      </c>
      <c r="M501" s="92">
        <f t="shared" ref="M501" si="1131">WEEKDAY(A501,2)</f>
        <v>4</v>
      </c>
    </row>
    <row r="502" spans="1:14" x14ac:dyDescent="0.25">
      <c r="A502" s="90">
        <v>43112</v>
      </c>
      <c r="B502">
        <v>52.3</v>
      </c>
      <c r="C502" s="93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3">
        <f t="shared" ref="G502" si="1134">+B502/D502-1</f>
        <v>1.139878125338778E-2</v>
      </c>
      <c r="H502" s="42">
        <f t="shared" ref="H502" si="1135">(+B502/(E502)-1)</f>
        <v>5.9933573990746947E-3</v>
      </c>
      <c r="I502" s="93">
        <f t="shared" si="726"/>
        <v>6.0400877159234589E-3</v>
      </c>
      <c r="J502">
        <v>4205.59</v>
      </c>
      <c r="K502" s="92">
        <v>4225</v>
      </c>
      <c r="L502" s="93">
        <f t="shared" ref="L502" si="1136">+K502/J502-1</f>
        <v>4.6152858457433332E-3</v>
      </c>
      <c r="M502" s="92">
        <f t="shared" ref="M502" si="1137">WEEKDAY(A502,2)</f>
        <v>5</v>
      </c>
    </row>
    <row r="503" spans="1:14" x14ac:dyDescent="0.25">
      <c r="A503" s="90">
        <v>43115</v>
      </c>
      <c r="B503">
        <v>52.35</v>
      </c>
      <c r="C503" s="93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3">
        <f t="shared" ref="G503" si="1140">+B503/D503-1</f>
        <v>6.9446858981567772E-3</v>
      </c>
      <c r="H503" s="42">
        <f t="shared" ref="H503" si="1141">(+B503/(E503)-1)</f>
        <v>-2.5689573987911496E-3</v>
      </c>
      <c r="I503" s="93">
        <f t="shared" si="726"/>
        <v>-2.3060357149662369E-3</v>
      </c>
      <c r="J503" s="92">
        <v>4225</v>
      </c>
      <c r="K503">
        <v>4225.24</v>
      </c>
      <c r="L503" s="93">
        <f t="shared" ref="L503" si="1142">+K503/J503-1</f>
        <v>5.680473372771111E-5</v>
      </c>
      <c r="M503" s="92">
        <f t="shared" ref="M503" si="1143">WEEKDAY(A503,2)</f>
        <v>1</v>
      </c>
    </row>
    <row r="504" spans="1:14" x14ac:dyDescent="0.25">
      <c r="A504" s="90">
        <v>43116</v>
      </c>
      <c r="B504">
        <v>53</v>
      </c>
      <c r="C504" s="93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3">
        <f t="shared" ref="G504" si="1146">+B504/D504-1</f>
        <v>2.1998166689889409E-3</v>
      </c>
      <c r="H504" s="42">
        <f t="shared" ref="H504" si="1147">(+B504/(E504)-1)</f>
        <v>2.9557944227200927E-3</v>
      </c>
      <c r="I504" s="93">
        <f t="shared" si="726"/>
        <v>3.3128253667771279E-3</v>
      </c>
      <c r="J504">
        <v>4225.24</v>
      </c>
      <c r="K504">
        <v>4258.47</v>
      </c>
      <c r="L504" s="93">
        <f t="shared" ref="L504" si="1148">+K504/J504-1</f>
        <v>7.8646420085013435E-3</v>
      </c>
      <c r="M504" s="92">
        <f t="shared" ref="M504" si="1149">WEEKDAY(A504,2)</f>
        <v>2</v>
      </c>
    </row>
    <row r="505" spans="1:14" x14ac:dyDescent="0.25">
      <c r="A505" s="90">
        <v>43117</v>
      </c>
      <c r="B505">
        <v>52.8</v>
      </c>
      <c r="C505" s="93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3">
        <f t="shared" ref="G505" si="1152">+B505/D505-1</f>
        <v>1.9619580480083609E-3</v>
      </c>
      <c r="H505" s="42">
        <f t="shared" ref="H505" si="1153">(+B505/(E505)-1)</f>
        <v>3.0657658666839449E-3</v>
      </c>
      <c r="I505" s="93">
        <f t="shared" si="726"/>
        <v>3.2872859938812837E-3</v>
      </c>
      <c r="J505">
        <v>4258.47</v>
      </c>
      <c r="K505">
        <v>4248.12</v>
      </c>
      <c r="L505" s="93">
        <f t="shared" ref="L505" si="1154">+K505/J505-1</f>
        <v>-2.4304503730213645E-3</v>
      </c>
      <c r="M505" s="92">
        <f t="shared" ref="M505" si="1155">WEEKDAY(A505,2)</f>
        <v>3</v>
      </c>
    </row>
    <row r="506" spans="1:14" x14ac:dyDescent="0.25">
      <c r="A506" s="90">
        <v>43118</v>
      </c>
      <c r="B506">
        <v>53</v>
      </c>
      <c r="C506" s="93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3">
        <f t="shared" ref="G506" si="1158">+B506/D506-1</f>
        <v>1.5940942185492801E-3</v>
      </c>
      <c r="H506" s="42">
        <f t="shared" ref="H506" si="1159">(+B506/(E506)-1)</f>
        <v>1.3335137044570011E-3</v>
      </c>
      <c r="I506" s="93">
        <f t="shared" si="726"/>
        <v>1.6063498062930393E-3</v>
      </c>
      <c r="J506">
        <v>4248.12</v>
      </c>
      <c r="K506">
        <v>4271.42</v>
      </c>
      <c r="L506" s="93">
        <f t="shared" ref="L506" si="1160">+K506/J506-1</f>
        <v>5.484779149364849E-3</v>
      </c>
      <c r="M506" s="92">
        <f t="shared" ref="M506" si="1161">WEEKDAY(A506,2)</f>
        <v>4</v>
      </c>
    </row>
    <row r="507" spans="1:14" x14ac:dyDescent="0.25">
      <c r="A507" s="90">
        <v>43119</v>
      </c>
      <c r="B507">
        <v>53.4</v>
      </c>
      <c r="C507" s="93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3">
        <f t="shared" ref="G507" si="1164">+B507/D507-1</f>
        <v>5.8735032612902138E-3</v>
      </c>
      <c r="H507" s="42">
        <f t="shared" ref="H507" si="1165">(+B507/(E507)-1)</f>
        <v>-6.3622103730709423E-4</v>
      </c>
      <c r="I507" s="93">
        <f t="shared" si="726"/>
        <v>-4.4923629829296541E-4</v>
      </c>
      <c r="J507">
        <v>4271.42</v>
      </c>
      <c r="K507">
        <v>4285.3999999999996</v>
      </c>
      <c r="L507" s="93">
        <f t="shared" ref="L507" si="1166">+K507/J507-1</f>
        <v>3.2729162667215483E-3</v>
      </c>
      <c r="M507" s="92">
        <f t="shared" ref="M507" si="1167">WEEKDAY(A507,2)</f>
        <v>5</v>
      </c>
      <c r="N507" t="s">
        <v>662</v>
      </c>
    </row>
    <row r="508" spans="1:14" x14ac:dyDescent="0.25">
      <c r="A508" s="90">
        <v>43122</v>
      </c>
      <c r="B508">
        <v>53.95</v>
      </c>
      <c r="C508" s="93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3">
        <f t="shared" ref="G508" si="1170">+B508/D508-1</f>
        <v>-2.0769659756251224E-3</v>
      </c>
      <c r="H508" s="42">
        <f t="shared" ref="H508" si="1171">(+B508/(E508)-1)</f>
        <v>6.9799740231468732E-5</v>
      </c>
      <c r="I508" s="93">
        <f t="shared" si="726"/>
        <v>2.9665887937113666E-4</v>
      </c>
      <c r="J508">
        <v>4285.3999999999996</v>
      </c>
      <c r="K508">
        <v>4336.6000000000004</v>
      </c>
      <c r="L508" s="93">
        <f t="shared" ref="L508" si="1172">+K508/J508-1</f>
        <v>1.1947542819807033E-2</v>
      </c>
      <c r="M508" s="92">
        <f t="shared" ref="M508" si="1173">WEEKDAY(A508,2)</f>
        <v>1</v>
      </c>
    </row>
    <row r="509" spans="1:14" x14ac:dyDescent="0.25">
      <c r="A509" s="90">
        <v>43123</v>
      </c>
      <c r="B509">
        <v>54.65</v>
      </c>
      <c r="C509" s="93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3">
        <f t="shared" ref="G509" si="1176">+B509/D509-1</f>
        <v>2.6378043240351534E-3</v>
      </c>
      <c r="H509" s="42">
        <f t="shared" ref="H509" si="1177">(+B509/(E509)-1)</f>
        <v>1.3227103737969426E-3</v>
      </c>
      <c r="I509" s="93">
        <f t="shared" si="726"/>
        <v>1.7413619283292991E-3</v>
      </c>
      <c r="J509">
        <v>4336.6000000000004</v>
      </c>
      <c r="K509">
        <v>4382.6099999999997</v>
      </c>
      <c r="L509" s="93">
        <f t="shared" ref="L509" si="1178">+K509/J509-1</f>
        <v>1.0609694230502953E-2</v>
      </c>
      <c r="M509" s="92">
        <f t="shared" ref="M509" si="1179">WEEKDAY(A509,2)</f>
        <v>2</v>
      </c>
    </row>
    <row r="510" spans="1:14" x14ac:dyDescent="0.25">
      <c r="A510" s="90">
        <v>43124</v>
      </c>
    </row>
    <row r="511" spans="1:14" x14ac:dyDescent="0.25">
      <c r="A511" s="90">
        <v>43125</v>
      </c>
    </row>
    <row r="512" spans="1:14" x14ac:dyDescent="0.25">
      <c r="A512" s="90">
        <v>43126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18"/>
  <sheetViews>
    <sheetView zoomScale="115" zoomScaleNormal="115" workbookViewId="0">
      <pane xSplit="1" ySplit="2" topLeftCell="B502" activePane="bottomRight" state="frozen"/>
      <selection pane="topRight" activeCell="B1" sqref="B1"/>
      <selection pane="bottomLeft" activeCell="A3" sqref="A3"/>
      <selection pane="bottomRight" activeCell="C513" sqref="C513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ht="13.5" x14ac:dyDescent="0.15">
      <c r="J1" t="s">
        <v>219</v>
      </c>
      <c r="Q1" t="s">
        <v>34</v>
      </c>
    </row>
    <row r="2" spans="1:19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ht="13.5" x14ac:dyDescent="0.1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ht="13.5" x14ac:dyDescent="0.1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ht="13.5" x14ac:dyDescent="0.1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ht="13.5" x14ac:dyDescent="0.1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ht="13.5" x14ac:dyDescent="0.1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ht="13.5" x14ac:dyDescent="0.1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ht="13.5" x14ac:dyDescent="0.1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ht="13.5" x14ac:dyDescent="0.1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ht="13.5" x14ac:dyDescent="0.1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ht="13.5" x14ac:dyDescent="0.1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ht="13.5" x14ac:dyDescent="0.1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ht="13.5" x14ac:dyDescent="0.1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ht="13.5" x14ac:dyDescent="0.1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ht="13.5" x14ac:dyDescent="0.1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ht="13.5" x14ac:dyDescent="0.1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ht="13.5" x14ac:dyDescent="0.1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ht="13.5" x14ac:dyDescent="0.1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ht="13.5" x14ac:dyDescent="0.1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ht="13.5" x14ac:dyDescent="0.1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ht="13.5" x14ac:dyDescent="0.1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ht="13.5" x14ac:dyDescent="0.1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ht="13.5" x14ac:dyDescent="0.1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ht="13.5" x14ac:dyDescent="0.1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ht="13.5" x14ac:dyDescent="0.1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ht="13.5" x14ac:dyDescent="0.1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ht="13.5" x14ac:dyDescent="0.1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ht="13.5" x14ac:dyDescent="0.1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ht="13.5" x14ac:dyDescent="0.1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ht="13.5" x14ac:dyDescent="0.1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ht="13.5" x14ac:dyDescent="0.1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ht="13.5" x14ac:dyDescent="0.1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ht="13.5" x14ac:dyDescent="0.1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ht="13.5" x14ac:dyDescent="0.1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ht="13.5" x14ac:dyDescent="0.1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ht="13.5" x14ac:dyDescent="0.1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ht="13.5" x14ac:dyDescent="0.1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ht="13.5" x14ac:dyDescent="0.1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ht="13.5" x14ac:dyDescent="0.1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ht="13.5" x14ac:dyDescent="0.1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ht="13.5" x14ac:dyDescent="0.1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ht="13.5" x14ac:dyDescent="0.1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ht="13.5" x14ac:dyDescent="0.1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ht="13.5" x14ac:dyDescent="0.1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ht="13.5" x14ac:dyDescent="0.1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ht="13.5" x14ac:dyDescent="0.1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ht="13.5" x14ac:dyDescent="0.1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ht="13.5" x14ac:dyDescent="0.1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ht="13.5" x14ac:dyDescent="0.1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ht="13.5" x14ac:dyDescent="0.1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ht="13.5" x14ac:dyDescent="0.1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ht="13.5" x14ac:dyDescent="0.1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ht="13.5" x14ac:dyDescent="0.1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ht="13.5" x14ac:dyDescent="0.1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ht="13.5" x14ac:dyDescent="0.1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ht="13.5" x14ac:dyDescent="0.1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ht="13.5" x14ac:dyDescent="0.1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ht="13.5" x14ac:dyDescent="0.1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ht="13.5" x14ac:dyDescent="0.1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ht="13.5" x14ac:dyDescent="0.1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ht="13.5" x14ac:dyDescent="0.1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ht="13.5" x14ac:dyDescent="0.1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ht="13.5" x14ac:dyDescent="0.1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ht="13.5" x14ac:dyDescent="0.1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ht="13.5" x14ac:dyDescent="0.1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ht="13.5" x14ac:dyDescent="0.1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ht="13.5" x14ac:dyDescent="0.1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ht="13.5" x14ac:dyDescent="0.1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ht="13.5" x14ac:dyDescent="0.1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ht="13.5" x14ac:dyDescent="0.1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ht="13.5" x14ac:dyDescent="0.1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ht="13.5" x14ac:dyDescent="0.1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ht="13.5" x14ac:dyDescent="0.1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ht="13.5" x14ac:dyDescent="0.1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ht="13.5" x14ac:dyDescent="0.1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ht="13.5" x14ac:dyDescent="0.1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ht="13.5" x14ac:dyDescent="0.1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ht="13.5" x14ac:dyDescent="0.1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ht="13.5" x14ac:dyDescent="0.1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ht="13.5" x14ac:dyDescent="0.1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ht="13.5" x14ac:dyDescent="0.1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ht="13.5" x14ac:dyDescent="0.1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ht="13.5" x14ac:dyDescent="0.1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ht="13.5" x14ac:dyDescent="0.1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ht="13.5" x14ac:dyDescent="0.1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ht="13.5" x14ac:dyDescent="0.1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ht="13.5" x14ac:dyDescent="0.1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ht="13.5" x14ac:dyDescent="0.1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ht="13.5" x14ac:dyDescent="0.1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ht="13.5" x14ac:dyDescent="0.1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ht="13.5" x14ac:dyDescent="0.1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ht="13.5" x14ac:dyDescent="0.1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ht="13.5" x14ac:dyDescent="0.1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ht="13.5" x14ac:dyDescent="0.1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ht="13.5" x14ac:dyDescent="0.1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ht="13.5" x14ac:dyDescent="0.1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ht="13.5" x14ac:dyDescent="0.1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ht="13.5" x14ac:dyDescent="0.1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ht="13.5" x14ac:dyDescent="0.1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ht="13.5" x14ac:dyDescent="0.1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ht="13.5" x14ac:dyDescent="0.1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ht="13.5" x14ac:dyDescent="0.1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ht="13.5" x14ac:dyDescent="0.1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ht="13.5" x14ac:dyDescent="0.1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ht="13.5" x14ac:dyDescent="0.1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ht="13.5" x14ac:dyDescent="0.1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ht="13.5" x14ac:dyDescent="0.1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ht="13.5" x14ac:dyDescent="0.1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ht="13.5" x14ac:dyDescent="0.1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ht="13.5" x14ac:dyDescent="0.1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ht="13.5" x14ac:dyDescent="0.1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ht="13.5" x14ac:dyDescent="0.1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ht="13.5" x14ac:dyDescent="0.1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ht="13.5" x14ac:dyDescent="0.1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ht="13.5" x14ac:dyDescent="0.1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ht="13.5" x14ac:dyDescent="0.1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ht="13.5" x14ac:dyDescent="0.1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ht="13.5" x14ac:dyDescent="0.1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ht="13.5" x14ac:dyDescent="0.1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ht="13.5" x14ac:dyDescent="0.1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ht="13.5" x14ac:dyDescent="0.1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ht="13.5" x14ac:dyDescent="0.1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ht="13.5" x14ac:dyDescent="0.1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ht="13.5" x14ac:dyDescent="0.1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ht="13.5" x14ac:dyDescent="0.1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ht="13.5" x14ac:dyDescent="0.1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ht="13.5" x14ac:dyDescent="0.1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ht="13.5" x14ac:dyDescent="0.1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ht="13.5" x14ac:dyDescent="0.1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ht="13.5" x14ac:dyDescent="0.1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ht="13.5" x14ac:dyDescent="0.1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ht="13.5" x14ac:dyDescent="0.1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ht="13.5" x14ac:dyDescent="0.1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ht="13.5" x14ac:dyDescent="0.1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ht="13.5" x14ac:dyDescent="0.1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ht="13.5" x14ac:dyDescent="0.1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ht="13.5" x14ac:dyDescent="0.1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ht="13.5" x14ac:dyDescent="0.1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ht="13.5" x14ac:dyDescent="0.1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ht="13.5" x14ac:dyDescent="0.1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ht="13.5" x14ac:dyDescent="0.1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ht="13.5" x14ac:dyDescent="0.1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ht="13.5" x14ac:dyDescent="0.1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ht="13.5" x14ac:dyDescent="0.1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ht="13.5" x14ac:dyDescent="0.1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ht="13.5" x14ac:dyDescent="0.1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ht="13.5" x14ac:dyDescent="0.1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ht="13.5" x14ac:dyDescent="0.1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ht="13.5" x14ac:dyDescent="0.1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ht="13.5" x14ac:dyDescent="0.1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ht="13.5" x14ac:dyDescent="0.1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ht="13.5" x14ac:dyDescent="0.1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ht="13.5" x14ac:dyDescent="0.1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ht="13.5" x14ac:dyDescent="0.1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ht="13.5" x14ac:dyDescent="0.1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ht="13.5" x14ac:dyDescent="0.1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ht="13.5" x14ac:dyDescent="0.1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ht="13.5" x14ac:dyDescent="0.1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ht="13.5" x14ac:dyDescent="0.1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ht="13.5" x14ac:dyDescent="0.1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ht="13.5" x14ac:dyDescent="0.1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ht="13.5" x14ac:dyDescent="0.1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ht="13.5" x14ac:dyDescent="0.1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ht="13.5" x14ac:dyDescent="0.1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ht="13.5" x14ac:dyDescent="0.1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7" x14ac:dyDescent="0.1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ht="13.5" x14ac:dyDescent="0.1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4" x14ac:dyDescent="0.1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ht="13.5" x14ac:dyDescent="0.1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ht="13.5" x14ac:dyDescent="0.1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ht="13.5" x14ac:dyDescent="0.1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ht="13.5" x14ac:dyDescent="0.1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ht="13.5" x14ac:dyDescent="0.1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ht="13.5" x14ac:dyDescent="0.1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ht="13.5" x14ac:dyDescent="0.1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ht="13.5" x14ac:dyDescent="0.1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7" x14ac:dyDescent="0.1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ht="13.5" x14ac:dyDescent="0.1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ht="13.5" x14ac:dyDescent="0.1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ht="13.5" x14ac:dyDescent="0.1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ht="13.5" x14ac:dyDescent="0.1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ht="13.5" x14ac:dyDescent="0.1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ht="13.5" x14ac:dyDescent="0.1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ht="13.5" x14ac:dyDescent="0.1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ht="13.5" x14ac:dyDescent="0.1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7" x14ac:dyDescent="0.1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ht="13.5" x14ac:dyDescent="0.1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7" x14ac:dyDescent="0.1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ht="13.5" x14ac:dyDescent="0.1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ht="13.5" x14ac:dyDescent="0.1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4" x14ac:dyDescent="0.1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ht="13.5" x14ac:dyDescent="0.1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ht="13.5" x14ac:dyDescent="0.1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ht="13.5" x14ac:dyDescent="0.1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ht="13.5" x14ac:dyDescent="0.1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ht="13.5" x14ac:dyDescent="0.1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ht="13.5" x14ac:dyDescent="0.1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ht="13.5" x14ac:dyDescent="0.1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ht="13.5" x14ac:dyDescent="0.1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ht="13.5" x14ac:dyDescent="0.1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ht="13.5" x14ac:dyDescent="0.1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ht="13.5" x14ac:dyDescent="0.1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ht="13.5" x14ac:dyDescent="0.1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ht="13.5" x14ac:dyDescent="0.1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ht="13.5" x14ac:dyDescent="0.1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1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ht="13.5" x14ac:dyDescent="0.1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ht="13.5" x14ac:dyDescent="0.1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ht="13.5" x14ac:dyDescent="0.1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ht="13.5" x14ac:dyDescent="0.1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ht="13.5" x14ac:dyDescent="0.1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ht="13.5" x14ac:dyDescent="0.1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ht="13.5" x14ac:dyDescent="0.1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ht="13.5" x14ac:dyDescent="0.1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ht="13.5" x14ac:dyDescent="0.1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ht="13.5" x14ac:dyDescent="0.1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ht="13.5" x14ac:dyDescent="0.1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ht="13.5" x14ac:dyDescent="0.1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ht="13.5" x14ac:dyDescent="0.1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ht="13.5" x14ac:dyDescent="0.1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ht="13.5" x14ac:dyDescent="0.1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ht="13.5" x14ac:dyDescent="0.1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ht="13.5" x14ac:dyDescent="0.1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ht="13.5" x14ac:dyDescent="0.1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ht="13.5" x14ac:dyDescent="0.1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ht="13.5" x14ac:dyDescent="0.1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ht="13.5" x14ac:dyDescent="0.1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ht="13.5" x14ac:dyDescent="0.1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ht="13.5" x14ac:dyDescent="0.1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ht="13.5" x14ac:dyDescent="0.1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ht="13.5" x14ac:dyDescent="0.1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ht="13.5" x14ac:dyDescent="0.1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ht="13.5" x14ac:dyDescent="0.1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ht="13.5" x14ac:dyDescent="0.1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ht="13.5" x14ac:dyDescent="0.1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ht="13.5" x14ac:dyDescent="0.1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ht="13.5" x14ac:dyDescent="0.1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ht="13.5" x14ac:dyDescent="0.1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ht="13.5" x14ac:dyDescent="0.1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ht="13.5" x14ac:dyDescent="0.1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ht="13.5" x14ac:dyDescent="0.1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ht="13.5" x14ac:dyDescent="0.1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ht="13.5" x14ac:dyDescent="0.1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ht="13.5" x14ac:dyDescent="0.1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ht="13.5" x14ac:dyDescent="0.1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ht="13.5" x14ac:dyDescent="0.1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ht="13.5" x14ac:dyDescent="0.1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ht="13.5" x14ac:dyDescent="0.1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ht="13.5" x14ac:dyDescent="0.1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ht="13.5" x14ac:dyDescent="0.1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ht="13.5" x14ac:dyDescent="0.1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7" x14ac:dyDescent="0.1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ht="13.5" x14ac:dyDescent="0.1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ht="13.5" x14ac:dyDescent="0.1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ht="13.5" x14ac:dyDescent="0.1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ht="13.5" x14ac:dyDescent="0.1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ht="13.5" x14ac:dyDescent="0.1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ht="13.5" x14ac:dyDescent="0.1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ht="13.5" x14ac:dyDescent="0.1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ht="13.5" x14ac:dyDescent="0.1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ht="13.5" x14ac:dyDescent="0.1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ht="13.5" x14ac:dyDescent="0.1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ht="13.5" x14ac:dyDescent="0.1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ht="13.5" x14ac:dyDescent="0.1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ht="13.5" x14ac:dyDescent="0.1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ht="13.5" x14ac:dyDescent="0.1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ht="13.5" x14ac:dyDescent="0.1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ht="13.5" x14ac:dyDescent="0.1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ht="13.5" x14ac:dyDescent="0.1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ht="13.5" x14ac:dyDescent="0.1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ht="13.5" x14ac:dyDescent="0.1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ht="13.5" x14ac:dyDescent="0.1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ht="13.5" x14ac:dyDescent="0.1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ht="13.5" x14ac:dyDescent="0.1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ht="13.5" x14ac:dyDescent="0.1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ht="13.5" x14ac:dyDescent="0.1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ht="13.5" x14ac:dyDescent="0.1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ht="13.5" x14ac:dyDescent="0.1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ht="13.5" x14ac:dyDescent="0.1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ht="13.5" x14ac:dyDescent="0.1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ht="13.5" x14ac:dyDescent="0.1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ht="13.5" x14ac:dyDescent="0.1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ht="13.5" x14ac:dyDescent="0.1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ht="13.5" x14ac:dyDescent="0.1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ht="13.5" x14ac:dyDescent="0.1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ht="13.5" x14ac:dyDescent="0.1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ht="13.5" x14ac:dyDescent="0.1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ht="13.5" x14ac:dyDescent="0.1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ht="13.5" x14ac:dyDescent="0.1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ht="13.5" x14ac:dyDescent="0.1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ht="13.5" x14ac:dyDescent="0.1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ht="13.5" x14ac:dyDescent="0.1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ht="13.5" x14ac:dyDescent="0.1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ht="13.5" x14ac:dyDescent="0.1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ht="13.5" x14ac:dyDescent="0.1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7" x14ac:dyDescent="0.1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ht="13.5" x14ac:dyDescent="0.1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2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 t="shared" ref="G496:G501" si="756"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7">+K496/J496-1</f>
        <v>0</v>
      </c>
      <c r="M496" s="92">
        <f t="shared" ref="M496" si="758">WEEKDAY(A496,2)</f>
        <v>2</v>
      </c>
    </row>
    <row r="497" spans="1:13" x14ac:dyDescent="0.25">
      <c r="A497" s="90">
        <v>43096</v>
      </c>
      <c r="B497">
        <v>45.69</v>
      </c>
      <c r="C497" s="93">
        <f t="shared" ref="C497" si="759">B497/B496-1</f>
        <v>-6.3070900391474227E-3</v>
      </c>
      <c r="D497" s="38">
        <f t="shared" ref="D497" si="760">+(F496-O497)*(1+L497)</f>
        <v>45.710094909396261</v>
      </c>
      <c r="E497" s="92"/>
      <c r="F497">
        <v>45.7</v>
      </c>
      <c r="G497" s="42">
        <f t="shared" si="756"/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1">+K497/J497-1</f>
        <v>4.3980979199531589E-4</v>
      </c>
      <c r="M497" s="92">
        <f t="shared" ref="M497" si="762">WEEKDAY(A497,2)</f>
        <v>3</v>
      </c>
    </row>
    <row r="498" spans="1:13" x14ac:dyDescent="0.25">
      <c r="A498" s="90">
        <v>43097</v>
      </c>
      <c r="B498">
        <v>46.07</v>
      </c>
      <c r="C498" s="93">
        <f t="shared" ref="C498" si="763">B498/B497-1</f>
        <v>8.3169183628803989E-3</v>
      </c>
      <c r="D498" s="38">
        <f t="shared" ref="D498" si="764">+(F497-O498)*(1+L498)</f>
        <v>46.116166116659805</v>
      </c>
      <c r="E498" s="92"/>
      <c r="F498">
        <v>46.11</v>
      </c>
      <c r="G498" s="42">
        <f t="shared" si="756"/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5">+K498/J498-1</f>
        <v>9.1064795768009965E-3</v>
      </c>
      <c r="M498" s="92">
        <f t="shared" ref="M498" si="766">WEEKDAY(A498,2)</f>
        <v>4</v>
      </c>
    </row>
    <row r="499" spans="1:13" x14ac:dyDescent="0.25">
      <c r="A499" s="90">
        <v>43098</v>
      </c>
      <c r="B499">
        <v>46.17</v>
      </c>
      <c r="C499" s="93">
        <f t="shared" ref="C499" si="767">B499/B498-1</f>
        <v>2.1706099413936197E-3</v>
      </c>
      <c r="D499" s="38">
        <f t="shared" ref="D499" si="768">+(F498-O499)*(1+L499)</f>
        <v>46.181596066434579</v>
      </c>
      <c r="E499" s="92"/>
      <c r="F499">
        <v>46.18</v>
      </c>
      <c r="G499" s="42">
        <f t="shared" si="756"/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9">+K499/J499-1</f>
        <v>1.5527231931160568E-3</v>
      </c>
      <c r="M499" s="92">
        <f t="shared" ref="M499" si="770">WEEKDAY(A499,2)</f>
        <v>5</v>
      </c>
    </row>
    <row r="500" spans="1:13" x14ac:dyDescent="0.25">
      <c r="A500" s="90">
        <v>43102</v>
      </c>
      <c r="B500">
        <v>47.77</v>
      </c>
      <c r="C500" s="93">
        <f t="shared" ref="C500" si="771">B500/B499-1</f>
        <v>3.4654537578514111E-2</v>
      </c>
      <c r="D500" s="38">
        <f t="shared" ref="D500" si="772">+(F499-O500)*(1+L500)</f>
        <v>47.546233271070484</v>
      </c>
      <c r="E500" s="92"/>
      <c r="F500">
        <v>47.54</v>
      </c>
      <c r="G500" s="42">
        <f t="shared" si="756"/>
        <v>4.7062977135072792E-3</v>
      </c>
      <c r="H500" s="92"/>
      <c r="I500" s="93">
        <f t="shared" si="316"/>
        <v>4.8380311316786884E-3</v>
      </c>
      <c r="J500">
        <v>20782.86</v>
      </c>
      <c r="K500">
        <v>21397.72</v>
      </c>
      <c r="L500" s="93">
        <f t="shared" ref="L500" si="773">+K500/J500-1</f>
        <v>2.9584956064757195E-2</v>
      </c>
      <c r="M500" s="92">
        <f t="shared" ref="M500" si="774">WEEKDAY(A500,2)</f>
        <v>2</v>
      </c>
    </row>
    <row r="501" spans="1:13" x14ac:dyDescent="0.25">
      <c r="A501" s="90">
        <v>43103</v>
      </c>
      <c r="B501">
        <v>48.18</v>
      </c>
      <c r="C501" s="93">
        <f t="shared" ref="C501" si="775">B501/B500-1</f>
        <v>8.582792547624063E-3</v>
      </c>
      <c r="D501" s="38">
        <f t="shared" ref="D501" si="776">+(F500-O501)*(1+L501)</f>
        <v>47.670904451502302</v>
      </c>
      <c r="E501" s="92"/>
      <c r="F501">
        <v>47.67</v>
      </c>
      <c r="G501" s="42">
        <f t="shared" si="756"/>
        <v>1.0679376746787428E-2</v>
      </c>
      <c r="H501" s="92"/>
      <c r="I501" s="93">
        <f t="shared" si="316"/>
        <v>1.0698552548772833E-2</v>
      </c>
      <c r="J501">
        <v>21397.72</v>
      </c>
      <c r="K501">
        <v>21456.639999999999</v>
      </c>
      <c r="L501" s="93">
        <f t="shared" ref="L501" si="777">+K501/J501-1</f>
        <v>2.7535643984497593E-3</v>
      </c>
      <c r="M501" s="92">
        <f t="shared" ref="M501" si="778">WEEKDAY(A501,2)</f>
        <v>3</v>
      </c>
    </row>
    <row r="502" spans="1:13" x14ac:dyDescent="0.25">
      <c r="A502" s="90">
        <v>43104</v>
      </c>
      <c r="B502">
        <v>48.34</v>
      </c>
      <c r="C502" s="93">
        <f t="shared" ref="C502" si="779">B502/B501-1</f>
        <v>3.3208800332089616E-3</v>
      </c>
      <c r="D502" s="38">
        <f t="shared" ref="D502" si="780">+(F501-O502)*(1+L502)</f>
        <v>48.101763211761025</v>
      </c>
      <c r="E502" s="92"/>
      <c r="F502">
        <v>48.1</v>
      </c>
      <c r="G502" s="42">
        <f t="shared" ref="G502" si="781">+B502/D502-1</f>
        <v>4.9527662258486149E-3</v>
      </c>
      <c r="H502" s="92"/>
      <c r="I502" s="93">
        <f t="shared" si="316"/>
        <v>4.9896049896049899E-3</v>
      </c>
      <c r="J502">
        <v>21456.639999999999</v>
      </c>
      <c r="K502">
        <v>21650.98</v>
      </c>
      <c r="L502" s="93">
        <f t="shared" ref="L502" si="782">+K502/J502-1</f>
        <v>9.0573360973573713E-3</v>
      </c>
      <c r="M502" s="92">
        <f t="shared" ref="M502" si="783">WEEKDAY(A502,2)</f>
        <v>4</v>
      </c>
    </row>
    <row r="503" spans="1:13" x14ac:dyDescent="0.25">
      <c r="A503" s="90">
        <v>43105</v>
      </c>
      <c r="B503">
        <v>48.54</v>
      </c>
      <c r="C503" s="93">
        <f t="shared" ref="C503" si="784">B503/B502-1</f>
        <v>4.1373603640875167E-3</v>
      </c>
      <c r="D503" s="38">
        <f t="shared" ref="D503" si="785">+(F502-O503)*(1+L503)</f>
        <v>48.255334862440407</v>
      </c>
      <c r="E503" s="92"/>
      <c r="F503">
        <v>48.26</v>
      </c>
      <c r="G503" s="42">
        <f t="shared" ref="G503" si="786">+B503/D503-1</f>
        <v>5.8991433459341103E-3</v>
      </c>
      <c r="H503" s="92"/>
      <c r="I503" s="93">
        <f t="shared" si="316"/>
        <v>5.8019063406549165E-3</v>
      </c>
      <c r="J503">
        <v>21650.98</v>
      </c>
      <c r="K503">
        <v>21720.9</v>
      </c>
      <c r="L503" s="93">
        <f t="shared" ref="L503" si="787">+K503/J503-1</f>
        <v>3.2294150195510962E-3</v>
      </c>
      <c r="M503" s="92">
        <f t="shared" ref="M503" si="788">WEEKDAY(A503,2)</f>
        <v>5</v>
      </c>
    </row>
    <row r="504" spans="1:13" x14ac:dyDescent="0.25">
      <c r="A504" s="90">
        <v>43108</v>
      </c>
      <c r="B504">
        <v>48.71</v>
      </c>
      <c r="C504" s="93">
        <f t="shared" ref="C504" si="789">B504/B503-1</f>
        <v>3.5022661722290405E-3</v>
      </c>
      <c r="D504" s="38">
        <f t="shared" ref="D504" si="790">+(F503-O504)*(1+L504)</f>
        <v>48.571832889060765</v>
      </c>
      <c r="E504" s="92"/>
      <c r="F504">
        <v>48.57</v>
      </c>
      <c r="G504" s="42">
        <f t="shared" ref="G504" si="791">+B504/D504-1</f>
        <v>2.8445933110001764E-3</v>
      </c>
      <c r="H504" s="92"/>
      <c r="I504" s="93">
        <f t="shared" si="316"/>
        <v>2.8824377187564032E-3</v>
      </c>
      <c r="J504">
        <v>21720.9</v>
      </c>
      <c r="K504">
        <v>21861.25</v>
      </c>
      <c r="L504" s="93">
        <f t="shared" ref="L504" si="792">+K504/J504-1</f>
        <v>6.4615186295227112E-3</v>
      </c>
      <c r="M504" s="92">
        <f t="shared" ref="M504" si="793">WEEKDAY(A504,2)</f>
        <v>1</v>
      </c>
    </row>
    <row r="505" spans="1:13" x14ac:dyDescent="0.25">
      <c r="A505" s="90">
        <v>43109</v>
      </c>
      <c r="B505">
        <v>48.57</v>
      </c>
      <c r="C505" s="93">
        <f t="shared" ref="C505" si="794">B505/B504-1</f>
        <v>-2.8741531513036822E-3</v>
      </c>
      <c r="D505" s="38">
        <f t="shared" ref="D505" si="795">+(F504-O505)*(1+L505)</f>
        <v>48.628853876150728</v>
      </c>
      <c r="E505" s="92"/>
      <c r="F505">
        <v>48.62</v>
      </c>
      <c r="G505" s="42">
        <f t="shared" ref="G505" si="796">+B505/D505-1</f>
        <v>-1.2102665693215497E-3</v>
      </c>
      <c r="H505" s="92"/>
      <c r="I505" s="93">
        <f t="shared" si="316"/>
        <v>-1.0283833813244936E-3</v>
      </c>
      <c r="J505">
        <v>21861.25</v>
      </c>
      <c r="K505">
        <v>21887.74</v>
      </c>
      <c r="L505" s="93">
        <f t="shared" ref="L505" si="797">+K505/J505-1</f>
        <v>1.2117330893706146E-3</v>
      </c>
      <c r="M505" s="92">
        <f t="shared" ref="M505" si="798">WEEKDAY(A505,2)</f>
        <v>2</v>
      </c>
    </row>
    <row r="506" spans="1:13" x14ac:dyDescent="0.25">
      <c r="A506" s="90">
        <v>43110</v>
      </c>
      <c r="B506">
        <v>48.62</v>
      </c>
      <c r="C506" s="93">
        <f t="shared" ref="C506" si="799">B506/B505-1</f>
        <v>1.0294420424130646E-3</v>
      </c>
      <c r="D506" s="38">
        <f t="shared" ref="D506" si="800">+(F505-O506)*(1+L506)</f>
        <v>48.785422807471214</v>
      </c>
      <c r="E506" s="92"/>
      <c r="F506">
        <v>48.79</v>
      </c>
      <c r="G506" s="42">
        <f t="shared" ref="G506" si="801">+B506/D506-1</f>
        <v>-3.3908245117408864E-3</v>
      </c>
      <c r="H506" s="92"/>
      <c r="I506" s="93">
        <f t="shared" si="316"/>
        <v>-3.4843205574913716E-3</v>
      </c>
      <c r="J506">
        <v>21887.74</v>
      </c>
      <c r="K506">
        <v>21962.21</v>
      </c>
      <c r="L506" s="93">
        <f t="shared" ref="L506" si="802">+K506/J506-1</f>
        <v>3.4023613219089643E-3</v>
      </c>
      <c r="M506" s="92">
        <f t="shared" ref="M506" si="803">WEEKDAY(A506,2)</f>
        <v>3</v>
      </c>
    </row>
    <row r="507" spans="1:13" x14ac:dyDescent="0.25">
      <c r="A507" s="90">
        <v>43111</v>
      </c>
      <c r="B507">
        <v>48.96</v>
      </c>
      <c r="C507" s="93">
        <f t="shared" ref="C507" si="804">B507/B506-1</f>
        <v>6.9930069930070893E-3</v>
      </c>
      <c r="D507" s="38">
        <f t="shared" ref="D507" si="805">+(F506-O507)*(1+L507)</f>
        <v>48.64762129129992</v>
      </c>
      <c r="E507" s="92"/>
      <c r="F507">
        <v>48.65</v>
      </c>
      <c r="G507" s="42">
        <f t="shared" ref="G507" si="806">+B507/D507-1</f>
        <v>6.4212535044534391E-3</v>
      </c>
      <c r="H507" s="92"/>
      <c r="I507" s="93">
        <f t="shared" si="316"/>
        <v>6.3720452209661271E-3</v>
      </c>
      <c r="J507">
        <v>21962.21</v>
      </c>
      <c r="K507">
        <v>21898.12</v>
      </c>
      <c r="L507" s="93">
        <f t="shared" ref="L507" si="807">+K507/J507-1</f>
        <v>-2.9181944804279603E-3</v>
      </c>
      <c r="M507" s="92">
        <f t="shared" ref="M507" si="808">WEEKDAY(A507,2)</f>
        <v>4</v>
      </c>
    </row>
    <row r="508" spans="1:13" x14ac:dyDescent="0.25">
      <c r="A508" s="90">
        <v>43112</v>
      </c>
      <c r="B508">
        <v>49.79</v>
      </c>
      <c r="C508" s="93">
        <f t="shared" ref="C508" si="809">B508/B507-1</f>
        <v>1.6952614379085018E-2</v>
      </c>
      <c r="D508" s="38">
        <f t="shared" ref="D508" si="810">+(F507-O508)*(1+L508)</f>
        <v>49.311763452753027</v>
      </c>
      <c r="E508" s="92"/>
      <c r="F508">
        <v>49.31</v>
      </c>
      <c r="G508" s="42">
        <f t="shared" ref="G508" si="811">+B508/D508-1</f>
        <v>9.698224394371513E-3</v>
      </c>
      <c r="H508" s="92"/>
      <c r="I508" s="93">
        <f t="shared" si="316"/>
        <v>9.7343338065301044E-3</v>
      </c>
      <c r="J508">
        <v>21898.12</v>
      </c>
      <c r="K508">
        <v>22195.99</v>
      </c>
      <c r="L508" s="93">
        <f t="shared" ref="L508" si="812">+K508/J508-1</f>
        <v>1.3602537569435302E-2</v>
      </c>
      <c r="M508" s="92">
        <f t="shared" ref="M508" si="813">WEEKDAY(A508,2)</f>
        <v>5</v>
      </c>
    </row>
    <row r="509" spans="1:13" x14ac:dyDescent="0.25">
      <c r="A509" s="90">
        <v>43115</v>
      </c>
      <c r="B509">
        <v>49.79</v>
      </c>
      <c r="C509" s="93">
        <f t="shared" ref="C509" si="814">B509/B508-1</f>
        <v>0</v>
      </c>
      <c r="D509" s="38">
        <f t="shared" ref="D509" si="815">+(F508-O509)*(1+L509)</f>
        <v>49.002023410534967</v>
      </c>
      <c r="E509" s="92"/>
      <c r="F509">
        <v>49</v>
      </c>
      <c r="G509" s="42">
        <f t="shared" ref="G509" si="816">+B509/D509-1</f>
        <v>1.6080490857763641E-2</v>
      </c>
      <c r="H509" s="92"/>
      <c r="I509" s="93">
        <f t="shared" si="316"/>
        <v>1.6122448979591919E-2</v>
      </c>
      <c r="J509">
        <v>22195.99</v>
      </c>
      <c r="K509">
        <v>22057.360000000001</v>
      </c>
      <c r="L509" s="93">
        <f t="shared" ref="L509" si="817">+K509/J509-1</f>
        <v>-6.2457227634361567E-3</v>
      </c>
      <c r="M509" s="92">
        <f t="shared" ref="M509" si="818">WEEKDAY(A509,2)</f>
        <v>1</v>
      </c>
    </row>
    <row r="510" spans="1:13" x14ac:dyDescent="0.25">
      <c r="A510" s="90">
        <v>43116</v>
      </c>
      <c r="B510">
        <v>49.8</v>
      </c>
      <c r="C510" s="93">
        <f t="shared" ref="C510" si="819">B510/B509-1</f>
        <v>2.0084354287996931E-4</v>
      </c>
      <c r="D510" s="38">
        <f t="shared" ref="D510" si="820">+(F509-O510)*(1+L510)</f>
        <v>50.184537950144531</v>
      </c>
      <c r="E510" s="92"/>
      <c r="F510">
        <v>50.18</v>
      </c>
      <c r="G510" s="42">
        <f t="shared" ref="G510" si="821">+B510/D510-1</f>
        <v>-7.6624786408624468E-3</v>
      </c>
      <c r="H510" s="92"/>
      <c r="I510" s="93">
        <f t="shared" si="316"/>
        <v>-7.5727381426863305E-3</v>
      </c>
      <c r="J510">
        <v>22057.360000000001</v>
      </c>
      <c r="K510">
        <v>22590.58</v>
      </c>
      <c r="L510" s="93">
        <f t="shared" ref="L510" si="822">+K510/J510-1</f>
        <v>2.4174243880500601E-2</v>
      </c>
      <c r="M510" s="92">
        <f t="shared" ref="M510" si="823">WEEKDAY(A510,2)</f>
        <v>2</v>
      </c>
    </row>
    <row r="511" spans="1:13" x14ac:dyDescent="0.25">
      <c r="A511" s="90">
        <v>43117</v>
      </c>
      <c r="B511">
        <v>50.72</v>
      </c>
      <c r="C511" s="93">
        <f t="shared" ref="C511" si="824">B511/B510-1</f>
        <v>1.8473895582329369E-2</v>
      </c>
      <c r="D511" s="38">
        <f t="shared" ref="D511" si="825">+(F510-O511)*(1+L511)</f>
        <v>50.329803112624816</v>
      </c>
      <c r="E511" s="92"/>
      <c r="F511">
        <v>50.33</v>
      </c>
      <c r="G511" s="42">
        <f t="shared" ref="G511" si="826">+B511/D511-1</f>
        <v>7.752799797408727E-3</v>
      </c>
      <c r="H511" s="92"/>
      <c r="I511" s="93">
        <f t="shared" si="316"/>
        <v>7.7488575402344662E-3</v>
      </c>
      <c r="J511">
        <v>22590.58</v>
      </c>
      <c r="K511">
        <v>22658.02</v>
      </c>
      <c r="L511" s="93">
        <f t="shared" ref="L511" si="827">+K511/J511-1</f>
        <v>2.9853151180712079E-3</v>
      </c>
      <c r="M511" s="92">
        <f t="shared" ref="M511" si="828">WEEKDAY(A511,2)</f>
        <v>3</v>
      </c>
    </row>
    <row r="512" spans="1:13" x14ac:dyDescent="0.25">
      <c r="A512" s="90">
        <v>43118</v>
      </c>
      <c r="B512">
        <v>51.07</v>
      </c>
      <c r="C512" s="93">
        <f t="shared" ref="C512" si="829">B512/B511-1</f>
        <v>6.900630914826511E-3</v>
      </c>
      <c r="D512" s="38">
        <f t="shared" ref="D512" si="830">+(F511-O512)*(1+L512)</f>
        <v>50.935678744215068</v>
      </c>
      <c r="E512" s="92"/>
      <c r="F512">
        <v>50.93</v>
      </c>
      <c r="G512" s="42">
        <f t="shared" ref="G512" si="831">+B512/D512-1</f>
        <v>2.6370759965614887E-3</v>
      </c>
      <c r="H512" s="92"/>
      <c r="I512" s="93">
        <f t="shared" si="316"/>
        <v>2.7488709994110128E-3</v>
      </c>
      <c r="J512">
        <v>22658.02</v>
      </c>
      <c r="K512">
        <v>22930.69</v>
      </c>
      <c r="L512" s="93">
        <f t="shared" ref="L512" si="832">+K512/J512-1</f>
        <v>1.2034149497617053E-2</v>
      </c>
      <c r="M512" s="92">
        <f t="shared" ref="M512" si="833">WEEKDAY(A512,2)</f>
        <v>4</v>
      </c>
    </row>
    <row r="513" spans="1:14" ht="42" x14ac:dyDescent="0.25">
      <c r="A513" s="90">
        <v>43119</v>
      </c>
      <c r="B513">
        <v>51.92</v>
      </c>
      <c r="C513" s="93">
        <f t="shared" ref="C513" si="834">B513/B512-1</f>
        <v>1.664382220481686E-2</v>
      </c>
      <c r="D513" s="38">
        <f t="shared" ref="D513" si="835">+(F512-O513)*(1+L513)</f>
        <v>51.362081293672375</v>
      </c>
      <c r="E513" s="92"/>
      <c r="F513">
        <v>51.36</v>
      </c>
      <c r="G513" s="42">
        <f t="shared" ref="G513" si="836">+B513/D513-1</f>
        <v>1.0862462974146725E-2</v>
      </c>
      <c r="H513" s="92"/>
      <c r="I513" s="93">
        <f t="shared" si="316"/>
        <v>1.0903426791277315E-2</v>
      </c>
      <c r="J513">
        <v>22930.69</v>
      </c>
      <c r="K513">
        <v>23125.23</v>
      </c>
      <c r="L513" s="93">
        <f t="shared" ref="L513" si="837">+K513/J513-1</f>
        <v>8.4838266968854104E-3</v>
      </c>
      <c r="M513" s="92">
        <f t="shared" ref="M513" si="838">WEEKDAY(A513,2)</f>
        <v>5</v>
      </c>
      <c r="N513" s="50" t="s">
        <v>661</v>
      </c>
    </row>
    <row r="514" spans="1:14" x14ac:dyDescent="0.25">
      <c r="A514" s="90">
        <v>43122</v>
      </c>
      <c r="B514">
        <v>52.21</v>
      </c>
      <c r="C514" s="93">
        <f t="shared" ref="C514" si="839">B514/B513-1</f>
        <v>5.5855161787365937E-3</v>
      </c>
      <c r="D514" s="38">
        <f t="shared" ref="D514" si="840">+(F513-O514)*(1+L514)</f>
        <v>51.701448988831679</v>
      </c>
      <c r="E514" s="92"/>
      <c r="F514">
        <v>51.7</v>
      </c>
      <c r="G514" s="42">
        <f t="shared" ref="G514" si="841">+B514/D514-1</f>
        <v>9.836300937681175E-3</v>
      </c>
      <c r="H514" s="92"/>
      <c r="I514" s="93">
        <f t="shared" si="316"/>
        <v>9.8646034816247674E-3</v>
      </c>
      <c r="J514">
        <v>23125.23</v>
      </c>
      <c r="K514">
        <v>23278.97</v>
      </c>
      <c r="L514" s="93">
        <f t="shared" ref="L514" si="842">+K514/J514-1</f>
        <v>6.6481500940747118E-3</v>
      </c>
      <c r="M514" s="92">
        <f t="shared" ref="M514" si="843">WEEKDAY(A514,2)</f>
        <v>1</v>
      </c>
      <c r="N514" s="50" t="s">
        <v>664</v>
      </c>
    </row>
    <row r="515" spans="1:14" x14ac:dyDescent="0.25">
      <c r="A515" s="90">
        <v>43123</v>
      </c>
      <c r="B515">
        <v>53.03</v>
      </c>
      <c r="C515" s="93">
        <f t="shared" ref="C515" si="844">B515/B514-1</f>
        <v>1.5705803485922321E-2</v>
      </c>
      <c r="D515" s="38">
        <f t="shared" ref="D515" si="845">+(F514-O515)*(1+L515)</f>
        <v>52.813153803626193</v>
      </c>
      <c r="E515" s="92"/>
      <c r="G515" s="42">
        <f t="shared" ref="G515" si="846">+B515/D515-1</f>
        <v>4.1059126516114208E-3</v>
      </c>
      <c r="H515" s="92"/>
      <c r="J515">
        <v>23278.97</v>
      </c>
      <c r="K515">
        <v>23780.19</v>
      </c>
      <c r="L515" s="93">
        <f t="shared" ref="L515" si="847">+K515/J515-1</f>
        <v>2.1531021346734791E-2</v>
      </c>
      <c r="M515" s="92">
        <f t="shared" ref="M515" si="848">WEEKDAY(A515,2)</f>
        <v>2</v>
      </c>
    </row>
    <row r="516" spans="1:14" x14ac:dyDescent="0.25">
      <c r="A516" s="90">
        <v>43124</v>
      </c>
    </row>
    <row r="517" spans="1:14" x14ac:dyDescent="0.25">
      <c r="A517" s="90">
        <v>43125</v>
      </c>
    </row>
    <row r="518" spans="1:14" x14ac:dyDescent="0.25">
      <c r="A518" s="90">
        <v>43126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18"/>
  <sheetViews>
    <sheetView zoomScale="115" zoomScaleNormal="115" workbookViewId="0">
      <pane xSplit="1" ySplit="2" topLeftCell="B502" activePane="bottomRight" state="frozen"/>
      <selection pane="topRight" activeCell="B1" sqref="B1"/>
      <selection pane="bottomLeft" activeCell="A3" sqref="A3"/>
      <selection pane="bottomRight" activeCell="C513" sqref="C51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1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ht="13.5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ht="13.5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ht="13.5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ht="13.5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ht="13.5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ht="13.5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ht="13.5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ht="13.5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ht="13.5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ht="13.5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ht="13.5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ht="13.5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ht="13.5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ht="13.5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ht="13.5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ht="13.5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ht="13.5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ht="13.5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ht="13.5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ht="13.5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ht="13.5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ht="13.5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ht="13.5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ht="13.5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ht="13.5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ht="13.5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ht="13.5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ht="13.5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ht="13.5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ht="13.5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ht="13.5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ht="13.5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ht="13.5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ht="13.5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ht="13.5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ht="13.5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ht="13.5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ht="13.5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ht="13.5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ht="13.5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ht="13.5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ht="13.5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ht="13.5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ht="13.5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ht="13.5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ht="13.5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ht="13.5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ht="13.5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ht="13.5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ht="13.5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ht="13.5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ht="13.5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ht="13.5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ht="13.5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ht="13.5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ht="13.5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ht="13.5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ht="13.5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ht="13.5" x14ac:dyDescent="0.1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ht="13.5" x14ac:dyDescent="0.1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ht="13.5" x14ac:dyDescent="0.1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ht="13.5" x14ac:dyDescent="0.1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ht="13.5" x14ac:dyDescent="0.1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ht="13.5" x14ac:dyDescent="0.1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ht="13.5" x14ac:dyDescent="0.1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ht="13.5" x14ac:dyDescent="0.1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ht="13.5" x14ac:dyDescent="0.1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ht="13.5" x14ac:dyDescent="0.1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ht="13.5" x14ac:dyDescent="0.1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ht="13.5" x14ac:dyDescent="0.1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ht="13.5" x14ac:dyDescent="0.1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ht="13.5" x14ac:dyDescent="0.1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ht="13.5" x14ac:dyDescent="0.1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ht="13.5" x14ac:dyDescent="0.1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ht="13.5" x14ac:dyDescent="0.1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ht="13.5" x14ac:dyDescent="0.1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ht="13.5" x14ac:dyDescent="0.1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ht="13.5" x14ac:dyDescent="0.1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ht="13.5" x14ac:dyDescent="0.1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ht="13.5" x14ac:dyDescent="0.1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ht="13.5" x14ac:dyDescent="0.1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ht="13.5" x14ac:dyDescent="0.1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ht="13.5" x14ac:dyDescent="0.1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ht="13.5" x14ac:dyDescent="0.1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ht="13.5" x14ac:dyDescent="0.1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ht="13.5" x14ac:dyDescent="0.1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2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2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2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2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I500" s="93">
        <f t="shared" si="272"/>
        <v>-5.9822347474269844E-4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25">
      <c r="A501" s="90">
        <v>43103</v>
      </c>
      <c r="B501">
        <v>35.75</v>
      </c>
      <c r="C501" s="93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3">
        <f>(B501/(D501*(1-VLOOKUP(A501,FX!A:M,13,0))))-1</f>
        <v>-1.4945245095158155E-3</v>
      </c>
      <c r="I501" s="93">
        <f t="shared" si="272"/>
        <v>-3.6350418029806875E-4</v>
      </c>
      <c r="J501">
        <v>1769.67</v>
      </c>
      <c r="K501">
        <v>1795.38</v>
      </c>
      <c r="L501" s="93">
        <f t="shared" ref="L501" si="963">+K501/J501-1</f>
        <v>1.4528132363661017E-2</v>
      </c>
      <c r="M501" s="92">
        <f t="shared" ref="M501" si="964">WEEKDAY(A501,2)</f>
        <v>3</v>
      </c>
    </row>
    <row r="502" spans="1:13" x14ac:dyDescent="0.25">
      <c r="A502" s="90">
        <v>43104</v>
      </c>
      <c r="B502">
        <v>35.86</v>
      </c>
      <c r="C502" s="93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3">
        <f>(B502/(D502*(1-VLOOKUP(A502,FX!A:M,13,0))))-1</f>
        <v>1.8726975945906332E-3</v>
      </c>
      <c r="I502" s="93">
        <f t="shared" si="272"/>
        <v>-1.0808160718465132E-3</v>
      </c>
      <c r="J502">
        <v>1795.38</v>
      </c>
      <c r="K502">
        <v>1794.61</v>
      </c>
      <c r="L502" s="93">
        <f t="shared" ref="L502" si="968">+K502/J502-1</f>
        <v>-4.2887856609752362E-4</v>
      </c>
      <c r="M502" s="92">
        <f t="shared" ref="M502" si="969">WEEKDAY(A502,2)</f>
        <v>4</v>
      </c>
    </row>
    <row r="503" spans="1:13" x14ac:dyDescent="0.25">
      <c r="A503" s="90">
        <v>43105</v>
      </c>
      <c r="B503">
        <v>35.770000000000003</v>
      </c>
      <c r="C503" s="93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3">
        <f>(B503/(D503*(1-VLOOKUP(A503,FX!A:M,13,0))))-1</f>
        <v>-8.7151390996049738E-3</v>
      </c>
      <c r="I503" s="93">
        <f t="shared" si="272"/>
        <v>-2.4513426608919753E-3</v>
      </c>
      <c r="J503">
        <v>1794.61</v>
      </c>
      <c r="K503">
        <v>1801.42</v>
      </c>
      <c r="L503" s="93">
        <f t="shared" ref="L503" si="973">+K503/J503-1</f>
        <v>3.7946963407091694E-3</v>
      </c>
      <c r="M503" s="92">
        <f t="shared" ref="M503" si="974">WEEKDAY(A503,2)</f>
        <v>5</v>
      </c>
    </row>
    <row r="504" spans="1:13" x14ac:dyDescent="0.25">
      <c r="A504" s="90">
        <v>43108</v>
      </c>
      <c r="B504">
        <v>35.69</v>
      </c>
      <c r="C504" s="93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3">
        <f>(B504/(D504*(1-VLOOKUP(A504,FX!A:M,13,0))))-1</f>
        <v>-4.6576351889309198E-3</v>
      </c>
      <c r="I504" s="93">
        <f t="shared" si="272"/>
        <v>-4.701800962670144E-3</v>
      </c>
      <c r="J504">
        <v>1801.42</v>
      </c>
      <c r="K504">
        <v>1806.16</v>
      </c>
      <c r="L504" s="93">
        <f t="shared" ref="L504" si="978">+K504/J504-1</f>
        <v>2.6312575634777069E-3</v>
      </c>
      <c r="M504" s="92">
        <f t="shared" ref="M504" si="979">WEEKDAY(A504,2)</f>
        <v>1</v>
      </c>
    </row>
    <row r="505" spans="1:13" x14ac:dyDescent="0.25">
      <c r="A505" s="90">
        <v>43109</v>
      </c>
      <c r="B505">
        <v>35.619999999999997</v>
      </c>
      <c r="C505" s="93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3">
        <f>(B505/(D505*(1-VLOOKUP(A505,FX!A:M,13,0))))-1</f>
        <v>7.6195053951133573E-4</v>
      </c>
      <c r="I505" s="93">
        <f t="shared" si="272"/>
        <v>-3.9985459832788672E-3</v>
      </c>
      <c r="J505">
        <v>1806.16</v>
      </c>
      <c r="K505">
        <v>1803.59</v>
      </c>
      <c r="L505" s="93">
        <f t="shared" ref="L505" si="983">+K505/J505-1</f>
        <v>-1.422908269477885E-3</v>
      </c>
      <c r="M505" s="92">
        <f t="shared" ref="M505" si="984">WEEKDAY(A505,2)</f>
        <v>2</v>
      </c>
    </row>
    <row r="506" spans="1:13" x14ac:dyDescent="0.25">
      <c r="A506" s="90">
        <v>43110</v>
      </c>
      <c r="B506">
        <v>35.39</v>
      </c>
      <c r="C506" s="93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3">
        <f>(B506/(D506*(1-VLOOKUP(A506,FX!A:M,13,0))))-1</f>
        <v>-5.5944605367183042E-3</v>
      </c>
      <c r="I506" s="93">
        <f t="shared" si="272"/>
        <v>-7.1678051928012465E-3</v>
      </c>
      <c r="J506">
        <v>1803.59</v>
      </c>
      <c r="K506">
        <v>1791.08</v>
      </c>
      <c r="L506" s="93">
        <f t="shared" ref="L506" si="988">+K506/J506-1</f>
        <v>-6.9361662018530001E-3</v>
      </c>
      <c r="M506" s="92">
        <f t="shared" ref="M506" si="989">WEEKDAY(A506,2)</f>
        <v>3</v>
      </c>
    </row>
    <row r="507" spans="1:13" x14ac:dyDescent="0.25">
      <c r="A507" s="90">
        <v>43111</v>
      </c>
      <c r="B507">
        <v>36</v>
      </c>
      <c r="C507" s="93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2">
        <v>36.0501</v>
      </c>
      <c r="G507" s="42">
        <f t="shared" ref="G507" si="992">+B507/D507-1</f>
        <v>2.584242077896981E-3</v>
      </c>
      <c r="H507" s="93">
        <f>(B507/(D507*(1-VLOOKUP(A507,FX!A:M,13,0))))-1</f>
        <v>-2.1692113456308615E-3</v>
      </c>
      <c r="I507" s="93">
        <f t="shared" si="272"/>
        <v>-1.3897326221009587E-3</v>
      </c>
      <c r="J507">
        <v>1791.08</v>
      </c>
      <c r="K507">
        <v>1804.23</v>
      </c>
      <c r="L507" s="93">
        <f t="shared" ref="L507" si="993">+K507/J507-1</f>
        <v>7.3419389418676317E-3</v>
      </c>
      <c r="M507" s="92">
        <f t="shared" ref="M507" si="994">WEEKDAY(A507,2)</f>
        <v>4</v>
      </c>
    </row>
    <row r="508" spans="1:13" x14ac:dyDescent="0.25">
      <c r="A508" s="90">
        <v>43112</v>
      </c>
      <c r="B508">
        <v>36.06</v>
      </c>
      <c r="C508" s="93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3">
        <f>(B508/(D508*(1-VLOOKUP(A508,FX!A:M,13,0))))-1</f>
        <v>5.7264997114558902E-3</v>
      </c>
      <c r="I508" s="93">
        <f t="shared" si="272"/>
        <v>2.7461782352888875E-4</v>
      </c>
      <c r="J508">
        <v>1804.23</v>
      </c>
      <c r="K508" s="92">
        <v>1785.71</v>
      </c>
      <c r="L508" s="93">
        <f t="shared" ref="L508" si="998">+K508/J508-1</f>
        <v>-1.0264766687174021E-2</v>
      </c>
      <c r="M508" s="92">
        <f t="shared" ref="M508" si="999">WEEKDAY(A508,2)</f>
        <v>5</v>
      </c>
    </row>
    <row r="509" spans="1:13" x14ac:dyDescent="0.25">
      <c r="A509" s="90">
        <v>43115</v>
      </c>
      <c r="B509">
        <v>36.06</v>
      </c>
      <c r="C509" s="93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3">
        <f>(B509/(D509*(1-VLOOKUP(A509,FX!A:M,13,0))))-1</f>
        <v>2.6090201071204744E-2</v>
      </c>
      <c r="I509" s="93">
        <f t="shared" si="272"/>
        <v>2.6180990324416564E-2</v>
      </c>
      <c r="J509" s="92">
        <v>1785.71</v>
      </c>
      <c r="K509">
        <v>1732.62</v>
      </c>
      <c r="L509" s="93">
        <f t="shared" ref="L509" si="1003">+K509/J509-1</f>
        <v>-2.9730471353131338E-2</v>
      </c>
      <c r="M509" s="92">
        <f t="shared" ref="M509" si="1004">WEEKDAY(A509,2)</f>
        <v>1</v>
      </c>
    </row>
    <row r="510" spans="1:13" x14ac:dyDescent="0.25">
      <c r="A510" s="90">
        <v>43116</v>
      </c>
      <c r="B510">
        <v>35.39</v>
      </c>
      <c r="C510" s="93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3">
        <f>(B510/(D510*(1-VLOOKUP(A510,FX!A:M,13,0))))-1</f>
        <v>9.9616056154385735E-3</v>
      </c>
      <c r="I510" s="93">
        <f t="shared" si="272"/>
        <v>-1.8333098293611405E-3</v>
      </c>
      <c r="J510">
        <v>1732.62</v>
      </c>
      <c r="K510">
        <v>1729.6</v>
      </c>
      <c r="L510" s="93">
        <f t="shared" ref="L510" si="1008">+K510/J510-1</f>
        <v>-1.7430250141404757E-3</v>
      </c>
      <c r="M510" s="92">
        <f t="shared" ref="M510" si="1009">WEEKDAY(A510,2)</f>
        <v>2</v>
      </c>
    </row>
    <row r="511" spans="1:13" x14ac:dyDescent="0.25">
      <c r="A511" s="90">
        <v>43117</v>
      </c>
      <c r="B511">
        <v>35.380000000000003</v>
      </c>
      <c r="C511" s="93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3">
        <f>(B511/(D511*(1-VLOOKUP(A511,FX!A:M,13,0))))-1</f>
        <v>-1.0525409343317582E-2</v>
      </c>
      <c r="I511" s="93">
        <f t="shared" si="272"/>
        <v>-9.5160912302294509E-4</v>
      </c>
      <c r="J511">
        <v>1729.6</v>
      </c>
      <c r="K511">
        <v>1742.03</v>
      </c>
      <c r="L511" s="93">
        <f t="shared" ref="L511" si="1013">+K511/J511-1</f>
        <v>7.1866327474561231E-3</v>
      </c>
      <c r="M511" s="92">
        <f t="shared" ref="M511" si="1014">WEEKDAY(A511,2)</f>
        <v>3</v>
      </c>
    </row>
    <row r="512" spans="1:13" x14ac:dyDescent="0.25">
      <c r="A512" s="90">
        <v>43118</v>
      </c>
      <c r="B512">
        <v>35.21</v>
      </c>
      <c r="C512" s="93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3">
        <f>(B512/(D512*(1-VLOOKUP(A512,FX!A:M,13,0))))-1</f>
        <v>-4.6743908141790858E-3</v>
      </c>
      <c r="I512" s="93">
        <f t="shared" si="272"/>
        <v>-5.0355768306948878E-3</v>
      </c>
      <c r="J512">
        <v>1742.03</v>
      </c>
      <c r="K512">
        <v>1738</v>
      </c>
      <c r="L512" s="93">
        <f t="shared" ref="L512" si="1018">+K512/J512-1</f>
        <v>-2.3133929955282406E-3</v>
      </c>
      <c r="M512" s="92">
        <f t="shared" ref="M512" si="1019">WEEKDAY(A512,2)</f>
        <v>4</v>
      </c>
    </row>
    <row r="513" spans="1:14" x14ac:dyDescent="0.25">
      <c r="A513" s="90">
        <v>43119</v>
      </c>
      <c r="B513">
        <v>35.43</v>
      </c>
      <c r="C513" s="93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3">
        <f>(B513/(D513*(1-VLOOKUP(A513,FX!A:M,13,0))))-1</f>
        <v>3.7133986523847362E-3</v>
      </c>
      <c r="I513" s="93">
        <f t="shared" si="272"/>
        <v>5.2575280822364512E-3</v>
      </c>
      <c r="J513">
        <v>1738</v>
      </c>
      <c r="K513">
        <v>1728.14</v>
      </c>
      <c r="L513" s="93">
        <f t="shared" ref="L513" si="1023">+K513/J513-1</f>
        <v>-5.6731875719217006E-3</v>
      </c>
      <c r="M513" s="92">
        <f t="shared" ref="M513" si="1024">WEEKDAY(A513,2)</f>
        <v>5</v>
      </c>
      <c r="N513" t="s">
        <v>660</v>
      </c>
    </row>
    <row r="514" spans="1:14" x14ac:dyDescent="0.25">
      <c r="A514" s="90">
        <v>43122</v>
      </c>
      <c r="B514">
        <v>35.97</v>
      </c>
      <c r="C514" s="93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3">
        <f>(B514/(D514*(1-VLOOKUP(A514,FX!A:M,13,0))))-1</f>
        <v>-2.0436298022246113E-3</v>
      </c>
      <c r="I514" s="93">
        <f t="shared" si="272"/>
        <v>-1.0525468022295481E-3</v>
      </c>
      <c r="J514">
        <v>1728.14</v>
      </c>
      <c r="K514">
        <v>1768.21</v>
      </c>
      <c r="L514" s="93">
        <f t="shared" ref="L514" si="1028">+K514/J514-1</f>
        <v>2.3186778848935719E-2</v>
      </c>
      <c r="M514" s="92">
        <f t="shared" ref="M514" si="1029">WEEKDAY(A514,2)</f>
        <v>1</v>
      </c>
    </row>
    <row r="515" spans="1:14" x14ac:dyDescent="0.25">
      <c r="A515" s="90">
        <v>43123</v>
      </c>
      <c r="B515">
        <v>36</v>
      </c>
      <c r="C515" s="93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G515" s="42">
        <f t="shared" ref="G515" si="1032">+B515/D515-1</f>
        <v>-4.490663758294211E-6</v>
      </c>
      <c r="H515" s="93">
        <f>(B515/(D515*(1-VLOOKUP(A515,FX!A:M,13,0))))-1</f>
        <v>-5.4701851608796037E-4</v>
      </c>
      <c r="J515">
        <v>1768.21</v>
      </c>
      <c r="K515">
        <v>1767.83</v>
      </c>
      <c r="L515" s="93">
        <f t="shared" ref="L515" si="1033">+K515/J515-1</f>
        <v>-2.1490660046041832E-4</v>
      </c>
      <c r="M515" s="92">
        <f t="shared" ref="M515" si="1034">WEEKDAY(A515,2)</f>
        <v>2</v>
      </c>
    </row>
    <row r="516" spans="1:14" x14ac:dyDescent="0.25">
      <c r="A516" s="90">
        <v>43124</v>
      </c>
    </row>
    <row r="517" spans="1:14" x14ac:dyDescent="0.25">
      <c r="A517" s="90">
        <v>43125</v>
      </c>
    </row>
    <row r="518" spans="1:14" x14ac:dyDescent="0.25">
      <c r="A518" s="90">
        <v>43126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18"/>
  <sheetViews>
    <sheetView zoomScale="115" zoomScaleNormal="115" workbookViewId="0">
      <pane xSplit="1" ySplit="2" topLeftCell="B503" activePane="bottomRight" state="frozen"/>
      <selection pane="topRight" activeCell="B1" sqref="B1"/>
      <selection pane="bottomLeft" activeCell="A3" sqref="A3"/>
      <selection pane="bottomRight" activeCell="C513" sqref="C51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3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3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3.5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3.5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3.5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3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3.5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3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3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3.5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3.5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3.5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3.5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3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3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ht="13.5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3.5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3.5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3.5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3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ht="13.5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ht="13.5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ht="13.5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ht="13.5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ht="13.5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ht="13.5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ht="13.5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ht="13.5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ht="13.5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ht="13.5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ht="13.5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ht="13.5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ht="13.5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ht="13.5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ht="13.5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ht="13.5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ht="13.5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ht="13.5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ht="13.5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ht="13.5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ht="13.5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ht="13.5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ht="13.5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ht="13.5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ht="13.5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ht="13.5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ht="13.5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ht="13.5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ht="13.5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ht="13.5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ht="13.5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ht="13.5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ht="13.5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ht="13.5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ht="13.5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ht="13.5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ht="13.5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ht="13.5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ht="13.5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ht="13.5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ht="13.5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ht="13.5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ht="13.5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ht="13.5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ht="13.5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ht="13.5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ht="13.5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ht="13.5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ht="13.5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ht="13.5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ht="13.5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ht="13.5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ht="13.5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ht="13.5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514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ht="13.5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ht="13.5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ht="13.5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ht="13.5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ht="13.5" x14ac:dyDescent="0.1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ht="13.5" x14ac:dyDescent="0.1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ht="13.5" x14ac:dyDescent="0.1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ht="13.5" x14ac:dyDescent="0.1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ht="13.5" x14ac:dyDescent="0.1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ht="13.5" x14ac:dyDescent="0.1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ht="13.5" x14ac:dyDescent="0.1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ht="13.5" x14ac:dyDescent="0.1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ht="13.5" x14ac:dyDescent="0.1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ht="13.5" x14ac:dyDescent="0.1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7" x14ac:dyDescent="0.1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ht="13.5" x14ac:dyDescent="0.1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ht="13.5" x14ac:dyDescent="0.1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ht="13.5" x14ac:dyDescent="0.1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ht="13.5" x14ac:dyDescent="0.1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ht="13.5" x14ac:dyDescent="0.1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ht="13.5" x14ac:dyDescent="0.1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ht="13.5" x14ac:dyDescent="0.1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ht="13.5" x14ac:dyDescent="0.1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ht="13.5" x14ac:dyDescent="0.1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ht="13.5" x14ac:dyDescent="0.1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ht="13.5" x14ac:dyDescent="0.1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ht="13.5" x14ac:dyDescent="0.1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ht="13.5" x14ac:dyDescent="0.1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ht="13.5" x14ac:dyDescent="0.1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2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2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2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2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2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2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2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I500" s="93">
        <f t="shared" si="767"/>
        <v>4.5508281744568446E-3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25">
      <c r="A501" s="90">
        <v>43103</v>
      </c>
      <c r="B501">
        <v>31.92</v>
      </c>
      <c r="C501" s="93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3">
        <f t="shared" ref="G501" si="952">+B501/D501-1</f>
        <v>8.483433157949527E-3</v>
      </c>
      <c r="H501" s="93">
        <f>(B501/(D501*(1-VLOOKUP(A501,FX!A:M,13,0))))-1</f>
        <v>7.9204837966313502E-3</v>
      </c>
      <c r="I501" s="93">
        <f t="shared" si="767"/>
        <v>7.7920765820946869E-3</v>
      </c>
      <c r="J501">
        <v>4087.4</v>
      </c>
      <c r="K501">
        <v>4111.3900000000003</v>
      </c>
      <c r="L501" s="93">
        <f t="shared" ref="L501" si="953">+K501/J501-1</f>
        <v>5.869256740226092E-3</v>
      </c>
      <c r="M501" s="92">
        <f t="shared" ref="M501" si="954">WEEKDAY(A501,2)</f>
        <v>3</v>
      </c>
    </row>
    <row r="502" spans="1:13" x14ac:dyDescent="0.25">
      <c r="A502" s="90">
        <v>43104</v>
      </c>
      <c r="B502">
        <v>32.03</v>
      </c>
      <c r="C502" s="93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3">
        <f t="shared" ref="G502" si="957">+B502/D502-1</f>
        <v>6.9983821824777248E-3</v>
      </c>
      <c r="H502" s="93">
        <f>(B502/(D502*(1-VLOOKUP(A502,FX!A:M,13,0))))-1</f>
        <v>5.7236720872126945E-3</v>
      </c>
      <c r="I502" s="93">
        <f t="shared" si="767"/>
        <v>5.6199177419862245E-3</v>
      </c>
      <c r="J502">
        <v>4111.3900000000003</v>
      </c>
      <c r="K502">
        <v>4128.8100000000004</v>
      </c>
      <c r="L502" s="93">
        <f t="shared" ref="L502" si="958">+K502/J502-1</f>
        <v>4.2370098677089185E-3</v>
      </c>
      <c r="M502" s="92">
        <f t="shared" ref="M502" si="959">WEEKDAY(A502,2)</f>
        <v>4</v>
      </c>
    </row>
    <row r="503" spans="1:13" x14ac:dyDescent="0.25">
      <c r="A503" s="90">
        <v>43105</v>
      </c>
      <c r="B503">
        <v>32.15</v>
      </c>
      <c r="C503" s="93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3">
        <f t="shared" ref="G503" si="962">+B503/D503-1</f>
        <v>6.9632232482070844E-3</v>
      </c>
      <c r="H503" s="93">
        <f>(B503/(D503*(1-VLOOKUP(A503,FX!A:M,13,0))))-1</f>
        <v>5.5831118639149135E-3</v>
      </c>
      <c r="I503" s="93">
        <f t="shared" si="767"/>
        <v>5.6428607176817192E-3</v>
      </c>
      <c r="J503">
        <v>4128.8100000000004</v>
      </c>
      <c r="K503">
        <v>4138.75</v>
      </c>
      <c r="L503" s="93">
        <f t="shared" ref="L503" si="963">+K503/J503-1</f>
        <v>2.4074733397758674E-3</v>
      </c>
      <c r="M503" s="92">
        <f t="shared" ref="M503" si="964">WEEKDAY(A503,2)</f>
        <v>5</v>
      </c>
    </row>
    <row r="504" spans="1:13" x14ac:dyDescent="0.25">
      <c r="A504" s="90">
        <v>43108</v>
      </c>
      <c r="B504">
        <v>32.159999999999997</v>
      </c>
      <c r="C504" s="93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3">
        <f t="shared" ref="G504" si="967">+B504/D504-1</f>
        <v>7.7857078335408225E-4</v>
      </c>
      <c r="H504" s="93">
        <f>(B504/(D504*(1-VLOOKUP(A504,FX!A:M,13,0))))-1</f>
        <v>3.4368141886198522E-3</v>
      </c>
      <c r="I504" s="93">
        <f t="shared" si="767"/>
        <v>3.3006595079583256E-3</v>
      </c>
      <c r="J504">
        <v>4138.75</v>
      </c>
      <c r="K504">
        <v>4160.16</v>
      </c>
      <c r="L504" s="93">
        <f t="shared" ref="L504" si="968">+K504/J504-1</f>
        <v>5.1730594986407752E-3</v>
      </c>
      <c r="M504" s="92">
        <f t="shared" ref="M504" si="969">WEEKDAY(A504,2)</f>
        <v>1</v>
      </c>
    </row>
    <row r="505" spans="1:13" x14ac:dyDescent="0.25">
      <c r="A505" s="90">
        <v>43109</v>
      </c>
      <c r="B505">
        <v>32.130000000000003</v>
      </c>
      <c r="C505" s="93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3">
        <f t="shared" ref="G505" si="972">+B505/D505-1</f>
        <v>-4.6075200229388491E-3</v>
      </c>
      <c r="H505" s="93">
        <f>(B505/(D505*(1-VLOOKUP(A505,FX!A:M,13,0))))-1</f>
        <v>1.396694787050734E-3</v>
      </c>
      <c r="I505" s="93">
        <f t="shared" si="767"/>
        <v>1.4306151645209209E-3</v>
      </c>
      <c r="J505">
        <v>4160.16</v>
      </c>
      <c r="K505">
        <v>4189.3</v>
      </c>
      <c r="L505" s="93">
        <f t="shared" ref="L505" si="973">+K505/J505-1</f>
        <v>7.0045382869889927E-3</v>
      </c>
      <c r="M505" s="92">
        <f t="shared" ref="M505" si="974">WEEKDAY(A505,2)</f>
        <v>2</v>
      </c>
    </row>
    <row r="506" spans="1:13" x14ac:dyDescent="0.25">
      <c r="A506" s="90">
        <v>43110</v>
      </c>
      <c r="B506">
        <v>32.32</v>
      </c>
      <c r="C506" s="93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3">
        <f t="shared" ref="G506" si="977">+B506/D506-1</f>
        <v>2.9212450930020673E-3</v>
      </c>
      <c r="H506" s="93">
        <f>(B506/(D506*(1-VLOOKUP(A506,FX!A:M,13,0))))-1</f>
        <v>8.3137563532353909E-4</v>
      </c>
      <c r="I506" s="93">
        <f t="shared" si="767"/>
        <v>1.1771265720836865E-3</v>
      </c>
      <c r="J506">
        <v>4189.3</v>
      </c>
      <c r="K506">
        <v>4207.8100000000004</v>
      </c>
      <c r="L506" s="93">
        <f t="shared" ref="L506" si="978">+K506/J506-1</f>
        <v>4.4183992552455642E-3</v>
      </c>
      <c r="M506" s="92">
        <f t="shared" ref="M506" si="979">WEEKDAY(A506,2)</f>
        <v>3</v>
      </c>
    </row>
    <row r="507" spans="1:13" x14ac:dyDescent="0.25">
      <c r="A507" s="90">
        <v>43111</v>
      </c>
      <c r="B507">
        <v>32.51</v>
      </c>
      <c r="C507" s="93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2">
        <v>32.725299999999997</v>
      </c>
      <c r="G507" s="93">
        <f t="shared" ref="G507" si="982">+B507/D507-1</f>
        <v>7.5943565035283545E-3</v>
      </c>
      <c r="H507" s="93">
        <f>(B507/(D507*(1-VLOOKUP(A507,FX!A:M,13,0))))-1</f>
        <v>2.8171491204136423E-3</v>
      </c>
      <c r="I507" s="93">
        <f t="shared" si="767"/>
        <v>-6.5790076790739338E-3</v>
      </c>
      <c r="J507">
        <v>4207.8100000000004</v>
      </c>
      <c r="K507">
        <v>4205.59</v>
      </c>
      <c r="L507" s="93">
        <f t="shared" ref="L507" si="983">+K507/J507-1</f>
        <v>-5.2759036173222196E-4</v>
      </c>
      <c r="M507" s="92">
        <f t="shared" ref="M507" si="984">WEEKDAY(A507,2)</f>
        <v>4</v>
      </c>
    </row>
    <row r="508" spans="1:13" x14ac:dyDescent="0.25">
      <c r="A508" s="90">
        <v>43112</v>
      </c>
      <c r="B508">
        <v>32.909999999999997</v>
      </c>
      <c r="C508" s="93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3">
        <f t="shared" ref="G508" si="987">+B508/D508-1</f>
        <v>1.0239396958258151E-3</v>
      </c>
      <c r="H508" s="93">
        <f>(B508/(D508*(1-VLOOKUP(A508,FX!A:M,13,0))))-1</f>
        <v>-3.8513757305665974E-3</v>
      </c>
      <c r="I508" s="93">
        <f t="shared" si="767"/>
        <v>5.6439513159542987E-3</v>
      </c>
      <c r="J508">
        <v>4205.59</v>
      </c>
      <c r="K508" s="92">
        <v>4225</v>
      </c>
      <c r="L508" s="93">
        <f>+K508/J508-1</f>
        <v>4.6152858457433332E-3</v>
      </c>
      <c r="M508" s="92">
        <f t="shared" ref="M508" si="988">WEEKDAY(A508,2)</f>
        <v>5</v>
      </c>
    </row>
    <row r="509" spans="1:13" x14ac:dyDescent="0.25">
      <c r="A509" s="90">
        <v>43115</v>
      </c>
      <c r="B509">
        <v>32.909999999999997</v>
      </c>
      <c r="C509" s="93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3">
        <f t="shared" ref="G509" si="991">+B509/D509-1</f>
        <v>5.5868292238800965E-3</v>
      </c>
      <c r="H509" s="93">
        <f>(B509/(D509*(1-VLOOKUP(A509,FX!A:M,13,0))))-1</f>
        <v>8.7135672636318162E-4</v>
      </c>
      <c r="I509" s="93">
        <f t="shared" si="767"/>
        <v>9.1240875912390607E-4</v>
      </c>
      <c r="J509">
        <v>4225</v>
      </c>
      <c r="K509">
        <v>4225.24</v>
      </c>
      <c r="L509" s="93">
        <f t="shared" ref="L509" si="992">+K509/J509-1</f>
        <v>5.680473372771111E-5</v>
      </c>
      <c r="M509" s="92">
        <f t="shared" ref="M509" si="993">WEEKDAY(A509,2)</f>
        <v>1</v>
      </c>
    </row>
    <row r="510" spans="1:13" x14ac:dyDescent="0.25">
      <c r="A510" s="90">
        <v>43116</v>
      </c>
      <c r="B510">
        <v>33.049999999999997</v>
      </c>
      <c r="C510" s="93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3">
        <f t="shared" ref="G510" si="996">+B510/D510-1</f>
        <v>-2.673301150270424E-3</v>
      </c>
      <c r="H510" s="93">
        <f>(B510/(D510*(1-VLOOKUP(A510,FX!A:M,13,0))))-1</f>
        <v>-1.5970457236216262E-3</v>
      </c>
      <c r="I510" s="93">
        <f t="shared" si="767"/>
        <v>-1.2027875659568199E-3</v>
      </c>
      <c r="J510">
        <v>4225.24</v>
      </c>
      <c r="K510">
        <v>4258.47</v>
      </c>
      <c r="L510" s="93">
        <f t="shared" ref="L510" si="997">+K510/J510-1</f>
        <v>7.8646420085013435E-3</v>
      </c>
      <c r="M510" s="92">
        <f t="shared" ref="M510" si="998">WEEKDAY(A510,2)</f>
        <v>2</v>
      </c>
    </row>
    <row r="511" spans="1:13" x14ac:dyDescent="0.25">
      <c r="A511" s="90">
        <v>43117</v>
      </c>
      <c r="B511">
        <v>33.200000000000003</v>
      </c>
      <c r="C511" s="93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3">
        <f t="shared" ref="G511" si="1001">+B511/D511-1</f>
        <v>5.7748171808100768E-3</v>
      </c>
      <c r="H511" s="93">
        <f>(B511/(D511*(1-VLOOKUP(A511,FX!A:M,13,0))))-1</f>
        <v>4.4654842799185523E-3</v>
      </c>
      <c r="I511" s="93">
        <f t="shared" si="767"/>
        <v>4.7027350913613208E-3</v>
      </c>
      <c r="J511">
        <v>4258.47</v>
      </c>
      <c r="K511">
        <v>4248.12</v>
      </c>
      <c r="L511" s="93">
        <f t="shared" ref="L511" si="1002">+K511/J511-1</f>
        <v>-2.4304503730213645E-3</v>
      </c>
      <c r="M511" s="92">
        <f t="shared" ref="M511" si="1003">WEEKDAY(A511,2)</f>
        <v>3</v>
      </c>
    </row>
    <row r="512" spans="1:13" x14ac:dyDescent="0.25">
      <c r="A512" s="90">
        <v>43118</v>
      </c>
      <c r="B512">
        <v>33.380000000000003</v>
      </c>
      <c r="C512" s="93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3">
        <f t="shared" ref="G512" si="1006">+B512/D512-1</f>
        <v>4.6396917608741983E-3</v>
      </c>
      <c r="H512" s="93">
        <f>(B512/(D512*(1-VLOOKUP(A512,FX!A:M,13,0))))-1</f>
        <v>3.4019298292806699E-3</v>
      </c>
      <c r="I512" s="93">
        <f t="shared" si="767"/>
        <v>3.2520031979035302E-3</v>
      </c>
      <c r="J512">
        <v>4248.12</v>
      </c>
      <c r="K512">
        <v>4271.42</v>
      </c>
      <c r="L512" s="93">
        <f t="shared" ref="L512" si="1007">+K512/J512-1</f>
        <v>5.484779149364849E-3</v>
      </c>
      <c r="M512" s="92">
        <f t="shared" ref="M512" si="1008">WEEKDAY(A512,2)</f>
        <v>4</v>
      </c>
    </row>
    <row r="513" spans="1:14" x14ac:dyDescent="0.25">
      <c r="A513" s="90">
        <v>43119</v>
      </c>
      <c r="B513">
        <v>33.76</v>
      </c>
      <c r="C513" s="93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3">
        <f t="shared" ref="G513" si="1011">+B513/D513-1</f>
        <v>1.1362980168358572E-2</v>
      </c>
      <c r="H513" s="93">
        <f>(B513/(D513*(1-VLOOKUP(A513,FX!A:M,13,0))))-1</f>
        <v>8.1687824879177473E-3</v>
      </c>
      <c r="I513" s="93">
        <f t="shared" si="767"/>
        <v>8.119302080440427E-3</v>
      </c>
      <c r="J513">
        <v>4271.42</v>
      </c>
      <c r="K513">
        <v>4285.3999999999996</v>
      </c>
      <c r="L513" s="93">
        <f t="shared" ref="L513" si="1012">+K513/J513-1</f>
        <v>3.2729162667215483E-3</v>
      </c>
      <c r="M513" s="92">
        <f t="shared" ref="M513" si="1013">WEEKDAY(A513,2)</f>
        <v>5</v>
      </c>
      <c r="N513" s="50" t="s">
        <v>659</v>
      </c>
    </row>
    <row r="514" spans="1:14" x14ac:dyDescent="0.25">
      <c r="A514" s="90">
        <v>43122</v>
      </c>
      <c r="B514">
        <v>34.15</v>
      </c>
      <c r="C514" s="93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3">
        <f t="shared" ref="G514" si="1016">+B514/D514-1</f>
        <v>7.7253878154071032E-3</v>
      </c>
      <c r="H514" s="93">
        <f>(B514/(D514*(1-VLOOKUP(A514,FX!A:M,13,0))))-1</f>
        <v>8.2356624197137407E-3</v>
      </c>
      <c r="I514" s="93">
        <f t="shared" si="767"/>
        <v>8.0496379581607158E-3</v>
      </c>
      <c r="J514">
        <v>4285.3999999999996</v>
      </c>
      <c r="K514">
        <v>4336.6000000000004</v>
      </c>
      <c r="L514" s="93">
        <f t="shared" ref="L514" si="1017">+K514/J514-1</f>
        <v>1.1947542819807033E-2</v>
      </c>
      <c r="M514" s="92">
        <f t="shared" ref="M514" si="1018">WEEKDAY(A514,2)</f>
        <v>1</v>
      </c>
    </row>
    <row r="515" spans="1:14" x14ac:dyDescent="0.25">
      <c r="A515" s="90">
        <v>43123</v>
      </c>
      <c r="B515">
        <v>34.380000000000003</v>
      </c>
      <c r="C515" s="93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G515" s="93">
        <f t="shared" ref="G515" si="1021">+B515/D515-1</f>
        <v>4.184751723516289E-3</v>
      </c>
      <c r="H515" s="93">
        <f>(B515/(D515*(1-VLOOKUP(A515,FX!A:M,13,0))))-1</f>
        <v>3.639951080305126E-3</v>
      </c>
      <c r="J515">
        <v>4336.6000000000004</v>
      </c>
      <c r="K515">
        <v>4382.6099999999997</v>
      </c>
      <c r="L515" s="93">
        <f t="shared" ref="L515" si="1022">+K515/J515-1</f>
        <v>1.0609694230502953E-2</v>
      </c>
      <c r="M515" s="92">
        <f t="shared" ref="M515" si="1023">WEEKDAY(A515,2)</f>
        <v>2</v>
      </c>
    </row>
    <row r="516" spans="1:14" x14ac:dyDescent="0.25">
      <c r="A516" s="90">
        <v>43124</v>
      </c>
    </row>
    <row r="517" spans="1:14" x14ac:dyDescent="0.25">
      <c r="A517" s="90">
        <v>43125</v>
      </c>
    </row>
    <row r="518" spans="1:14" x14ac:dyDescent="0.25">
      <c r="A518" s="90">
        <v>43126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19"/>
  <sheetViews>
    <sheetView zoomScale="115" zoomScaleNormal="115" workbookViewId="0">
      <pane xSplit="1" ySplit="2" topLeftCell="C504" activePane="bottomRight" state="frozen"/>
      <selection pane="topRight" activeCell="B1" sqref="B1"/>
      <selection pane="bottomLeft" activeCell="A3" sqref="A3"/>
      <selection pane="bottomRight" activeCell="H516" sqref="H51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ht="13.5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ht="13.5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ht="13.5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ht="13.5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ht="13.5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ht="13.5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ht="13.5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ht="13.5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ht="13.5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ht="13.5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ht="13.5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ht="13.5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ht="13.5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ht="13.5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ht="13.5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ht="13.5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ht="13.5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ht="13.5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ht="13.5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ht="13.5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ht="13.5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ht="13.5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ht="13.5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ht="13.5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ht="13.5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ht="13.5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ht="13.5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ht="13.5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ht="13.5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ht="13.5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ht="13.5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ht="13.5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ht="13.5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ht="13.5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ht="13.5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ht="13.5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ht="13.5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ht="13.5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ht="13.5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ht="13.5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ht="13.5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ht="13.5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ht="13.5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ht="13.5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ht="13.5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ht="13.5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ht="13.5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ht="13.5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ht="13.5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ht="13.5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ht="13.5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ht="13.5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ht="13.5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ht="13.5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ht="13.5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ht="13.5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ht="13.5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ht="13.5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ht="13.5" x14ac:dyDescent="0.1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ht="13.5" x14ac:dyDescent="0.1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ht="13.5" x14ac:dyDescent="0.1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ht="13.5" x14ac:dyDescent="0.1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ht="13.5" x14ac:dyDescent="0.1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15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ht="13.5" x14ac:dyDescent="0.1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ht="13.5" x14ac:dyDescent="0.1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ht="13.5" x14ac:dyDescent="0.1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ht="13.5" x14ac:dyDescent="0.1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ht="13.5" x14ac:dyDescent="0.1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ht="13.5" x14ac:dyDescent="0.1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ht="13.5" x14ac:dyDescent="0.1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ht="13.5" x14ac:dyDescent="0.1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ht="13.5" x14ac:dyDescent="0.1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ht="13.5" x14ac:dyDescent="0.1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ht="13.5" x14ac:dyDescent="0.1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ht="13.5" x14ac:dyDescent="0.1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ht="13.5" x14ac:dyDescent="0.1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ht="13.5" x14ac:dyDescent="0.1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ht="13.5" x14ac:dyDescent="0.1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ht="13.5" x14ac:dyDescent="0.1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ht="13.5" x14ac:dyDescent="0.1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ht="13.5" x14ac:dyDescent="0.1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ht="13.5" x14ac:dyDescent="0.1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ht="13.5" x14ac:dyDescent="0.1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ht="13.5" x14ac:dyDescent="0.1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ht="13.5" x14ac:dyDescent="0.1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ht="13.5" x14ac:dyDescent="0.1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ht="13.5" x14ac:dyDescent="0.1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2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2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2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I501" s="93">
        <f t="shared" si="820"/>
        <v>3.1121327993945958E-3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25">
      <c r="A502" s="90">
        <v>43103</v>
      </c>
      <c r="B502">
        <v>35.99</v>
      </c>
      <c r="C502" s="93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3">
        <f t="shared" ref="G502" si="960">+B502/D502-1</f>
        <v>7.4723833881937818E-3</v>
      </c>
      <c r="H502" s="93">
        <f>(B502/(D502*(1-VLOOKUP(A502,FX!A:M,13,0))))-1</f>
        <v>6.9099984088014654E-3</v>
      </c>
      <c r="I502" s="93">
        <f t="shared" si="820"/>
        <v>6.5133917459749835E-3</v>
      </c>
      <c r="J502">
        <v>6332.23</v>
      </c>
      <c r="K502">
        <v>6388.25</v>
      </c>
      <c r="L502" s="93">
        <f t="shared" ref="L502" si="961">+K502/J502-1</f>
        <v>8.8468043643392669E-3</v>
      </c>
      <c r="M502" s="92">
        <f t="shared" ref="M502" si="962">WEEKDAY(A502,2)</f>
        <v>3</v>
      </c>
    </row>
    <row r="503" spans="1:13" x14ac:dyDescent="0.25">
      <c r="A503" s="90">
        <v>43104</v>
      </c>
      <c r="B503">
        <v>36.15</v>
      </c>
      <c r="C503" s="93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3">
        <f t="shared" ref="G503" si="965">+B503/D503-1</f>
        <v>6.373823460812833E-3</v>
      </c>
      <c r="H503" s="93">
        <f>(B503/(D503*(1-VLOOKUP(A503,FX!A:M,13,0))))-1</f>
        <v>5.0999039639456623E-3</v>
      </c>
      <c r="I503" s="93">
        <f t="shared" si="820"/>
        <v>4.9678493688023462E-3</v>
      </c>
      <c r="J503">
        <v>6388.25</v>
      </c>
      <c r="K503">
        <v>6417.54</v>
      </c>
      <c r="L503" s="93">
        <f t="shared" ref="L503" si="966">+K503/J503-1</f>
        <v>4.5849802371540349E-3</v>
      </c>
      <c r="M503" s="92">
        <f t="shared" ref="M503" si="967">WEEKDAY(A503,2)</f>
        <v>4</v>
      </c>
    </row>
    <row r="504" spans="1:13" x14ac:dyDescent="0.25">
      <c r="A504" s="90">
        <v>43105</v>
      </c>
      <c r="B504">
        <v>36.25</v>
      </c>
      <c r="C504" s="93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3">
        <f t="shared" ref="G504" si="970">+B504/D504-1</f>
        <v>7.7933842470088166E-3</v>
      </c>
      <c r="H504" s="93">
        <f>(B504/(D504*(1-VLOOKUP(A504,FX!A:M,13,0))))-1</f>
        <v>6.4121350707706526E-3</v>
      </c>
      <c r="I504" s="93">
        <f t="shared" si="820"/>
        <v>6.3518150422527953E-3</v>
      </c>
      <c r="J504">
        <v>6417.54</v>
      </c>
      <c r="K504">
        <v>6417.25</v>
      </c>
      <c r="L504" s="93">
        <f t="shared" ref="L504" si="971">+K504/J504-1</f>
        <v>-4.5188654842820419E-5</v>
      </c>
      <c r="M504" s="92">
        <f t="shared" ref="M504" si="972">WEEKDAY(A504,2)</f>
        <v>5</v>
      </c>
    </row>
    <row r="505" spans="1:13" x14ac:dyDescent="0.25">
      <c r="A505" s="90">
        <v>43108</v>
      </c>
      <c r="B505">
        <v>36.22</v>
      </c>
      <c r="C505" s="93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3">
        <f t="shared" ref="G505" si="975">+B505/D505-1</f>
        <v>1.006274118802386E-3</v>
      </c>
      <c r="H505" s="93">
        <f>(B505/(D505*(1-VLOOKUP(A505,FX!A:M,13,0))))-1</f>
        <v>3.6651223440624658E-3</v>
      </c>
      <c r="I505" s="93">
        <f t="shared" si="820"/>
        <v>3.2546222560765337E-3</v>
      </c>
      <c r="J505">
        <v>6417.25</v>
      </c>
      <c r="K505">
        <v>6446.18</v>
      </c>
      <c r="L505" s="93">
        <f t="shared" ref="L505" si="976">+K505/J505-1</f>
        <v>4.5081615956992227E-3</v>
      </c>
      <c r="M505" s="92">
        <f t="shared" ref="M505" si="977">WEEKDAY(A505,2)</f>
        <v>1</v>
      </c>
    </row>
    <row r="506" spans="1:13" x14ac:dyDescent="0.25">
      <c r="A506" s="90">
        <v>43109</v>
      </c>
      <c r="B506">
        <v>35.99</v>
      </c>
      <c r="C506" s="93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3">
        <f t="shared" ref="G506" si="980">+B506/D506-1</f>
        <v>-3.0496249475295834E-3</v>
      </c>
      <c r="H506" s="93">
        <f>(B506/(D506*(1-VLOOKUP(A506,FX!A:M,13,0))))-1</f>
        <v>2.9639870970907811E-3</v>
      </c>
      <c r="I506" s="93">
        <f t="shared" si="820"/>
        <v>2.5656096874748791E-3</v>
      </c>
      <c r="J506">
        <v>6446.18</v>
      </c>
      <c r="K506">
        <v>6445.75</v>
      </c>
      <c r="L506" s="93">
        <f t="shared" ref="L506" si="981">+K506/J506-1</f>
        <v>-6.6706173268538116E-5</v>
      </c>
      <c r="M506" s="92">
        <f t="shared" ref="M506" si="982">WEEKDAY(A506,2)</f>
        <v>2</v>
      </c>
    </row>
    <row r="507" spans="1:13" x14ac:dyDescent="0.25">
      <c r="A507" s="90">
        <v>43110</v>
      </c>
      <c r="B507">
        <v>35.755000000000003</v>
      </c>
      <c r="C507" s="93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3">
        <f t="shared" ref="G507" si="985">+B507/D507-1</f>
        <v>2.2090719260563496E-3</v>
      </c>
      <c r="H507" s="93">
        <f>(B507/(D507*(1-VLOOKUP(A507,FX!A:M,13,0))))-1</f>
        <v>1.2068648215990407E-4</v>
      </c>
      <c r="I507" s="93">
        <f t="shared" si="820"/>
        <v>9.5742536561349567E-4</v>
      </c>
      <c r="J507">
        <v>6445.75</v>
      </c>
      <c r="K507">
        <v>6405.94</v>
      </c>
      <c r="L507" s="93">
        <f t="shared" ref="L507" si="986">+K507/J507-1</f>
        <v>-6.1761625877516657E-3</v>
      </c>
      <c r="M507" s="92">
        <f t="shared" ref="M507" si="987">WEEKDAY(A507,2)</f>
        <v>3</v>
      </c>
    </row>
    <row r="508" spans="1:13" x14ac:dyDescent="0.25">
      <c r="A508" s="90">
        <v>43111</v>
      </c>
      <c r="B508">
        <v>36.11</v>
      </c>
      <c r="C508" s="93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2">
        <v>36.035400000000003</v>
      </c>
      <c r="G508" s="93">
        <f t="shared" ref="G508" si="990">+B508/D508-1</f>
        <v>7.7493161835795465E-3</v>
      </c>
      <c r="H508" s="93">
        <f>(B508/(D508*(1-VLOOKUP(A508,FX!A:M,13,0))))-1</f>
        <v>2.9713741054731013E-3</v>
      </c>
      <c r="I508" s="93">
        <f t="shared" si="820"/>
        <v>2.0701865387922069E-3</v>
      </c>
      <c r="J508">
        <v>6405.94</v>
      </c>
      <c r="K508">
        <v>6425.94</v>
      </c>
      <c r="L508" s="93">
        <f t="shared" ref="L508" si="991">+K508/J508-1</f>
        <v>3.1221022988039415E-3</v>
      </c>
      <c r="M508" s="92">
        <f t="shared" ref="M508" si="992">WEEKDAY(A508,2)</f>
        <v>4</v>
      </c>
    </row>
    <row r="509" spans="1:13" x14ac:dyDescent="0.25">
      <c r="A509" s="90">
        <v>43112</v>
      </c>
      <c r="B509">
        <v>36.25</v>
      </c>
      <c r="C509" s="93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3">
        <f t="shared" ref="G509" si="995">+B509/D509-1</f>
        <v>1.0131952367682606E-2</v>
      </c>
      <c r="H509" s="93">
        <f>(B509/(D509*(1-VLOOKUP(A509,FX!A:M,13,0))))-1</f>
        <v>5.2122779275622921E-3</v>
      </c>
      <c r="I509" s="93">
        <f t="shared" si="820"/>
        <v>5.955255110252633E-3</v>
      </c>
      <c r="J509">
        <v>6425.94</v>
      </c>
      <c r="K509" s="92">
        <v>6399.37</v>
      </c>
      <c r="L509" s="93">
        <f t="shared" ref="L509" si="996">+K509/J509-1</f>
        <v>-4.1348036240611563E-3</v>
      </c>
      <c r="M509" s="92">
        <f t="shared" ref="M509" si="997">WEEKDAY(A509,2)</f>
        <v>5</v>
      </c>
    </row>
    <row r="510" spans="1:13" x14ac:dyDescent="0.25">
      <c r="A510" s="90">
        <v>43115</v>
      </c>
      <c r="B510">
        <v>36.25</v>
      </c>
      <c r="C510" s="93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3">
        <f t="shared" ref="G510" si="1000">+B510/D510-1</f>
        <v>2.9440059758865766E-2</v>
      </c>
      <c r="H510" s="93">
        <f>(B510/(D510*(1-VLOOKUP(A510,FX!A:M,13,0))))-1</f>
        <v>2.461273291988797E-2</v>
      </c>
      <c r="I510" s="93">
        <f t="shared" si="820"/>
        <v>2.4590163934426146E-2</v>
      </c>
      <c r="J510">
        <v>6399.37</v>
      </c>
      <c r="K510">
        <v>6253.38</v>
      </c>
      <c r="L510" s="93">
        <f t="shared" ref="L510" si="1001">+K510/J510-1</f>
        <v>-2.2813183172718521E-2</v>
      </c>
      <c r="M510" s="92">
        <f t="shared" ref="M510" si="1002">WEEKDAY(A510,2)</f>
        <v>1</v>
      </c>
    </row>
    <row r="511" spans="1:13" x14ac:dyDescent="0.25">
      <c r="A511" s="90">
        <v>43116</v>
      </c>
      <c r="B511">
        <v>35.639400000000002</v>
      </c>
      <c r="C511" s="93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3">
        <f t="shared" ref="G511" si="1005">+B511/D511-1</f>
        <v>-3.0174057889709172E-4</v>
      </c>
      <c r="H511" s="93">
        <f>(B511/(D511*(1-VLOOKUP(A511,FX!A:M,13,0))))-1</f>
        <v>7.7707409432337116E-4</v>
      </c>
      <c r="I511" s="93">
        <f t="shared" si="820"/>
        <v>1.3683349863868877E-3</v>
      </c>
      <c r="J511">
        <v>6253.38</v>
      </c>
      <c r="K511">
        <v>6301.13</v>
      </c>
      <c r="L511" s="93">
        <f t="shared" ref="L511" si="1006">+K511/J511-1</f>
        <v>7.6358705212220546E-3</v>
      </c>
      <c r="M511" s="92">
        <f t="shared" ref="M511" si="1007">WEEKDAY(A511,2)</f>
        <v>2</v>
      </c>
    </row>
    <row r="512" spans="1:13" x14ac:dyDescent="0.25">
      <c r="A512" s="90">
        <v>43117</v>
      </c>
      <c r="B512">
        <v>35.658999999999999</v>
      </c>
      <c r="C512" s="93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3">
        <f t="shared" ref="G512" si="1010">+B512/D512-1</f>
        <v>7.3015423472930774E-3</v>
      </c>
      <c r="H512" s="93">
        <f>(B512/(D512*(1-VLOOKUP(A512,FX!A:M,13,0))))-1</f>
        <v>5.9902219324403649E-3</v>
      </c>
      <c r="I512" s="93">
        <f t="shared" si="820"/>
        <v>5.8956276445696343E-3</v>
      </c>
      <c r="J512">
        <v>6301.13</v>
      </c>
      <c r="K512">
        <v>6267.46</v>
      </c>
      <c r="L512" s="93">
        <f t="shared" ref="L512" si="1011">+K512/J512-1</f>
        <v>-5.3434860096522874E-3</v>
      </c>
      <c r="M512" s="92">
        <f t="shared" ref="M512" si="1012">WEEKDAY(A512,2)</f>
        <v>3</v>
      </c>
    </row>
    <row r="513" spans="1:14" x14ac:dyDescent="0.25">
      <c r="A513" s="90">
        <v>43118</v>
      </c>
      <c r="B513">
        <v>35.58</v>
      </c>
      <c r="C513" s="93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3">
        <f t="shared" ref="G513" si="1015">+B513/D513-1</f>
        <v>5.795688245717745E-4</v>
      </c>
      <c r="H513" s="93">
        <f>(B513/(D513*(1-VLOOKUP(A513,FX!A:M,13,0))))-1</f>
        <v>-6.5319085034276636E-4</v>
      </c>
      <c r="I513" s="93">
        <f t="shared" si="820"/>
        <v>2.7269941496133043E-4</v>
      </c>
      <c r="J513">
        <v>6267.46</v>
      </c>
      <c r="K513">
        <v>6286.8</v>
      </c>
      <c r="L513" s="93">
        <f t="shared" ref="L513" si="1016">+K513/J513-1</f>
        <v>3.0857795662038168E-3</v>
      </c>
      <c r="M513" s="92">
        <f t="shared" ref="M513" si="1017">WEEKDAY(A513,2)</f>
        <v>4</v>
      </c>
    </row>
    <row r="514" spans="1:14" x14ac:dyDescent="0.25">
      <c r="A514" s="90">
        <v>43119</v>
      </c>
      <c r="B514">
        <v>35.770000000000003</v>
      </c>
      <c r="C514" s="93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3">
        <f t="shared" ref="G514" si="1020">+B514/D514-1</f>
        <v>7.9261091473954437E-3</v>
      </c>
      <c r="H514" s="93">
        <f>(B514/(D514*(1-VLOOKUP(A514,FX!A:M,13,0))))-1</f>
        <v>4.742766170615198E-3</v>
      </c>
      <c r="I514" s="93">
        <f t="shared" si="820"/>
        <v>4.950300333204094E-3</v>
      </c>
      <c r="J514">
        <v>6286.8</v>
      </c>
      <c r="K514">
        <v>6272.38</v>
      </c>
      <c r="L514" s="93">
        <f t="shared" ref="L514" si="1021">+K514/J514-1</f>
        <v>-2.2936947254564855E-3</v>
      </c>
      <c r="M514" s="92">
        <f t="shared" ref="M514" si="1022">WEEKDAY(A514,2)</f>
        <v>5</v>
      </c>
      <c r="N514" s="50" t="s">
        <v>658</v>
      </c>
    </row>
    <row r="515" spans="1:14" x14ac:dyDescent="0.25">
      <c r="A515" s="90">
        <v>43122</v>
      </c>
      <c r="B515">
        <v>36.26</v>
      </c>
      <c r="C515" s="93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3">
        <f t="shared" ref="G515" si="1025">+B515/D515-1</f>
        <v>6.6384551149647475E-3</v>
      </c>
      <c r="H515" s="93">
        <f>(B515/(D515*(1-VLOOKUP(A515,FX!A:M,13,0))))-1</f>
        <v>7.148179337033822E-3</v>
      </c>
      <c r="I515" s="93">
        <f t="shared" si="820"/>
        <v>6.4673716934520176E-3</v>
      </c>
      <c r="J515">
        <v>6272.38</v>
      </c>
      <c r="K515">
        <v>6347.64</v>
      </c>
      <c r="L515" s="93">
        <f t="shared" ref="L515" si="1026">+K515/J515-1</f>
        <v>1.1998635286765147E-2</v>
      </c>
      <c r="M515" s="92">
        <f t="shared" ref="M515" si="1027">WEEKDAY(A515,2)</f>
        <v>1</v>
      </c>
    </row>
    <row r="516" spans="1:14" x14ac:dyDescent="0.25">
      <c r="A516" s="90">
        <v>43123</v>
      </c>
      <c r="B516">
        <v>36.47</v>
      </c>
      <c r="C516" s="93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G516" s="93">
        <f t="shared" ref="G516" si="1030">+B516/D516-1</f>
        <v>1.1123949196508054E-2</v>
      </c>
      <c r="H516" s="93">
        <f>(B516/(D516*(1-VLOOKUP(A516,FX!A:M,13,0))))-1</f>
        <v>1.0575383828488771E-2</v>
      </c>
      <c r="J516">
        <v>6347.64</v>
      </c>
      <c r="K516">
        <v>6355</v>
      </c>
      <c r="L516" s="93">
        <f t="shared" ref="L516" si="1031">+K516/J516-1</f>
        <v>1.1594860452073252E-3</v>
      </c>
      <c r="M516" s="92">
        <f t="shared" ref="M516" si="1032">WEEKDAY(A516,2)</f>
        <v>2</v>
      </c>
    </row>
    <row r="517" spans="1:14" x14ac:dyDescent="0.25">
      <c r="A517" s="90">
        <v>43124</v>
      </c>
    </row>
    <row r="518" spans="1:14" x14ac:dyDescent="0.25">
      <c r="A518" s="90">
        <v>43125</v>
      </c>
    </row>
    <row r="519" spans="1:14" x14ac:dyDescent="0.25">
      <c r="A519" s="90">
        <v>43125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2018-01-24T00:18:35Z</dcterms:modified>
</cp:coreProperties>
</file>