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75" i="20" l="1"/>
  <c r="B326" i="25"/>
  <c r="D326" i="25"/>
  <c r="M326" i="25"/>
  <c r="K326" i="25"/>
  <c r="I326" i="25"/>
  <c r="L470" i="10"/>
  <c r="M470" i="10"/>
  <c r="I470" i="10"/>
  <c r="C470" i="10"/>
  <c r="L469" i="9"/>
  <c r="M469" i="9"/>
  <c r="I469" i="9"/>
  <c r="C469" i="9"/>
  <c r="L469" i="11"/>
  <c r="M469" i="11"/>
  <c r="I469" i="11"/>
  <c r="C469" i="11"/>
  <c r="L469" i="12"/>
  <c r="M469" i="12"/>
  <c r="I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I463" i="5"/>
  <c r="C463" i="5"/>
  <c r="B327" i="25" l="1"/>
  <c r="B328" i="25"/>
  <c r="B329" i="25"/>
  <c r="B330" i="25"/>
  <c r="B331" i="2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<sst xmlns="http://schemas.openxmlformats.org/spreadsheetml/2006/main" count="688" uniqueCount="592">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</sst>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7" sqref="D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43056</v>
      </c>
    </row>
    <row r="2" spans="1:16" x14ac:dyDescent="0.15">
      <c r="A2" s="39" t="s">
        <v>559</v>
      </c>
      <c r="B2" s="39">
        <v>6.6351449999999996</v>
      </c>
      <c r="C2" s="90">
        <v>43056</v>
      </c>
      <c r="D2" s="39">
        <v>13</v>
      </c>
    </row>
    <row r="3" spans="1:16" x14ac:dyDescent="0.15">
      <c r="A3" s="39" t="s">
        <v>560</v>
      </c>
      <c r="B3" s="39">
        <v>6.6437600000000003</v>
      </c>
      <c r="C3" s="90">
        <v>43056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6.6367950000000002</v>
      </c>
      <c r="C4" s="90">
        <v>43057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4120.8500000000004</v>
      </c>
      <c r="C5" s="39">
        <v>4105.01</v>
      </c>
      <c r="D5" s="93">
        <v>3.8999999999999998E-3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3382.91</v>
      </c>
      <c r="C6" s="39">
        <v>3399.25</v>
      </c>
      <c r="D6" s="93">
        <v>-4.7999999999999996E-3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1833.9</v>
      </c>
      <c r="C7" s="39">
        <v>1878.26</v>
      </c>
      <c r="D7" s="93">
        <v>-2.3599999999999999E-2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11292.93</v>
      </c>
      <c r="C8" s="39">
        <v>11537.96</v>
      </c>
      <c r="D8" s="93">
        <v>-2.12E-2</v>
      </c>
      <c r="J8" s="75"/>
      <c r="K8" s="76"/>
      <c r="L8" s="77"/>
      <c r="M8" s="78"/>
    </row>
    <row r="9" spans="1:16" x14ac:dyDescent="0.15">
      <c r="A9" s="39" t="s">
        <v>525</v>
      </c>
      <c r="B9" s="39">
        <v>6361.94</v>
      </c>
      <c r="C9" s="39">
        <v>6558.31</v>
      </c>
      <c r="D9" s="93">
        <v>-2.9899999999999999E-2</v>
      </c>
      <c r="J9" s="79"/>
      <c r="K9" s="80"/>
      <c r="L9" s="81"/>
      <c r="M9" s="82"/>
    </row>
    <row r="10" spans="1:16" x14ac:dyDescent="0.15">
      <c r="A10" s="39" t="s">
        <v>526</v>
      </c>
      <c r="B10" s="39">
        <v>2938.8</v>
      </c>
      <c r="C10" s="39">
        <v>2879.4</v>
      </c>
      <c r="D10" s="93">
        <v>2.06E-2</v>
      </c>
    </row>
    <row r="11" spans="1:16" x14ac:dyDescent="0.15">
      <c r="A11" s="39" t="s">
        <v>527</v>
      </c>
      <c r="B11" s="39">
        <v>15.26</v>
      </c>
      <c r="C11" s="39">
        <v>15.46</v>
      </c>
      <c r="D11" s="90">
        <v>43056</v>
      </c>
    </row>
    <row r="12" spans="1:16" x14ac:dyDescent="0.15">
      <c r="A12" s="39" t="s">
        <v>528</v>
      </c>
      <c r="B12" s="39">
        <v>15.74</v>
      </c>
      <c r="C12" s="39">
        <v>15.840400000000001</v>
      </c>
      <c r="D12" s="90">
        <v>43056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7.83</v>
      </c>
      <c r="C13" s="39">
        <v>7.9020000000000001</v>
      </c>
      <c r="D13" s="90">
        <v>43056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49.35</v>
      </c>
      <c r="C14" s="39">
        <v>49.597000000000001</v>
      </c>
      <c r="D14" s="90">
        <v>43056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46.49</v>
      </c>
      <c r="C15" s="39">
        <v>46.66</v>
      </c>
      <c r="D15" s="90">
        <v>43056</v>
      </c>
    </row>
    <row r="16" spans="1:16" x14ac:dyDescent="0.15">
      <c r="A16" s="39" t="s">
        <v>532</v>
      </c>
      <c r="B16" s="39">
        <v>35.266800000000003</v>
      </c>
      <c r="C16" s="39">
        <v>35.415799999999997</v>
      </c>
      <c r="D16" s="90">
        <v>43056</v>
      </c>
    </row>
    <row r="17" spans="1:16" x14ac:dyDescent="0.15">
      <c r="A17" s="39" t="s">
        <v>533</v>
      </c>
      <c r="B17" s="39">
        <v>31.38</v>
      </c>
      <c r="C17" s="39">
        <v>31.385999999999999</v>
      </c>
      <c r="D17" s="90">
        <v>43056</v>
      </c>
    </row>
    <row r="18" spans="1:16" x14ac:dyDescent="0.15">
      <c r="A18" s="39" t="s">
        <v>534</v>
      </c>
      <c r="B18" s="39">
        <v>34.895000000000003</v>
      </c>
      <c r="C18" s="39">
        <v>34.908799999999999</v>
      </c>
      <c r="D18" s="90">
        <v>43056</v>
      </c>
    </row>
    <row r="19" spans="1:16" x14ac:dyDescent="0.15">
      <c r="A19" s="39" t="s">
        <v>535</v>
      </c>
      <c r="B19" s="39">
        <v>13418.55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20574.04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6.6276999999999999</v>
      </c>
      <c r="C21" s="90">
        <v>43056</v>
      </c>
      <c r="D21" s="91">
        <v>0.63167824074074075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3392.68</v>
      </c>
      <c r="B23" s="39">
        <v>3397.4</v>
      </c>
      <c r="C23" s="39">
        <v>3402.16</v>
      </c>
      <c r="D23" s="39">
        <v>3402.5</v>
      </c>
      <c r="E23" s="39">
        <v>3379.03</v>
      </c>
      <c r="F23" s="39">
        <v>3403.28</v>
      </c>
      <c r="G23" s="39">
        <v>3373.46</v>
      </c>
      <c r="H23" s="39">
        <v>941</v>
      </c>
      <c r="I23" s="39">
        <v>1038</v>
      </c>
      <c r="J23" s="39">
        <v>3381.45</v>
      </c>
      <c r="K23" s="39">
        <v>3374.29</v>
      </c>
      <c r="L23" s="39">
        <v>3382.9</v>
      </c>
      <c r="M23" s="39">
        <v>3388.35</v>
      </c>
      <c r="N23" s="39">
        <v>3373.29</v>
      </c>
      <c r="O23" s="39">
        <v>1341</v>
      </c>
      <c r="P23" s="39">
        <v>1311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0"/>
  <sheetViews>
    <sheetView zoomScale="115" zoomScaleNormal="115" workbookViewId="0">
      <pane xSplit="2" ySplit="6" topLeftCell="AP356" activePane="bottomRight" state="frozen"/>
      <selection pane="topRight" activeCell="C1" sqref="C1"/>
      <selection pane="bottomLeft" activeCell="A3" sqref="A3"/>
      <selection pane="bottomRight" activeCell="AS375" sqref="AS37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</row>
    <row r="377" spans="1:57" x14ac:dyDescent="0.15">
      <c r="A377" s="90">
        <v>43060</v>
      </c>
      <c r="B377" s="41">
        <f t="shared" si="4153"/>
        <v>2</v>
      </c>
    </row>
    <row r="378" spans="1:57" x14ac:dyDescent="0.15">
      <c r="A378" s="90">
        <v>43061</v>
      </c>
      <c r="B378" s="41">
        <f t="shared" si="4153"/>
        <v>3</v>
      </c>
    </row>
    <row r="379" spans="1:57" x14ac:dyDescent="0.15">
      <c r="A379" s="90">
        <v>43062</v>
      </c>
      <c r="B379" s="41">
        <f t="shared" si="4153"/>
        <v>4</v>
      </c>
    </row>
    <row r="380" spans="1:57" x14ac:dyDescent="0.15">
      <c r="A380" s="90">
        <v>43063</v>
      </c>
      <c r="B38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1"/>
  <sheetViews>
    <sheetView zoomScale="115" zoomScaleNormal="115" workbookViewId="0">
      <pane xSplit="1" ySplit="1" topLeftCell="B298" activePane="bottomRight" state="frozen"/>
      <selection pane="topRight" activeCell="B1" sqref="B1"/>
      <selection pane="bottomLeft" activeCell="A2" sqref="A2"/>
      <selection pane="bottomRight" activeCell="I322" sqref="I322:I32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6" si="15">LN(C220/C219)</f>
        <v>5.8655326653686257E-5</v>
      </c>
      <c r="H220">
        <v>6.8302350000000001</v>
      </c>
      <c r="I220" s="25">
        <f t="shared" ref="I220:I326" si="16">LN(H220/H219)</f>
        <v>1.1859738836099735E-4</v>
      </c>
      <c r="J220">
        <v>6.8346549999999997</v>
      </c>
      <c r="K220" s="25">
        <f t="shared" ref="K220:K32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6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</row>
    <row r="328" spans="1:14" x14ac:dyDescent="0.15">
      <c r="A328" s="90">
        <v>43060</v>
      </c>
      <c r="B328" s="41">
        <f t="shared" si="20"/>
        <v>2</v>
      </c>
    </row>
    <row r="329" spans="1:14" x14ac:dyDescent="0.15">
      <c r="A329" s="90">
        <v>43061</v>
      </c>
      <c r="B329" s="41">
        <f t="shared" si="20"/>
        <v>3</v>
      </c>
    </row>
    <row r="330" spans="1:14" x14ac:dyDescent="0.15">
      <c r="A330" s="90">
        <v>43062</v>
      </c>
      <c r="B330" s="41">
        <f t="shared" si="20"/>
        <v>4</v>
      </c>
    </row>
    <row r="331" spans="1:14" x14ac:dyDescent="0.15">
      <c r="A331" s="90">
        <v>43063</v>
      </c>
      <c r="B33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8"/>
  <sheetViews>
    <sheetView tabSelected="1" zoomScale="115" zoomScaleNormal="115" workbookViewId="0">
      <pane xSplit="1" ySplit="2" topLeftCell="F442" activePane="bottomRight" state="frozen"/>
      <selection pane="topRight" activeCell="B1" sqref="B1"/>
      <selection pane="bottomLeft" activeCell="A3" sqref="A3"/>
      <selection pane="bottomRight" activeCell="N463" sqref="N46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3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</row>
    <row r="465" spans="1:1" x14ac:dyDescent="0.15">
      <c r="A465" s="90">
        <v>43060</v>
      </c>
    </row>
    <row r="466" spans="1:1" x14ac:dyDescent="0.15">
      <c r="A466" s="90">
        <v>43061</v>
      </c>
    </row>
    <row r="467" spans="1:1" x14ac:dyDescent="0.15">
      <c r="A467" s="90">
        <v>43062</v>
      </c>
    </row>
    <row r="468" spans="1:1" x14ac:dyDescent="0.15">
      <c r="A468" s="90">
        <v>43063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7"/>
  <sheetViews>
    <sheetView zoomScale="115" zoomScaleNormal="115" workbookViewId="0">
      <pane xSplit="1" ySplit="2" topLeftCell="B434" activePane="bottomRight" state="frozen"/>
      <selection pane="topRight" activeCell="B1" sqref="B1"/>
      <selection pane="bottomLeft" activeCell="A3" sqref="A3"/>
      <selection pane="bottomRight" activeCell="A467" sqref="A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</row>
    <row r="464" spans="1:14" x14ac:dyDescent="0.15">
      <c r="A464" s="90">
        <v>43060</v>
      </c>
    </row>
    <row r="465" spans="1:1" x14ac:dyDescent="0.15">
      <c r="A465" s="90">
        <v>43061</v>
      </c>
    </row>
    <row r="466" spans="1:1" x14ac:dyDescent="0.15">
      <c r="A466" s="90">
        <v>43062</v>
      </c>
    </row>
    <row r="467" spans="1:1" x14ac:dyDescent="0.15">
      <c r="A467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8"/>
  <sheetViews>
    <sheetView zoomScale="115" zoomScaleNormal="115" workbookViewId="0">
      <pane xSplit="1" ySplit="2" topLeftCell="B459" activePane="bottomRight" state="frozen"/>
      <selection pane="topRight" activeCell="B1" sqref="B1"/>
      <selection pane="bottomLeft" activeCell="A3" sqref="A3"/>
      <selection pane="bottomRight" activeCell="A464" sqref="A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3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</row>
    <row r="465" spans="1:1" x14ac:dyDescent="0.15">
      <c r="A465" s="90">
        <v>43060</v>
      </c>
    </row>
    <row r="466" spans="1:1" x14ac:dyDescent="0.15">
      <c r="A466" s="90">
        <v>43061</v>
      </c>
    </row>
    <row r="467" spans="1:1" x14ac:dyDescent="0.15">
      <c r="A467" s="90">
        <v>43062</v>
      </c>
    </row>
    <row r="468" spans="1:1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8"/>
  <sheetViews>
    <sheetView zoomScale="115" zoomScaleNormal="115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A464" sqref="A464:A46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3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</row>
    <row r="465" spans="1:1" x14ac:dyDescent="0.15">
      <c r="A465" s="90">
        <v>43060</v>
      </c>
    </row>
    <row r="466" spans="1:1" x14ac:dyDescent="0.15">
      <c r="A466" s="90">
        <v>43061</v>
      </c>
    </row>
    <row r="467" spans="1:1" x14ac:dyDescent="0.15">
      <c r="A467" s="90">
        <v>43062</v>
      </c>
    </row>
    <row r="468" spans="1:1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4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B470" sqref="B47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3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3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3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3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3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3" x14ac:dyDescent="0.15">
      <c r="A470" s="90">
        <v>43059</v>
      </c>
    </row>
    <row r="471" spans="1:13" x14ac:dyDescent="0.15">
      <c r="A471" s="90">
        <v>43060</v>
      </c>
    </row>
    <row r="472" spans="1:13" x14ac:dyDescent="0.15">
      <c r="A472" s="90">
        <v>43061</v>
      </c>
    </row>
    <row r="473" spans="1:13" x14ac:dyDescent="0.15">
      <c r="A473" s="90">
        <v>43062</v>
      </c>
    </row>
    <row r="474" spans="1:13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4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H468" sqref="H4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</row>
    <row r="471" spans="1:14" x14ac:dyDescent="0.15">
      <c r="A471" s="90">
        <v>43060</v>
      </c>
    </row>
    <row r="472" spans="1:14" x14ac:dyDescent="0.15">
      <c r="A472" s="90">
        <v>43061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4"/>
  <sheetViews>
    <sheetView zoomScale="115" zoomScaleNormal="115" workbookViewId="0">
      <pane xSplit="1" ySplit="2" topLeftCell="B444" activePane="bottomRight" state="frozen"/>
      <selection pane="topRight" activeCell="B1" sqref="B1"/>
      <selection pane="bottomLeft" activeCell="A3" sqref="A3"/>
      <selection pane="bottomRight" activeCell="L465" sqref="L465:L46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>+B464/F464-1</f>
        <v>4.9720343079973084E-3</v>
      </c>
      <c r="J464">
        <v>4075.9</v>
      </c>
      <c r="K464">
        <v>4111.91</v>
      </c>
      <c r="L464" s="93">
        <f t="shared" ref="L464" si="767">+K464/J464-1</f>
        <v>8.834858558845804E-3</v>
      </c>
      <c r="M464" s="92">
        <f t="shared" ref="M464" si="768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69">B465/B464-1</f>
        <v>2.8671551449506172E-3</v>
      </c>
      <c r="D465" s="26">
        <f t="shared" ref="D465" si="770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1">+B465/D465-1</f>
        <v>3.9080391616310717E-3</v>
      </c>
      <c r="H465" s="93">
        <f>(B465/(D465*(1-VLOOKUP(A465,FX!A:M,13,0))))-1</f>
        <v>3.1117790567583015E-3</v>
      </c>
      <c r="I465" s="93">
        <f>+B465/F465-1</f>
        <v>3.1196127728865264E-3</v>
      </c>
      <c r="J465">
        <v>4111.91</v>
      </c>
      <c r="K465">
        <v>4128.07</v>
      </c>
      <c r="L465" s="93">
        <f t="shared" ref="L465" si="772">+K465/J465-1</f>
        <v>3.93004710706224E-3</v>
      </c>
      <c r="M465" s="92">
        <f t="shared" ref="M465" si="773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4">B466/B465-1</f>
        <v>-9.21219822109276E-3</v>
      </c>
      <c r="D466" s="26">
        <f t="shared" ref="D466" si="775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6">+B466/D466-1</f>
        <v>8.4177888819003677E-4</v>
      </c>
      <c r="H466" s="93">
        <f>(B466/(D466*(1-VLOOKUP(A466,FX!A:M,13,0))))-1</f>
        <v>-1.9274470878465344E-3</v>
      </c>
      <c r="I466" s="93">
        <f>+B466/F466-1</f>
        <v>-1.7858400168981881E-3</v>
      </c>
      <c r="J466">
        <v>4128.07</v>
      </c>
      <c r="K466">
        <v>4099.3500000000004</v>
      </c>
      <c r="L466" s="93">
        <f t="shared" ref="L466" si="777">+K466/J466-1</f>
        <v>-6.9572463645236615E-3</v>
      </c>
      <c r="M466" s="92">
        <f t="shared" ref="M466" si="778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79">B467/B466-1</f>
        <v>-7.6947739660148118E-3</v>
      </c>
      <c r="D467" s="26">
        <f t="shared" ref="D467" si="780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1">+B467/D467-1</f>
        <v>-3.2226525855830745E-3</v>
      </c>
      <c r="H467" s="93">
        <f>(B467/(D467*(1-VLOOKUP(A467,FX!A:M,13,0))))-1</f>
        <v>-3.7429193122893167E-3</v>
      </c>
      <c r="I467" s="93">
        <f>+B467/F467-1</f>
        <v>-3.477364930130733E-3</v>
      </c>
      <c r="J467">
        <v>4099.3500000000004</v>
      </c>
      <c r="K467">
        <v>4073.67</v>
      </c>
      <c r="L467" s="93">
        <f t="shared" ref="L467" si="782">+K467/J467-1</f>
        <v>-6.2644077719639091E-3</v>
      </c>
      <c r="M467" s="92">
        <f t="shared" ref="M467" si="783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4">B468/B467-1</f>
        <v>1.5508885298869179E-2</v>
      </c>
      <c r="D468" s="26">
        <f t="shared" ref="D468" si="785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6">+B468/D468-1</f>
        <v>4.2515731601329154E-3</v>
      </c>
      <c r="H468" s="93">
        <f>(B468/(D468*(1-VLOOKUP(A468,FX!A:M,13,0))))-1</f>
        <v>4.2001006789444961E-3</v>
      </c>
      <c r="I468" s="93">
        <f>+B468/F468-1</f>
        <v>4.1148582162984226E-3</v>
      </c>
      <c r="J468">
        <v>4073.67</v>
      </c>
      <c r="K468">
        <v>4105.01</v>
      </c>
      <c r="L468" s="93">
        <f t="shared" ref="L468" si="787">+K468/J468-1</f>
        <v>7.693308490869466E-3</v>
      </c>
      <c r="M468" s="92">
        <f t="shared" ref="M468" si="788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89">B469/B468-1</f>
        <v>-1.5908367801463763E-3</v>
      </c>
      <c r="D469" s="26">
        <f t="shared" ref="D469" si="790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1">+B469/D469-1</f>
        <v>-1.3360686358744323E-3</v>
      </c>
      <c r="H469" s="93">
        <f>(B469/(D469*(1-VLOOKUP(A469,FX!A:M,13,0))))-1</f>
        <v>-7.7131311876899034E-4</v>
      </c>
      <c r="I469" s="93">
        <f>+B469/F469-1</f>
        <v>-1.9116803670427007E-4</v>
      </c>
      <c r="J469">
        <v>4105.01</v>
      </c>
      <c r="K469">
        <v>4120.8500000000004</v>
      </c>
      <c r="L469" s="93">
        <f t="shared" ref="L469" si="792">+K469/J469-1</f>
        <v>3.8586994915967843E-3</v>
      </c>
      <c r="M469" s="92">
        <f t="shared" ref="M469" si="793">WEEKDAY(A469,2)</f>
        <v>5</v>
      </c>
    </row>
    <row r="470" spans="1:14" x14ac:dyDescent="0.15">
      <c r="A470" s="90">
        <v>43059</v>
      </c>
    </row>
    <row r="471" spans="1:14" x14ac:dyDescent="0.15">
      <c r="A471" s="90">
        <v>43060</v>
      </c>
    </row>
    <row r="472" spans="1:14" x14ac:dyDescent="0.15">
      <c r="A472" s="90">
        <v>43061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5"/>
  <sheetViews>
    <sheetView zoomScale="115" zoomScaleNormal="115" workbookViewId="0">
      <pane xSplit="1" ySplit="2" topLeftCell="B443" activePane="bottomRight" state="frozen"/>
      <selection pane="topRight" activeCell="B1" sqref="B1"/>
      <selection pane="bottomLeft" activeCell="A3" sqref="A3"/>
      <selection pane="bottomRight" activeCell="G471" sqref="G4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</row>
    <row r="472" spans="1:14" x14ac:dyDescent="0.15">
      <c r="A472" s="90">
        <v>43060</v>
      </c>
    </row>
    <row r="473" spans="1:14" x14ac:dyDescent="0.15">
      <c r="A473" s="90">
        <v>43061</v>
      </c>
    </row>
    <row r="474" spans="1:14" x14ac:dyDescent="0.15">
      <c r="A474" s="90">
        <v>43062</v>
      </c>
    </row>
    <row r="475" spans="1:14" x14ac:dyDescent="0.15">
      <c r="A475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2017-11-18T20:02:15Z</dcterms:modified>
</cp:coreProperties>
</file>