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06" i="20" l="1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E396" i="10"/>
  <c r="G396" i="10"/>
  <c r="H396" i="10"/>
  <c r="E395" i="9"/>
  <c r="H395" i="9"/>
  <c r="G395" i="9"/>
  <c r="E395" i="11"/>
  <c r="H395" i="11"/>
  <c r="G395" i="11"/>
  <c r="E389" i="8"/>
  <c r="H389" i="8" s="1"/>
  <c r="G389" i="8"/>
  <c r="E389" i="7"/>
  <c r="H389" i="7"/>
  <c r="G389" i="7"/>
  <c r="E388" i="6"/>
  <c r="G388" i="6"/>
  <c r="H388" i="6"/>
  <c r="E389" i="5"/>
  <c r="H389" i="5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B256" i="25"/>
  <c r="B255" i="25"/>
  <c r="B254" i="25"/>
  <c r="B253" i="25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M386" i="5"/>
  <c r="I386" i="5"/>
  <c r="C386" i="5"/>
  <c r="D386" i="5"/>
  <c r="H386" i="5" s="1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<sst xmlns="http://schemas.openxmlformats.org/spreadsheetml/2006/main" count="529" uniqueCount="433">
  <si>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</si>
  <si>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</si>
  <si>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</si>
  <si>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</si>
  <si>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</si>
  <si>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</si>
  <si>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</si>
  <si>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</si>
  <si>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</si>
  <si>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</si>
  <si>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</si>
  <si>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</si>
  <si>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</si>
  <si>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</si>
  <si>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</si>
  <si>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</si>
  <si>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</si>
  <si>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</si>
  <si>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</si>
  <si>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</si>
  <si>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</si>
  <si>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</si>
  <si>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</si>
  <si>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</si>
  <si>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</si>
  <si>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</si>
  <si>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</si>
  <si>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</si>
  <si>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</si>
  <si>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</si>
  <si>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</si>
  <si>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</si>
  <si>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</si>
  <si>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</si>
  <si>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</si>
  <si>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</si>
  <si>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</si>
  <si>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</si>
  <si>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</si>
  <si>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</si>
  <si>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</si>
  <si>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</si>
  <si>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</si>
  <si>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</si>
  <si>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</si>
  <si>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</si>
  <si>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</si>
  <si>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</si>
  <si>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</si>
  <si>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</si>
  <si>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</si>
  <si>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</si>
  <si>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</si>
  <si>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</si>
  <si>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</si>
  <si>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</si>
  <si>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</si>
  <si>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</si>
  <si>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</si>
  <si>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</si>
  <si>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</si>
  <si>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</si>
  <si>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</si>
  <si>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</si>
  <si>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</si>
  <si>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</si>
  <si>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</si>
  <si>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</si>
  <si>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</si>
  <si>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</si>
  <si>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</si>
  <si>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</si>
  <si>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</si>
  <si>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</si>
  <si>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</si>
  <si>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</si>
  <si>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</si>
  <si>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</si>
  <si>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</si>
  <si>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</si>
  <si>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</si>
  <si>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</si>
  <si>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</si>
  <si>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</si>
  <si>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</si>
  <si>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</si>
  <si>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</si>
  <si>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</si>
  <si>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</si>
  <si>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</si>
  <si>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</si>
  <si>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</si>
  <si>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</si>
  <si>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</si>
  <si>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</si>
  <si>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</si>
  <si>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</si>
  <si>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</si>
  <si>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</si>
  <si>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</si>
  <si>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</si>
  <si>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</si>
  <si>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</si>
  <si>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</si>
  <si>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</si>
  <si>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</si>
  <si>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</si>
  <si>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</si>
  <si>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</si>
  <si>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</si>
  <si>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</si>
  <si>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</si>
  <si>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</si>
  <si>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</si>
  <si>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</si>
  <si>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</si>
  <si>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</si>
  <si>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</si>
  <si>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</si>
  <si>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</si>
  <si>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</si>
  <si>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</si>
  <si>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</si>
  <si>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</si>
  <si>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</si>
  <si>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</si>
  <si>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</si>
  <si>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</si>
  <si>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</si>
  <si>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</si>
  <si>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</si>
  <si>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</si>
  <si>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</si>
  <si>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</si>
  <si>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</si>
  <si>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</si>
  <si>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</si>
  <si>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</si>
  <si>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</si>
  <si>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</si>
  <si>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</si>
  <si>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</si>
  <si>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</si>
  <si>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</si>
  <si>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</si>
  <si>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</si>
  <si>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</si>
  <si>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</si>
  <si>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</si>
  <si>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</si>
  <si>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</si>
  <si>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</si>
  <si>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</si>
  <si>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</si>
  <si>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</si>
  <si>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</si>
  <si>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</si>
  <si>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</si>
  <si>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</si>
  <si>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</si>
  <si>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</si>
  <si>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</si>
  <si>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</si>
  <si>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</si>
  <si>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</si>
  <si>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</si>
  <si>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</si>
  <si>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</si>
  <si>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</si>
  <si>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</si>
  <si>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</si>
  <si>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</si>
  <si>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</si>
  <si>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</si>
  <si>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</si>
  <si>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</si>
  <si>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</si>
  <si>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</si>
  <si>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</si>
  <si>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</si>
  <si>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</si>
  <si>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</si>
  <si>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</si>
  <si>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</si>
  <si>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</si>
  <si>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</si>
  <si>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</si>
  <si>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</si>
  <si>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</si>
  <si>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</si>
  <si>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</si>
  <si>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</si>
  <si>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</si>
  <si>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</si>
  <si>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</si>
  <si>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</si>
  <si>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</si>
  <si>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</si>
  <si>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</si>
  <si>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</si>
  <si>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</si>
  <si>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</si>
  <si>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</si>
  <si>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</si>
  <si>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</si>
  <si>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</si>
  <si>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</si>
  <si>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</si>
  <si>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</si>
  <si>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</si>
  <si>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</si>
  <si>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</si>
  <si>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</si>
  <si>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</si>
  <si>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</si>
  <si>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</si>
  <si>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</si>
  <si>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</si>
  <si>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</si>
  <si>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</si>
  <si>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</si>
  <si>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</si>
  <si>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</si>
  <si>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</si>
  <si>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</si>
  <si>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</si>
  <si>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</si>
  <si>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</si>
  <si>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</si>
  <si>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</si>
  <si>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</si>
  <si>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</si>
  <si>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</si>
  <si>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</si>
  <si>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</si>
  <si>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</si>
  <si>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</si>
  <si>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</si>
  <si>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</si>
  <si>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</si>
  <si>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</si>
  <si>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</si>
  <si>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</si>
  <si>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</si>
  <si>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</si>
  <si>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</si>
  <si>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</si>
  <si>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</si>
  <si>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</si>
  <si>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</si>
  <si>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</si>
  <si>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</si>
  <si>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</si>
  <si>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</si>
  <si>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</si>
  <si>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</si>
  <si>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</si>
  <si>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</si>
  <si>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</si>
  <si>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</si>
  <si>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</si>
  <si>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</si>
  <si>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</si>
  <si>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</si>
  <si>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</si>
  <si>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</si>
  <si>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</si>
  <si>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</si>
  <si>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</si>
  <si>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</si>
  <si>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</si>
  <si>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</si>
  <si>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</si>
  <si>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</si>
  <si>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</si>
  <si>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</si>
  <si>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</si>
  <si>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</si>
  <si>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</si>
  <si>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</si>
  <si>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</si>
  <si>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</si>
  <si>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</si>
  <si>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</si>
  <si>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</si>
  <si>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</si>
  <si>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</si>
  <si>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</si>
  <si>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</si>
  <si>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</si>
  <si>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</si>
  <si>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</si>
  <si>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</si>
  <si>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</si>
  <si>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</si>
  <si>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</si>
  <si>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</si>
  <si>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</si>
  <si>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</si>
  <si>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</si>
  <si>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</si>
  <si>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</si>
  <si>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</si>
  <si>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</si>
  <si>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</si>
  <si>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</si>
  <si>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</si>
  <si>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</si>
  <si>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</si>
  <si>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</si>
  <si>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</si>
  <si>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</si>
  <si>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</si>
  <si>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</si>
  <si>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</si>
  <si>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</si>
  <si>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</si>
  <si>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</si>
  <si>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</si>
  <si>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</si>
  <si>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</si>
  <si>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</si>
  <si>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</si>
  <si>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</si>
  <si>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</si>
  <si>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</si>
  <si>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</si>
  <si>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</si>
  <si>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</si>
  <si>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</si>
  <si>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</si>
  <si>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</si>
  <si>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</si>
  <si>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</si>
  <si>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</si>
  <si>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</si>
  <si>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</si>
  <si>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</si>
  <si>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</si>
  <si>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</si>
  <si>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</si>
  <si>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</si>
  <si>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</si>
  <si>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</si>
  <si>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</si>
  <si>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</si>
  <si>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</si>
  <si>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</si>
  <si>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</si>
  <si>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</si>
  <si>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</si>
  <si>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</si>
  <si>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</si>
  <si>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</si>
  <si>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</si>
  <si>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</si>
  <si>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</si>
  <si>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</si>
  <si>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</si>
  <si>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</si>
  <si>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</si>
  <si>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</si>
  <si>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</si>
  <si>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</si>
  <si>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</si>
  <si>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</si>
  <si>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</si>
  <si>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</si>
  <si>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</si>
  <si>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</si>
  <si>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</si>
  <si>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</si>
  <si>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</si>
  <si>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</si>
  <si>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</si>
  <si>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</si>
  <si>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</si>
  <si>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</si>
  <si>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</si>
  <si>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</si>
  <si>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</si>
  <si>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</si>
  <si>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</si>
  <si>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</si>
  <si>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</si>
  <si>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</si>
  <si>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</si>
  <si>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</si>
  <si>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</si>
  <si>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</si>
  <si>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</si>
  <si>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</si>
  <si>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</si>
  <si>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</si>
  <si>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</si>
  <si>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</si>
  <si>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</si>
  <si>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</si>
  <si>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</si>
  <si>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</si>
  <si>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</si>
  <si>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</si>
  <si>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</si>
  <si>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</si>
  <si>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</si>
  <si>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</si>
  <si>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</si>
  <si>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</si>
  <si>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</si>
  <si>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</si>
  <si>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</si>
  <si>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</si>
  <si>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</si>
  <si>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</si>
  <si>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</si>
  <si>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</si>
  <si>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</si>
  <si>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</si>
  <si>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</si>
  <si>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</si>
  <si>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</si>
  <si>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</si>
  <si>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</si>
  <si>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</si>
  <si>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</si>
  <si>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</si>
  <si>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</si>
  <si>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</si>
  <si>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</si>
  <si>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</si>
  <si>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</si>
  <si>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FTSEA50 2</t>
  </si>
  <si>
    <t>index broke earlier highs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</si>
</sst>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E20" sqref="E2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42954</v>
      </c>
    </row>
    <row r="2" spans="1:14" x14ac:dyDescent="0.15">
      <c r="A2" t="s">
        <v>390</v>
      </c>
      <c r="B2" s="39">
        <v>6.7304849999999998</v>
      </c>
      <c r="C2" s="1">
        <v>42954</v>
      </c>
      <c r="D2" s="41">
        <v>13</v>
      </c>
    </row>
    <row r="3" spans="1:14" x14ac:dyDescent="0.15">
      <c r="A3" t="s">
        <v>391</v>
      </c>
      <c r="B3" s="39">
        <v>6.7290299999999998</v>
      </c>
      <c r="C3" s="1">
        <v>42954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6.7313499999999999</v>
      </c>
      <c r="C4" s="1">
        <v>42955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3726.7948000000001</v>
      </c>
      <c r="C5" s="41">
        <v>3707.5796</v>
      </c>
      <c r="D5" s="25">
        <v>5.1999999999999998E-3</v>
      </c>
      <c r="J5" s="71"/>
      <c r="K5" s="72"/>
      <c r="L5" s="73"/>
      <c r="M5" s="74"/>
    </row>
    <row r="6" spans="1:14" x14ac:dyDescent="0.15">
      <c r="A6" t="s">
        <v>349</v>
      </c>
      <c r="B6" s="39">
        <v>3279.4566</v>
      </c>
      <c r="C6" s="41">
        <v>3262.0808999999999</v>
      </c>
      <c r="D6" s="25">
        <v>5.3E-3</v>
      </c>
      <c r="J6" s="75"/>
      <c r="K6" s="76"/>
      <c r="L6" s="77"/>
      <c r="M6" s="78"/>
    </row>
    <row r="7" spans="1:14" x14ac:dyDescent="0.15">
      <c r="A7" t="s">
        <v>350</v>
      </c>
      <c r="B7">
        <v>1732.434</v>
      </c>
      <c r="C7" s="39">
        <v>1719.617</v>
      </c>
      <c r="D7" s="25">
        <v>7.4999999999999997E-3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10451.083000000001</v>
      </c>
      <c r="C8" s="39">
        <v>10361.231</v>
      </c>
      <c r="D8" s="25">
        <v>8.6999999999999994E-3</v>
      </c>
      <c r="J8" s="83"/>
      <c r="K8" s="84"/>
      <c r="L8" s="85"/>
      <c r="M8" s="86"/>
    </row>
    <row r="9" spans="1:14" x14ac:dyDescent="0.15">
      <c r="A9" t="s">
        <v>352</v>
      </c>
      <c r="B9">
        <v>6303.4209000000001</v>
      </c>
      <c r="C9" s="39">
        <v>6225.1151</v>
      </c>
      <c r="D9" s="25">
        <v>1.26E-2</v>
      </c>
      <c r="J9" s="87"/>
      <c r="K9" s="88"/>
      <c r="L9" s="89"/>
      <c r="M9" s="90"/>
    </row>
    <row r="10" spans="1:14" x14ac:dyDescent="0.15">
      <c r="A10" t="s">
        <v>353</v>
      </c>
      <c r="B10">
        <v>13.26</v>
      </c>
      <c r="C10" s="39">
        <v>13.426</v>
      </c>
      <c r="D10" s="1">
        <v>42954</v>
      </c>
    </row>
    <row r="11" spans="1:14" x14ac:dyDescent="0.15">
      <c r="A11" t="s">
        <v>354</v>
      </c>
      <c r="B11">
        <v>13.72</v>
      </c>
      <c r="C11" s="39">
        <v>13.6829</v>
      </c>
      <c r="D11" s="1">
        <v>42954</v>
      </c>
    </row>
    <row r="12" spans="1:14" x14ac:dyDescent="0.15">
      <c r="A12" t="s">
        <v>355</v>
      </c>
      <c r="B12">
        <v>7.46</v>
      </c>
      <c r="C12" s="39">
        <v>7.4420000000000002</v>
      </c>
      <c r="D12" s="1">
        <v>42954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44.3</v>
      </c>
      <c r="C13" s="39">
        <v>44.343000000000004</v>
      </c>
      <c r="D13" s="1">
        <v>42954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43</v>
      </c>
      <c r="C14" s="39">
        <v>42.81</v>
      </c>
      <c r="D14" s="1">
        <v>42951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30.945</v>
      </c>
      <c r="C15">
        <v>30.817799999999998</v>
      </c>
      <c r="D15" s="1">
        <v>42951</v>
      </c>
    </row>
    <row r="16" spans="1:14" x14ac:dyDescent="0.15">
      <c r="A16" t="s">
        <v>359</v>
      </c>
      <c r="B16">
        <v>28.08</v>
      </c>
      <c r="C16">
        <v>27.856400000000001</v>
      </c>
      <c r="D16" s="1">
        <v>42951</v>
      </c>
    </row>
    <row r="17" spans="1:16" x14ac:dyDescent="0.15">
      <c r="A17" t="s">
        <v>360</v>
      </c>
      <c r="B17">
        <v>34.145000000000003</v>
      </c>
      <c r="C17" s="1">
        <v>33.734200000000001</v>
      </c>
      <c r="D17" s="1">
        <v>42951</v>
      </c>
    </row>
    <row r="18" spans="1:16" x14ac:dyDescent="0.15">
      <c r="A18" t="s">
        <v>361</v>
      </c>
      <c r="B18">
        <v>11773.61</v>
      </c>
      <c r="C18" s="1"/>
      <c r="D18" s="1"/>
    </row>
    <row r="19" spans="1:16" x14ac:dyDescent="0.15">
      <c r="A19" t="s">
        <v>431</v>
      </c>
      <c r="B19">
        <v>11773.61</v>
      </c>
      <c r="C19" s="1"/>
      <c r="D19" s="94"/>
    </row>
    <row r="20" spans="1:16" x14ac:dyDescent="0.15">
      <c r="A20" t="s">
        <v>362</v>
      </c>
      <c r="B20">
        <v>18991.060000000001</v>
      </c>
      <c r="C20" s="1"/>
      <c r="D20" s="41"/>
    </row>
    <row r="21" spans="1:16" x14ac:dyDescent="0.15">
      <c r="A21" t="s">
        <v>400</v>
      </c>
      <c r="B21">
        <v>6.7227999999999897</v>
      </c>
      <c r="C21" s="1">
        <v>42955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3257.67</v>
      </c>
      <c r="B23" s="39">
        <v>3261.4960000000001</v>
      </c>
      <c r="C23" s="39">
        <v>3263.0509999999999</v>
      </c>
      <c r="D23" s="39">
        <v>3253.1815999999999</v>
      </c>
      <c r="E23">
        <v>3256.6763999999998</v>
      </c>
      <c r="F23">
        <v>3266.0556999999999</v>
      </c>
      <c r="G23">
        <v>3243.7152999999998</v>
      </c>
      <c r="H23">
        <v>1017</v>
      </c>
      <c r="I23">
        <v>958</v>
      </c>
      <c r="J23">
        <v>3256.6763999999998</v>
      </c>
      <c r="K23">
        <v>3261.8838999999998</v>
      </c>
      <c r="L23">
        <v>3279.5441000000001</v>
      </c>
      <c r="M23">
        <v>3279.7687999999998</v>
      </c>
      <c r="N23">
        <v>3256.2474999999999</v>
      </c>
      <c r="O23">
        <v>1431</v>
      </c>
      <c r="P23">
        <v>1300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56"/>
  <sheetViews>
    <sheetView zoomScale="115" zoomScaleNormal="115" workbookViewId="0">
      <pane xSplit="1" ySplit="1" topLeftCell="B219" activePane="bottomRight" state="frozen"/>
      <selection pane="topRight" activeCell="B1" sqref="B1"/>
      <selection pane="bottomLeft" activeCell="A2" sqref="A2"/>
      <selection pane="bottomRight" activeCell="B251" sqref="B25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5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52" si="15">LN(C220/C219)</f>
        <v>5.8655326653686257E-5</v>
      </c>
      <c r="H220">
        <v>6.8302350000000001</v>
      </c>
      <c r="I220" s="25">
        <f t="shared" ref="I220:I252" si="16">LN(H220/H219)</f>
        <v>1.1859738836099735E-4</v>
      </c>
      <c r="J220">
        <v>6.8346549999999997</v>
      </c>
      <c r="K220" s="25">
        <f t="shared" ref="K220:K252" si="17">LN(J220/J219)</f>
        <v>6.0958008553464011E-4</v>
      </c>
      <c r="L220">
        <v>6.837275</v>
      </c>
      <c r="M220" s="25">
        <f t="shared" ref="M220:M252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</row>
    <row r="254" spans="1:14" x14ac:dyDescent="0.15">
      <c r="A254" s="1">
        <v>42956</v>
      </c>
      <c r="B254" s="41">
        <f t="shared" si="14"/>
        <v>3</v>
      </c>
    </row>
    <row r="255" spans="1:14" x14ac:dyDescent="0.15">
      <c r="A255" s="1">
        <v>42957</v>
      </c>
      <c r="B255" s="41">
        <f t="shared" si="14"/>
        <v>4</v>
      </c>
    </row>
    <row r="256" spans="1:14" x14ac:dyDescent="0.15">
      <c r="A256" s="1">
        <v>42958</v>
      </c>
      <c r="B25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tabSelected="1" zoomScale="115" zoomScaleNormal="115" workbookViewId="0">
      <pane xSplit="2" ySplit="6" topLeftCell="C281" activePane="bottomRight" state="frozen"/>
      <selection pane="topRight" activeCell="C1" sqref="C1"/>
      <selection pane="bottomLeft" activeCell="A3" sqref="A3"/>
      <selection pane="bottomRight" activeCell="E305" sqref="E30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06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301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>LN(N278/L278)</f>
        <v>-5.9414751870804439E-3</v>
      </c>
      <c r="AS278" s="25">
        <f t="shared" ref="AS278" si="1953">LN(N278/C278)</f>
        <v>-3.0609678107557858E-3</v>
      </c>
      <c r="AT278" s="28">
        <f t="shared" ref="AT278" si="1954">+(G278-I278)/(H278-I278)</f>
        <v>1</v>
      </c>
      <c r="AU278" s="28">
        <f t="shared" ref="AU278" si="1955">+(N278-P278)/(O278-P278)</f>
        <v>0.12512150654679646</v>
      </c>
      <c r="AV278" s="40">
        <f t="shared" ref="AV278" si="1956">+(N278-V278)/(U278-V278)</f>
        <v>0.12512150654679646</v>
      </c>
      <c r="AW278" s="25">
        <f t="shared" ref="AW278" si="1957">LN(N278/C278)</f>
        <v>-3.0609678107557858E-3</v>
      </c>
      <c r="AX278" s="28">
        <f t="shared" ref="AX278" si="1958">(N278-L278)/(U278-V278)</f>
        <v>-0.84724443309636721</v>
      </c>
      <c r="AY278" s="25">
        <f t="shared" ref="AY278" si="1959">LN(G278/I278)</f>
        <v>5.8262609228411219E-3</v>
      </c>
      <c r="AZ278" s="25">
        <f t="shared" ref="AZ278" si="1960">LN(N278/P278)</f>
        <v>8.8043948983142402E-4</v>
      </c>
      <c r="BA278" s="25">
        <f t="shared" ref="BA278" si="1961">AV277</f>
        <v>0.90766222444842237</v>
      </c>
      <c r="BB278" s="25">
        <f t="shared" ref="BB278" si="1962">AR277</f>
        <v>2.7782437207331413E-3</v>
      </c>
      <c r="BC278" s="25">
        <f t="shared" ref="BC278" si="1963">AS277</f>
        <v>2.539603928708702E-3</v>
      </c>
      <c r="BD278" s="39">
        <f t="shared" ref="BD278" si="1964">IF(AR277&lt;0,1,0)</f>
        <v>0</v>
      </c>
      <c r="BE278" t="str">
        <f t="shared" ref="BE278" si="1965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6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7">IF(B278=3,IF(AV277&lt;0.85,IF(AND(K278&gt;942,AT278&gt;0.9),0.25,1)*IF(AR277&lt;-0.004,1,0.5),0),"")</f>
        <v>0</v>
      </c>
      <c r="BH278" t="str">
        <f t="shared" ref="BH278" si="1968">IF(B278=4,IF(AV277&lt;0.6,IF(AQ278&gt;=0,IF(K278&lt;1018,2,1),0),IF(AV277&gt;0.85,IF(AQ278&lt;=0,-0.5,0),0)),"")</f>
        <v/>
      </c>
      <c r="BI278" t="str">
        <f t="shared" ref="BI278" si="1969">IF(B278=5,IF(AV277&lt;0.4,IF(AQ278&gt; -0.004,1,0),IF(AV277&lt;0.95,IF(AND(AO278&lt;0.85,AT278&lt;0.95,AQ278&gt;0,K278&lt;1115),0.5,0),0)),"")</f>
        <v/>
      </c>
      <c r="BJ278" s="25" t="str">
        <f t="shared" ref="BJ278" si="1970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1">IF(AVERAGE(N278)&lt;S278,"熊",IF(AVERAGE(N278)&gt;S278,"牛",""))</f>
        <v>牛</v>
      </c>
      <c r="U279">
        <f t="shared" ref="U279" si="1972">MAX(H279,O279)</f>
        <v>3188.6649000000002</v>
      </c>
      <c r="V279">
        <f t="shared" ref="V279" si="1973">MIN(I279,P279)</f>
        <v>3174.3901000000001</v>
      </c>
      <c r="W279" s="40">
        <f t="shared" ref="W279" si="1974">LN(U279/V279)</f>
        <v>4.4867831403072149E-3</v>
      </c>
      <c r="X279">
        <f t="shared" ref="X279" si="1975">IF(U279=H279,J279,Q279)</f>
        <v>1434</v>
      </c>
      <c r="Y279">
        <f t="shared" ref="Y279" si="1976">IF(V279=I279,K279,R279)</f>
        <v>942</v>
      </c>
      <c r="Z279" s="25">
        <f t="shared" ref="Z279" si="1977">(U279-V279)/(C279)</f>
        <v>4.4960267637499133E-3</v>
      </c>
      <c r="AA279" s="25">
        <f t="shared" ref="AA279" si="1978">LN(C279/N278)</f>
        <v>3.3952421951607249E-4</v>
      </c>
      <c r="AB279" s="25">
        <f t="shared" ref="AB279" si="1979">LN(N279/U279)</f>
        <v>-2.4031752892338435E-4</v>
      </c>
      <c r="AC279" s="25">
        <f t="shared" ref="AC279" si="1980">LN(N279/V279)</f>
        <v>4.2464656113837913E-3</v>
      </c>
      <c r="AD279" s="25">
        <f t="shared" ref="AD279" si="1981">LN(U279/C279)</f>
        <v>4.3006229732323363E-3</v>
      </c>
      <c r="AE279" s="25">
        <f t="shared" ref="AE279" si="1982">LN(V279/C279)</f>
        <v>-1.8616016707505211E-4</v>
      </c>
      <c r="AF279" s="25">
        <f t="shared" ref="AF279" si="1983">LN(N279/C279)</f>
        <v>4.0603054443087922E-3</v>
      </c>
      <c r="AG279" s="25">
        <f t="shared" ref="AG279" si="1984">LN(N279/N278)</f>
        <v>4.3998296638248311E-3</v>
      </c>
      <c r="AH279" s="25">
        <f t="shared" ref="AH279" si="1985">LN(D279/C279)</f>
        <v>1.0870689442770867E-3</v>
      </c>
      <c r="AI279" s="25">
        <f t="shared" ref="AI279" si="1986">LN(E279/C279)</f>
        <v>1.1855402512492865E-3</v>
      </c>
      <c r="AJ279" s="25">
        <f t="shared" ref="AJ279" si="1987">LN(F279/C279)</f>
        <v>-1.2788288545229314E-5</v>
      </c>
      <c r="AK279" s="25">
        <f t="shared" ref="AK279" si="1988">+LN(G279/C279)</f>
        <v>2.5870283791179869E-3</v>
      </c>
      <c r="AL279" s="25">
        <f t="shared" ref="AL279" si="1989">LN(H279/I279)</f>
        <v>4.1409046156876614E-3</v>
      </c>
      <c r="AM279" s="25">
        <f t="shared" ref="AM279" si="1990">LN(O279/P279)</f>
        <v>3.7194026268665709E-3</v>
      </c>
      <c r="AN279" s="25">
        <f t="shared" ref="AN279" si="1991">LN(L279/G279)</f>
        <v>0</v>
      </c>
      <c r="AO279" s="40">
        <f t="shared" ref="AO279" si="1992">(C279-I279)/(H279-I279)</f>
        <v>4.4867560981157496E-2</v>
      </c>
      <c r="AP279" s="40">
        <f t="shared" ref="AP279" si="1993">(N278-I279)/(H279-I279)</f>
        <v>-3.6956901329335386E-2</v>
      </c>
      <c r="AQ279" s="25">
        <f t="shared" ref="AQ279" si="1994">LN(M279/L279)</f>
        <v>-8.5126550341710718E-4</v>
      </c>
      <c r="AR279" s="25">
        <f t="shared" ref="AR279" si="1995">LN(N279/L279)</f>
        <v>1.4732770651907851E-3</v>
      </c>
      <c r="AS279" s="25">
        <f t="shared" ref="AS279" si="1996">LN(N279/C279)</f>
        <v>4.0603054443087922E-3</v>
      </c>
      <c r="AT279" s="28">
        <f t="shared" ref="AT279" si="1997">+(G279-I279)/(H279-I279)</f>
        <v>0.66924787998877222</v>
      </c>
      <c r="AU279" s="28">
        <f t="shared" ref="AU279" si="1998">+(N279-P279)/(O279-P279)</f>
        <v>0.93527568234230507</v>
      </c>
      <c r="AV279" s="40">
        <f t="shared" ref="AV279" si="1999">+(N279-V279)/(U279-V279)</f>
        <v>0.94632499229411138</v>
      </c>
      <c r="AW279" s="25">
        <f t="shared" ref="AW279" si="2000">LN(N279/C279)</f>
        <v>4.0603054443087922E-3</v>
      </c>
      <c r="AX279" s="28">
        <f t="shared" ref="AX279" si="2001">(N279-L279)/(U279-V279)</f>
        <v>0.32877518424076796</v>
      </c>
      <c r="AY279" s="25">
        <f t="shared" ref="AY279" si="2002">LN(G279/I279)</f>
        <v>2.7731885461929327E-3</v>
      </c>
      <c r="AZ279" s="25">
        <f t="shared" ref="AZ279" si="2003">LN(N279/P279)</f>
        <v>3.4790850979431937E-3</v>
      </c>
      <c r="BA279" s="25">
        <f t="shared" ref="BA279" si="2004">AV278</f>
        <v>0.12512150654679646</v>
      </c>
      <c r="BB279" s="25">
        <f t="shared" ref="BB279" si="2005">AR278</f>
        <v>-5.9414751870804439E-3</v>
      </c>
      <c r="BC279" s="25">
        <f t="shared" ref="BC279" si="2006">AS278</f>
        <v>-3.0609678107557858E-3</v>
      </c>
      <c r="BD279" s="39">
        <f t="shared" ref="BD279" si="2007">IF(AR278&lt;0,1,0)</f>
        <v>1</v>
      </c>
      <c r="BE279" t="str">
        <f t="shared" ref="BE279" si="2008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09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0">IF(B279=3,IF(AV278&lt;0.85,IF(AND(K279&gt;942,AT279&gt;0.9),0.25,1)*IF(AR278&lt;-0.004,1,0.5),0),"")</f>
        <v/>
      </c>
      <c r="BH279">
        <f t="shared" ref="BH279" si="2011">IF(B279=4,IF(AV278&lt;0.6,IF(AQ279&gt;=0,IF(K279&lt;1018,2,1),0),IF(AV278&gt;0.85,IF(AQ279&lt;=0,-0.5,0),0)),"")</f>
        <v>0</v>
      </c>
      <c r="BI279" t="str">
        <f t="shared" ref="BI279" si="2012">IF(B279=5,IF(AV278&lt;0.4,IF(AQ279&gt; -0.004,1,0),IF(AV278&lt;0.95,IF(AND(AO279&lt;0.85,AT279&lt;0.95,AQ279&gt;0,K279&lt;1115),0.5,0),0)),"")</f>
        <v/>
      </c>
      <c r="BJ279" s="25" t="str">
        <f t="shared" ref="BJ279" si="2013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4">IF(AVERAGE(N279)&lt;S279,"熊",IF(AVERAGE(N279)&gt;S279,"牛",""))</f>
        <v>牛</v>
      </c>
      <c r="U280">
        <f t="shared" ref="U280" si="2015">MAX(H280,O280)</f>
        <v>3193.0587</v>
      </c>
      <c r="V280">
        <f t="shared" ref="V280" si="2016">MIN(I280,P280)</f>
        <v>3171.6046999999999</v>
      </c>
      <c r="W280" s="40">
        <f t="shared" ref="W280" si="2017">LN(U280/V280)</f>
        <v>6.7416232116972903E-3</v>
      </c>
      <c r="X280">
        <f t="shared" ref="X280" si="2018">IF(U280=H280,J280,Q280)</f>
        <v>1445</v>
      </c>
      <c r="Y280">
        <f t="shared" ref="Y280" si="2019">IF(V280=I280,K280,R280)</f>
        <v>1059</v>
      </c>
      <c r="Z280" s="25">
        <f t="shared" ref="Z280" si="2020">(U280-V280)/(C280)</f>
        <v>6.7530218702660516E-3</v>
      </c>
      <c r="AA280" s="25">
        <f t="shared" ref="AA280" si="2021">LN(C280/N279)</f>
        <v>-3.4409660275925283E-3</v>
      </c>
      <c r="AB280" s="25">
        <f t="shared" ref="AB280" si="2022">LN(N280/U280)</f>
        <v>-6.2489402495661357E-4</v>
      </c>
      <c r="AC280" s="25">
        <f t="shared" ref="AC280" si="2023">LN(N280/V280)</f>
        <v>6.1167291867406824E-3</v>
      </c>
      <c r="AD280" s="25">
        <f t="shared" ref="AD280" si="2024">LN(U280/C280)</f>
        <v>5.05827854083716E-3</v>
      </c>
      <c r="AE280" s="25">
        <f t="shared" ref="AE280" si="2025">LN(V280/C280)</f>
        <v>-1.6833446708600717E-3</v>
      </c>
      <c r="AF280" s="25">
        <f t="shared" ref="AF280" si="2026">LN(N280/C280)</f>
        <v>4.4333845158807395E-3</v>
      </c>
      <c r="AG280" s="25">
        <f t="shared" ref="AG280" si="2027">LN(N280/N279)</f>
        <v>9.9241848828805117E-4</v>
      </c>
      <c r="AH280" s="25">
        <f t="shared" ref="AH280" si="2028">LN(D280/C280)</f>
        <v>-7.7503750316489973E-4</v>
      </c>
      <c r="AI280" s="25">
        <f t="shared" ref="AI280" si="2029">LN(E280/C280)</f>
        <v>-5.8270994827327126E-4</v>
      </c>
      <c r="AJ280" s="25">
        <f t="shared" ref="AJ280" si="2030">LN(F280/C280)</f>
        <v>1.1930734633099046E-3</v>
      </c>
      <c r="AK280" s="25">
        <f t="shared" ref="AK280" si="2031">+LN(G280/C280)</f>
        <v>1.7177838301662078E-3</v>
      </c>
      <c r="AL280" s="25">
        <f t="shared" ref="AL280" si="2032">LN(H280/I280)</f>
        <v>3.6295142129658896E-3</v>
      </c>
      <c r="AM280" s="25">
        <f t="shared" ref="AM280" si="2033">LN(O280/P280)</f>
        <v>4.0024134907710633E-3</v>
      </c>
      <c r="AN280" s="25">
        <f t="shared" ref="AN280" si="2034">LN(L280/G280)</f>
        <v>0</v>
      </c>
      <c r="AO280" s="40">
        <f t="shared" ref="AO280" si="2035">(C280-I280)/(H280-I280)</f>
        <v>0.46334209134344928</v>
      </c>
      <c r="AP280" s="40">
        <f t="shared" ref="AP280" si="2036">(N279-I280)/(H280-I280)</f>
        <v>1.4129011558838993</v>
      </c>
      <c r="AQ280" s="25">
        <f t="shared" ref="AQ280" si="2037">LN(M280/L280)</f>
        <v>-2.6995765002989984E-4</v>
      </c>
      <c r="AR280" s="25">
        <f t="shared" ref="AR280" si="2038">LN(N280/L280)</f>
        <v>2.7156006857145341E-3</v>
      </c>
      <c r="AS280" s="25">
        <f t="shared" ref="AS280" si="2039">LN(N280/C280)</f>
        <v>4.4333845158807395E-3</v>
      </c>
      <c r="AT280" s="28">
        <f t="shared" ref="AT280" si="2040">+(G280-I280)/(H280-I280)</f>
        <v>0.93696834109413607</v>
      </c>
      <c r="AU280" s="28">
        <f t="shared" ref="AU280" si="2041">+(N280-P280)/(O280-P280)</f>
        <v>0.84360691212443129</v>
      </c>
      <c r="AV280" s="40">
        <f t="shared" ref="AV280" si="2042">+(N280-V280)/(U280-V280)</f>
        <v>0.90702433112705427</v>
      </c>
      <c r="AW280" s="25">
        <f t="shared" ref="AW280" si="2043">LN(N280/C280)</f>
        <v>4.4333845158807395E-3</v>
      </c>
      <c r="AX280" s="28">
        <f t="shared" ref="AX280" si="2044">(N280-L280)/(U280-V280)</f>
        <v>0.40337000093221415</v>
      </c>
      <c r="AY280" s="25">
        <f t="shared" ref="AY280" si="2045">LN(G280/I280)</f>
        <v>3.4011285010261921E-3</v>
      </c>
      <c r="AZ280" s="25">
        <f t="shared" ref="AZ280" si="2046">LN(N280/P280)</f>
        <v>3.3775194658144762E-3</v>
      </c>
      <c r="BA280" s="25">
        <f t="shared" ref="BA280" si="2047">AV279</f>
        <v>0.94632499229411138</v>
      </c>
      <c r="BB280" s="25">
        <f t="shared" ref="BB280" si="2048">AR279</f>
        <v>1.4732770651907851E-3</v>
      </c>
      <c r="BC280" s="25">
        <f t="shared" ref="BC280" si="2049">AS279</f>
        <v>4.0603054443087922E-3</v>
      </c>
      <c r="BD280" s="39">
        <f t="shared" ref="BD280" si="2050">IF(AR279&lt;0,1,0)</f>
        <v>0</v>
      </c>
      <c r="BE280" t="str">
        <f t="shared" ref="BE280" si="2051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2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3">IF(B280=3,IF(AV279&lt;0.85,IF(AND(K280&gt;942,AT280&gt;0.9),0.25,1)*IF(AR279&lt;-0.004,1,0.5),0),"")</f>
        <v/>
      </c>
      <c r="BH280" t="str">
        <f t="shared" ref="BH280" si="2054">IF(B280=4,IF(AV279&lt;0.6,IF(AQ280&gt;=0,IF(K280&lt;1018,2,1),0),IF(AV279&gt;0.85,IF(AQ280&lt;=0,-0.5,0),0)),"")</f>
        <v/>
      </c>
      <c r="BI280">
        <f t="shared" ref="BI280" si="2055">IF(B280=5,IF(AV279&lt;0.4,IF(AQ280&gt; -0.004,1,0),IF(AV279&lt;0.95,IF(AND(AO280&lt;0.85,AT280&lt;0.95,AQ280&gt;0,K280&lt;1115),0.5,0),0)),"")</f>
        <v>0</v>
      </c>
      <c r="BJ280" s="25" t="str">
        <f t="shared" ref="BJ280" si="2056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7">IF(AVERAGE(N280)&lt;S280,"熊",IF(AVERAGE(N280)&gt;S280,"牛",""))</f>
        <v>牛</v>
      </c>
      <c r="U281">
        <f t="shared" ref="U281" si="2058">MAX(H281,O281)</f>
        <v>3196.2811999999999</v>
      </c>
      <c r="V281">
        <f t="shared" ref="V281" si="2059">MIN(I281,P281)</f>
        <v>3177.0243999999998</v>
      </c>
      <c r="W281" s="40">
        <f t="shared" ref="W281" si="2060">LN(U281/V281)</f>
        <v>6.0429735554689496E-3</v>
      </c>
      <c r="X281">
        <f t="shared" ref="X281" si="2061">IF(U281=H281,J281,Q281)</f>
        <v>1500</v>
      </c>
      <c r="Y281">
        <f t="shared" ref="Y281" si="2062">IF(V281=I281,K281,R281)</f>
        <v>1019</v>
      </c>
      <c r="Z281" s="25">
        <f t="shared" ref="Z281" si="2063">(U281-V281)/(C281)</f>
        <v>6.0328354821754327E-3</v>
      </c>
      <c r="AA281" s="25">
        <f t="shared" ref="AA281" si="2064">LN(C281/N280)</f>
        <v>2.9271217400021938E-4</v>
      </c>
      <c r="AB281" s="25">
        <f t="shared" ref="AB281" si="2065">LN(N281/U281)</f>
        <v>-4.6712055953396404E-4</v>
      </c>
      <c r="AC281" s="25">
        <f t="shared" ref="AC281" si="2066">LN(N281/V281)</f>
        <v>5.5758529959349769E-3</v>
      </c>
      <c r="AD281" s="25">
        <f t="shared" ref="AD281" si="2067">LN(U281/C281)</f>
        <v>1.3408933371744747E-3</v>
      </c>
      <c r="AE281" s="25">
        <f t="shared" ref="AE281" si="2068">LN(V281/C281)</f>
        <v>-4.7020802182945317E-3</v>
      </c>
      <c r="AF281" s="25">
        <f t="shared" ref="AF281" si="2069">LN(N281/C281)</f>
        <v>8.7377277764039119E-4</v>
      </c>
      <c r="AG281" s="25">
        <f t="shared" ref="AG281" si="2070">LN(N281/N280)</f>
        <v>1.1664849516407783E-3</v>
      </c>
      <c r="AH281" s="25">
        <f t="shared" ref="AH281" si="2071">LN(D281/C281)</f>
        <v>9.8773372940543001E-5</v>
      </c>
      <c r="AI281" s="25">
        <f t="shared" ref="AI281" si="2072">LN(E281/C281)</f>
        <v>-3.3326373413925116E-4</v>
      </c>
      <c r="AJ281" s="25">
        <f t="shared" ref="AJ281" si="2073">LN(F281/C281)</f>
        <v>-1.381124279700041E-3</v>
      </c>
      <c r="AK281" s="25">
        <f t="shared" ref="AK281" si="2074">+LN(G281/C281)</f>
        <v>5.392659017512514E-4</v>
      </c>
      <c r="AL281" s="25">
        <f t="shared" ref="AL281" si="2075">LN(H281/I281)</f>
        <v>5.2643597700376176E-3</v>
      </c>
      <c r="AM281" s="25">
        <f t="shared" ref="AM281" si="2076">LN(O281/P281)</f>
        <v>2.4987382189381453E-3</v>
      </c>
      <c r="AN281" s="25">
        <f t="shared" ref="AN281" si="2077">LN(L281/G281)</f>
        <v>0</v>
      </c>
      <c r="AO281" s="40">
        <f t="shared" ref="AO281" si="2078">(C281-I281)/(H281-I281)</f>
        <v>0.89293999081643149</v>
      </c>
      <c r="AP281" s="40">
        <f t="shared" ref="AP281" si="2079">(N280-I281)/(H281-I281)</f>
        <v>0.83723038207176892</v>
      </c>
      <c r="AQ281" s="25">
        <f t="shared" ref="AQ281" si="2080">LN(M281/L281)</f>
        <v>-8.2097867023617308E-4</v>
      </c>
      <c r="AR281" s="25">
        <f t="shared" ref="AR281" si="2081">LN(N281/L281)</f>
        <v>3.3450687588922366E-4</v>
      </c>
      <c r="AS281" s="25">
        <f t="shared" ref="AS281" si="2082">LN(N281/C281)</f>
        <v>8.7377277764039119E-4</v>
      </c>
      <c r="AT281" s="28">
        <f t="shared" ref="AT281" si="2083">+(G281-I281)/(H281-I281)</f>
        <v>0.99561693829720022</v>
      </c>
      <c r="AU281" s="28">
        <f t="shared" ref="AU281" si="2084">+(N281-P281)/(O281-P281)</f>
        <v>0.81286747652540015</v>
      </c>
      <c r="AV281" s="40">
        <f t="shared" ref="AV281" si="2085">+(N281-V281)/(U281-V281)</f>
        <v>0.92248452494704325</v>
      </c>
      <c r="AW281" s="25">
        <f t="shared" ref="AW281" si="2086">LN(N281/C281)</f>
        <v>8.7377277764039119E-4</v>
      </c>
      <c r="AX281" s="28">
        <f t="shared" ref="AX281" si="2087">(N281-L281)/(U281-V281)</f>
        <v>5.5486892941730023E-2</v>
      </c>
      <c r="AY281" s="25">
        <f t="shared" ref="AY281" si="2088">LN(G281/I281)</f>
        <v>5.2413461200457138E-3</v>
      </c>
      <c r="AZ281" s="25">
        <f t="shared" ref="AZ281" si="2089">LN(N281/P281)</f>
        <v>2.0316176594041618E-3</v>
      </c>
      <c r="BA281" s="25">
        <f t="shared" ref="BA281" si="2090">AV280</f>
        <v>0.90702433112705427</v>
      </c>
      <c r="BB281" s="25">
        <f t="shared" ref="BB281" si="2091">AR280</f>
        <v>2.7156006857145341E-3</v>
      </c>
      <c r="BC281" s="25">
        <f t="shared" ref="BC281" si="2092">AS280</f>
        <v>4.4333845158807395E-3</v>
      </c>
      <c r="BD281" s="39">
        <f t="shared" ref="BD281" si="2093">IF(AR280&lt;0,1,0)</f>
        <v>0</v>
      </c>
      <c r="BE281" t="str">
        <f t="shared" ref="BE281" si="2094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5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6">IF(B281=3,IF(AV280&lt;0.85,IF(AND(K281&gt;942,AT281&gt;0.9),0.25,1)*IF(AR280&lt;-0.004,1,0.5),0),"")</f>
        <v/>
      </c>
      <c r="BH281" t="str">
        <f t="shared" ref="BH281" si="2097">IF(B281=4,IF(AV280&lt;0.6,IF(AQ281&gt;=0,IF(K281&lt;1018,2,1),0),IF(AV280&gt;0.85,IF(AQ281&lt;=0,-0.5,0),0)),"")</f>
        <v/>
      </c>
      <c r="BI281" t="str">
        <f t="shared" ref="BI281" si="2098">IF(B281=5,IF(AV280&lt;0.4,IF(AQ281&gt; -0.004,1,0),IF(AV280&lt;0.95,IF(AND(AO281&lt;0.85,AT281&lt;0.95,AQ281&gt;0,K281&lt;1115),0.5,0),0)),"")</f>
        <v/>
      </c>
      <c r="BJ281" s="25" t="str">
        <f t="shared" ref="BJ281" si="2099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0">IF(AVERAGE(N281)&lt;S281,"熊",IF(AVERAGE(N281)&gt;S281,"牛",""))</f>
        <v>牛</v>
      </c>
      <c r="U282">
        <f t="shared" ref="U282" si="2101">MAX(H282,O282)</f>
        <v>3192.9270999999999</v>
      </c>
      <c r="V282">
        <f t="shared" ref="V282" si="2102">MIN(I282,P282)</f>
        <v>3174.5423000000001</v>
      </c>
      <c r="W282" s="40">
        <f t="shared" ref="W282" si="2103">LN(U282/V282)</f>
        <v>5.774617806122386E-3</v>
      </c>
      <c r="X282">
        <f t="shared" ref="X282" si="2104">IF(U282=H282,J282,Q282)</f>
        <v>930</v>
      </c>
      <c r="Y282">
        <f t="shared" ref="Y282" si="2105">IF(V282=I282,K282,R282)</f>
        <v>1306</v>
      </c>
      <c r="Z282" s="25">
        <f t="shared" ref="Z282" si="2106">(U282-V282)/(C282)</f>
        <v>5.758046358336601E-3</v>
      </c>
      <c r="AA282" s="25">
        <f t="shared" ref="AA282" si="2107">LN(C282/N281)</f>
        <v>-5.9489547014798718E-4</v>
      </c>
      <c r="AB282" s="25">
        <f t="shared" ref="AB282" si="2108">LN(N282/U282)</f>
        <v>-3.1755444221001614E-3</v>
      </c>
      <c r="AC282" s="25">
        <f t="shared" ref="AC282" si="2109">LN(N282/V282)</f>
        <v>2.5990733840220775E-3</v>
      </c>
      <c r="AD282" s="25">
        <f t="shared" ref="AD282" si="2110">LN(U282/C282)</f>
        <v>1.208929365277986E-5</v>
      </c>
      <c r="AE282" s="25">
        <f t="shared" ref="AE282" si="2111">LN(V282/C282)</f>
        <v>-5.7625285124695792E-3</v>
      </c>
      <c r="AF282" s="25">
        <f t="shared" ref="AF282" si="2112">LN(N282/C282)</f>
        <v>-3.1634551284474327E-3</v>
      </c>
      <c r="AG282" s="25">
        <f t="shared" ref="AG282" si="2113">LN(N282/N281)</f>
        <v>-3.7583505985954013E-3</v>
      </c>
      <c r="AH282" s="25">
        <f t="shared" ref="AH282" si="2114">LN(D282/C282)</f>
        <v>-1.212835140042495E-3</v>
      </c>
      <c r="AI282" s="25">
        <f t="shared" ref="AI282" si="2115">LN(E282/C282)</f>
        <v>-7.4430541362214479E-4</v>
      </c>
      <c r="AJ282" s="25">
        <f t="shared" ref="AJ282" si="2116">LN(F282/C282)</f>
        <v>-1.2198280570277886E-3</v>
      </c>
      <c r="AK282" s="25">
        <f t="shared" ref="AK282" si="2117">+LN(G282/C282)</f>
        <v>-4.0355823990049005E-3</v>
      </c>
      <c r="AL282" s="25">
        <f t="shared" ref="AL282" si="2118">LN(H282/I282)</f>
        <v>4.6054006735165107E-3</v>
      </c>
      <c r="AM282" s="25">
        <f t="shared" ref="AM282" si="2119">LN(O282/P282)</f>
        <v>3.1267078005895645E-3</v>
      </c>
      <c r="AN282" s="25">
        <f t="shared" ref="AN282" si="2120">LN(L282/G282)</f>
        <v>0</v>
      </c>
      <c r="AO282" s="40">
        <f t="shared" ref="AO282" si="2121">(C282-I282)/(H282-I282)</f>
        <v>0.99736894123742514</v>
      </c>
      <c r="AP282" s="40">
        <f t="shared" ref="AP282" si="2122">(N281-I282)/(H282-I282)</f>
        <v>1.1268770150434002</v>
      </c>
      <c r="AQ282" s="25">
        <f t="shared" ref="AQ282" si="2123">LN(M282/L282)</f>
        <v>-4.7060952885008718E-4</v>
      </c>
      <c r="AR282" s="25">
        <f t="shared" ref="AR282" si="2124">LN(N282/L282)</f>
        <v>8.7212727055749621E-4</v>
      </c>
      <c r="AS282" s="25">
        <f t="shared" ref="AS282" si="2125">LN(N282/C282)</f>
        <v>-3.1634551284474327E-3</v>
      </c>
      <c r="AT282" s="28">
        <f t="shared" ref="AT282" si="2126">+(G282-I282)/(H282-I282)</f>
        <v>0.12085829771863564</v>
      </c>
      <c r="AU282" s="28">
        <f t="shared" ref="AU282" si="2127">+(N282-P282)/(O282-P282)</f>
        <v>0.83102983483208459</v>
      </c>
      <c r="AV282" s="40">
        <f t="shared" ref="AV282" si="2128">+(N282-V282)/(U282-V282)</f>
        <v>0.44937121970322769</v>
      </c>
      <c r="AW282" s="25">
        <f t="shared" ref="AW282" si="2129">LN(N282/C282)</f>
        <v>-3.1634551284474327E-3</v>
      </c>
      <c r="AX282" s="28">
        <f t="shared" ref="AX282" si="2130">(N282-L282)/(U282-V282)</f>
        <v>0.15091814977588902</v>
      </c>
      <c r="AY282" s="25">
        <f t="shared" ref="AY282" si="2131">LN(G282/I282)</f>
        <v>5.5772898085882814E-4</v>
      </c>
      <c r="AZ282" s="25">
        <f t="shared" ref="AZ282" si="2132">LN(N282/P282)</f>
        <v>2.5990733840220775E-3</v>
      </c>
      <c r="BA282" s="25">
        <f t="shared" ref="BA282" si="2133">AV281</f>
        <v>0.92248452494704325</v>
      </c>
      <c r="BB282" s="25">
        <f t="shared" ref="BB282" si="2134">AR281</f>
        <v>3.3450687588922366E-4</v>
      </c>
      <c r="BC282" s="25">
        <f t="shared" ref="BC282" si="2135">AS281</f>
        <v>8.7377277764039119E-4</v>
      </c>
      <c r="BD282" s="39">
        <f t="shared" ref="BD282" si="2136">IF(AR281&lt;0,1,0)</f>
        <v>0</v>
      </c>
      <c r="BE282">
        <f t="shared" ref="BE282" si="2137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8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39">IF(B282=3,IF(AV281&lt;0.85,IF(AND(K282&gt;942,AT282&gt;0.9),0.25,1)*IF(AR281&lt;-0.004,1,0.5),0),"")</f>
        <v/>
      </c>
      <c r="BH282" t="str">
        <f t="shared" ref="BH282" si="2140">IF(B282=4,IF(AV281&lt;0.6,IF(AQ282&gt;=0,IF(K282&lt;1018,2,1),0),IF(AV281&gt;0.85,IF(AQ282&lt;=0,-0.5,0),0)),"")</f>
        <v/>
      </c>
      <c r="BI282" t="str">
        <f t="shared" ref="BI282" si="2141">IF(B282=5,IF(AV281&lt;0.4,IF(AQ282&gt; -0.004,1,0),IF(AV281&lt;0.95,IF(AND(AO282&lt;0.85,AT282&lt;0.95,AQ282&gt;0,K282&lt;1115),0.5,0),0)),"")</f>
        <v/>
      </c>
      <c r="BJ282" s="25" t="str">
        <f t="shared" ref="BJ282" si="2142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3">IF(AVERAGE(N282)&lt;S282,"熊",IF(AVERAGE(N282)&gt;S282,"牛",""))</f>
        <v>牛</v>
      </c>
      <c r="U283">
        <f t="shared" ref="U283" si="2144">MAX(H283,O283)</f>
        <v>3207.1415999999999</v>
      </c>
      <c r="V283">
        <f t="shared" ref="V283" si="2145">MIN(I283,P283)</f>
        <v>3174.7103000000002</v>
      </c>
      <c r="W283" s="40">
        <f t="shared" ref="W283" si="2146">LN(U283/V283)</f>
        <v>1.0163689063519296E-2</v>
      </c>
      <c r="X283">
        <f t="shared" ref="X283" si="2147">IF(U283=H283,J283,Q283)</f>
        <v>1442</v>
      </c>
      <c r="Y283">
        <f t="shared" ref="Y283" si="2148">IF(V283=I283,K283,R283)</f>
        <v>1021</v>
      </c>
      <c r="Z283" s="25">
        <f t="shared" ref="Z283" si="2149">(U283-V283)/(C283)</f>
        <v>1.0201034097421834E-2</v>
      </c>
      <c r="AA283" s="25">
        <f t="shared" ref="AA283" si="2150">LN(C283/N282)</f>
        <v>-1.1276292526697675E-3</v>
      </c>
      <c r="AB283" s="25">
        <f t="shared" ref="AB283" si="2151">LN(N283/U283)</f>
        <v>-1.867724187321605E-5</v>
      </c>
      <c r="AC283" s="25">
        <f t="shared" ref="AC283" si="2152">LN(N283/V283)</f>
        <v>1.0145011821646089E-2</v>
      </c>
      <c r="AD283" s="25">
        <f t="shared" ref="AD283" si="2153">LN(U283/C283)</f>
        <v>8.7451645466864684E-3</v>
      </c>
      <c r="AE283" s="25">
        <f t="shared" ref="AE283" si="2154">LN(V283/C283)</f>
        <v>-1.4185245168329018E-3</v>
      </c>
      <c r="AF283" s="25">
        <f t="shared" ref="AF283" si="2155">LN(N283/C283)</f>
        <v>8.7264873048131068E-3</v>
      </c>
      <c r="AG283" s="25">
        <f t="shared" ref="AG283" si="2156">LN(N283/N282)</f>
        <v>7.5988580521432827E-3</v>
      </c>
      <c r="AH283" s="25">
        <f t="shared" ref="AH283" si="2157">LN(D283/C283)</f>
        <v>-6.0425510423212572E-5</v>
      </c>
      <c r="AI283" s="25">
        <f t="shared" ref="AI283" si="2158">LN(E283/C283)</f>
        <v>7.4430880931023596E-4</v>
      </c>
      <c r="AJ283" s="25">
        <f t="shared" ref="AJ283" si="2159">LN(F283/C283)</f>
        <v>1.7688081026498706E-3</v>
      </c>
      <c r="AK283" s="25">
        <f t="shared" ref="AK283" si="2160">+LN(G283/C283)</f>
        <v>3.4913944889480514E-3</v>
      </c>
      <c r="AL283" s="25">
        <f t="shared" ref="AL283" si="2161">LN(H283/I283)</f>
        <v>6.1696819738599031E-3</v>
      </c>
      <c r="AM283" s="25">
        <f t="shared" ref="AM283" si="2162">LN(O283/P283)</f>
        <v>5.4593808119771173E-3</v>
      </c>
      <c r="AN283" s="25">
        <f t="shared" ref="AN283" si="2163">LN(L283/G283)</f>
        <v>0</v>
      </c>
      <c r="AO283" s="40">
        <f t="shared" ref="AO283" si="2164">(C283-I283)/(H283-I283)</f>
        <v>0.22937269372692196</v>
      </c>
      <c r="AP283" s="40">
        <f t="shared" ref="AP283" si="2165">(N282-I283)/(H283-I283)</f>
        <v>0.41194045043897093</v>
      </c>
      <c r="AQ283" s="25">
        <f t="shared" ref="AQ283" si="2166">LN(M283/L283)</f>
        <v>5.4612556178312941E-4</v>
      </c>
      <c r="AR283" s="25">
        <f>LN(N283/L283)</f>
        <v>5.2350928158650658E-3</v>
      </c>
      <c r="AS283" s="25">
        <f t="shared" ref="AS283" si="2167">LN(N283/C283)</f>
        <v>8.7264873048131068E-3</v>
      </c>
      <c r="AT283" s="28">
        <f t="shared" ref="AT283" si="2168">+(G283-I283)/(H283-I283)</f>
        <v>0.79531238071001265</v>
      </c>
      <c r="AU283" s="28">
        <f t="shared" ref="AU283" si="2169">+(N283-P283)/(O283-P283)</f>
        <v>0.99656955667677993</v>
      </c>
      <c r="AV283" s="40">
        <f t="shared" ref="AV283" si="2170">+(N283-V283)/(U283-V283)</f>
        <v>0.99815301884291585</v>
      </c>
      <c r="AW283" s="25">
        <f t="shared" ref="AW283" si="2171">LN(N283/C283)</f>
        <v>8.7264873048131068E-3</v>
      </c>
      <c r="AX283" s="28">
        <f t="shared" ref="AX283" si="2172">(N283-L283)/(U283-V283)</f>
        <v>0.51633761212162721</v>
      </c>
      <c r="AY283" s="25">
        <f t="shared" ref="AY283" si="2173">LN(G283/I283)</f>
        <v>4.9099190057810653E-3</v>
      </c>
      <c r="AZ283" s="25">
        <f t="shared" ref="AZ283" si="2174">LN(N283/P283)</f>
        <v>5.4407035701039552E-3</v>
      </c>
      <c r="BA283" s="25">
        <f t="shared" ref="BA283" si="2175">AV282</f>
        <v>0.44937121970322769</v>
      </c>
      <c r="BB283" s="25">
        <f t="shared" ref="BB283" si="2176">AR282</f>
        <v>8.7212727055749621E-4</v>
      </c>
      <c r="BC283" s="25">
        <f t="shared" ref="BC283" si="2177">AS282</f>
        <v>-3.1634551284474327E-3</v>
      </c>
      <c r="BD283" s="39">
        <f t="shared" ref="BD283" si="2178">IF(AR282&lt;0,1,0)</f>
        <v>0</v>
      </c>
      <c r="BE283" t="str">
        <f t="shared" ref="BE283" si="2179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0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1">IF(B283=3,IF(AV282&lt;0.85,IF(AND(K283&gt;942,AT283&gt;0.9),0.25,1)*IF(AR282&lt;-0.004,1,0.5),0),"")</f>
        <v>0.5</v>
      </c>
      <c r="BH283" t="str">
        <f t="shared" ref="BH283" si="2182">IF(B283=4,IF(AV282&lt;0.6,IF(AQ283&gt;=0,IF(K283&lt;1018,2,1),0),IF(AV282&gt;0.85,IF(AQ283&lt;=0,-0.5,0),0)),"")</f>
        <v/>
      </c>
      <c r="BI283" t="str">
        <f t="shared" ref="BI283" si="2183">IF(B283=5,IF(AV282&lt;0.4,IF(AQ283&gt; -0.004,1,0),IF(AV282&lt;0.95,IF(AND(AO283&lt;0.85,AT283&lt;0.95,AQ283&gt;0,K283&lt;1115),0.5,0),0)),"")</f>
        <v/>
      </c>
      <c r="BJ283" s="25">
        <f t="shared" ref="BJ283" si="2184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5">IF(AVERAGE(N283)&lt;S283,"熊",IF(AVERAGE(N283)&gt;S283,"牛",""))</f>
        <v>牛</v>
      </c>
      <c r="U284">
        <f t="shared" ref="U284" si="2186">MAX(H284,O284)</f>
        <v>3215.7393000000002</v>
      </c>
      <c r="V284">
        <f t="shared" ref="V284" si="2187">MIN(I284,P284)</f>
        <v>3188.8622</v>
      </c>
      <c r="W284" s="40">
        <f t="shared" ref="W284" si="2188">LN(U284/V284)</f>
        <v>8.3931085417127248E-3</v>
      </c>
      <c r="X284">
        <f t="shared" ref="X284" si="2189">IF(U284=H284,J284,Q284)</f>
        <v>1438</v>
      </c>
      <c r="Y284">
        <f t="shared" ref="Y284" si="2190">IF(V284=I284,K284,R284)</f>
        <v>1307</v>
      </c>
      <c r="Z284" s="25">
        <f t="shared" ref="Z284" si="2191">(U284-V284)/(C284)</f>
        <v>8.3889664324296991E-3</v>
      </c>
      <c r="AA284" s="25">
        <f t="shared" ref="AA284" si="2192">LN(C284/N283)</f>
        <v>-1.0040954557643939E-3</v>
      </c>
      <c r="AB284" s="25">
        <f t="shared" ref="AB284" si="2193">LN(N284/U284)</f>
        <v>-1.0041923600142342E-3</v>
      </c>
      <c r="AC284" s="25">
        <f t="shared" ref="AC284" si="2194">LN(N284/V284)</f>
        <v>7.388916181698426E-3</v>
      </c>
      <c r="AD284" s="25">
        <f t="shared" ref="AD284" si="2195">LN(U284/C284)</f>
        <v>3.699984145013561E-3</v>
      </c>
      <c r="AE284" s="25">
        <f t="shared" ref="AE284" si="2196">LN(V284/C284)</f>
        <v>-4.6931243966990051E-3</v>
      </c>
      <c r="AF284" s="25">
        <f t="shared" ref="AF284" si="2197">LN(N284/C284)</f>
        <v>2.6957917849995197E-3</v>
      </c>
      <c r="AG284" s="25">
        <f t="shared" ref="AG284" si="2198">LN(N284/N283)</f>
        <v>1.6916963292349769E-3</v>
      </c>
      <c r="AH284" s="25">
        <f t="shared" ref="AH284" si="2199">LN(D284/C284)</f>
        <v>-1.1027920674267661E-4</v>
      </c>
      <c r="AI284" s="25">
        <f t="shared" ref="AI284" si="2200">LN(E284/C284)</f>
        <v>-5.5590686879461879E-5</v>
      </c>
      <c r="AJ284" s="25">
        <f t="shared" ref="AJ284" si="2201">LN(F284/C284)</f>
        <v>8.6093455767953389E-4</v>
      </c>
      <c r="AK284" s="25">
        <f t="shared" ref="AK284" si="2202">+LN(G284/C284)</f>
        <v>-2.1062703277251677E-3</v>
      </c>
      <c r="AL284" s="25">
        <f t="shared" ref="AL284" si="2203">LN(H284/I284)</f>
        <v>4.2149658730010389E-3</v>
      </c>
      <c r="AM284" s="25">
        <f t="shared" ref="AM284" si="2204">LN(O284/P284)</f>
        <v>8.3931085417127248E-3</v>
      </c>
      <c r="AN284" s="25">
        <f t="shared" ref="AN284" si="2205">LN(L284/G284)</f>
        <v>0</v>
      </c>
      <c r="AO284" s="40">
        <f t="shared" ref="AO284" si="2206">(C284-I284)/(H284-I284)</f>
        <v>0.49918543860428854</v>
      </c>
      <c r="AP284" s="40">
        <f t="shared" ref="AP284" si="2207">(N283-I284)/(H284-I284)</f>
        <v>0.73752610299018906</v>
      </c>
      <c r="AQ284" s="25">
        <f t="shared" ref="AQ284" si="2208">LN(M284/L284)</f>
        <v>-1.3530372572198089E-3</v>
      </c>
      <c r="AR284" s="25">
        <f t="shared" ref="AR284" si="2209">LN(N284/L284)</f>
        <v>4.8020621127246085E-3</v>
      </c>
      <c r="AS284" s="25">
        <f t="shared" ref="AS284" si="2210">LN(N284/C284)</f>
        <v>2.6957917849995197E-3</v>
      </c>
      <c r="AT284" s="28">
        <f t="shared" ref="AT284" si="2211">+(G284-I284)/(H284-I284)</f>
        <v>0</v>
      </c>
      <c r="AU284" s="28">
        <f t="shared" ref="AU284" si="2212">+(N284-P284)/(O284-P284)</f>
        <v>0.87991263938445197</v>
      </c>
      <c r="AV284" s="40">
        <f t="shared" ref="AV284" si="2213">+(N284-V284)/(U284-V284)</f>
        <v>0.87991263938445197</v>
      </c>
      <c r="AW284" s="25">
        <f t="shared" ref="AW284" si="2214">LN(N284/C284)</f>
        <v>2.6957917849995197E-3</v>
      </c>
      <c r="AX284" s="28">
        <f t="shared" ref="AX284" si="2215">(N284-L284)/(U284-V284)</f>
        <v>0.57259525767289199</v>
      </c>
      <c r="AY284" s="25">
        <f t="shared" ref="AY284" si="2216">LN(G284/I284)</f>
        <v>0</v>
      </c>
      <c r="AZ284" s="25">
        <f t="shared" ref="AZ284" si="2217">LN(N284/P284)</f>
        <v>7.388916181698426E-3</v>
      </c>
      <c r="BA284" s="25">
        <f t="shared" ref="BA284" si="2218">AV283</f>
        <v>0.99815301884291585</v>
      </c>
      <c r="BB284" s="25">
        <f t="shared" ref="BB284" si="2219">AR283</f>
        <v>5.2350928158650658E-3</v>
      </c>
      <c r="BC284" s="25">
        <f t="shared" ref="BC284" si="2220">AS283</f>
        <v>8.7264873048131068E-3</v>
      </c>
      <c r="BD284" s="39">
        <f t="shared" ref="BD284" si="2221">IF(AR283&lt;0,1,0)</f>
        <v>0</v>
      </c>
      <c r="BE284" t="str">
        <f t="shared" ref="BE284" si="2222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3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4">IF(B284=3,IF(AV283&lt;0.85,IF(AND(K284&gt;942,AT284&gt;0.9),0.25,1)*IF(AR283&lt;-0.004,1,0.5),0),"")</f>
        <v/>
      </c>
      <c r="BH284">
        <f t="shared" ref="BH284" si="2225">IF(B284=4,IF(AV283&lt;0.6,IF(AQ284&gt;=0,IF(K284&lt;1018,2,1),0),IF(AV283&gt;0.85,IF(AQ284&lt;=0,-0.5,0),0)),"")</f>
        <v>-0.5</v>
      </c>
      <c r="BI284" t="str">
        <f t="shared" ref="BI284" si="2226">IF(B284=5,IF(AV283&lt;0.4,IF(AQ284&gt; -0.004,1,0),IF(AV283&lt;0.95,IF(AND(AO284&lt;0.85,AT284&lt;0.95,AQ284&gt;0,K284&lt;1115),0.5,0),0)),"")</f>
        <v/>
      </c>
      <c r="BJ284" s="25">
        <f t="shared" ref="BJ284" si="2227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28">IF(AVERAGE(N284)&lt;S284,"熊",IF(AVERAGE(N284)&gt;S284,"牛",""))</f>
        <v>牛</v>
      </c>
      <c r="U285">
        <f t="shared" ref="U285" si="2229">MAX(H285,O285)</f>
        <v>3219.5232000000001</v>
      </c>
      <c r="V285">
        <f t="shared" ref="V285" si="2230">MIN(I285,P285)</f>
        <v>3195.4373000000001</v>
      </c>
      <c r="W285" s="40">
        <f t="shared" ref="W285" si="2231">LN(U285/V285)</f>
        <v>7.5093254848538063E-3</v>
      </c>
      <c r="X285">
        <f t="shared" ref="X285" si="2232">IF(U285=H285,J285,Q285)</f>
        <v>1432</v>
      </c>
      <c r="Y285">
        <f t="shared" ref="Y285" si="2233">IF(V285=I285,K285,R285)</f>
        <v>1046</v>
      </c>
      <c r="Z285" s="25">
        <f t="shared" ref="Z285" si="2234">(U285-V285)/(C285)</f>
        <v>7.520587796045545E-3</v>
      </c>
      <c r="AA285" s="25">
        <f t="shared" ref="AA285" si="2235">LN(C285/N284)</f>
        <v>-3.0707844726346649E-3</v>
      </c>
      <c r="AB285" s="25">
        <f t="shared" ref="AB285" si="2236">LN(N285/U285)</f>
        <v>-5.9358698830521729E-4</v>
      </c>
      <c r="AC285" s="25">
        <f t="shared" ref="AC285" si="2237">LN(N285/V285)</f>
        <v>6.9157384965486228E-3</v>
      </c>
      <c r="AD285" s="25">
        <f t="shared" ref="AD285" si="2238">LN(U285/C285)</f>
        <v>5.2509662926215955E-3</v>
      </c>
      <c r="AE285" s="25">
        <f t="shared" ref="AE285" si="2239">LN(V285/C285)</f>
        <v>-2.2583591922322758E-3</v>
      </c>
      <c r="AF285" s="25">
        <f t="shared" ref="AF285" si="2240">LN(N285/C285)</f>
        <v>4.657379304316419E-3</v>
      </c>
      <c r="AG285" s="25">
        <f t="shared" ref="AG285" si="2241">LN(N285/N284)</f>
        <v>1.5865948316816877E-3</v>
      </c>
      <c r="AH285" s="25">
        <f t="shared" ref="AH285" si="2242">LN(D285/C285)</f>
        <v>1.2242191399402003E-4</v>
      </c>
      <c r="AI285" s="25">
        <f t="shared" ref="AI285" si="2243">LN(E285/C285)</f>
        <v>5.4733226681667269E-4</v>
      </c>
      <c r="AJ285" s="25">
        <f t="shared" ref="AJ285" si="2244">LN(F285/C285)</f>
        <v>6.7945488329422847E-4</v>
      </c>
      <c r="AK285" s="25">
        <f t="shared" ref="AK285" si="2245">+LN(G285/C285)</f>
        <v>8.0831306496018562E-4</v>
      </c>
      <c r="AL285" s="25">
        <f t="shared" ref="AL285" si="2246">LN(H285/I285)</f>
        <v>3.3961396802368276E-3</v>
      </c>
      <c r="AM285" s="25">
        <f t="shared" ref="AM285" si="2247">LN(O285/P285)</f>
        <v>4.7939822019903936E-3</v>
      </c>
      <c r="AN285" s="25">
        <f t="shared" ref="AN285" si="2248">LN(L285/G285)</f>
        <v>0</v>
      </c>
      <c r="AO285" s="40">
        <f t="shared" ref="AO285" si="2249">(C285-I285)/(H285-I285)</f>
        <v>0.66459993008667251</v>
      </c>
      <c r="AP285" s="40">
        <f t="shared" ref="AP285" si="2250">(N284-I285)/(H285-I285)</f>
        <v>1.5706952698103487</v>
      </c>
      <c r="AQ285" s="25">
        <f t="shared" ref="AQ285" si="2251">LN(M285/L285)</f>
        <v>1.7703750600616281E-4</v>
      </c>
      <c r="AR285" s="25">
        <f t="shared" ref="AR285" si="2252">LN(N285/L285)</f>
        <v>3.8490662393562197E-3</v>
      </c>
      <c r="AS285" s="25">
        <f t="shared" ref="AS285" si="2253">LN(N285/C285)</f>
        <v>4.657379304316419E-3</v>
      </c>
      <c r="AT285" s="28">
        <f t="shared" ref="AT285" si="2254">+(G285-I285)/(H285-I285)</f>
        <v>0.90283884974150319</v>
      </c>
      <c r="AU285" s="28">
        <f t="shared" ref="AU285" si="2255">+(N285-P285)/(O285-P285)</f>
        <v>0.87592060997311749</v>
      </c>
      <c r="AV285" s="40">
        <f t="shared" ref="AV285" si="2256">+(N285-V285)/(U285-V285)</f>
        <v>0.92067973378615897</v>
      </c>
      <c r="AW285" s="25">
        <f t="shared" ref="AW285" si="2257">LN(N285/C285)</f>
        <v>4.657379304316419E-3</v>
      </c>
      <c r="AX285" s="28">
        <f t="shared" ref="AX285" si="2258">(N285-L285)/(U285-V285)</f>
        <v>0.51320482107790499</v>
      </c>
      <c r="AY285" s="25">
        <f t="shared" ref="AY285" si="2259">LN(G285/I285)</f>
        <v>3.0666722571924612E-3</v>
      </c>
      <c r="AZ285" s="25">
        <f t="shared" ref="AZ285" si="2260">LN(N285/P285)</f>
        <v>4.2003952136850714E-3</v>
      </c>
      <c r="BA285" s="25">
        <f t="shared" ref="BA285" si="2261">AV284</f>
        <v>0.87991263938445197</v>
      </c>
      <c r="BB285" s="25">
        <f t="shared" ref="BB285" si="2262">AR284</f>
        <v>4.8020621127246085E-3</v>
      </c>
      <c r="BC285" s="25">
        <f t="shared" ref="BC285" si="2263">AS284</f>
        <v>2.6957917849995197E-3</v>
      </c>
      <c r="BD285" s="39">
        <f t="shared" ref="BD285" si="2264">IF(AR284&lt;0,1,0)</f>
        <v>0</v>
      </c>
      <c r="BE285" t="str">
        <f t="shared" ref="BE285" si="2265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6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7">IF(B285=3,IF(AV284&lt;0.85,IF(AND(K285&gt;942,AT285&gt;0.9),0.25,1)*IF(AR284&lt;-0.004,1,0.5),0),"")</f>
        <v/>
      </c>
      <c r="BH285" t="str">
        <f t="shared" ref="BH285" si="2268">IF(B285=4,IF(AV284&lt;0.6,IF(AQ285&gt;=0,IF(K285&lt;1018,2,1),0),IF(AV284&gt;0.85,IF(AQ285&lt;=0,-0.5,0),0)),"")</f>
        <v/>
      </c>
      <c r="BI285">
        <f t="shared" ref="BI285" si="2269">IF(B285=5,IF(AV284&lt;0.4,IF(AQ285&gt; -0.004,1,0),IF(AV284&lt;0.95,IF(AND(AO285&lt;0.85,AT285&lt;0.95,AQ285&gt;0,K285&lt;1115),0.5,0),0)),"")</f>
        <v>0.5</v>
      </c>
      <c r="BJ285" s="25">
        <f t="shared" ref="BJ285" si="2270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1">IF(AVERAGE(N285)&lt;S285,"熊",IF(AVERAGE(N285)&gt;S285,"牛",""))</f>
        <v>牛</v>
      </c>
      <c r="U286">
        <f t="shared" ref="U286" si="2272">MAX(H286,O286)</f>
        <v>3222.6945999999998</v>
      </c>
      <c r="V286">
        <f t="shared" ref="V286" si="2273">MIN(I286,P286)</f>
        <v>3203.2089000000001</v>
      </c>
      <c r="W286" s="40">
        <f t="shared" ref="W286" si="2274">LN(U286/V286)</f>
        <v>6.0647532990917956E-3</v>
      </c>
      <c r="X286">
        <f t="shared" ref="X286" si="2275">IF(U286=H286,J286,Q286)</f>
        <v>1419</v>
      </c>
      <c r="Y286">
        <f t="shared" ref="Y286" si="2276">IF(V286=I286,K286,R286)</f>
        <v>938</v>
      </c>
      <c r="Z286" s="25">
        <f t="shared" ref="Z286" si="2277">(U286-V286)/(C286)</f>
        <v>6.0732200502127461E-3</v>
      </c>
      <c r="AA286" s="25">
        <f t="shared" ref="AA286" si="2278">LN(C286/N285)</f>
        <v>-2.847774298986811E-3</v>
      </c>
      <c r="AB286" s="25">
        <f t="shared" ref="AB286" si="2279">LN(N286/U286)</f>
        <v>-3.3702797664940435E-3</v>
      </c>
      <c r="AC286" s="25">
        <f t="shared" ref="AC286" si="2280">LN(N286/V286)</f>
        <v>2.6944735325976827E-3</v>
      </c>
      <c r="AD286" s="25">
        <f t="shared" ref="AD286" si="2281">LN(U286/C286)</f>
        <v>4.4259291347774352E-3</v>
      </c>
      <c r="AE286" s="25">
        <f t="shared" ref="AE286" si="2282">LN(V286/C286)</f>
        <v>-1.6388241643142734E-3</v>
      </c>
      <c r="AF286" s="25">
        <f t="shared" ref="AF286" si="2283">LN(N286/C286)</f>
        <v>1.0556493682833412E-3</v>
      </c>
      <c r="AG286" s="25">
        <f t="shared" ref="AG286" si="2284">LN(N286/N285)</f>
        <v>-1.7921249307034366E-3</v>
      </c>
      <c r="AH286" s="25">
        <f t="shared" ref="AH286" si="2285">LN(D286/C286)</f>
        <v>-8.1870204682244873E-4</v>
      </c>
      <c r="AI286" s="25">
        <f t="shared" ref="AI286" si="2286">LN(E286/C286)</f>
        <v>-1.1018195199239045E-3</v>
      </c>
      <c r="AJ286" s="25">
        <f t="shared" ref="AJ286" si="2287">LN(F286/C286)</f>
        <v>-1.6922206875308432E-4</v>
      </c>
      <c r="AK286" s="25">
        <f t="shared" ref="AK286" si="2288">+LN(G286/C286)</f>
        <v>8.8735220897096661E-4</v>
      </c>
      <c r="AL286" s="25">
        <f t="shared" ref="AL286" si="2289">LN(H286/I286)</f>
        <v>5.7455905331802778E-3</v>
      </c>
      <c r="AM286" s="25">
        <f t="shared" ref="AM286" si="2290">LN(O286/P286)</f>
        <v>4.4843700444655941E-3</v>
      </c>
      <c r="AN286" s="25">
        <f t="shared" ref="AN286" si="2291">LN(L286/G286)</f>
        <v>0</v>
      </c>
      <c r="AO286" s="40">
        <f t="shared" ref="AO286" si="2292">(C286-I286)/(H286-I286)</f>
        <v>0.28464618335292519</v>
      </c>
      <c r="AP286" s="40">
        <f t="shared" ref="AP286" si="2293">(N285-I286)/(H286-I286)</f>
        <v>0.78038499672216532</v>
      </c>
      <c r="AQ286" s="25">
        <f t="shared" ref="AQ286" si="2294">LN(M286/L286)</f>
        <v>-1.4262189680601724E-5</v>
      </c>
      <c r="AR286" s="25">
        <f t="shared" ref="AR286" si="2295">LN(N286/L286)</f>
        <v>1.6829715931242147E-4</v>
      </c>
      <c r="AS286" s="25">
        <f t="shared" ref="AS286" si="2296">LN(N286/C286)</f>
        <v>1.0556493682833412E-3</v>
      </c>
      <c r="AT286" s="28">
        <f t="shared" ref="AT286" si="2297">+(G286-I286)/(H286-I286)</f>
        <v>0.43896452893977178</v>
      </c>
      <c r="AU286" s="28">
        <f t="shared" ref="AU286" si="2298">+(N286-P286)/(O286-P286)</f>
        <v>0.24802002857263347</v>
      </c>
      <c r="AV286" s="40">
        <f t="shared" ref="AV286" si="2299">+(N286-V286)/(U286-V286)</f>
        <v>0.44353551578851425</v>
      </c>
      <c r="AW286" s="25">
        <f t="shared" ref="AW286" si="2300">LN(N286/C286)</f>
        <v>1.0556493682833412E-3</v>
      </c>
      <c r="AX286" s="28">
        <f t="shared" ref="AX286" si="2301">(N286-L286)/(U286-V286)</f>
        <v>2.7738290130714993E-2</v>
      </c>
      <c r="AY286" s="25">
        <f t="shared" ref="AY286" si="2302">LN(G286/I286)</f>
        <v>2.5261763732852922E-3</v>
      </c>
      <c r="AZ286" s="25">
        <f t="shared" ref="AZ286" si="2303">LN(N286/P286)</f>
        <v>1.1140902779715072E-3</v>
      </c>
      <c r="BA286" s="25">
        <f t="shared" ref="BA286" si="2304">AV285</f>
        <v>0.92067973378615897</v>
      </c>
      <c r="BB286" s="25">
        <f t="shared" ref="BB286" si="2305">AR285</f>
        <v>3.8490662393562197E-3</v>
      </c>
      <c r="BC286" s="25">
        <f t="shared" ref="BC286" si="2306">AS285</f>
        <v>4.657379304316419E-3</v>
      </c>
      <c r="BD286" s="39">
        <f t="shared" ref="BD286" si="2307">IF(AR285&lt;0,1,0)</f>
        <v>0</v>
      </c>
      <c r="BE286" t="str">
        <f t="shared" ref="BE286" si="2308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09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0">IF(B286=3,IF(AV285&lt;0.85,IF(AND(K286&gt;942,AT286&gt;0.9),0.25,1)*IF(AR285&lt;-0.004,1,0.5),0),"")</f>
        <v/>
      </c>
      <c r="BH286" t="str">
        <f t="shared" ref="BH286" si="2311">IF(B286=4,IF(AV285&lt;0.6,IF(AQ286&gt;=0,IF(K286&lt;1018,2,1),0),IF(AV285&gt;0.85,IF(AQ286&lt;=0,-0.5,0),0)),"")</f>
        <v/>
      </c>
      <c r="BI286" t="str">
        <f t="shared" ref="BI286" si="2312">IF(B286=5,IF(AV285&lt;0.4,IF(AQ286&gt; -0.004,1,0),IF(AV285&lt;0.95,IF(AND(AO286&lt;0.85,AT286&lt;0.95,AQ286&gt;0,K286&lt;1115),0.5,0),0)),"")</f>
        <v/>
      </c>
      <c r="BJ286" s="25" t="str">
        <f t="shared" ref="BJ286" si="2313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4">IF(AVERAGE(N286)&lt;S286,"熊",IF(AVERAGE(N286)&gt;S286,"牛",""))</f>
        <v>牛</v>
      </c>
      <c r="U287">
        <f t="shared" ref="U287" si="2315">MAX(H287,O287)</f>
        <v>3226.8436999999999</v>
      </c>
      <c r="V287">
        <f t="shared" ref="V287" si="2316">MIN(I287,P287)</f>
        <v>3199.2370999999998</v>
      </c>
      <c r="W287" s="40">
        <f t="shared" ref="W287" si="2317">LN(U287/V287)</f>
        <v>8.5921016853944369E-3</v>
      </c>
      <c r="X287">
        <f t="shared" ref="X287" si="2318">IF(U287=H287,J287,Q287)</f>
        <v>1403</v>
      </c>
      <c r="Y287">
        <f t="shared" ref="Y287" si="2319">IF(V287=I287,K287,R287)</f>
        <v>1000</v>
      </c>
      <c r="Z287" s="25">
        <f t="shared" ref="Z287" si="2320">(U287-V287)/(C287)</f>
        <v>8.6229749404103002E-3</v>
      </c>
      <c r="AA287" s="25">
        <f t="shared" ref="AA287" si="2321">LN(C287/N286)</f>
        <v>-3.2228334006694963E-3</v>
      </c>
      <c r="AB287" s="25">
        <f t="shared" ref="AB287" si="2322">LN(N287/U287)</f>
        <v>-7.3599421702268669E-3</v>
      </c>
      <c r="AC287" s="25">
        <f t="shared" ref="AC287" si="2323">LN(N287/V287)</f>
        <v>1.2321595151675655E-3</v>
      </c>
      <c r="AD287" s="25">
        <f t="shared" ref="AD287" si="2324">LN(U287/C287)</f>
        <v>7.8797480794266291E-3</v>
      </c>
      <c r="AE287" s="25">
        <f t="shared" ref="AE287" si="2325">LN(V287/C287)</f>
        <v>-7.1235360596797847E-4</v>
      </c>
      <c r="AF287" s="25">
        <f t="shared" ref="AF287" si="2326">LN(N287/C287)</f>
        <v>5.1980590919984456E-4</v>
      </c>
      <c r="AG287" s="25">
        <f t="shared" ref="AG287" si="2327">LN(N287/N286)</f>
        <v>-2.7030274914697852E-3</v>
      </c>
      <c r="AH287" s="25">
        <f t="shared" ref="AH287" si="2328">LN(D287/C287)</f>
        <v>-3.1090097083036843E-4</v>
      </c>
      <c r="AI287" s="25">
        <f t="shared" ref="AI287" si="2329">LN(E287/C287)</f>
        <v>1.3132331592600401E-3</v>
      </c>
      <c r="AJ287" s="25">
        <f t="shared" ref="AJ287" si="2330">LN(F287/C287)</f>
        <v>1.9195902056527694E-3</v>
      </c>
      <c r="AK287" s="25">
        <f t="shared" ref="AK287" si="2331">+LN(G287/C287)</f>
        <v>1.6994987331030494E-3</v>
      </c>
      <c r="AL287" s="25">
        <f t="shared" ref="AL287" si="2332">LN(H287/I287)</f>
        <v>4.4674796433171017E-3</v>
      </c>
      <c r="AM287" s="25">
        <f t="shared" ref="AM287" si="2333">LN(O287/P287)</f>
        <v>7.7431659058363094E-3</v>
      </c>
      <c r="AN287" s="25">
        <f t="shared" ref="AN287" si="2334">LN(L287/G287)</f>
        <v>0</v>
      </c>
      <c r="AO287" s="40">
        <f t="shared" ref="AO287" si="2335">(C287-I287)/(H287-I287)</f>
        <v>0.15915389716920122</v>
      </c>
      <c r="AP287" s="40">
        <f t="shared" ref="AP287" si="2336">(N286-I287)/(H287-I287)</f>
        <v>0.88061712450698015</v>
      </c>
      <c r="AQ287" s="25">
        <f t="shared" ref="AQ287" si="2337">LN(M287/L287)</f>
        <v>8.1311819299896202E-4</v>
      </c>
      <c r="AR287" s="25">
        <f t="shared" ref="AR287" si="2338">LN(N287/L287)</f>
        <v>-1.1796928239033394E-3</v>
      </c>
      <c r="AS287" s="25">
        <f t="shared" ref="AS287" si="2339">LN(N287/C287)</f>
        <v>5.1980590919984456E-4</v>
      </c>
      <c r="AT287" s="28">
        <f t="shared" ref="AT287" si="2340">+(G287-I287)/(H287-I287)</f>
        <v>0.53931376313310564</v>
      </c>
      <c r="AU287" s="28">
        <f t="shared" ref="AU287" si="2341">+(N287-P287)/(O287-P287)</f>
        <v>4.930994997890778E-2</v>
      </c>
      <c r="AV287" s="40">
        <f t="shared" ref="AV287" si="2342">+(N287-V287)/(U287-V287)</f>
        <v>0.14287887679034375</v>
      </c>
      <c r="AW287" s="25">
        <f t="shared" ref="AW287" si="2343">LN(N287/C287)</f>
        <v>5.1980590919984456E-4</v>
      </c>
      <c r="AX287" s="28">
        <f t="shared" ref="AX287" si="2344">(N287-L287)/(U287-V287)</f>
        <v>-0.13696000231828401</v>
      </c>
      <c r="AY287" s="25">
        <f t="shared" ref="AY287" si="2345">LN(G287/I287)</f>
        <v>2.4118523390709284E-3</v>
      </c>
      <c r="AZ287" s="25">
        <f t="shared" ref="AZ287" si="2346">LN(N287/P287)</f>
        <v>3.8322373560950986E-4</v>
      </c>
      <c r="BA287" s="25">
        <f t="shared" ref="BA287" si="2347">AV286</f>
        <v>0.44353551578851425</v>
      </c>
      <c r="BB287" s="25">
        <f t="shared" ref="BB287" si="2348">AR286</f>
        <v>1.6829715931242147E-4</v>
      </c>
      <c r="BC287" s="25">
        <f t="shared" ref="BC287" si="2349">AS286</f>
        <v>1.0556493682833412E-3</v>
      </c>
      <c r="BD287" s="39">
        <f t="shared" ref="BD287" si="2350">IF(AR286&lt;0,1,0)</f>
        <v>0</v>
      </c>
      <c r="BE287">
        <f t="shared" ref="BE287" si="2351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2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3">IF(B287=3,IF(AV286&lt;0.85,IF(AND(K287&gt;942,AT287&gt;0.9),0.25,1)*IF(AR286&lt;-0.004,1,0.5),0),"")</f>
        <v/>
      </c>
      <c r="BH287" t="str">
        <f t="shared" ref="BH287" si="2354">IF(B287=4,IF(AV286&lt;0.6,IF(AQ287&gt;=0,IF(K287&lt;1018,2,1),0),IF(AV286&gt;0.85,IF(AQ287&lt;=0,-0.5,0),0)),"")</f>
        <v/>
      </c>
      <c r="BI287" t="str">
        <f t="shared" ref="BI287" si="2355">IF(B287=5,IF(AV286&lt;0.4,IF(AQ287&gt; -0.004,1,0),IF(AV286&lt;0.95,IF(AND(AO287&lt;0.85,AT287&lt;0.95,AQ287&gt;0,K287&lt;1115),0.5,0),0)),"")</f>
        <v/>
      </c>
      <c r="BJ287" s="25">
        <f t="shared" ref="BJ287" si="2356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7">IF(AVERAGE(N287)&lt;S287,"熊",IF(AVERAGE(N287)&gt;S287,"牛",""))</f>
        <v>牛</v>
      </c>
      <c r="U288">
        <f t="shared" ref="U288" si="2358">MAX(H288,O288)</f>
        <v>3215.1961999999999</v>
      </c>
      <c r="V288">
        <f t="shared" ref="V288" si="2359">MIN(I288,P288)</f>
        <v>3177.9810000000002</v>
      </c>
      <c r="W288" s="40">
        <f t="shared" ref="W288" si="2360">LN(U288/V288)</f>
        <v>1.1642292772357114E-2</v>
      </c>
      <c r="X288">
        <f t="shared" ref="X288" si="2361">IF(U288=H288,J288,Q288)</f>
        <v>950</v>
      </c>
      <c r="Y288">
        <f t="shared" ref="Y288" si="2362">IF(V288=I288,K288,R288)</f>
        <v>1412</v>
      </c>
      <c r="Z288" s="25">
        <f t="shared" ref="Z288" si="2363">(U288-V288)/(C288)</f>
        <v>1.1622742938850628E-2</v>
      </c>
      <c r="AA288" s="25">
        <f t="shared" ref="AA288" si="2364">LN(C288/N287)</f>
        <v>-3.910314980057784E-4</v>
      </c>
      <c r="AB288" s="25">
        <f t="shared" ref="AB288" si="2365">LN(N288/U288)</f>
        <v>-5.3548566911488437E-3</v>
      </c>
      <c r="AC288" s="25">
        <f t="shared" ref="AC288" si="2366">LN(N288/V288)</f>
        <v>6.2874360812080641E-3</v>
      </c>
      <c r="AD288" s="25">
        <f t="shared" ref="AD288" si="2367">LN(U288/C288)</f>
        <v>4.1348791165595937E-3</v>
      </c>
      <c r="AE288" s="25">
        <f t="shared" ref="AE288" si="2368">LN(V288/C288)</f>
        <v>-7.5074136557974997E-3</v>
      </c>
      <c r="AF288" s="25">
        <f t="shared" ref="AF288" si="2369">LN(N288/C288)</f>
        <v>-1.2199775745893979E-3</v>
      </c>
      <c r="AG288" s="25">
        <f t="shared" ref="AG288" si="2370">LN(N288/N287)</f>
        <v>-1.6110090725952389E-3</v>
      </c>
      <c r="AH288" s="25">
        <f t="shared" ref="AH288" si="2371">LN(D288/C288)</f>
        <v>1.0614524470903624E-3</v>
      </c>
      <c r="AI288" s="25">
        <f t="shared" ref="AI288" si="2372">LN(E288/C288)</f>
        <v>1.3282848671217601E-3</v>
      </c>
      <c r="AJ288" s="25">
        <f t="shared" ref="AJ288" si="2373">LN(F288/C288)</f>
        <v>3.0664732738680182E-3</v>
      </c>
      <c r="AK288" s="25">
        <f t="shared" ref="AK288" si="2374">+LN(G288/C288)</f>
        <v>-1.6790223782067795E-3</v>
      </c>
      <c r="AL288" s="25">
        <f t="shared" ref="AL288" si="2375">LN(H288/I288)</f>
        <v>9.6899402150765392E-3</v>
      </c>
      <c r="AM288" s="25">
        <f t="shared" ref="AM288" si="2376">LN(O288/P288)</f>
        <v>6.4740025663512649E-3</v>
      </c>
      <c r="AN288" s="25">
        <f t="shared" ref="AN288" si="2377">LN(L288/G288)</f>
        <v>0</v>
      </c>
      <c r="AO288" s="40">
        <f t="shared" ref="AO288" si="2378">(C288-I288)/(H288-I288)</f>
        <v>0.57209575353334896</v>
      </c>
      <c r="AP288" s="40">
        <f t="shared" ref="AP288" si="2379">(N287-I288)/(H288-I288)</f>
        <v>0.61248653425621313</v>
      </c>
      <c r="AQ288" s="25">
        <f t="shared" ref="AQ288" si="2380">LN(M288/L288)</f>
        <v>-4.4902122108998781E-4</v>
      </c>
      <c r="AR288" s="25">
        <f t="shared" ref="AR288" si="2381">LN(N288/L288)</f>
        <v>4.5904480361735775E-4</v>
      </c>
      <c r="AS288" s="25">
        <f t="shared" ref="AS288" si="2382">LN(N288/C288)</f>
        <v>-1.2199775745893979E-3</v>
      </c>
      <c r="AT288" s="28">
        <f t="shared" ref="AT288" si="2383">+(G288-I288)/(H288-I288)</f>
        <v>0.39884404249692251</v>
      </c>
      <c r="AU288" s="28">
        <f t="shared" ref="AU288" si="2384">+(N288-P288)/(O288-P288)</f>
        <v>0.97109151688386874</v>
      </c>
      <c r="AV288" s="40">
        <f t="shared" ref="AV288" si="2385">+(N288-V288)/(U288-V288)</f>
        <v>0.53860519357681158</v>
      </c>
      <c r="AW288" s="25">
        <f t="shared" ref="AW288" si="2386">LN(N288/C288)</f>
        <v>-1.2199775745893979E-3</v>
      </c>
      <c r="AX288" s="28">
        <f t="shared" ref="AX288" si="2387">(N288-L288)/(U288-V288)</f>
        <v>3.9438186547424418E-2</v>
      </c>
      <c r="AY288" s="25">
        <f t="shared" ref="AY288" si="2388">LN(G288/I288)</f>
        <v>3.8760387203102464E-3</v>
      </c>
      <c r="AZ288" s="25">
        <f t="shared" ref="AZ288" si="2389">LN(N288/P288)</f>
        <v>6.2874360812080641E-3</v>
      </c>
      <c r="BA288" s="25">
        <f t="shared" ref="BA288" si="2390">AV287</f>
        <v>0.14287887679034375</v>
      </c>
      <c r="BB288" s="25">
        <f t="shared" ref="BB288" si="2391">AR287</f>
        <v>-1.1796928239033394E-3</v>
      </c>
      <c r="BC288" s="25">
        <f t="shared" ref="BC288" si="2392">AS287</f>
        <v>5.1980590919984456E-4</v>
      </c>
      <c r="BD288" s="39">
        <f t="shared" ref="BD288" si="2393">IF(AR287&lt;0,1,0)</f>
        <v>1</v>
      </c>
      <c r="BE288" t="str">
        <f t="shared" ref="BE288" si="2394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5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6">IF(B288=3,IF(AV287&lt;0.85,IF(AND(K288&gt;942,AT288&gt;0.9),0.25,1)*IF(AR287&lt;-0.004,1,0.5),0),"")</f>
        <v>0.5</v>
      </c>
      <c r="BH288" t="str">
        <f t="shared" ref="BH288" si="2397">IF(B288=4,IF(AV287&lt;0.6,IF(AQ288&gt;=0,IF(K288&lt;1018,2,1),0),IF(AV287&gt;0.85,IF(AQ288&lt;=0,-0.5,0),0)),"")</f>
        <v/>
      </c>
      <c r="BI288" t="str">
        <f t="shared" ref="BI288" si="2398">IF(B288=5,IF(AV287&lt;0.4,IF(AQ288&gt; -0.004,1,0),IF(AV287&lt;0.95,IF(AND(AO288&lt;0.85,AT288&lt;0.95,AQ288&gt;0,K288&lt;1115),0.5,0),0)),"")</f>
        <v/>
      </c>
      <c r="BJ288" s="25">
        <f t="shared" ref="BJ288" si="2399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0">IF(AVERAGE(N288)&lt;S288,"熊",IF(AVERAGE(N288)&gt;S288,"牛",""))</f>
        <v>牛</v>
      </c>
      <c r="U289">
        <f t="shared" ref="U289" si="2401">MAX(H289,O289)</f>
        <v>3219.0475999999999</v>
      </c>
      <c r="V289">
        <f t="shared" ref="V289" si="2402">MIN(I289,P289)</f>
        <v>3190.3748999999998</v>
      </c>
      <c r="W289" s="40">
        <f t="shared" ref="W289" si="2403">LN(U289/V289)</f>
        <v>8.9471060059575641E-3</v>
      </c>
      <c r="X289">
        <f t="shared" ref="X289" si="2404">IF(U289=H289,J289,Q289)</f>
        <v>1344</v>
      </c>
      <c r="Y289">
        <f t="shared" ref="Y289" si="2405">IF(V289=I289,K289,R289)</f>
        <v>932</v>
      </c>
      <c r="Z289" s="25">
        <f t="shared" ref="Z289" si="2406">(U289-V289)/(C289)</f>
        <v>8.9816582489170085E-3</v>
      </c>
      <c r="AA289" s="25">
        <f t="shared" ref="AA289" si="2407">LN(C289/N288)</f>
        <v>-1.7726005202140043E-3</v>
      </c>
      <c r="AB289" s="25">
        <f t="shared" ref="AB289" si="2408">LN(N289/U289)</f>
        <v>-3.1997092800253261E-6</v>
      </c>
      <c r="AC289" s="25">
        <f t="shared" ref="AC289" si="2409">LN(N289/V289)</f>
        <v>8.9439062966774705E-3</v>
      </c>
      <c r="AD289" s="25">
        <f t="shared" ref="AD289" si="2410">LN(U289/C289)</f>
        <v>8.3246143535839097E-3</v>
      </c>
      <c r="AE289" s="25">
        <f t="shared" ref="AE289" si="2411">LN(V289/C289)</f>
        <v>-6.2249165237348528E-4</v>
      </c>
      <c r="AF289" s="25">
        <f t="shared" ref="AF289" si="2412">LN(N289/C289)</f>
        <v>8.3214146443040451E-3</v>
      </c>
      <c r="AG289" s="25">
        <f t="shared" ref="AG289" si="2413">LN(N289/N288)</f>
        <v>6.5488141240899345E-3</v>
      </c>
      <c r="AH289" s="25">
        <f t="shared" ref="AH289" si="2414">LN(D289/C289)</f>
        <v>-2.8290271530910467E-4</v>
      </c>
      <c r="AI289" s="25">
        <f t="shared" ref="AI289" si="2415">LN(E289/C289)</f>
        <v>2.0381041333826701E-3</v>
      </c>
      <c r="AJ289" s="25">
        <f t="shared" ref="AJ289" si="2416">LN(F289/C289)</f>
        <v>2.110408200996265E-3</v>
      </c>
      <c r="AK289" s="25">
        <f t="shared" ref="AK289" si="2417">+LN(G289/C289)</f>
        <v>5.9808358117253851E-3</v>
      </c>
      <c r="AL289" s="25">
        <f t="shared" ref="AL289" si="2418">LN(H289/I289)</f>
        <v>6.603327464098788E-3</v>
      </c>
      <c r="AM289" s="25">
        <f t="shared" ref="AM289" si="2419">LN(O289/P289)</f>
        <v>3.7034083524970229E-3</v>
      </c>
      <c r="AN289" s="25">
        <f t="shared" ref="AN289" si="2420">LN(L289/G289)</f>
        <v>0</v>
      </c>
      <c r="AO289" s="40">
        <f t="shared" ref="AO289" si="2421">(C289-I289)/(H289-I289)</f>
        <v>9.3987737027372148E-2</v>
      </c>
      <c r="AP289" s="40">
        <f t="shared" ref="AP289" si="2422">(N288-I289)/(H289-I289)</f>
        <v>0.36194693614927098</v>
      </c>
      <c r="AQ289" s="25">
        <f t="shared" ref="AQ289" si="2423">LN(M289/L289)</f>
        <v>3.3878614761566567E-4</v>
      </c>
      <c r="AR289" s="25">
        <f t="shared" ref="AR289" si="2424">LN(N289/L289)</f>
        <v>2.3405788325787731E-3</v>
      </c>
      <c r="AS289" s="25">
        <f t="shared" ref="AS289" si="2425">LN(N289/C289)</f>
        <v>8.3214146443040451E-3</v>
      </c>
      <c r="AT289" s="28">
        <f t="shared" ref="AT289" si="2426">+(G289-I289)/(H289-I289)</f>
        <v>1</v>
      </c>
      <c r="AU289" s="28">
        <f t="shared" ref="AU289" si="2427">+(N289-P289)/(O289-P289)</f>
        <v>0.99913441013833337</v>
      </c>
      <c r="AV289" s="40">
        <f t="shared" ref="AV289" si="2428">+(N289-V289)/(U289-V289)</f>
        <v>0.99964077327911516</v>
      </c>
      <c r="AW289" s="25">
        <f t="shared" ref="AW289" si="2429">LN(N289/C289)</f>
        <v>8.3214146443040451E-3</v>
      </c>
      <c r="AX289" s="28">
        <f t="shared" ref="AX289" si="2430">(N289-L289)/(U289-V289)</f>
        <v>0.26246569036051437</v>
      </c>
      <c r="AY289" s="25">
        <f t="shared" ref="AY289" si="2431">LN(G289/I289)</f>
        <v>6.603327464098788E-3</v>
      </c>
      <c r="AZ289" s="25">
        <f t="shared" ref="AZ289" si="2432">LN(N289/P289)</f>
        <v>3.7002086432171219E-3</v>
      </c>
      <c r="BA289" s="25">
        <f t="shared" ref="BA289" si="2433">AV288</f>
        <v>0.53860519357681158</v>
      </c>
      <c r="BB289" s="25">
        <f t="shared" ref="BB289" si="2434">AR288</f>
        <v>4.5904480361735775E-4</v>
      </c>
      <c r="BC289" s="25">
        <f t="shared" ref="BC289" si="2435">AS288</f>
        <v>-1.2199775745893979E-3</v>
      </c>
      <c r="BD289" s="39">
        <f t="shared" ref="BD289" si="2436">IF(AR288&lt;0,1,0)</f>
        <v>0</v>
      </c>
      <c r="BE289" t="str">
        <f t="shared" ref="BE289" si="2437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38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39">IF(B289=3,IF(AV288&lt;0.85,IF(AND(K289&gt;942,AT289&gt;0.9),0.25,1)*IF(AR288&lt;-0.004,1,0.5),0),"")</f>
        <v/>
      </c>
      <c r="BH289">
        <f t="shared" ref="BH289" si="2440">IF(B289=4,IF(AV288&lt;0.6,IF(AQ289&gt;=0,IF(K289&lt;1018,2,1),0),IF(AV288&gt;0.85,IF(AQ289&lt;=0,-0.5,0),0)),"")</f>
        <v>2</v>
      </c>
      <c r="BI289" t="str">
        <f t="shared" ref="BI289" si="2441">IF(B289=5,IF(AV288&lt;0.4,IF(AQ289&gt; -0.004,1,0),IF(AV288&lt;0.95,IF(AND(AO289&lt;0.85,AT289&lt;0.95,AQ289&gt;0,K289&lt;1115),0.5,0),0)),"")</f>
        <v/>
      </c>
      <c r="BJ289" s="25">
        <f t="shared" ref="BJ289:BJ295" si="2442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3">IF(AVERAGE(N289)&lt;S289,"熊",IF(AVERAGE(N289)&gt;S289,"牛",""))</f>
        <v>牛</v>
      </c>
      <c r="U290">
        <f t="shared" ref="U290" si="2444">MAX(H290,O290)</f>
        <v>3222.7617</v>
      </c>
      <c r="V290">
        <f t="shared" ref="V290" si="2445">MIN(I290,P290)</f>
        <v>3204.9119000000001</v>
      </c>
      <c r="W290" s="40">
        <f t="shared" ref="W290" si="2446">LN(U290/V290)</f>
        <v>5.5540610790377207E-3</v>
      </c>
      <c r="X290">
        <f t="shared" ref="X290" si="2447">IF(U290=H290,J290,Q290)</f>
        <v>1443</v>
      </c>
      <c r="Y290">
        <f t="shared" ref="Y290" si="2448">IF(V290=I290,K290,R290)</f>
        <v>948</v>
      </c>
      <c r="Z290" s="25">
        <f t="shared" ref="Z290" si="2449">(U290-V290)/(C290)</f>
        <v>5.5571682420558878E-3</v>
      </c>
      <c r="AA290" s="25">
        <f t="shared" ref="AA290" si="2450">LN(C290/N289)</f>
        <v>-2.1787055558359011E-3</v>
      </c>
      <c r="AB290" s="25">
        <f t="shared" ref="AB290" si="2451">LN(N290/U290)</f>
        <v>-1.4001394762877686E-4</v>
      </c>
      <c r="AC290" s="25">
        <f t="shared" ref="AC290" si="2452">LN(N290/V290)</f>
        <v>5.4140471314088924E-3</v>
      </c>
      <c r="AD290" s="25">
        <f t="shared" ref="AD290" si="2453">LN(U290/C290)</f>
        <v>3.3350286311092077E-3</v>
      </c>
      <c r="AE290" s="25">
        <f t="shared" ref="AE290" si="2454">LN(V290/C290)</f>
        <v>-2.2190324479285754E-3</v>
      </c>
      <c r="AF290" s="25">
        <f t="shared" ref="AF290" si="2455">LN(N290/C290)</f>
        <v>3.1950146834804731E-3</v>
      </c>
      <c r="AG290" s="25">
        <f t="shared" ref="AG290" si="2456">LN(N290/N289)</f>
        <v>1.0163091276444844E-3</v>
      </c>
      <c r="AH290" s="25">
        <f t="shared" ref="AH290" si="2457">LN(D290/C290)</f>
        <v>3.7243631221023853E-4</v>
      </c>
      <c r="AI290" s="25">
        <f t="shared" ref="AI290" si="2458">LN(E290/C290)</f>
        <v>5.9583153748828772E-4</v>
      </c>
      <c r="AJ290" s="25">
        <f t="shared" ref="AJ290" si="2459">LN(F290/C290)</f>
        <v>1.7151987386686746E-3</v>
      </c>
      <c r="AK290" s="25">
        <f t="shared" ref="AK290" si="2460">+LN(G290/C290)</f>
        <v>1.3311560836270833E-4</v>
      </c>
      <c r="AL290" s="25">
        <f t="shared" ref="AL290" si="2461">LN(H290/I290)</f>
        <v>4.0545641211206709E-3</v>
      </c>
      <c r="AM290" s="25">
        <f t="shared" ref="AM290" si="2462">LN(O290/P290)</f>
        <v>4.2295044417738981E-3</v>
      </c>
      <c r="AN290" s="25">
        <f t="shared" ref="AN290" si="2463">LN(L290/G290)</f>
        <v>0</v>
      </c>
      <c r="AO290" s="40">
        <f t="shared" ref="AO290" si="2464">(C290-I290)/(H290-I290)</f>
        <v>0.54679016043435924</v>
      </c>
      <c r="AP290" s="40">
        <f t="shared" ref="AP290" si="2465">(N289-I290)/(H290-I290)</f>
        <v>1.0848251656951453</v>
      </c>
      <c r="AQ290" s="25">
        <f t="shared" ref="AQ290" si="2466">LN(M290/L290)</f>
        <v>1.1143489496292926E-4</v>
      </c>
      <c r="AR290" s="25">
        <f t="shared" ref="AR290" si="2467">LN(N290/L290)</f>
        <v>3.0618990751176568E-3</v>
      </c>
      <c r="AS290" s="25">
        <f t="shared" ref="AS290" si="2468">LN(N290/C290)</f>
        <v>3.1950146834804731E-3</v>
      </c>
      <c r="AT290" s="28">
        <f t="shared" ref="AT290" si="2469">+(G290-I290)/(H290-I290)</f>
        <v>0.57962967229605733</v>
      </c>
      <c r="AU290" s="28">
        <f t="shared" ref="AU290" si="2470">+(N290-P290)/(O290-P290)</f>
        <v>0.96682816371242486</v>
      </c>
      <c r="AV290" s="40">
        <f t="shared" ref="AV290" si="2471">+(N290-V290)/(U290-V290)</f>
        <v>0.9747224058532884</v>
      </c>
      <c r="AW290" s="25">
        <f t="shared" ref="AW290" si="2472">LN(N290/C290)</f>
        <v>3.1950146834804731E-3</v>
      </c>
      <c r="AX290" s="28">
        <f t="shared" ref="AX290" si="2473">(N290-L290)/(U290-V290)</f>
        <v>0.55189974117358664</v>
      </c>
      <c r="AY290" s="25">
        <f t="shared" ref="AY290" si="2474">LN(G290/I290)</f>
        <v>2.3521480562912131E-3</v>
      </c>
      <c r="AZ290" s="25">
        <f t="shared" ref="AZ290" si="2475">LN(N290/P290)</f>
        <v>4.0894904941451765E-3</v>
      </c>
      <c r="BA290" s="25">
        <f t="shared" ref="BA290" si="2476">AV289</f>
        <v>0.99964077327911516</v>
      </c>
      <c r="BB290" s="25">
        <f t="shared" ref="BB290" si="2477">AR289</f>
        <v>2.3405788325787731E-3</v>
      </c>
      <c r="BC290" s="25">
        <f t="shared" ref="BC290" si="2478">AS289</f>
        <v>8.3214146443040451E-3</v>
      </c>
      <c r="BD290" s="39">
        <f t="shared" ref="BD290" si="2479">IF(AR289&lt;0,1,0)</f>
        <v>0</v>
      </c>
      <c r="BE290" t="str">
        <f t="shared" ref="BE290" si="2480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1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2">IF(B290=3,IF(AV289&lt;0.85,IF(AND(K290&gt;942,AT290&gt;0.9),0.25,1)*IF(AR289&lt;-0.004,1,0.5),0),"")</f>
        <v/>
      </c>
      <c r="BH290" t="str">
        <f t="shared" ref="BH290" si="2483">IF(B290=4,IF(AV289&lt;0.6,IF(AQ290&gt;=0,IF(K290&lt;1018,2,1),0),IF(AV289&gt;0.85,IF(AQ290&lt;=0,-0.5,0),0)),"")</f>
        <v/>
      </c>
      <c r="BI290">
        <f t="shared" ref="BI290" si="2484">IF(B290=5,IF(AV289&lt;0.4,IF(AQ290&gt; -0.004,1,0),IF(AV289&lt;0.95,IF(AND(AO290&lt;0.85,AT290&lt;0.95,AQ290&gt;0,K290&lt;1115),0.5,0),0)),"")</f>
        <v>0</v>
      </c>
      <c r="BJ290" s="25" t="str">
        <f t="shared" si="2442"/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5">IF(AVERAGE(N290)&lt;S290,"熊",IF(AVERAGE(N290)&gt;S290,"牛",""))</f>
        <v>牛</v>
      </c>
      <c r="U291">
        <f t="shared" ref="U291" si="2486">MAX(H291,O291)</f>
        <v>3230.3539999999998</v>
      </c>
      <c r="V291">
        <f t="shared" ref="V291" si="2487">MIN(I291,P291)</f>
        <v>3139.5034999999998</v>
      </c>
      <c r="W291" s="40">
        <f t="shared" ref="W291" si="2488">LN(U291/V291)</f>
        <v>2.852706235380786E-2</v>
      </c>
      <c r="X291">
        <f t="shared" ref="X291" si="2489">IF(U291=H291,J291,Q291)</f>
        <v>934</v>
      </c>
      <c r="Y291">
        <f t="shared" ref="Y291" si="2490">IF(V291=I291,K291,R291)</f>
        <v>946</v>
      </c>
      <c r="Z291" s="25">
        <f t="shared" ref="Z291" si="2491">(U291-V291)/(C291)</f>
        <v>2.8216268917296942E-2</v>
      </c>
      <c r="AA291" s="25">
        <f t="shared" ref="AA291" si="2492">LN(C291/N290)</f>
        <v>-7.8207397756268238E-4</v>
      </c>
      <c r="AB291" s="25">
        <f t="shared" ref="AB291" si="2493">LN(N291/U291)</f>
        <v>-1.6812365170752963E-2</v>
      </c>
      <c r="AC291" s="25">
        <f t="shared" ref="AC291" si="2494">LN(N291/V291)</f>
        <v>1.1714697183054755E-2</v>
      </c>
      <c r="AD291" s="25">
        <f t="shared" ref="AD291" si="2495">LN(U291/C291)</f>
        <v>3.2751539032777098E-3</v>
      </c>
      <c r="AE291" s="25">
        <f t="shared" ref="AE291" si="2496">LN(V291/C291)</f>
        <v>-2.5251908450530148E-2</v>
      </c>
      <c r="AF291" s="25">
        <f t="shared" ref="AF291" si="2497">LN(N291/C291)</f>
        <v>-1.3537211267475388E-2</v>
      </c>
      <c r="AG291" s="25">
        <f t="shared" ref="AG291" si="2498">LN(N291/N290)</f>
        <v>-1.4319285245038E-2</v>
      </c>
      <c r="AH291" s="25">
        <f t="shared" ref="AH291" si="2499">LN(D291/C291)</f>
        <v>7.2782571646518295E-4</v>
      </c>
      <c r="AI291" s="25">
        <f t="shared" ref="AI291" si="2500">LN(E291/C291)</f>
        <v>2.5679844905130435E-3</v>
      </c>
      <c r="AJ291" s="25">
        <f t="shared" ref="AJ291" si="2501">LN(F291/C291)</f>
        <v>-4.383760007988808E-3</v>
      </c>
      <c r="AK291" s="25">
        <f t="shared" ref="AK291" si="2502">+LN(G291/C291)</f>
        <v>-3.2389330280494123E-4</v>
      </c>
      <c r="AL291" s="25">
        <f t="shared" ref="AL291" si="2503">LN(H291/I291)</f>
        <v>2.852706235380786E-2</v>
      </c>
      <c r="AM291" s="25">
        <f t="shared" ref="AM291" si="2504">LN(O291/P291)</f>
        <v>1.7387449304159745E-2</v>
      </c>
      <c r="AN291" s="25">
        <f t="shared" ref="AN291" si="2505">LN(L291/G291)</f>
        <v>0</v>
      </c>
      <c r="AO291" s="40">
        <f t="shared" ref="AO291" si="2506">(C291-I291)/(H291-I291)</f>
        <v>0.88373646815372786</v>
      </c>
      <c r="AP291" s="40">
        <f t="shared" ref="AP291" si="2507">(N290-I291)/(H291-I291)</f>
        <v>0.91146443883082906</v>
      </c>
      <c r="AQ291" s="25">
        <f t="shared" ref="AQ291" si="2508">LN(M291/L291)</f>
        <v>-3.0896937093894193E-3</v>
      </c>
      <c r="AR291" s="25">
        <f t="shared" ref="AR291" si="2509">LN(N291/L291)</f>
        <v>-1.3213317964670382E-2</v>
      </c>
      <c r="AS291" s="25">
        <f t="shared" ref="AS291" si="2510">LN(N291/C291)</f>
        <v>-1.3537211267475388E-2</v>
      </c>
      <c r="AT291" s="28">
        <f t="shared" ref="AT291" si="2511">+(G291-I291)/(H291-I291)</f>
        <v>0.87225937116471886</v>
      </c>
      <c r="AU291" s="28">
        <f t="shared" ref="AU291" si="2512">+(N291-P291)/(O291-P291)</f>
        <v>0.23176111850001341</v>
      </c>
      <c r="AV291" s="40">
        <f t="shared" ref="AV291" si="2513">+(N291-V291)/(U291-V291)</f>
        <v>0.4072030423608014</v>
      </c>
      <c r="AW291" s="25">
        <f t="shared" ref="AW291" si="2514">LN(N291/C291)</f>
        <v>-1.3537211267475388E-2</v>
      </c>
      <c r="AX291" s="28">
        <f t="shared" ref="AX291" si="2515">(N291-L291)/(U291-V291)</f>
        <v>-0.4650563288039174</v>
      </c>
      <c r="AY291" s="25">
        <f t="shared" ref="AY291" si="2516">LN(G291/I291)</f>
        <v>2.4928015147725264E-2</v>
      </c>
      <c r="AZ291" s="25">
        <f t="shared" ref="AZ291" si="2517">LN(N291/P291)</f>
        <v>4.0567323583584267E-3</v>
      </c>
      <c r="BA291" s="25">
        <f t="shared" ref="BA291" si="2518">AV290</f>
        <v>0.9747224058532884</v>
      </c>
      <c r="BB291" s="25">
        <f t="shared" ref="BB291" si="2519">AR290</f>
        <v>3.0618990751176568E-3</v>
      </c>
      <c r="BC291" s="25">
        <f t="shared" ref="BC291" si="2520">AS290</f>
        <v>3.1950146834804731E-3</v>
      </c>
      <c r="BD291" s="39">
        <f t="shared" ref="BD291" si="2521">IF(AR290&lt;0,1,0)</f>
        <v>0</v>
      </c>
      <c r="BE291" t="str">
        <f t="shared" ref="BE291" si="2522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3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4">IF(B291=3,IF(AV290&lt;0.85,IF(AND(K291&gt;942,AT291&gt;0.9),0.25,1)*IF(AR290&lt;-0.004,1,0.5),0),"")</f>
        <v/>
      </c>
      <c r="BH291" t="str">
        <f t="shared" ref="BH291" si="2525">IF(B291=4,IF(AV290&lt;0.6,IF(AQ291&gt;=0,IF(K291&lt;1018,2,1),0),IF(AV290&gt;0.85,IF(AQ291&lt;=0,-0.5,0),0)),"")</f>
        <v/>
      </c>
      <c r="BI291" t="str">
        <f t="shared" ref="BI291" si="2526">IF(B291=5,IF(AV290&lt;0.4,IF(AQ291&gt; -0.004,1,0),IF(AV290&lt;0.95,IF(AND(AO291&lt;0.85,AT291&lt;0.95,AQ291&gt;0,K291&lt;1115),0.5,0),0)),"")</f>
        <v/>
      </c>
      <c r="BJ291" s="25" t="str">
        <f t="shared" si="2442"/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27">IF(AVERAGE(N291)&lt;S291,"熊",IF(AVERAGE(N291)&gt;S291,"牛",""))</f>
        <v>熊</v>
      </c>
      <c r="U292">
        <f t="shared" ref="U292" si="2528">MAX(H292,O292)</f>
        <v>3187.0985999999998</v>
      </c>
      <c r="V292">
        <f t="shared" ref="V292" si="2529">MIN(I292,P292)</f>
        <v>3150.2905999999998</v>
      </c>
      <c r="W292" s="40">
        <f t="shared" ref="W292" si="2530">LN(U292/V292)</f>
        <v>1.1616270592345683E-2</v>
      </c>
      <c r="X292">
        <f t="shared" ref="X292" si="2531">IF(U292=H292,J292,Q292)</f>
        <v>1500</v>
      </c>
      <c r="Y292">
        <f t="shared" ref="Y292" si="2532">IF(V292=I292,K292,R292)</f>
        <v>1313</v>
      </c>
      <c r="Z292" s="25">
        <f t="shared" ref="Z292" si="2533">(U292-V292)/(C292)</f>
        <v>1.1649089963901365E-2</v>
      </c>
      <c r="AA292" s="25">
        <f t="shared" ref="AA292" si="2534">LN(C292/N291)</f>
        <v>-5.2922130025152697E-3</v>
      </c>
      <c r="AB292" s="25">
        <f t="shared" ref="AB292" si="2535">LN(N292/U292)</f>
        <v>-5.2400128269932151E-5</v>
      </c>
      <c r="AC292" s="25">
        <f t="shared" ref="AC292" si="2536">LN(N292/V292)</f>
        <v>1.1563870464075832E-2</v>
      </c>
      <c r="AD292" s="25">
        <f t="shared" ref="AD292" si="2537">LN(U292/C292)</f>
        <v>8.6238225638587407E-3</v>
      </c>
      <c r="AE292" s="25">
        <f t="shared" ref="AE292" si="2538">LN(V292/C292)</f>
        <v>-2.9924480284869281E-3</v>
      </c>
      <c r="AF292" s="25">
        <f t="shared" ref="AF292" si="2539">LN(N292/C292)</f>
        <v>8.5714224355887582E-3</v>
      </c>
      <c r="AG292" s="25">
        <f t="shared" ref="AG292" si="2540">LN(N292/N291)</f>
        <v>3.2792094330737118E-3</v>
      </c>
      <c r="AH292" s="25">
        <f t="shared" ref="AH292" si="2541">LN(D292/C292)</f>
        <v>2.6309052891767284E-3</v>
      </c>
      <c r="AI292" s="25">
        <f t="shared" ref="AI292" si="2542">LN(E292/C292)</f>
        <v>2.7789346587264825E-3</v>
      </c>
      <c r="AJ292" s="25">
        <f t="shared" ref="AJ292" si="2543">LN(F292/C292)</f>
        <v>2.7216192764961482E-3</v>
      </c>
      <c r="AK292" s="25">
        <f t="shared" ref="AK292" si="2544">+LN(G292/C292)</f>
        <v>-9.4128221305879868E-4</v>
      </c>
      <c r="AL292" s="25">
        <f t="shared" ref="AL292" si="2545">LN(H292/I292)</f>
        <v>7.7017708388177133E-3</v>
      </c>
      <c r="AM292" s="25">
        <f t="shared" ref="AM292" si="2546">LN(O292/P292)</f>
        <v>1.1616270592345683E-2</v>
      </c>
      <c r="AN292" s="25">
        <f t="shared" ref="AN292" si="2547">LN(L292/G292)</f>
        <v>0</v>
      </c>
      <c r="AO292" s="40">
        <f t="shared" ref="AO292" si="2548">(C292-I292)/(H292-I292)</f>
        <v>0.13188497250518802</v>
      </c>
      <c r="AP292" s="40">
        <f t="shared" ref="AP292" si="2549">(N291-I292)/(H292-I292)</f>
        <v>0.81889889610973665</v>
      </c>
      <c r="AQ292" s="25">
        <f t="shared" ref="AQ292" si="2550">LN(M292/L292)</f>
        <v>-5.5667506729107177E-4</v>
      </c>
      <c r="AR292" s="25">
        <f t="shared" ref="AR292" si="2551">LN(N292/L292)</f>
        <v>9.5127046486477435E-3</v>
      </c>
      <c r="AS292" s="25">
        <f t="shared" ref="AS292" si="2552">LN(N292/C292)</f>
        <v>8.5714224355887582E-3</v>
      </c>
      <c r="AT292" s="28">
        <f t="shared" ref="AT292" si="2553">+(G292-I292)/(H292-I292)</f>
        <v>1.0071871696325355E-2</v>
      </c>
      <c r="AU292" s="28">
        <f t="shared" ref="AU292" si="2554">+(N292-P292)/(O292-P292)</f>
        <v>0.99546294283851566</v>
      </c>
      <c r="AV292" s="40">
        <f t="shared" ref="AV292" si="2555">+(N292-V292)/(U292-V292)</f>
        <v>0.99546294283851566</v>
      </c>
      <c r="AW292" s="25">
        <f t="shared" ref="AW292" si="2556">LN(N292/C292)</f>
        <v>8.5714224355887582E-3</v>
      </c>
      <c r="AX292" s="28">
        <f t="shared" ref="AX292" si="2557">(N292-L292)/(U292-V292)</f>
        <v>0.81972940665072491</v>
      </c>
      <c r="AY292" s="25">
        <f t="shared" ref="AY292" si="2558">LN(G292/I292)</f>
        <v>7.7867702306280289E-5</v>
      </c>
      <c r="AZ292" s="25">
        <f t="shared" ref="AZ292" si="2559">LN(N292/P292)</f>
        <v>1.1563870464075832E-2</v>
      </c>
      <c r="BA292" s="25">
        <f t="shared" ref="BA292" si="2560">AV291</f>
        <v>0.4072030423608014</v>
      </c>
      <c r="BB292" s="25">
        <f t="shared" ref="BB292" si="2561">AR291</f>
        <v>-1.3213317964670382E-2</v>
      </c>
      <c r="BC292" s="25">
        <f t="shared" ref="BC292" si="2562">AS291</f>
        <v>-1.3537211267475388E-2</v>
      </c>
      <c r="BD292" s="39">
        <f t="shared" ref="BD292" si="2563">IF(AR291&lt;0,1,0)</f>
        <v>1</v>
      </c>
      <c r="BE292">
        <f t="shared" ref="BE292" si="2564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5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66">IF(B292=3,IF(AV291&lt;0.85,IF(AND(K292&gt;942,AT292&gt;0.9),0.25,1)*IF(AR291&lt;-0.004,1,0.5),0),"")</f>
        <v/>
      </c>
      <c r="BH292" t="str">
        <f t="shared" ref="BH292" si="2567">IF(B292=4,IF(AV291&lt;0.6,IF(AQ292&gt;=0,IF(K292&lt;1018,2,1),0),IF(AV291&gt;0.85,IF(AQ292&lt;=0,-0.5,0),0)),"")</f>
        <v/>
      </c>
      <c r="BI292" t="str">
        <f t="shared" ref="BI292" si="2568">IF(B292=5,IF(AV291&lt;0.4,IF(AQ292&gt; -0.004,1,0),IF(AV291&lt;0.95,IF(AND(AO292&lt;0.85,AT292&lt;0.95,AQ292&gt;0,K292&lt;1115),0.5,0),0)),"")</f>
        <v/>
      </c>
      <c r="BJ292" s="25" t="str">
        <f t="shared" si="2442"/>
        <v/>
      </c>
    </row>
    <row r="293" spans="1:62" x14ac:dyDescent="0.15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69">IF(AVERAGE(N292)&lt;S292,"熊",IF(AVERAGE(N292)&gt;S292,"牛",""))</f>
        <v>熊</v>
      </c>
      <c r="U293">
        <f t="shared" ref="U293" si="2570">MAX(H293,O293)</f>
        <v>3232.8863999999999</v>
      </c>
      <c r="V293">
        <f t="shared" ref="V293" si="2571">MIN(I293,P293)</f>
        <v>3179.9058</v>
      </c>
      <c r="W293" s="40">
        <f t="shared" ref="W293" si="2572">LN(U293/V293)</f>
        <v>1.6523786771081544E-2</v>
      </c>
      <c r="X293">
        <f t="shared" ref="X293" si="2573">IF(U293=H293,J293,Q293)</f>
        <v>1500</v>
      </c>
      <c r="Y293">
        <f t="shared" ref="Y293" si="2574">IF(V293=I293,K293,R293)</f>
        <v>930</v>
      </c>
      <c r="Z293" s="25">
        <f t="shared" ref="Z293" si="2575">(U293-V293)/(C293)</f>
        <v>1.665322657325706E-2</v>
      </c>
      <c r="AA293" s="25">
        <f t="shared" ref="AA293" si="2576">LN(C293/N292)</f>
        <v>-1.7367500421851365E-3</v>
      </c>
      <c r="AB293" s="25">
        <f t="shared" ref="AB293" si="2577">LN(N293/U293)</f>
        <v>-6.0936443737148885E-6</v>
      </c>
      <c r="AC293" s="25">
        <f t="shared" ref="AC293" si="2578">LN(N293/V293)</f>
        <v>1.651769312670797E-2</v>
      </c>
      <c r="AD293" s="25">
        <f t="shared" ref="AD293" si="2579">LN(U293/C293)</f>
        <v>1.6053537510347965E-2</v>
      </c>
      <c r="AE293" s="25">
        <f t="shared" ref="AE293" si="2580">LN(V293/C293)</f>
        <v>-4.7024926073368855E-4</v>
      </c>
      <c r="AF293" s="25">
        <f t="shared" ref="AF293" si="2581">LN(N293/C293)</f>
        <v>1.6047443865974207E-2</v>
      </c>
      <c r="AG293" s="25">
        <f t="shared" ref="AG293" si="2582">LN(N293/N292)</f>
        <v>1.4310693823789127E-2</v>
      </c>
      <c r="AH293" s="25">
        <f t="shared" ref="AH293" si="2583">LN(D293/C293)</f>
        <v>2.7198148958705414E-4</v>
      </c>
      <c r="AI293" s="25">
        <f t="shared" ref="AI293" si="2584">LN(E293/C293)</f>
        <v>1.3623700859733904E-3</v>
      </c>
      <c r="AJ293" s="25">
        <f t="shared" ref="AJ293" si="2585">LN(F293/C293)</f>
        <v>1.8648587995729177E-3</v>
      </c>
      <c r="AK293" s="25">
        <f t="shared" ref="AK293" si="2586">+LN(G293/C293)</f>
        <v>9.9098985741034439E-3</v>
      </c>
      <c r="AL293" s="25">
        <f t="shared" ref="AL293" si="2587">LN(H293/I293)</f>
        <v>1.1436486547213732E-2</v>
      </c>
      <c r="AM293" s="25">
        <f t="shared" ref="AM293" si="2588">LN(O293/P293)</f>
        <v>7.3989526917937198E-3</v>
      </c>
      <c r="AN293" s="25">
        <f t="shared" ref="AN293" si="2589">LN(L293/G293)</f>
        <v>0</v>
      </c>
      <c r="AO293" s="40">
        <f t="shared" ref="AO293" si="2590">(C293-I293)/(H293-I293)</f>
        <v>4.0893270668775933E-2</v>
      </c>
      <c r="AP293" s="40">
        <f t="shared" ref="AP293" si="2591">(N292-I293)/(H293-I293)</f>
        <v>0.19208928332198469</v>
      </c>
      <c r="AQ293" s="25">
        <f t="shared" ref="AQ293" si="2592">LN(M293/L293)</f>
        <v>1.4234737951196847E-3</v>
      </c>
      <c r="AR293" s="25">
        <f t="shared" ref="AR293" si="2593">LN(N293/L293)</f>
        <v>6.1375452918707848E-3</v>
      </c>
      <c r="AS293" s="25">
        <f t="shared" ref="AS293" si="2594">LN(N293/C293)</f>
        <v>1.6047443865974207E-2</v>
      </c>
      <c r="AT293" s="28">
        <f t="shared" ref="AT293" si="2595">+(G293-I293)/(H293-I293)</f>
        <v>0.90715420347389131</v>
      </c>
      <c r="AU293" s="28">
        <f t="shared" ref="AU293" si="2596">+(N293-P293)/(O293-P293)</f>
        <v>0.99917336992326067</v>
      </c>
      <c r="AV293" s="40">
        <f t="shared" ref="AV293" si="2597">+(N293-V293)/(U293-V293)</f>
        <v>0.9996281657814402</v>
      </c>
      <c r="AW293" s="25">
        <f t="shared" ref="AW293" si="2598">LN(N293/C293)</f>
        <v>1.6047443865974207E-2</v>
      </c>
      <c r="AX293" s="28">
        <f t="shared" ref="AX293" si="2599">(N293-L293)/(U293-V293)</f>
        <v>0.37336496755416515</v>
      </c>
      <c r="AY293" s="25">
        <f t="shared" ref="AY293" si="2600">LN(G293/I293)</f>
        <v>1.0380147834837157E-2</v>
      </c>
      <c r="AZ293" s="25">
        <f t="shared" ref="AZ293" si="2601">LN(N293/P293)</f>
        <v>7.392859047419975E-3</v>
      </c>
      <c r="BA293" s="25">
        <f t="shared" ref="BA293" si="2602">AV292</f>
        <v>0.99546294283851566</v>
      </c>
      <c r="BB293" s="25">
        <f t="shared" ref="BB293" si="2603">AR292</f>
        <v>9.5127046486477435E-3</v>
      </c>
      <c r="BC293" s="25">
        <f t="shared" ref="BC293" si="2604">AS292</f>
        <v>8.5714224355887582E-3</v>
      </c>
      <c r="BD293" s="39">
        <f t="shared" ref="BD293" si="2605">IF(AR292&lt;0,1,0)</f>
        <v>0</v>
      </c>
      <c r="BE293" t="str">
        <f t="shared" ref="BE293" si="2606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07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08">IF(B293=3,IF(AV292&lt;0.85,IF(AND(K293&gt;942,AT293&gt;0.9),0.25,1)*IF(AR292&lt;-0.004,1,0.5),0),"")</f>
        <v>0</v>
      </c>
      <c r="BH293" t="str">
        <f t="shared" ref="BH293" si="2609">IF(B293=4,IF(AV292&lt;0.6,IF(AQ293&gt;=0,IF(K293&lt;1018,2,1),0),IF(AV292&gt;0.85,IF(AQ293&lt;=0,-0.5,0),0)),"")</f>
        <v/>
      </c>
      <c r="BI293" t="str">
        <f t="shared" ref="BI293" si="2610">IF(B293=5,IF(AV292&lt;0.4,IF(AQ293&gt; -0.004,1,0),IF(AV292&lt;0.95,IF(AND(AO293&lt;0.85,AT293&lt;0.95,AQ293&gt;0,K293&lt;1115),0.5,0),0)),"")</f>
        <v/>
      </c>
      <c r="BJ293" s="25" t="str">
        <f t="shared" si="2442"/>
        <v/>
      </c>
    </row>
    <row r="294" spans="1:62" x14ac:dyDescent="0.15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1">IF(AVERAGE(N293)&lt;S293,"熊",IF(AVERAGE(N293)&gt;S293,"牛",""))</f>
        <v>牛</v>
      </c>
      <c r="U294">
        <f t="shared" ref="U294" si="2612">MAX(H294,O294)</f>
        <v>3246.2359999999999</v>
      </c>
      <c r="V294">
        <f t="shared" ref="V294" si="2613">MIN(I294,P294)</f>
        <v>3225.4328</v>
      </c>
      <c r="W294" s="40">
        <f t="shared" ref="W294" si="2614">LN(U294/V294)</f>
        <v>6.4290285231569429E-3</v>
      </c>
      <c r="X294">
        <f t="shared" ref="X294" si="2615">IF(U294=H294,J294,Q294)</f>
        <v>1344</v>
      </c>
      <c r="Y294">
        <f t="shared" ref="Y294" si="2616">IF(V294=I294,K294,R294)</f>
        <v>930</v>
      </c>
      <c r="Z294" s="25">
        <f t="shared" ref="Z294" si="2617">(U294-V294)/(C294)</f>
        <v>6.4455968720859335E-3</v>
      </c>
      <c r="AA294" s="25">
        <f t="shared" ref="AA294" si="2618">LN(C294/N293)</f>
        <v>-1.6596880122913124E-3</v>
      </c>
      <c r="AB294" s="25">
        <f t="shared" ref="AB294" si="2619">LN(N294/U294)</f>
        <v>-2.7792969026082279E-4</v>
      </c>
      <c r="AC294" s="25">
        <f t="shared" ref="AC294" si="2620">LN(N294/V294)</f>
        <v>6.1510988328961997E-3</v>
      </c>
      <c r="AD294" s="25">
        <f t="shared" ref="AD294" si="2621">LN(U294/C294)</f>
        <v>5.7865924908243709E-3</v>
      </c>
      <c r="AE294" s="25">
        <f t="shared" ref="AE294" si="2622">LN(V294/C294)</f>
        <v>-6.4243603233257751E-4</v>
      </c>
      <c r="AF294" s="25">
        <f t="shared" ref="AF294" si="2623">LN(N294/C294)</f>
        <v>5.508662800563743E-3</v>
      </c>
      <c r="AG294" s="25">
        <f t="shared" ref="AG294" si="2624">LN(N294/N293)</f>
        <v>3.8489747882723482E-3</v>
      </c>
      <c r="AH294" s="25">
        <f t="shared" ref="AH294" si="2625">LN(D294/C294)</f>
        <v>7.5045290084884396E-4</v>
      </c>
      <c r="AI294" s="25">
        <f t="shared" ref="AI294" si="2626">LN(E294/C294)</f>
        <v>1.6181450715854894E-3</v>
      </c>
      <c r="AJ294" s="25">
        <f t="shared" ref="AJ294" si="2627">LN(F294/C294)</f>
        <v>1.9977827465504595E-3</v>
      </c>
      <c r="AK294" s="25">
        <f t="shared" ref="AK294" si="2628">+LN(G294/C294)</f>
        <v>2.8089046997821221E-3</v>
      </c>
      <c r="AL294" s="25">
        <f t="shared" ref="AL294" si="2629">LN(H294/I294)</f>
        <v>4.6017380007513427E-3</v>
      </c>
      <c r="AM294" s="25">
        <f t="shared" ref="AM294" si="2630">LN(O294/P294)</f>
        <v>3.472745697724532E-3</v>
      </c>
      <c r="AN294" s="25">
        <f t="shared" ref="AN294" si="2631">LN(L294/G294)</f>
        <v>0</v>
      </c>
      <c r="AO294" s="40">
        <f t="shared" ref="AO294" si="2632">(C294-I294)/(H294-I294)</f>
        <v>0.1393310389330982</v>
      </c>
      <c r="AP294" s="40">
        <f t="shared" ref="AP294" si="2633">(N293-I294)/(H294-I294)</f>
        <v>0.49969751559475106</v>
      </c>
      <c r="AQ294" s="25">
        <f t="shared" ref="AQ294" si="2634">LN(M294/L294)</f>
        <v>2.9143767205913867E-4</v>
      </c>
      <c r="AR294" s="25">
        <f t="shared" ref="AR294" si="2635">LN(N294/L294)</f>
        <v>2.6997581007814206E-3</v>
      </c>
      <c r="AS294" s="25">
        <f t="shared" ref="AS294" si="2636">LN(N294/C294)</f>
        <v>5.508662800563743E-3</v>
      </c>
      <c r="AT294" s="28">
        <f t="shared" ref="AT294" si="2637">+(G294-I294)/(H294-I294)</f>
        <v>0.74957652183265144</v>
      </c>
      <c r="AU294" s="28">
        <f t="shared" ref="AU294" si="2638">+(N294-P294)/(O294-P294)</f>
        <v>0.91984040946171119</v>
      </c>
      <c r="AV294" s="40">
        <f t="shared" ref="AV294" si="2639">+(N294-V294)/(U294-V294)</f>
        <v>0.95663647900324</v>
      </c>
      <c r="AW294" s="25">
        <f t="shared" ref="AW294" si="2640">LN(N294/C294)</f>
        <v>5.508662800563743E-3</v>
      </c>
      <c r="AX294" s="28">
        <f t="shared" ref="AX294" si="2641">(N294-L294)/(U294-V294)</f>
        <v>0.42059875403784613</v>
      </c>
      <c r="AY294" s="25">
        <f t="shared" ref="AY294" si="2642">LN(G294/I294)</f>
        <v>3.4513407321148121E-3</v>
      </c>
      <c r="AZ294" s="25">
        <f t="shared" ref="AZ294" si="2643">LN(N294/P294)</f>
        <v>3.1948160074637454E-3</v>
      </c>
      <c r="BA294" s="25">
        <f t="shared" ref="BA294" si="2644">AV293</f>
        <v>0.9996281657814402</v>
      </c>
      <c r="BB294" s="25">
        <f t="shared" ref="BB294" si="2645">AR293</f>
        <v>6.1375452918707848E-3</v>
      </c>
      <c r="BC294" s="25">
        <f t="shared" ref="BC294" si="2646">AS293</f>
        <v>1.6047443865974207E-2</v>
      </c>
      <c r="BD294" s="39">
        <f t="shared" ref="BD294" si="2647">IF(AR293&lt;0,1,0)</f>
        <v>0</v>
      </c>
      <c r="BE294" t="str">
        <f t="shared" ref="BE294" si="2648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49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0">IF(B294=3,IF(AV293&lt;0.85,IF(AND(K294&gt;942,AT294&gt;0.9),0.25,1)*IF(AR293&lt;-0.004,1,0.5),0),"")</f>
        <v/>
      </c>
      <c r="BH294">
        <f t="shared" ref="BH294" si="2651">IF(B294=4,IF(AV293&lt;0.6,IF(AQ294&gt;=0,IF(K294&lt;1018,2,1),0),IF(AV293&gt;0.85,IF(AQ294&lt;=0,-0.5,0),0)),"")</f>
        <v>0</v>
      </c>
      <c r="BI294" t="str">
        <f t="shared" ref="BI294" si="2652">IF(B294=5,IF(AV293&lt;0.4,IF(AQ294&gt; -0.004,1,0),IF(AV293&lt;0.95,IF(AND(AO294&lt;0.85,AT294&lt;0.95,AQ294&gt;0,K294&lt;1115),0.5,0),0)),"")</f>
        <v/>
      </c>
      <c r="BJ294" s="25" t="str">
        <f t="shared" si="2442"/>
        <v/>
      </c>
    </row>
    <row r="295" spans="1:62" x14ac:dyDescent="0.15">
      <c r="A295" s="1">
        <v>42937</v>
      </c>
      <c r="B295" s="41">
        <f t="shared" si="24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52"/>
        <v>3199.9345499999995</v>
      </c>
      <c r="T295" t="str">
        <f t="shared" ref="T295" si="2653">IF(AVERAGE(N294)&lt;S294,"熊",IF(AVERAGE(N294)&gt;S294,"牛",""))</f>
        <v>牛</v>
      </c>
      <c r="U295">
        <f t="shared" ref="U295" si="2654">MAX(H295,O295)</f>
        <v>3247.7121999999999</v>
      </c>
      <c r="V295">
        <f t="shared" ref="V295" si="2655">MIN(I295,P295)</f>
        <v>3232.0722999999998</v>
      </c>
      <c r="W295" s="40">
        <f t="shared" ref="W295" si="2656">LN(U295/V295)</f>
        <v>4.8272995409452983E-3</v>
      </c>
      <c r="X295">
        <f t="shared" ref="X295" si="2657">IF(U295=H295,J295,Q295)</f>
        <v>1420</v>
      </c>
      <c r="Y295">
        <f t="shared" ref="Y295" si="2658">IF(V295=I295,K295,R295)</f>
        <v>1452</v>
      </c>
      <c r="Z295" s="25">
        <f t="shared" ref="Z295" si="2659">(U295-V295)/(C295)</f>
        <v>4.8322182238759778E-3</v>
      </c>
      <c r="AA295" s="25">
        <f t="shared" ref="AA295" si="2660">LN(C295/N294)</f>
        <v>-2.6985222306774594E-3</v>
      </c>
      <c r="AB295" s="25">
        <f t="shared" ref="AB295" si="2661">LN(N295/U295)</f>
        <v>-2.9461294995499505E-3</v>
      </c>
      <c r="AC295" s="25">
        <f t="shared" ref="AC295" si="2662">LN(N295/V295)</f>
        <v>1.8811700413955332E-3</v>
      </c>
      <c r="AD295" s="25">
        <f t="shared" ref="AD295" si="2663">LN(U295/C295)</f>
        <v>3.431090602973693E-3</v>
      </c>
      <c r="AE295" s="25">
        <f t="shared" ref="AE295" si="2664">LN(V295/C295)</f>
        <v>-1.3962089379716853E-3</v>
      </c>
      <c r="AF295" s="25">
        <f t="shared" ref="AF295" si="2665">LN(N295/C295)</f>
        <v>4.8496110342383911E-4</v>
      </c>
      <c r="AG295" s="25">
        <f t="shared" ref="AG295" si="2666">LN(N295/N294)</f>
        <v>-2.2135611272536336E-3</v>
      </c>
      <c r="AH295" s="25">
        <f t="shared" ref="AH295" si="2667">LN(D295/C295)</f>
        <v>-9.8750835994001674E-5</v>
      </c>
      <c r="AI295" s="25">
        <f t="shared" ref="AI295" si="2668">LN(E295/C295)</f>
        <v>-1.0828059073564615E-3</v>
      </c>
      <c r="AJ295" s="25">
        <f t="shared" ref="AJ295" si="2669">LN(F295/C295)</f>
        <v>-3.7342584245926645E-4</v>
      </c>
      <c r="AK295" s="25">
        <f t="shared" ref="AK295" si="2670">+LN(G295/C295)</f>
        <v>4.8261408740917752E-4</v>
      </c>
      <c r="AL295" s="25">
        <f t="shared" ref="AL295" si="2671">LN(H295/I295)</f>
        <v>4.4988583505037099E-3</v>
      </c>
      <c r="AM295" s="25">
        <f t="shared" ref="AM295" si="2672">LN(O295/P295)</f>
        <v>4.8272995409452983E-3</v>
      </c>
      <c r="AN295" s="25">
        <f t="shared" ref="AN295" si="2673">LN(L295/G295)</f>
        <v>0</v>
      </c>
      <c r="AO295" s="40">
        <f t="shared" ref="AO295" si="2674">(C295-I295)/(H295-I295)</f>
        <v>0.29451641233943249</v>
      </c>
      <c r="AP295" s="40">
        <f t="shared" ref="AP295" si="2675">(N294-I295)/(H295-I295)</f>
        <v>0.89459600395213446</v>
      </c>
      <c r="AQ295" s="25">
        <f t="shared" ref="AQ295" si="2676">LN(M295/L295)</f>
        <v>3.2615153385565288E-4</v>
      </c>
      <c r="AR295" s="25">
        <f t="shared" ref="AR295" si="2677">LN(N295/L295)</f>
        <v>2.3470160146447454E-6</v>
      </c>
      <c r="AS295" s="25">
        <f t="shared" ref="AS295" si="2678">LN(N295/C295)</f>
        <v>4.8496110342383911E-4</v>
      </c>
      <c r="AT295" s="28">
        <f t="shared" ref="AT295" si="2679">+(G295-I295)/(H295-I295)</f>
        <v>0.40171808101877821</v>
      </c>
      <c r="AU295" s="28">
        <f t="shared" ref="AU295" si="2680">+(N295-P295)/(O295-P295)</f>
        <v>0.38912013503924203</v>
      </c>
      <c r="AV295" s="40">
        <f t="shared" ref="AV295" si="2681">+(N295-V295)/(U295-V295)</f>
        <v>0.38912013503924203</v>
      </c>
      <c r="AW295" s="25">
        <f t="shared" ref="AW295" si="2682">LN(N295/C295)</f>
        <v>4.8496110342383911E-4</v>
      </c>
      <c r="AX295" s="28">
        <f t="shared" ref="AX295" si="2683">(N295-L295)/(U295-V295)</f>
        <v>4.8593661084221591E-4</v>
      </c>
      <c r="AY295" s="25">
        <f t="shared" ref="AY295" si="2684">LN(G295/I295)</f>
        <v>1.8097056731231375E-3</v>
      </c>
      <c r="AZ295" s="25">
        <f t="shared" ref="AZ295" si="2685">LN(N295/P295)</f>
        <v>1.8811700413955332E-3</v>
      </c>
      <c r="BA295" s="25">
        <f t="shared" ref="BA295" si="2686">AV294</f>
        <v>0.95663647900324</v>
      </c>
      <c r="BB295" s="25">
        <f t="shared" ref="BB295" si="2687">AR294</f>
        <v>2.6997581007814206E-3</v>
      </c>
      <c r="BC295" s="25">
        <f t="shared" ref="BC295" si="2688">AS294</f>
        <v>5.508662800563743E-3</v>
      </c>
      <c r="BD295" s="39">
        <f t="shared" ref="BD295" si="2689">IF(AR294&lt;0,1,0)</f>
        <v>0</v>
      </c>
      <c r="BE295" t="str">
        <f t="shared" ref="BE295" si="2690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691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692">IF(B295=3,IF(AV294&lt;0.85,IF(AND(K295&gt;942,AT295&gt;0.9),0.25,1)*IF(AR294&lt;-0.004,1,0.5),0),"")</f>
        <v/>
      </c>
      <c r="BH295" t="str">
        <f t="shared" ref="BH295" si="2693">IF(B295=4,IF(AV294&lt;0.6,IF(AQ295&gt;=0,IF(K295&lt;1018,2,1),0),IF(AV294&gt;0.85,IF(AQ295&lt;=0,-0.5,0),0)),"")</f>
        <v/>
      </c>
      <c r="BI295">
        <f t="shared" ref="BI295" si="2694">IF(B295=5,IF(AV294&lt;0.4,IF(AQ295&gt; -0.004,1,0),IF(AV294&lt;0.95,IF(AND(AO295&lt;0.85,AT295&lt;0.95,AQ295&gt;0,K295&lt;1115),0.5,0),0)),"")</f>
        <v>0</v>
      </c>
      <c r="BJ295" s="25" t="str">
        <f t="shared" si="2442"/>
        <v/>
      </c>
    </row>
    <row r="296" spans="1:62" x14ac:dyDescent="0.15">
      <c r="A296" s="1">
        <v>42940</v>
      </c>
      <c r="B296" s="41">
        <f t="shared" si="24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52"/>
        <v>3203.9710150000001</v>
      </c>
      <c r="T296" t="str">
        <f t="shared" ref="T296" si="2695">IF(AVERAGE(N295)&lt;S295,"熊",IF(AVERAGE(N295)&gt;S295,"牛",""))</f>
        <v>牛</v>
      </c>
      <c r="U296">
        <f t="shared" ref="U296" si="2696">MAX(H296,O296)</f>
        <v>3261.1046000000001</v>
      </c>
      <c r="V296">
        <f t="shared" ref="V296" si="2697">MIN(I296,P296)</f>
        <v>3230.1</v>
      </c>
      <c r="W296" s="40">
        <f t="shared" ref="W296" si="2698">LN(U296/V296)</f>
        <v>9.5528758354039931E-3</v>
      </c>
      <c r="X296">
        <f t="shared" ref="X296" si="2699">IF(U296=H296,J296,Q296)</f>
        <v>1426</v>
      </c>
      <c r="Y296">
        <f t="shared" ref="Y296" si="2700">IF(V296=I296,K296,R296)</f>
        <v>936</v>
      </c>
      <c r="Z296" s="25">
        <f t="shared" ref="Z296" si="2701">(U296-V296)/(C296)</f>
        <v>9.5962734841685618E-3</v>
      </c>
      <c r="AA296" s="25">
        <f t="shared" ref="AA296" si="2702">LN(C296/N295)</f>
        <v>-2.2439443063744942E-3</v>
      </c>
      <c r="AB296" s="25">
        <f t="shared" ref="AB296" si="2703">LN(N296/U296)</f>
        <v>-3.259725901813359E-3</v>
      </c>
      <c r="AC296" s="25">
        <f t="shared" ref="AC296" si="2704">LN(N296/V296)</f>
        <v>6.2931499335906619E-3</v>
      </c>
      <c r="AD296" s="25">
        <f t="shared" ref="AD296" si="2705">LN(U296/C296)</f>
        <v>9.3052361498789475E-3</v>
      </c>
      <c r="AE296" s="25">
        <f t="shared" ref="AE296" si="2706">LN(V296/C296)</f>
        <v>-2.476396855250173E-4</v>
      </c>
      <c r="AF296" s="25">
        <f t="shared" ref="AF296" si="2707">LN(N296/C296)</f>
        <v>6.0455102480656484E-3</v>
      </c>
      <c r="AG296" s="25">
        <f t="shared" ref="AG296" si="2708">LN(N296/N295)</f>
        <v>3.8015659416912205E-3</v>
      </c>
      <c r="AH296" s="25">
        <f t="shared" ref="AH296" si="2709">LN(D296/C296)</f>
        <v>5.0437617010031161E-4</v>
      </c>
      <c r="AI296" s="25">
        <f t="shared" ref="AI296" si="2710">LN(E296/C296)</f>
        <v>-6.8094800369332986E-5</v>
      </c>
      <c r="AJ296" s="25">
        <f t="shared" ref="AJ296" si="2711">LN(F296/C296)</f>
        <v>2.4421546366533162E-3</v>
      </c>
      <c r="AK296" s="25">
        <f t="shared" ref="AK296" si="2712">+LN(G296/C296)</f>
        <v>4.0248215287856963E-3</v>
      </c>
      <c r="AL296" s="25">
        <f t="shared" ref="AL296" si="2713">LN(H296/I296)</f>
        <v>8.1429732734744353E-3</v>
      </c>
      <c r="AM296" s="25">
        <f t="shared" ref="AM296" si="2714">LN(O296/P296)</f>
        <v>5.3299853533593537E-3</v>
      </c>
      <c r="AN296" s="25">
        <f t="shared" ref="AN296" si="2715">LN(L296/G296)</f>
        <v>-4.9570732265979259E-5</v>
      </c>
      <c r="AO296" s="40">
        <f t="shared" ref="AO296" si="2716">(C296-I296)/(H296-I296)</f>
        <v>3.0291556228707783E-2</v>
      </c>
      <c r="AP296" s="40">
        <f t="shared" ref="AP296" si="2717">(N295-I296)/(H296-I296)</f>
        <v>0.30511548655812576</v>
      </c>
      <c r="AQ296" s="25">
        <f t="shared" ref="AQ296" si="2718">LN(M296/L296)</f>
        <v>1.4053389843821696E-3</v>
      </c>
      <c r="AR296" s="25">
        <f t="shared" ref="AR296" si="2719">LN(N296/L296)</f>
        <v>2.0702594515459661E-3</v>
      </c>
      <c r="AS296" s="25">
        <f t="shared" ref="AS296" si="2720">LN(N296/C296)</f>
        <v>6.0455102480656484E-3</v>
      </c>
      <c r="AT296" s="28">
        <f t="shared" ref="AT296" si="2721">+(G296-I296)/(H296-I296)</f>
        <v>0.52366527830366394</v>
      </c>
      <c r="AU296" s="28">
        <f t="shared" ref="AU296" si="2722">+(N296-P296)/(O296-P296)</f>
        <v>0.3877845333825396</v>
      </c>
      <c r="AV296" s="40">
        <f t="shared" ref="AV296" si="2723">+(N296-V296)/(U296-V296)</f>
        <v>0.65769595479379794</v>
      </c>
      <c r="AW296" s="25">
        <f t="shared" ref="AW296" si="2724">LN(N296/C296)</f>
        <v>6.0455102480656484E-3</v>
      </c>
      <c r="AX296" s="28">
        <f t="shared" ref="AX296" si="2725">(N296-L296)/(U296-V296)</f>
        <v>0.21681943969603243</v>
      </c>
      <c r="AY296" s="25">
        <f t="shared" ref="AY296" si="2726">LN(G296/I296)</f>
        <v>4.272461214310617E-3</v>
      </c>
      <c r="AZ296" s="25">
        <f t="shared" ref="AZ296" si="2727">LN(N296/P296)</f>
        <v>2.0702594515459661E-3</v>
      </c>
      <c r="BA296" s="25">
        <f t="shared" ref="BA296" si="2728">AV295</f>
        <v>0.38912013503924203</v>
      </c>
      <c r="BB296" s="25">
        <f t="shared" ref="BB296" si="2729">AR295</f>
        <v>2.3470160146447454E-6</v>
      </c>
      <c r="BC296" s="25">
        <f t="shared" ref="BC296" si="2730">AS295</f>
        <v>4.8496110342383911E-4</v>
      </c>
      <c r="BD296" s="39">
        <f t="shared" ref="BD296" si="2731">IF(AR295&lt;0,1,0)</f>
        <v>0</v>
      </c>
      <c r="BE296" t="str">
        <f t="shared" ref="BE296" si="2732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33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34">IF(B296=3,IF(AV295&lt;0.85,IF(AND(K296&gt;942,AT296&gt;0.9),0.25,1)*IF(AR295&lt;-0.004,1,0.5),0),"")</f>
        <v/>
      </c>
      <c r="BH296" t="str">
        <f t="shared" ref="BH296" si="2735">IF(B296=4,IF(AV295&lt;0.6,IF(AQ296&gt;=0,IF(K296&lt;1018,2,1),0),IF(AV295&gt;0.85,IF(AQ296&lt;=0,-0.5,0),0)),"")</f>
        <v/>
      </c>
      <c r="BI296" t="str">
        <f t="shared" ref="BI296" si="2736">IF(B296=5,IF(AV295&lt;0.4,IF(AQ296&gt; -0.004,1,0),IF(AV295&lt;0.95,IF(AND(AO296&lt;0.85,AT296&lt;0.95,AQ296&gt;0,K296&lt;1115),0.5,0),0)),"")</f>
        <v/>
      </c>
      <c r="BJ296" s="25" t="str">
        <f t="shared" ref="BJ296" si="2737">IF(MAX(BE296:BI296)=0,"",MAX(BE296:BI296)*AR296)</f>
        <v/>
      </c>
    </row>
    <row r="297" spans="1:62" x14ac:dyDescent="0.15">
      <c r="A297" s="1">
        <v>42941</v>
      </c>
      <c r="B297" s="41">
        <f t="shared" si="24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52"/>
        <v>3207.1932649999999</v>
      </c>
      <c r="T297" t="str">
        <f t="shared" ref="T297" si="2738">IF(AVERAGE(N296)&lt;S296,"熊",IF(AVERAGE(N296)&gt;S296,"牛",""))</f>
        <v>牛</v>
      </c>
      <c r="U297">
        <f t="shared" ref="U297" si="2739">MAX(H297,O297)</f>
        <v>3261.6453999999999</v>
      </c>
      <c r="V297">
        <f t="shared" ref="V297" si="2740">MIN(I297,P297)</f>
        <v>3233.3908000000001</v>
      </c>
      <c r="W297" s="40">
        <f t="shared" ref="W297" si="2741">LN(U297/V297)</f>
        <v>8.7004220955559496E-3</v>
      </c>
      <c r="X297">
        <f t="shared" ref="X297" si="2742">IF(U297=H297,J297,Q297)</f>
        <v>1020</v>
      </c>
      <c r="Y297">
        <f t="shared" ref="Y297" si="2743">IF(V297=I297,K297,R297)</f>
        <v>1424</v>
      </c>
      <c r="Z297" s="25">
        <f t="shared" ref="Z297" si="2744">(U297-V297)/(C297)</f>
        <v>8.6960306020895366E-3</v>
      </c>
      <c r="AA297" s="25">
        <f t="shared" ref="AA297" si="2745">LN(C297/N296)</f>
        <v>-4.1663915830346789E-4</v>
      </c>
      <c r="AB297" s="25">
        <f t="shared" ref="AB297" si="2746">LN(N297/U297)</f>
        <v>-5.4968839772984966E-3</v>
      </c>
      <c r="AC297" s="25">
        <f t="shared" ref="AC297" si="2747">LN(N297/V297)</f>
        <v>3.2035381182574812E-3</v>
      </c>
      <c r="AD297" s="25">
        <f t="shared" ref="AD297" si="2748">LN(U297/C297)</f>
        <v>3.8421846917872232E-3</v>
      </c>
      <c r="AE297" s="25">
        <f t="shared" ref="AE297" si="2749">LN(V297/C297)</f>
        <v>-4.8582374037687056E-3</v>
      </c>
      <c r="AF297" s="25">
        <f t="shared" ref="AF297" si="2750">LN(N297/C297)</f>
        <v>-1.6546992855112142E-3</v>
      </c>
      <c r="AG297" s="25">
        <f t="shared" ref="AG297" si="2751">LN(N297/N296)</f>
        <v>-2.0713384438147773E-3</v>
      </c>
      <c r="AH297" s="25">
        <f t="shared" ref="AH297" si="2752">LN(D297/C297)</f>
        <v>2.2415743947261924E-4</v>
      </c>
      <c r="AI297" s="25">
        <f t="shared" ref="AI297" si="2753">LN(E297/C297)</f>
        <v>1.5481044889484891E-3</v>
      </c>
      <c r="AJ297" s="25">
        <f t="shared" ref="AJ297" si="2754">LN(F297/C297)</f>
        <v>1.9572493632930609E-3</v>
      </c>
      <c r="AK297" s="25">
        <f t="shared" ref="AK297" si="2755">+LN(G297/C297)</f>
        <v>-9.5529413349388108E-4</v>
      </c>
      <c r="AL297" s="25">
        <f t="shared" ref="AL297" si="2756">LN(H297/I297)</f>
        <v>7.2127515629357344E-3</v>
      </c>
      <c r="AM297" s="25">
        <f t="shared" ref="AM297" si="2757">LN(O297/P297)</f>
        <v>5.8472107660546332E-3</v>
      </c>
      <c r="AN297" s="25">
        <f t="shared" ref="AN297" si="2758">LN(L297/G297)</f>
        <v>0</v>
      </c>
      <c r="AO297" s="40">
        <f t="shared" ref="AO297" si="2759">(C297-I297)/(H297-I297)</f>
        <v>0.46640899627999305</v>
      </c>
      <c r="AP297" s="40">
        <f t="shared" ref="AP297" si="2760">(N296-I297)/(H297-I297)</f>
        <v>0.52417152998190697</v>
      </c>
      <c r="AQ297" s="25">
        <f t="shared" ref="AQ297" si="2761">LN(M297/L297)</f>
        <v>-6.8556331095863962E-4</v>
      </c>
      <c r="AR297" s="25">
        <f t="shared" ref="AR297" si="2762">LN(N297/L297)</f>
        <v>-6.9940515201747137E-4</v>
      </c>
      <c r="AS297" s="25">
        <f t="shared" ref="AS297" si="2763">LN(N297/C297)</f>
        <v>-1.6546992855112142E-3</v>
      </c>
      <c r="AT297" s="28">
        <f t="shared" ref="AT297" si="2764">+(G297-I297)/(H297-I297)</f>
        <v>0.33405856455410332</v>
      </c>
      <c r="AU297" s="28">
        <f t="shared" ref="AU297" si="2765">+(N297-P297)/(O297-P297)</f>
        <v>0.54715030825294608</v>
      </c>
      <c r="AV297" s="40">
        <f t="shared" ref="AV297" si="2766">+(N297-V297)/(U297-V297)</f>
        <v>0.36719330657662425</v>
      </c>
      <c r="AW297" s="25">
        <f t="shared" ref="AW297" si="2767">LN(N297/C297)</f>
        <v>-1.6546992855112142E-3</v>
      </c>
      <c r="AX297" s="28">
        <f t="shared" ref="AX297" si="2768">(N297-L297)/(U297-V297)</f>
        <v>-8.032320400925512E-2</v>
      </c>
      <c r="AY297" s="25">
        <f t="shared" ref="AY297" si="2769">LN(G297/I297)</f>
        <v>2.4152727376545295E-3</v>
      </c>
      <c r="AZ297" s="25">
        <f t="shared" ref="AZ297" si="2770">LN(N297/P297)</f>
        <v>3.2035381182574812E-3</v>
      </c>
      <c r="BA297" s="25">
        <f t="shared" ref="BA297" si="2771">AV296</f>
        <v>0.65769595479379794</v>
      </c>
      <c r="BB297" s="25">
        <f t="shared" ref="BB297" si="2772">AR296</f>
        <v>2.0702594515459661E-3</v>
      </c>
      <c r="BC297" s="25">
        <f t="shared" ref="BC297" si="2773">AS296</f>
        <v>6.0455102480656484E-3</v>
      </c>
      <c r="BD297" s="39">
        <f t="shared" ref="BD297" si="2774">IF(AR296&lt;0,1,0)</f>
        <v>0</v>
      </c>
      <c r="BE297">
        <f t="shared" ref="BE297" si="2775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776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777">IF(B297=3,IF(AV296&lt;0.85,IF(AND(K297&gt;942,AT297&gt;0.9),0.25,1)*IF(AR296&lt;-0.004,1,0.5),0),"")</f>
        <v/>
      </c>
      <c r="BH297" t="str">
        <f t="shared" ref="BH297" si="2778">IF(B297=4,IF(AV296&lt;0.6,IF(AQ297&gt;=0,IF(K297&lt;1018,2,1),0),IF(AV296&gt;0.85,IF(AQ297&lt;=0,-0.5,0),0)),"")</f>
        <v/>
      </c>
      <c r="BI297" t="str">
        <f t="shared" ref="BI297" si="2779">IF(B297=5,IF(AV296&lt;0.4,IF(AQ297&gt; -0.004,1,0),IF(AV296&lt;0.95,IF(AND(AO297&lt;0.85,AT297&lt;0.95,AQ297&gt;0,K297&lt;1115),0.5,0),0)),"")</f>
        <v/>
      </c>
      <c r="BJ297" s="25">
        <f t="shared" ref="BJ297" si="2780">IF(MAX(BE297:BI297)=0,"",MAX(BE297:BI297)*AR297)</f>
        <v>-6.9940515201747137E-4</v>
      </c>
    </row>
    <row r="298" spans="1:62" x14ac:dyDescent="0.15">
      <c r="A298" s="1">
        <v>42942</v>
      </c>
      <c r="B298" s="41">
        <f t="shared" si="24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52"/>
        <v>3209.8058149999997</v>
      </c>
      <c r="T298" t="str">
        <f t="shared" ref="T298" si="2781">IF(AVERAGE(N297)&lt;S297,"熊",IF(AVERAGE(N297)&gt;S297,"牛",""))</f>
        <v>牛</v>
      </c>
      <c r="U298">
        <f t="shared" ref="U298" si="2782">MAX(H298,O298)</f>
        <v>3264.5954999999999</v>
      </c>
      <c r="V298">
        <f t="shared" ref="V298" si="2783">MIN(I298,P298)</f>
        <v>3228.3571999999999</v>
      </c>
      <c r="W298" s="40">
        <f t="shared" ref="W298" si="2784">LN(U298/V298)</f>
        <v>1.116246427466039E-2</v>
      </c>
      <c r="X298">
        <f t="shared" ref="X298" si="2785">IF(U298=H298,J298,Q298)</f>
        <v>954</v>
      </c>
      <c r="Y298">
        <f t="shared" ref="Y298" si="2786">IF(V298=I298,K298,R298)</f>
        <v>1304</v>
      </c>
      <c r="Z298" s="25">
        <f t="shared" ref="Z298" si="2787">(U298-V298)/(C298)</f>
        <v>1.1169282735670588E-2</v>
      </c>
      <c r="AA298" s="25">
        <f t="shared" ref="AA298" si="2788">LN(C298/N297)</f>
        <v>2.142650237809951E-4</v>
      </c>
      <c r="AB298" s="25">
        <f t="shared" ref="AB298" si="2789">LN(N298/U298)</f>
        <v>-5.2247147876022743E-3</v>
      </c>
      <c r="AC298" s="25">
        <f t="shared" ref="AC298" si="2790">LN(N298/V298)</f>
        <v>5.9377494870581065E-3</v>
      </c>
      <c r="AD298" s="25">
        <f t="shared" ref="AD298" si="2791">LN(U298/C298)</f>
        <v>6.1866922925629024E-3</v>
      </c>
      <c r="AE298" s="25">
        <f t="shared" ref="AE298" si="2792">LN(V298/C298)</f>
        <v>-4.9757719820977073E-3</v>
      </c>
      <c r="AF298" s="25">
        <f t="shared" ref="AF298" si="2793">LN(N298/C298)</f>
        <v>9.6197750496056461E-4</v>
      </c>
      <c r="AG298" s="25">
        <f t="shared" ref="AG298" si="2794">LN(N298/N297)</f>
        <v>1.1762425287414615E-3</v>
      </c>
      <c r="AH298" s="25">
        <f t="shared" ref="AH298" si="2795">LN(D298/C298)</f>
        <v>1.2027737352938808E-3</v>
      </c>
      <c r="AI298" s="25">
        <f t="shared" ref="AI298" si="2796">LN(E298/C298)</f>
        <v>2.3976147467987883E-3</v>
      </c>
      <c r="AJ298" s="25">
        <f t="shared" ref="AJ298" si="2797">LN(F298/C298)</f>
        <v>2.004578688615945E-3</v>
      </c>
      <c r="AK298" s="25">
        <f t="shared" ref="AK298" si="2798">+LN(G298/C298)</f>
        <v>-3.9288834029863771E-3</v>
      </c>
      <c r="AL298" s="25">
        <f t="shared" ref="AL298" si="2799">LN(H298/I298)</f>
        <v>1.0512097242445798E-2</v>
      </c>
      <c r="AM298" s="25">
        <f t="shared" ref="AM298" si="2800">LN(O298/P298)</f>
        <v>6.0151271081001758E-3</v>
      </c>
      <c r="AN298" s="25">
        <f t="shared" ref="AN298" si="2801">LN(L298/G298)</f>
        <v>0</v>
      </c>
      <c r="AO298" s="40">
        <f t="shared" ref="AO298" si="2802">(C298-I298)/(H298-I298)</f>
        <v>0.41019684808717227</v>
      </c>
      <c r="AP298" s="40">
        <f t="shared" ref="AP298" si="2803">(N297-I298)/(H298-I298)</f>
        <v>0.38983537406995061</v>
      </c>
      <c r="AQ298" s="25">
        <f t="shared" ref="AQ298" si="2804">LN(M298/L298)</f>
        <v>5.532641884447993E-4</v>
      </c>
      <c r="AR298" s="25">
        <f t="shared" ref="AR298" si="2805">LN(N298/L298)</f>
        <v>4.8908609079469107E-3</v>
      </c>
      <c r="AS298" s="25">
        <f t="shared" ref="AS298" si="2806">LN(N298/C298)</f>
        <v>9.6197750496056461E-4</v>
      </c>
      <c r="AT298" s="28">
        <f t="shared" ref="AT298" si="2807">+(G298-I298)/(H298-I298)</f>
        <v>3.7530025191865428E-2</v>
      </c>
      <c r="AU298" s="28">
        <f t="shared" ref="AU298" si="2808">+(N298-P298)/(O298-P298)</f>
        <v>0.98709793351303288</v>
      </c>
      <c r="AV298" s="40">
        <f t="shared" ref="AV298" si="2809">+(N298-V298)/(U298-V298)</f>
        <v>0.53054917035291593</v>
      </c>
      <c r="AW298" s="25">
        <f t="shared" ref="AW298" si="2810">LN(N298/C298)</f>
        <v>9.6197750496056461E-4</v>
      </c>
      <c r="AX298" s="28">
        <f t="shared" ref="AX298" si="2811">(N298-L298)/(U298-V298)</f>
        <v>0.43723629419702664</v>
      </c>
      <c r="AY298" s="25">
        <f t="shared" ref="AY298" si="2812">LN(G298/I298)</f>
        <v>3.9652154689667432E-4</v>
      </c>
      <c r="AZ298" s="25">
        <f t="shared" ref="AZ298" si="2813">LN(N298/P298)</f>
        <v>5.9377494870581065E-3</v>
      </c>
      <c r="BA298" s="25">
        <f t="shared" ref="BA298" si="2814">AV297</f>
        <v>0.36719330657662425</v>
      </c>
      <c r="BB298" s="25">
        <f t="shared" ref="BB298" si="2815">AR297</f>
        <v>-6.9940515201747137E-4</v>
      </c>
      <c r="BC298" s="25">
        <f t="shared" ref="BC298" si="2816">AS297</f>
        <v>-1.6546992855112142E-3</v>
      </c>
      <c r="BD298" s="39">
        <f t="shared" ref="BD298" si="2817">IF(AR297&lt;0,1,0)</f>
        <v>1</v>
      </c>
      <c r="BE298" t="str">
        <f t="shared" ref="BE298" si="2818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19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20">IF(B298=3,IF(AV297&lt;0.85,IF(AND(K298&gt;942,AT298&gt;0.9),0.25,1)*IF(AR297&lt;-0.004,1,0.5),0),"")</f>
        <v>0.5</v>
      </c>
      <c r="BH298" t="str">
        <f t="shared" ref="BH298" si="2821">IF(B298=4,IF(AV297&lt;0.6,IF(AQ298&gt;=0,IF(K298&lt;1018,2,1),0),IF(AV297&gt;0.85,IF(AQ298&lt;=0,-0.5,0),0)),"")</f>
        <v/>
      </c>
      <c r="BI298" t="str">
        <f t="shared" ref="BI298" si="2822">IF(B298=5,IF(AV297&lt;0.4,IF(AQ298&gt; -0.004,1,0),IF(AV297&lt;0.95,IF(AND(AO298&lt;0.85,AT298&lt;0.95,AQ298&gt;0,K298&lt;1115),0.5,0),0)),"")</f>
        <v/>
      </c>
      <c r="BJ298" s="25">
        <f t="shared" ref="BJ298" si="2823">IF(MAX(BE298:BI298)=0,"",MAX(BE298:BI298)*AR298)</f>
        <v>2.4454304539734554E-3</v>
      </c>
    </row>
    <row r="299" spans="1:62" x14ac:dyDescent="0.15">
      <c r="A299" s="1">
        <v>42943</v>
      </c>
      <c r="B299" s="41">
        <f t="shared" si="24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52"/>
        <v>3213.4898200000002</v>
      </c>
      <c r="T299" t="str">
        <f t="shared" ref="T299" si="2824">IF(AVERAGE(N298)&lt;S298,"熊",IF(AVERAGE(N298)&gt;S298,"牛",""))</f>
        <v>牛</v>
      </c>
      <c r="U299">
        <f t="shared" ref="U299" si="2825">MAX(H299,O299)</f>
        <v>3251.9261000000001</v>
      </c>
      <c r="V299">
        <f t="shared" ref="V299" si="2826">MIN(I299,P299)</f>
        <v>3220.7941999999998</v>
      </c>
      <c r="W299" s="40">
        <f t="shared" ref="W299" si="2827">LN(U299/V299)</f>
        <v>9.6194918431797144E-3</v>
      </c>
      <c r="X299">
        <f t="shared" ref="X299" si="2828">IF(U299=H299,J299,Q299)</f>
        <v>1402</v>
      </c>
      <c r="Y299">
        <f t="shared" ref="Y299" si="2829">IF(V299=I299,K299,R299)</f>
        <v>1101</v>
      </c>
      <c r="Z299" s="25">
        <f t="shared" ref="Z299" si="2830">(U299-V299)/(C299)</f>
        <v>9.5974585088624848E-3</v>
      </c>
      <c r="AA299" s="25">
        <f t="shared" ref="AA299" si="2831">LN(C299/N298)</f>
        <v>-1.1764583273349352E-3</v>
      </c>
      <c r="AB299" s="25">
        <f t="shared" ref="AB299" si="2832">LN(N299/U299)</f>
        <v>-8.1012506271152919E-4</v>
      </c>
      <c r="AC299" s="25">
        <f t="shared" ref="AC299" si="2833">LN(N299/V299)</f>
        <v>8.8093667804680573E-3</v>
      </c>
      <c r="AD299" s="25">
        <f t="shared" ref="AD299" si="2834">LN(U299/C299)</f>
        <v>2.5127747512880905E-3</v>
      </c>
      <c r="AE299" s="25">
        <f t="shared" ref="AE299" si="2835">LN(V299/C299)</f>
        <v>-7.1067170918914929E-3</v>
      </c>
      <c r="AF299" s="25">
        <f t="shared" ref="AF299" si="2836">LN(N299/C299)</f>
        <v>1.7026496885766973E-3</v>
      </c>
      <c r="AG299" s="25">
        <f t="shared" ref="AG299" si="2837">LN(N299/N298)</f>
        <v>5.2619136124160419E-4</v>
      </c>
      <c r="AH299" s="25">
        <f t="shared" ref="AH299" si="2838">LN(D299/C299)</f>
        <v>-9.2746999646155302E-4</v>
      </c>
      <c r="AI299" s="25">
        <f t="shared" ref="AI299" si="2839">LN(E299/C299)</f>
        <v>-3.4983502840396233E-3</v>
      </c>
      <c r="AJ299" s="25">
        <f t="shared" ref="AJ299" si="2840">LN(F299/C299)</f>
        <v>-2.9137302279664008E-3</v>
      </c>
      <c r="AK299" s="25">
        <f t="shared" ref="AK299" si="2841">+LN(G299/C299)</f>
        <v>-2.0757309193884586E-3</v>
      </c>
      <c r="AL299" s="25">
        <f t="shared" ref="AL299" si="2842">LN(H299/I299)</f>
        <v>7.1442961734738504E-3</v>
      </c>
      <c r="AM299" s="25">
        <f t="shared" ref="AM299" si="2843">LN(O299/P299)</f>
        <v>5.3622896689143372E-3</v>
      </c>
      <c r="AN299" s="25">
        <f t="shared" ref="AN299" si="2844">LN(L299/G299)</f>
        <v>0</v>
      </c>
      <c r="AO299" s="40">
        <f t="shared" ref="AO299" si="2845">(C299-I299)/(H299-I299)</f>
        <v>0.99472127555460832</v>
      </c>
      <c r="AP299" s="40">
        <f t="shared" ref="AP299" si="2846">(N298-I299)/(H299-I299)</f>
        <v>1.1600722306183335</v>
      </c>
      <c r="AQ299" s="25">
        <f t="shared" ref="AQ299" si="2847">LN(M299/L299)</f>
        <v>-2.788739701459137E-4</v>
      </c>
      <c r="AR299" s="25">
        <f t="shared" ref="AR299" si="2848">LN(N299/L299)</f>
        <v>3.7783806079650941E-3</v>
      </c>
      <c r="AS299" s="25">
        <f t="shared" ref="AS299" si="2849">LN(N299/C299)</f>
        <v>1.7026496885766973E-3</v>
      </c>
      <c r="AT299" s="28">
        <f t="shared" ref="AT299" si="2850">+(G299-I299)/(H299-I299)</f>
        <v>0.70345174016030543</v>
      </c>
      <c r="AU299" s="28">
        <f t="shared" ref="AU299" si="2851">+(N299-P299)/(O299-P299)</f>
        <v>0.84857772078821214</v>
      </c>
      <c r="AV299" s="40">
        <f t="shared" ref="AV299" si="2852">+(N299-V299)/(U299-V299)</f>
        <v>0.91541152322858099</v>
      </c>
      <c r="AW299" s="25">
        <f t="shared" ref="AW299" si="2853">LN(N299/C299)</f>
        <v>1.7026496885766973E-3</v>
      </c>
      <c r="AX299" s="28">
        <f t="shared" ref="AX299" si="2854">(N299-L299)/(U299-V299)</f>
        <v>0.39361233975440091</v>
      </c>
      <c r="AY299" s="25">
        <f t="shared" ref="AY299" si="2855">LN(G299/I299)</f>
        <v>5.0309861725030018E-3</v>
      </c>
      <c r="AZ299" s="25">
        <f t="shared" ref="AZ299" si="2856">LN(N299/P299)</f>
        <v>4.5521646062027816E-3</v>
      </c>
      <c r="BA299" s="25">
        <f t="shared" ref="BA299" si="2857">AV298</f>
        <v>0.53054917035291593</v>
      </c>
      <c r="BB299" s="25">
        <f t="shared" ref="BB299" si="2858">AR298</f>
        <v>4.8908609079469107E-3</v>
      </c>
      <c r="BC299" s="25">
        <f t="shared" ref="BC299" si="2859">AS298</f>
        <v>9.6197750496056461E-4</v>
      </c>
      <c r="BD299" s="39">
        <f t="shared" ref="BD299" si="2860">IF(AR298&lt;0,1,0)</f>
        <v>0</v>
      </c>
      <c r="BE299" t="str">
        <f t="shared" ref="BE299" si="2861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862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863">IF(B299=3,IF(AV298&lt;0.85,IF(AND(K299&gt;942,AT299&gt;0.9),0.25,1)*IF(AR298&lt;-0.004,1,0.5),0),"")</f>
        <v/>
      </c>
      <c r="BH299">
        <f t="shared" ref="BH299" si="2864">IF(B299=4,IF(AV298&lt;0.6,IF(AQ299&gt;=0,IF(K299&lt;1018,2,1),0),IF(AV298&gt;0.85,IF(AQ299&lt;=0,-0.5,0),0)),"")</f>
        <v>0</v>
      </c>
      <c r="BI299" t="str">
        <f t="shared" ref="BI299" si="2865">IF(B299=5,IF(AV298&lt;0.4,IF(AQ299&gt; -0.004,1,0),IF(AV298&lt;0.95,IF(AND(AO299&lt;0.85,AT299&lt;0.95,AQ299&gt;0,K299&lt;1115),0.5,0),0)),"")</f>
        <v/>
      </c>
      <c r="BJ299" s="25" t="str">
        <f t="shared" ref="BJ299" si="2866">IF(MAX(BE299:BI299)=0,"",MAX(BE299:BI299)*AR299)</f>
        <v/>
      </c>
    </row>
    <row r="300" spans="1:62" x14ac:dyDescent="0.15">
      <c r="A300" s="1">
        <v>42944</v>
      </c>
      <c r="B300" s="41">
        <f t="shared" si="24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52"/>
        <v>3216.5595199999998</v>
      </c>
      <c r="T300" t="str">
        <f t="shared" ref="T300" si="2867">IF(AVERAGE(N299)&lt;S299,"熊",IF(AVERAGE(N299)&gt;S299,"牛",""))</f>
        <v>牛</v>
      </c>
      <c r="U300">
        <f t="shared" ref="U300" si="2868">MAX(H300,O300)</f>
        <v>3256.2015999999999</v>
      </c>
      <c r="V300">
        <f t="shared" ref="V300" si="2869">MIN(I300,P300)</f>
        <v>3233.0630000000001</v>
      </c>
      <c r="W300" s="40">
        <f t="shared" ref="W300" si="2870">LN(U300/V300)</f>
        <v>7.1313775870247634E-3</v>
      </c>
      <c r="X300">
        <f t="shared" ref="X300" si="2871">IF(U300=H300,J300,Q300)</f>
        <v>1424</v>
      </c>
      <c r="Y300">
        <f t="shared" ref="Y300" si="2872">IF(V300=I300,K300,R300)</f>
        <v>944</v>
      </c>
      <c r="Z300" s="25">
        <f t="shared" ref="Z300" si="2873">(U300-V300)/(C300)</f>
        <v>7.1411623478845852E-3</v>
      </c>
      <c r="AA300" s="25">
        <f t="shared" ref="AA300" si="2874">LN(C300/N299)</f>
        <v>-2.8106801720033741E-3</v>
      </c>
      <c r="AB300" s="25">
        <f t="shared" ref="AB300" si="2875">LN(N300/U300)</f>
        <v>-6.3787890660278875E-4</v>
      </c>
      <c r="AC300" s="25">
        <f t="shared" ref="AC300" si="2876">LN(N300/V300)</f>
        <v>6.493498680422042E-3</v>
      </c>
      <c r="AD300" s="25">
        <f t="shared" ref="AD300" si="2877">LN(U300/C300)</f>
        <v>4.9347009700656339E-3</v>
      </c>
      <c r="AE300" s="25">
        <f t="shared" ref="AE300" si="2878">LN(V300/C300)</f>
        <v>-2.1966766169591407E-3</v>
      </c>
      <c r="AF300" s="25">
        <f t="shared" ref="AF300" si="2879">LN(N300/C300)</f>
        <v>4.2968220634627659E-3</v>
      </c>
      <c r="AG300" s="25">
        <f t="shared" ref="AG300" si="2880">LN(N300/N299)</f>
        <v>1.4861418914595261E-3</v>
      </c>
      <c r="AH300" s="25">
        <f t="shared" ref="AH300" si="2881">LN(D300/C300)</f>
        <v>4.0248840597176642E-3</v>
      </c>
      <c r="AI300" s="25">
        <f t="shared" ref="AI300" si="2882">LN(E300/C300)</f>
        <v>4.0248840597176642E-3</v>
      </c>
      <c r="AJ300" s="25">
        <f t="shared" ref="AJ300" si="2883">LN(F300/C300)</f>
        <v>4.0248840597176642E-3</v>
      </c>
      <c r="AK300" s="25">
        <f t="shared" ref="AK300" si="2884">+LN(G300/C300)</f>
        <v>2.5161111545078637E-3</v>
      </c>
      <c r="AL300" s="25">
        <f t="shared" ref="AL300" si="2885">LN(H300/I300)</f>
        <v>6.2826671126112394E-3</v>
      </c>
      <c r="AM300" s="25">
        <f t="shared" ref="AM300" si="2886">LN(O300/P300)</f>
        <v>3.1157126930378156E-3</v>
      </c>
      <c r="AN300" s="25">
        <f t="shared" ref="AN300" si="2887">LN(L300/G300)</f>
        <v>0</v>
      </c>
      <c r="AO300" s="40">
        <f t="shared" ref="AO300" si="2888">(C300-I300)/(H300-I300)</f>
        <v>0.34892668898027246</v>
      </c>
      <c r="AP300" s="40">
        <f t="shared" ref="AP300" si="2889">(N299-I300)/(H300-I300)</f>
        <v>0.79650278265820451</v>
      </c>
      <c r="AQ300" s="25">
        <f t="shared" ref="AQ300" si="2890">LN(M300/L300)</f>
        <v>-1.8398805804392107E-4</v>
      </c>
      <c r="AR300" s="25">
        <f t="shared" ref="AR300" si="2891">LN(N300/L300)</f>
        <v>1.7807109089550367E-3</v>
      </c>
      <c r="AS300" s="25">
        <f t="shared" ref="AS300" si="2892">LN(N300/C300)</f>
        <v>4.2968220634627659E-3</v>
      </c>
      <c r="AT300" s="28">
        <f t="shared" ref="AT300" si="2893">+(G300-I300)/(H300-I300)</f>
        <v>0.74953622363346517</v>
      </c>
      <c r="AU300" s="28">
        <f t="shared" ref="AU300" si="2894">+(N300-P300)/(O300-P300)</f>
        <v>0.7950165850576556</v>
      </c>
      <c r="AV300" s="40">
        <f t="shared" ref="AV300" si="2895">+(N300-V300)/(U300-V300)</f>
        <v>0.91026250507809714</v>
      </c>
      <c r="AW300" s="25">
        <f t="shared" ref="AW300" si="2896">LN(N300/C300)</f>
        <v>4.2968220634627659E-3</v>
      </c>
      <c r="AX300" s="28">
        <f t="shared" ref="AX300" si="2897">(N300-L300)/(U300-V300)</f>
        <v>0.25020960645846851</v>
      </c>
      <c r="AY300" s="25">
        <f t="shared" ref="AY300" si="2898">LN(G300/I300)</f>
        <v>4.7127877714669541E-3</v>
      </c>
      <c r="AZ300" s="25">
        <f t="shared" ref="AZ300" si="2899">LN(N300/P300)</f>
        <v>2.4778337864351857E-3</v>
      </c>
      <c r="BA300" s="25">
        <f t="shared" ref="BA300" si="2900">AV299</f>
        <v>0.91541152322858099</v>
      </c>
      <c r="BB300" s="25">
        <f t="shared" ref="BB300" si="2901">AR299</f>
        <v>3.7783806079650941E-3</v>
      </c>
      <c r="BC300" s="25">
        <f t="shared" ref="BC300" si="2902">AS299</f>
        <v>1.7026496885766973E-3</v>
      </c>
      <c r="BD300" s="39">
        <f t="shared" ref="BD300" si="2903">IF(AR299&lt;0,1,0)</f>
        <v>0</v>
      </c>
      <c r="BE300" t="str">
        <f t="shared" ref="BE300" si="2904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05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06">IF(B300=3,IF(AV299&lt;0.85,IF(AND(K300&gt;942,AT300&gt;0.9),0.25,1)*IF(AR299&lt;-0.004,1,0.5),0),"")</f>
        <v/>
      </c>
      <c r="BH300" t="str">
        <f t="shared" ref="BH300" si="2907">IF(B300=4,IF(AV299&lt;0.6,IF(AQ300&gt;=0,IF(K300&lt;1018,2,1),0),IF(AV299&gt;0.85,IF(AQ300&lt;=0,-0.5,0),0)),"")</f>
        <v/>
      </c>
      <c r="BI300">
        <f t="shared" ref="BI300" si="2908">IF(B300=5,IF(AV299&lt;0.4,IF(AQ300&gt; -0.004,1,0),IF(AV299&lt;0.95,IF(AND(AO300&lt;0.85,AT300&lt;0.95,AQ300&gt;0,K300&lt;1115),0.5,0),0)),"")</f>
        <v>0</v>
      </c>
      <c r="BJ300" s="25" t="str">
        <f t="shared" ref="BJ300" si="2909">IF(MAX(BE300:BI300)=0,"",MAX(BE300:BI300)*AR300)</f>
        <v/>
      </c>
    </row>
    <row r="301" spans="1:62" x14ac:dyDescent="0.15">
      <c r="A301" s="1">
        <v>42947</v>
      </c>
      <c r="B301" s="41">
        <f t="shared" si="24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52"/>
        <v>3219.7125799999994</v>
      </c>
      <c r="T301" t="str">
        <f t="shared" ref="T301" si="2910">IF(AVERAGE(N300)&lt;S300,"熊",IF(AVERAGE(N300)&gt;S300,"牛",""))</f>
        <v>牛</v>
      </c>
      <c r="U301">
        <f t="shared" ref="U301" si="2911">MAX(H301,O301)</f>
        <v>3276.9461000000001</v>
      </c>
      <c r="V301">
        <f t="shared" ref="V301" si="2912">MIN(I301,P301)</f>
        <v>3251.1941000000002</v>
      </c>
      <c r="W301" s="40">
        <f t="shared" ref="W301" si="2913">LN(U301/V301)</f>
        <v>7.8895773649457889E-3</v>
      </c>
      <c r="X301">
        <f t="shared" ref="X301" si="2914">IF(U301=H301,J301,Q301)</f>
        <v>1313</v>
      </c>
      <c r="Y301">
        <f t="shared" ref="Y301" si="2915">IF(V301=I301,K301,R301)</f>
        <v>951</v>
      </c>
      <c r="Z301" s="25">
        <f t="shared" ref="Z301" si="2916">(U301-V301)/(C301)</f>
        <v>7.916988688869862E-3</v>
      </c>
      <c r="AA301" s="25">
        <f t="shared" ref="AA301" si="2917">LN(C301/N300)</f>
        <v>-4.221072564565555E-4</v>
      </c>
      <c r="AB301" s="25">
        <f t="shared" ref="AB301" si="2918">LN(N301/U301)</f>
        <v>-8.5888148071079705E-4</v>
      </c>
      <c r="AC301" s="25">
        <f t="shared" ref="AC301" si="2919">LN(N301/V301)</f>
        <v>7.0306958842350168E-3</v>
      </c>
      <c r="AD301" s="25">
        <f t="shared" ref="AD301" si="2920">LN(U301/C301)</f>
        <v>7.4105450882972603E-3</v>
      </c>
      <c r="AE301" s="25">
        <f t="shared" ref="AE301" si="2921">LN(V301/C301)</f>
        <v>-4.7903227664846223E-4</v>
      </c>
      <c r="AF301" s="25">
        <f t="shared" ref="AF301" si="2922">LN(N301/C301)</f>
        <v>6.5516636075864509E-3</v>
      </c>
      <c r="AG301" s="25">
        <f t="shared" ref="AG301" si="2923">LN(N301/N300)</f>
        <v>6.1295563511300022E-3</v>
      </c>
      <c r="AH301" s="25">
        <f t="shared" ref="AH301" si="2924">LN(D301/C301)</f>
        <v>6.8039217048627087E-4</v>
      </c>
      <c r="AI301" s="25">
        <f t="shared" ref="AI301" si="2925">LN(E301/C301)</f>
        <v>1.2974432636411772E-3</v>
      </c>
      <c r="AJ301" s="25">
        <f t="shared" ref="AJ301" si="2926">LN(F301/C301)</f>
        <v>2.2089475482465486E-3</v>
      </c>
      <c r="AK301" s="25">
        <f t="shared" ref="AK301" si="2927">+LN(G301/C301)</f>
        <v>5.9729613198234348E-3</v>
      </c>
      <c r="AL301" s="25">
        <f t="shared" ref="AL301" si="2928">LN(H301/I301)</f>
        <v>6.4568526435384854E-3</v>
      </c>
      <c r="AM301" s="25">
        <f t="shared" ref="AM301" si="2929">LN(O301/P301)</f>
        <v>2.5464304559924878E-3</v>
      </c>
      <c r="AN301" s="25">
        <f t="shared" ref="AN301" si="2930">LN(L301/G301)</f>
        <v>0</v>
      </c>
      <c r="AO301" s="40">
        <f t="shared" ref="AO301" si="2931">(C301-I301)/(H301-I301)</f>
        <v>7.3968205732087441E-2</v>
      </c>
      <c r="AP301" s="40">
        <f t="shared" ref="AP301" si="2932">(N300-I301)/(H301-I301)</f>
        <v>0.13917589409506986</v>
      </c>
      <c r="AQ301" s="25">
        <f t="shared" ref="AQ301" si="2933">LN(M301/L301)</f>
        <v>4.6055715641145654E-4</v>
      </c>
      <c r="AR301" s="25">
        <f t="shared" ref="AR301" si="2934">LN(N301/L301)</f>
        <v>5.7870228776291577E-4</v>
      </c>
      <c r="AS301" s="25">
        <f t="shared" ref="AS301" si="2935">LN(N301/C301)</f>
        <v>6.5516636075864509E-3</v>
      </c>
      <c r="AT301" s="28">
        <f t="shared" ref="AT301" si="2936">+(G301-I301)/(H301-I301)</f>
        <v>0.99924502858445829</v>
      </c>
      <c r="AU301" s="28">
        <f t="shared" ref="AU301" si="2937">+(N301-P301)/(O301-P301)</f>
        <v>0.66242695496703519</v>
      </c>
      <c r="AV301" s="40">
        <f t="shared" ref="AV301" si="2938">+(N301-V301)/(U301-V301)</f>
        <v>0.89075411618514055</v>
      </c>
      <c r="AW301" s="25">
        <f t="shared" ref="AW301" si="2939">LN(N301/C301)</f>
        <v>6.5516636075864509E-3</v>
      </c>
      <c r="AX301" s="28">
        <f t="shared" ref="AX301" si="2940">(N301-L301)/(U301-V301)</f>
        <v>7.3555452003717436E-2</v>
      </c>
      <c r="AY301" s="25">
        <f t="shared" ref="AY301" si="2941">LN(G301/I301)</f>
        <v>6.4519935964720701E-3</v>
      </c>
      <c r="AZ301" s="25">
        <f t="shared" ref="AZ301" si="2942">LN(N301/P301)</f>
        <v>1.6875489752817933E-3</v>
      </c>
      <c r="BA301" s="25">
        <f t="shared" ref="BA301" si="2943">AV300</f>
        <v>0.91026250507809714</v>
      </c>
      <c r="BB301" s="25">
        <f t="shared" ref="BB301" si="2944">AR300</f>
        <v>1.7807109089550367E-3</v>
      </c>
      <c r="BC301" s="25">
        <f t="shared" ref="BC301" si="2945">AS300</f>
        <v>4.2968220634627659E-3</v>
      </c>
      <c r="BD301" s="39">
        <f t="shared" ref="BD301" si="2946">IF(AR300&lt;0,1,0)</f>
        <v>0</v>
      </c>
      <c r="BE301" t="str">
        <f t="shared" ref="BE301" si="2947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48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49">IF(B301=3,IF(AV300&lt;0.85,IF(AND(K301&gt;942,AT301&gt;0.9),0.25,1)*IF(AR300&lt;-0.004,1,0.5),0),"")</f>
        <v/>
      </c>
      <c r="BH301" t="str">
        <f t="shared" ref="BH301" si="2950">IF(B301=4,IF(AV300&lt;0.6,IF(AQ301&gt;=0,IF(K301&lt;1018,2,1),0),IF(AV300&gt;0.85,IF(AQ301&lt;=0,-0.5,0),0)),"")</f>
        <v/>
      </c>
      <c r="BI301" t="str">
        <f t="shared" ref="BI301" si="2951">IF(B301=5,IF(AV300&lt;0.4,IF(AQ301&gt; -0.004,1,0),IF(AV300&lt;0.95,IF(AND(AO301&lt;0.85,AT301&lt;0.95,AQ301&gt;0,K301&lt;1115),0.5,0),0)),"")</f>
        <v/>
      </c>
      <c r="BJ301" s="25" t="str">
        <f t="shared" ref="BJ301" si="2952">IF(MAX(BE301:BI301)=0,"",MAX(BE301:BI301)*AR301)</f>
        <v/>
      </c>
    </row>
    <row r="302" spans="1:62" x14ac:dyDescent="0.15">
      <c r="A302" s="1">
        <v>42948</v>
      </c>
      <c r="B302" s="41">
        <f t="shared" ref="B302:B310" si="2953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52"/>
        <v>3223.6797950000005</v>
      </c>
      <c r="T302" t="str">
        <f t="shared" ref="T302" si="2954">IF(AVERAGE(N301)&lt;S301,"熊",IF(AVERAGE(N301)&gt;S301,"牛",""))</f>
        <v>牛</v>
      </c>
      <c r="U302">
        <f t="shared" ref="U302" si="2955">MAX(H302,O302)</f>
        <v>3292.5009</v>
      </c>
      <c r="V302">
        <f t="shared" ref="V302" si="2956">MIN(I302,P302)</f>
        <v>3273.6570999999999</v>
      </c>
      <c r="W302" s="40">
        <f t="shared" ref="W302" si="2957">LN(U302/V302)</f>
        <v>5.739688789860746E-3</v>
      </c>
      <c r="X302">
        <f t="shared" ref="X302" si="2958">IF(U302=H302,J302,Q302)</f>
        <v>1459</v>
      </c>
      <c r="Y302">
        <f t="shared" ref="Y302" si="2959">IF(V302=I302,K302,R302)</f>
        <v>934</v>
      </c>
      <c r="Z302" s="25">
        <f t="shared" ref="Z302" si="2960">(U302-V302)/(C302)</f>
        <v>5.7549417544177145E-3</v>
      </c>
      <c r="AA302" s="25">
        <f t="shared" ref="AA302" si="2961">LN(C302/N301)</f>
        <v>7.1985936721633931E-5</v>
      </c>
      <c r="AB302" s="25">
        <f t="shared" ref="AB302" si="2962">LN(N302/U302)</f>
        <v>-6.566652681219145E-5</v>
      </c>
      <c r="AC302" s="25">
        <f t="shared" ref="AC302" si="2963">LN(N302/V302)</f>
        <v>5.6740222630484892E-3</v>
      </c>
      <c r="AD302" s="25">
        <f t="shared" ref="AD302" si="2964">LN(U302/C302)</f>
        <v>5.5224019170668597E-3</v>
      </c>
      <c r="AE302" s="25">
        <f t="shared" ref="AE302" si="2965">LN(V302/C302)</f>
        <v>-2.1728687279392038E-4</v>
      </c>
      <c r="AF302" s="25">
        <f t="shared" ref="AF302" si="2966">LN(N302/C302)</f>
        <v>5.4567353902546904E-3</v>
      </c>
      <c r="AG302" s="25">
        <f t="shared" ref="AG302" si="2967">LN(N302/N301)</f>
        <v>5.5287213269763344E-3</v>
      </c>
      <c r="AH302" s="25">
        <f t="shared" ref="AH302" si="2968">LN(D302/C302)</f>
        <v>1.9510255993302589E-4</v>
      </c>
      <c r="AI302" s="25">
        <f t="shared" ref="AI302" si="2969">LN(E302/C302)</f>
        <v>1.8148417736365969E-4</v>
      </c>
      <c r="AJ302" s="25">
        <f t="shared" ref="AJ302" si="2970">LN(F302/C302)</f>
        <v>2.2775082897946112E-3</v>
      </c>
      <c r="AK302" s="25">
        <f t="shared" ref="AK302" si="2971">+LN(G302/C302)</f>
        <v>3.6401765749613261E-3</v>
      </c>
      <c r="AL302" s="25">
        <f t="shared" ref="AL302" si="2972">LN(H302/I302)</f>
        <v>4.5247068349641836E-3</v>
      </c>
      <c r="AM302" s="25">
        <f t="shared" ref="AM302" si="2973">LN(O302/P302)</f>
        <v>5.4012561232392097E-3</v>
      </c>
      <c r="AN302" s="25">
        <f t="shared" ref="AN302" si="2974">LN(L302/G302)</f>
        <v>0</v>
      </c>
      <c r="AO302" s="40">
        <f t="shared" ref="AO302" si="2975">(C302-I302)/(H302-I302)</f>
        <v>4.7918954054663405E-2</v>
      </c>
      <c r="AP302" s="40">
        <f t="shared" ref="AP302" si="2976">(N301-I302)/(H302-I302)</f>
        <v>3.2042516789143972E-2</v>
      </c>
      <c r="AQ302" s="25">
        <f t="shared" ref="AQ302" si="2977">LN(M302/L302)</f>
        <v>2.3007967150157698E-4</v>
      </c>
      <c r="AR302" s="25">
        <f t="shared" ref="AR302" si="2978">LN(N302/L302)</f>
        <v>1.8165588152931668E-3</v>
      </c>
      <c r="AS302" s="25">
        <f t="shared" ref="AS302" si="2979">LN(N302/C302)</f>
        <v>5.4567353902546904E-3</v>
      </c>
      <c r="AT302" s="28">
        <f t="shared" ref="AT302" si="2980">+(G302-I302)/(H302-I302)</f>
        <v>0.85224876902038438</v>
      </c>
      <c r="AU302" s="28">
        <f t="shared" ref="AU302" si="2981">+(N302-P302)/(O302-P302)</f>
        <v>0.98780989755127557</v>
      </c>
      <c r="AV302" s="40">
        <f t="shared" ref="AV302" si="2982">+(N302-V302)/(U302-V302)</f>
        <v>0.98852673027734095</v>
      </c>
      <c r="AW302" s="25">
        <f t="shared" ref="AW302" si="2983">LN(N302/C302)</f>
        <v>5.4567353902546904E-3</v>
      </c>
      <c r="AX302" s="28">
        <f t="shared" ref="AX302" si="2984">(N302-L302)/(U302-V302)</f>
        <v>0.31709103259429</v>
      </c>
      <c r="AY302" s="25">
        <f t="shared" ref="AY302" si="2985">LN(G302/I302)</f>
        <v>3.8574634477552181E-3</v>
      </c>
      <c r="AZ302" s="25">
        <f t="shared" ref="AZ302" si="2986">LN(N302/P302)</f>
        <v>5.335589596427031E-3</v>
      </c>
      <c r="BA302" s="25">
        <f t="shared" ref="BA302" si="2987">AV301</f>
        <v>0.89075411618514055</v>
      </c>
      <c r="BB302" s="25">
        <f t="shared" ref="BB302" si="2988">AR301</f>
        <v>5.7870228776291577E-4</v>
      </c>
      <c r="BC302" s="25">
        <f t="shared" ref="BC302" si="2989">AS301</f>
        <v>6.5516636075864509E-3</v>
      </c>
      <c r="BD302" s="39">
        <f t="shared" ref="BD302" si="2990">IF(AR301&lt;0,1,0)</f>
        <v>0</v>
      </c>
      <c r="BE302">
        <f t="shared" ref="BE302" si="2991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2992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2993">IF(B302=3,IF(AV301&lt;0.85,IF(AND(K302&gt;942,AT302&gt;0.9),0.25,1)*IF(AR301&lt;-0.004,1,0.5),0),"")</f>
        <v/>
      </c>
      <c r="BH302" t="str">
        <f t="shared" ref="BH302" si="2994">IF(B302=4,IF(AV301&lt;0.6,IF(AQ302&gt;=0,IF(K302&lt;1018,2,1),0),IF(AV301&gt;0.85,IF(AQ302&lt;=0,-0.5,0),0)),"")</f>
        <v/>
      </c>
      <c r="BI302" t="str">
        <f t="shared" ref="BI302" si="2995">IF(B302=5,IF(AV301&lt;0.4,IF(AQ302&gt; -0.004,1,0),IF(AV301&lt;0.95,IF(AND(AO302&lt;0.85,AT302&lt;0.95,AQ302&gt;0,K302&lt;1115),0.5,0),0)),"")</f>
        <v/>
      </c>
      <c r="BJ302" s="25" t="str">
        <f t="shared" ref="BJ302" si="2996">IF(MAX(BE302:BI302)=0,"",MAX(BE302:BI302)*AR302)</f>
        <v/>
      </c>
    </row>
    <row r="303" spans="1:62" x14ac:dyDescent="0.15">
      <c r="A303" s="1">
        <v>42949</v>
      </c>
      <c r="B303" s="41">
        <f t="shared" si="2953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52"/>
        <v>3229.1538350000001</v>
      </c>
      <c r="T303" t="str">
        <f t="shared" ref="T303" si="2997">IF(AVERAGE(N302)&lt;S302,"熊",IF(AVERAGE(N302)&gt;S302,"牛",""))</f>
        <v>牛</v>
      </c>
      <c r="U303">
        <f t="shared" ref="U303" si="2998">MAX(H303,O303)</f>
        <v>3305.0621999999998</v>
      </c>
      <c r="V303">
        <f t="shared" ref="V303" si="2999">MIN(I303,P303)</f>
        <v>3282.3346000000001</v>
      </c>
      <c r="W303" s="40">
        <f t="shared" ref="W303" si="3000">LN(U303/V303)</f>
        <v>6.9003555944816362E-3</v>
      </c>
      <c r="X303">
        <f t="shared" ref="X303" si="3001">IF(U303=H303,J303,Q303)</f>
        <v>1323</v>
      </c>
      <c r="Y303">
        <f t="shared" ref="Y303" si="3002">IF(V303=I303,K303,R303)</f>
        <v>1023</v>
      </c>
      <c r="Z303" s="25">
        <f t="shared" ref="Z303" si="3003">(U303-V303)/(C303)</f>
        <v>6.9111976661342311E-3</v>
      </c>
      <c r="AA303" s="25">
        <f t="shared" ref="AA303" si="3004">LN(C303/N302)</f>
        <v>-1.1446628659891147E-3</v>
      </c>
      <c r="AB303" s="25">
        <f t="shared" ref="AB303" si="3005">LN(N303/U303)</f>
        <v>-5.7795869432086472E-3</v>
      </c>
      <c r="AC303" s="25">
        <f t="shared" ref="AC303" si="3006">LN(N303/V303)</f>
        <v>1.1207686512731542E-3</v>
      </c>
      <c r="AD303" s="25">
        <f t="shared" ref="AD303" si="3007">LN(U303/C303)</f>
        <v>5.0181945053192371E-3</v>
      </c>
      <c r="AE303" s="25">
        <f t="shared" ref="AE303" si="3008">LN(V303/C303)</f>
        <v>-1.882161089162483E-3</v>
      </c>
      <c r="AF303" s="25">
        <f t="shared" ref="AF303" si="3009">LN(N303/C303)</f>
        <v>-7.613924378894356E-4</v>
      </c>
      <c r="AG303" s="25">
        <f t="shared" ref="AG303" si="3010">LN(N303/N302)</f>
        <v>-1.9060553038785343E-3</v>
      </c>
      <c r="AH303" s="25">
        <f t="shared" ref="AH303" si="3011">LN(D303/C303)</f>
        <v>-3.162714508869818E-4</v>
      </c>
      <c r="AI303" s="25">
        <f t="shared" ref="AI303" si="3012">LN(E303/C303)</f>
        <v>9.3518151958848074E-4</v>
      </c>
      <c r="AJ303" s="25">
        <f t="shared" ref="AJ303" si="3013">LN(F303/C303)</f>
        <v>1.1595460367438695E-3</v>
      </c>
      <c r="AK303" s="25">
        <f t="shared" ref="AK303" si="3014">+LN(G303/C303)</f>
        <v>1.7904191120995032E-3</v>
      </c>
      <c r="AL303" s="25">
        <f t="shared" ref="AL303" si="3015">LN(H303/I303)</f>
        <v>5.5234582072732769E-3</v>
      </c>
      <c r="AM303" s="25">
        <f t="shared" ref="AM303" si="3016">LN(O303/P303)</f>
        <v>6.7980251331411171E-3</v>
      </c>
      <c r="AN303" s="25">
        <f t="shared" ref="AN303" si="3017">LN(L303/G303)</f>
        <v>0</v>
      </c>
      <c r="AO303" s="40">
        <f t="shared" ref="AO303" si="3018">(C303-I303)/(H303-I303)</f>
        <v>0.34013751375138063</v>
      </c>
      <c r="AP303" s="40">
        <f t="shared" ref="AP303" si="3019">(N302-I303)/(H303-I303)</f>
        <v>0.54731023102310838</v>
      </c>
      <c r="AQ303" s="25">
        <f t="shared" ref="AQ303" si="3020">LN(M303/L303)</f>
        <v>5.9762165119225919E-4</v>
      </c>
      <c r="AR303" s="25">
        <f t="shared" ref="AR303" si="3021">LN(N303/L303)</f>
        <v>-2.551811549988914E-3</v>
      </c>
      <c r="AS303" s="25">
        <f t="shared" ref="AS303" si="3022">LN(N303/C303)</f>
        <v>-7.613924378894356E-4</v>
      </c>
      <c r="AT303" s="28">
        <f t="shared" ref="AT303" si="3023">+(G303-I303)/(H303-I303)</f>
        <v>0.66429042904290048</v>
      </c>
      <c r="AU303" s="28">
        <f t="shared" ref="AU303" si="3024">+(N303-P303)/(O303-P303)</f>
        <v>0.1493812439430727</v>
      </c>
      <c r="AV303" s="40">
        <f t="shared" ref="AV303" si="3025">+(N303-V303)/(U303-V303)</f>
        <v>0.16195286787870858</v>
      </c>
      <c r="AW303" s="25">
        <f t="shared" ref="AW303" si="3026">LN(N303/C303)</f>
        <v>-7.613924378894356E-4</v>
      </c>
      <c r="AX303" s="28">
        <f t="shared" ref="AX303" si="3027">(N303-L303)/(U303-V303)</f>
        <v>-0.36941868037099551</v>
      </c>
      <c r="AY303" s="25">
        <f t="shared" ref="AY303" si="3028">LN(G303/I303)</f>
        <v>3.6725802012618704E-3</v>
      </c>
      <c r="AZ303" s="25">
        <f t="shared" ref="AZ303" si="3029">LN(N303/P303)</f>
        <v>1.0184381899324157E-3</v>
      </c>
      <c r="BA303" s="25">
        <f t="shared" ref="BA303" si="3030">AV302</f>
        <v>0.98852673027734095</v>
      </c>
      <c r="BB303" s="25">
        <f t="shared" ref="BB303" si="3031">AR302</f>
        <v>1.8165588152931668E-3</v>
      </c>
      <c r="BC303" s="25">
        <f t="shared" ref="BC303" si="3032">AS302</f>
        <v>5.4567353902546904E-3</v>
      </c>
      <c r="BD303" s="39">
        <f t="shared" ref="BD303" si="3033">IF(AR302&lt;0,1,0)</f>
        <v>0</v>
      </c>
      <c r="BE303" t="str">
        <f t="shared" ref="BE303" si="3034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35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36">IF(B303=3,IF(AV302&lt;0.85,IF(AND(K303&gt;942,AT303&gt;0.9),0.25,1)*IF(AR302&lt;-0.004,1,0.5),0),"")</f>
        <v>0</v>
      </c>
      <c r="BH303" t="str">
        <f t="shared" ref="BH303" si="3037">IF(B303=4,IF(AV302&lt;0.6,IF(AQ303&gt;=0,IF(K303&lt;1018,2,1),0),IF(AV302&gt;0.85,IF(AQ303&lt;=0,-0.5,0),0)),"")</f>
        <v/>
      </c>
      <c r="BI303" t="str">
        <f t="shared" ref="BI303" si="3038">IF(B303=5,IF(AV302&lt;0.4,IF(AQ303&gt; -0.004,1,0),IF(AV302&lt;0.95,IF(AND(AO303&lt;0.85,AT303&lt;0.95,AQ303&gt;0,K303&lt;1115),0.5,0),0)),"")</f>
        <v/>
      </c>
      <c r="BJ303" s="25" t="str">
        <f t="shared" ref="BJ303" si="3039">IF(MAX(BE303:BI303)=0,"",MAX(BE303:BI303)*AR303)</f>
        <v/>
      </c>
    </row>
    <row r="304" spans="1:62" x14ac:dyDescent="0.15">
      <c r="A304" s="1">
        <v>42950</v>
      </c>
      <c r="B304" s="41">
        <f t="shared" si="2953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52"/>
        <v>3233.10052</v>
      </c>
      <c r="T304" t="str">
        <f t="shared" ref="T304" si="3040">IF(AVERAGE(N303)&lt;S303,"熊",IF(AVERAGE(N303)&gt;S303,"牛",""))</f>
        <v>牛</v>
      </c>
      <c r="U304">
        <f t="shared" ref="U304" si="3041">MAX(H304,O304)</f>
        <v>3293.0101</v>
      </c>
      <c r="V304">
        <f t="shared" ref="V304" si="3042">MIN(I304,P304)</f>
        <v>3262.3795</v>
      </c>
      <c r="W304" s="40">
        <f t="shared" ref="W304" si="3043">LN(U304/V304)</f>
        <v>9.3452334007769495E-3</v>
      </c>
      <c r="X304">
        <f t="shared" ref="X304" si="3044">IF(U304=H304,J304,Q304)</f>
        <v>939</v>
      </c>
      <c r="Y304">
        <f t="shared" ref="Y304" si="3045">IF(V304=I304,K304,R304)</f>
        <v>1442</v>
      </c>
      <c r="Z304" s="25">
        <f t="shared" ref="Z304" si="3046">(U304-V304)/(C304)</f>
        <v>9.3386362821504254E-3</v>
      </c>
      <c r="AA304" s="25">
        <f t="shared" ref="AA304" si="3047">LN(C304/N303)</f>
        <v>-1.8364301070975207E-3</v>
      </c>
      <c r="AB304" s="25">
        <f t="shared" ref="AB304" si="3048">LN(N304/U304)</f>
        <v>-5.9701820792600968E-3</v>
      </c>
      <c r="AC304" s="25">
        <f t="shared" ref="AC304" si="3049">LN(N304/V304)</f>
        <v>3.375051321516922E-3</v>
      </c>
      <c r="AD304" s="25">
        <f t="shared" ref="AD304" si="3050">LN(U304/C304)</f>
        <v>3.9627944555866877E-3</v>
      </c>
      <c r="AE304" s="25">
        <f t="shared" ref="AE304" si="3051">LN(V304/C304)</f>
        <v>-5.3824389451903121E-3</v>
      </c>
      <c r="AF304" s="25">
        <f t="shared" ref="AF304" si="3052">LN(N304/C304)</f>
        <v>-2.0073876236733658E-3</v>
      </c>
      <c r="AG304" s="25">
        <f t="shared" ref="AG304" si="3053">LN(N304/N303)</f>
        <v>-3.843817730770977E-3</v>
      </c>
      <c r="AH304" s="25">
        <f t="shared" ref="AH304" si="3054">LN(D304/C304)</f>
        <v>5.3854621593864629E-4</v>
      </c>
      <c r="AI304" s="25">
        <f t="shared" ref="AI304" si="3055">LN(E304/C304)</f>
        <v>1.8735564502384337E-3</v>
      </c>
      <c r="AJ304" s="25">
        <f t="shared" ref="AJ304" si="3056">LN(F304/C304)</f>
        <v>3.7556676591413264E-3</v>
      </c>
      <c r="AK304" s="25">
        <f t="shared" ref="AK304" si="3057">+LN(G304/C304)</f>
        <v>-8.5436230696380063E-4</v>
      </c>
      <c r="AL304" s="25">
        <f t="shared" ref="AL304" si="3058">LN(H304/I304)</f>
        <v>5.2499082524636127E-3</v>
      </c>
      <c r="AM304" s="25">
        <f t="shared" ref="AM304" si="3059">LN(O304/P304)</f>
        <v>5.5720254172406704E-3</v>
      </c>
      <c r="AN304" s="25">
        <f t="shared" ref="AN304" si="3060">LN(L304/G304)</f>
        <v>0</v>
      </c>
      <c r="AO304" s="40">
        <f t="shared" ref="AO304" si="3061">(C304-I304)/(H304-I304)</f>
        <v>0.24468325726247331</v>
      </c>
      <c r="AP304" s="40">
        <f t="shared" ref="AP304" si="3062">(N303-I304)/(H304-I304)</f>
        <v>0.5943384736729268</v>
      </c>
      <c r="AQ304" s="25">
        <f t="shared" ref="AQ304" si="3063">LN(M304/L304)</f>
        <v>5.6575239345581609E-4</v>
      </c>
      <c r="AR304" s="25">
        <f t="shared" ref="AR304" si="3064">LN(N304/L304)</f>
        <v>-1.1530253167095898E-3</v>
      </c>
      <c r="AS304" s="25">
        <f t="shared" ref="AS304" si="3065">LN(N304/C304)</f>
        <v>-2.0073876236733658E-3</v>
      </c>
      <c r="AT304" s="28">
        <f t="shared" ref="AT304" si="3066">+(G304-I304)/(H304-I304)</f>
        <v>8.223190103637687E-2</v>
      </c>
      <c r="AU304" s="28">
        <f t="shared" ref="AU304" si="3067">+(N304-P304)/(O304-P304)</f>
        <v>0.60504805582376409</v>
      </c>
      <c r="AV304" s="40">
        <f t="shared" ref="AV304" si="3068">+(N304-V304)/(U304-V304)</f>
        <v>0.36007456595692422</v>
      </c>
      <c r="AW304" s="25">
        <f t="shared" ref="AW304" si="3069">LN(N304/C304)</f>
        <v>-2.0073876236733658E-3</v>
      </c>
      <c r="AX304" s="28">
        <f t="shared" ref="AX304" si="3070">(N304-L304)/(U304-V304)</f>
        <v>-0.12329174093879802</v>
      </c>
      <c r="AY304" s="25">
        <f t="shared" ref="AY304" si="3071">LN(G304/I304)</f>
        <v>4.3275148991326939E-4</v>
      </c>
      <c r="AZ304" s="25">
        <f t="shared" ref="AZ304" si="3072">LN(N304/P304)</f>
        <v>3.375051321516922E-3</v>
      </c>
      <c r="BA304" s="25">
        <f t="shared" ref="BA304" si="3073">AV303</f>
        <v>0.16195286787870858</v>
      </c>
      <c r="BB304" s="25">
        <f t="shared" ref="BB304" si="3074">AR303</f>
        <v>-2.551811549988914E-3</v>
      </c>
      <c r="BC304" s="25">
        <f t="shared" ref="BC304" si="3075">AS303</f>
        <v>-7.613924378894356E-4</v>
      </c>
      <c r="BD304" s="39">
        <f t="shared" ref="BD304" si="3076">IF(AR303&lt;0,1,0)</f>
        <v>1</v>
      </c>
      <c r="BE304" t="str">
        <f t="shared" ref="BE304" si="3077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078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079">IF(B304=3,IF(AV303&lt;0.85,IF(AND(K304&gt;942,AT304&gt;0.9),0.25,1)*IF(AR303&lt;-0.004,1,0.5),0),"")</f>
        <v/>
      </c>
      <c r="BH304">
        <f t="shared" ref="BH304" si="3080">IF(B304=4,IF(AV303&lt;0.6,IF(AQ304&gt;=0,IF(K304&lt;1018,2,1),0),IF(AV303&gt;0.85,IF(AQ304&lt;=0,-0.5,0),0)),"")</f>
        <v>1</v>
      </c>
      <c r="BI304" t="str">
        <f t="shared" ref="BI304" si="3081">IF(B304=5,IF(AV303&lt;0.4,IF(AQ304&gt; -0.004,1,0),IF(AV303&lt;0.95,IF(AND(AO304&lt;0.85,AT304&lt;0.95,AQ304&gt;0,K304&lt;1115),0.5,0),0)),"")</f>
        <v/>
      </c>
      <c r="BJ304" s="25">
        <f t="shared" ref="BJ304" si="3082">IF(MAX(BE304:BI304)=0,"",MAX(BE304:BI304)*AR304)</f>
        <v>-1.1530253167095898E-3</v>
      </c>
    </row>
    <row r="305" spans="1:62" x14ac:dyDescent="0.15">
      <c r="A305" s="1">
        <v>42951</v>
      </c>
      <c r="B305" s="41">
        <f t="shared" si="2953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52"/>
        <v>3236.1453750000005</v>
      </c>
      <c r="T305" t="str">
        <f t="shared" ref="T305" si="3083">IF(AVERAGE(N304)&lt;S304,"熊",IF(AVERAGE(N304)&gt;S304,"牛",""))</f>
        <v>牛</v>
      </c>
      <c r="U305">
        <f t="shared" ref="U305" si="3084">MAX(H305,O305)</f>
        <v>3287.0012000000002</v>
      </c>
      <c r="V305">
        <f t="shared" ref="V305" si="3085">MIN(I305,P305)</f>
        <v>3261.317</v>
      </c>
      <c r="W305" s="40">
        <f t="shared" ref="W305" si="3086">LN(U305/V305)</f>
        <v>7.8445582289460355E-3</v>
      </c>
      <c r="X305">
        <f t="shared" ref="X305" si="3087">IF(U305=H305,J305,Q305)</f>
        <v>1324</v>
      </c>
      <c r="Y305">
        <f t="shared" ref="Y305" si="3088">IF(V305=I305,K305,R305)</f>
        <v>1500</v>
      </c>
      <c r="Z305" s="25">
        <f t="shared" ref="Z305" si="3089">(U305-V305)/(C305)</f>
        <v>7.856133428676396E-3</v>
      </c>
      <c r="AA305" s="25">
        <f t="shared" ref="AA305" si="3090">LN(C305/N304)</f>
        <v>-1.2504267816749275E-3</v>
      </c>
      <c r="AB305" s="25">
        <f t="shared" ref="AB305" si="3091">LN(N305/U305)</f>
        <v>-7.8445582289460788E-3</v>
      </c>
      <c r="AC305" s="25">
        <f t="shared" ref="AC305" si="3092">LN(N305/V305)</f>
        <v>0</v>
      </c>
      <c r="AD305" s="25">
        <f t="shared" ref="AD305" si="3093">LN(U305/C305)</f>
        <v>5.3941981159073872E-3</v>
      </c>
      <c r="AE305" s="25">
        <f t="shared" ref="AE305" si="3094">LN(V305/C305)</f>
        <v>-2.4503601130387419E-3</v>
      </c>
      <c r="AF305" s="25">
        <f t="shared" ref="AF305" si="3095">LN(N305/C305)</f>
        <v>-2.4503601130387419E-3</v>
      </c>
      <c r="AG305" s="25">
        <f t="shared" ref="AG305" si="3096">LN(N305/N304)</f>
        <v>-3.700786894713648E-3</v>
      </c>
      <c r="AH305" s="25">
        <f t="shared" ref="AH305" si="3097">LN(D305/C305)</f>
        <v>9.5845606588871365E-4</v>
      </c>
      <c r="AI305" s="25">
        <f t="shared" ref="AI305" si="3098">LN(E305/C305)</f>
        <v>2.6031157158913527E-3</v>
      </c>
      <c r="AJ305" s="25">
        <f t="shared" ref="AJ305" si="3099">LN(F305/C305)</f>
        <v>5.3666514273789244E-4</v>
      </c>
      <c r="AK305" s="25">
        <f t="shared" ref="AK305" si="3100">+LN(G305/C305)</f>
        <v>3.4940679627873598E-3</v>
      </c>
      <c r="AL305" s="25">
        <f t="shared" ref="AL305" si="3101">LN(H305/I305)</f>
        <v>5.2453888023542587E-3</v>
      </c>
      <c r="AM305" s="25">
        <f t="shared" ref="AM305" si="3102">LN(O305/P305)</f>
        <v>7.8445582289460355E-3</v>
      </c>
      <c r="AN305" s="25">
        <f t="shared" ref="AN305" si="3103">LN(L305/G305)</f>
        <v>0</v>
      </c>
      <c r="AO305" s="40">
        <f t="shared" ref="AO305" si="3104">(C305-I305)/(H305-I305)</f>
        <v>0</v>
      </c>
      <c r="AP305" s="40">
        <f t="shared" ref="AP305" si="3105">(N304-I305)/(H305-I305)</f>
        <v>0.23790995643804214</v>
      </c>
      <c r="AQ305" s="25">
        <f t="shared" ref="AQ305" si="3106">LN(M305/L305)</f>
        <v>4.5022092943279362E-4</v>
      </c>
      <c r="AR305" s="25">
        <f t="shared" ref="AR305" si="3107">LN(N305/L305)</f>
        <v>-5.9444280758260597E-3</v>
      </c>
      <c r="AS305" s="25">
        <f t="shared" ref="AS305" si="3108">LN(N305/C305)</f>
        <v>-2.4503601130387419E-3</v>
      </c>
      <c r="AT305" s="28">
        <f t="shared" ref="AT305" si="3109">+(G305-I305)/(H305-I305)</f>
        <v>0.66553835953447837</v>
      </c>
      <c r="AU305" s="28">
        <f t="shared" ref="AU305" si="3110">+(N305-P305)/(O305-P305)</f>
        <v>0</v>
      </c>
      <c r="AV305" s="40">
        <f t="shared" ref="AV305" si="3111">+(N305-V305)/(U305-V305)</f>
        <v>0</v>
      </c>
      <c r="AW305" s="25">
        <f t="shared" ref="AW305" si="3112">LN(N305/C305)</f>
        <v>-2.4503601130387419E-3</v>
      </c>
      <c r="AX305" s="28">
        <f t="shared" ref="AX305" si="3113">(N305-L305)/(U305-V305)</f>
        <v>-0.75705686764624747</v>
      </c>
      <c r="AY305" s="25">
        <f t="shared" ref="AY305" si="3114">LN(G305/I305)</f>
        <v>3.4940679627873598E-3</v>
      </c>
      <c r="AZ305" s="25">
        <f t="shared" ref="AZ305" si="3115">LN(N305/P305)</f>
        <v>0</v>
      </c>
      <c r="BA305" s="25">
        <f t="shared" ref="BA305" si="3116">AV304</f>
        <v>0.36007456595692422</v>
      </c>
      <c r="BB305" s="25">
        <f t="shared" ref="BB305" si="3117">AR304</f>
        <v>-1.1530253167095898E-3</v>
      </c>
      <c r="BC305" s="25">
        <f t="shared" ref="BC305" si="3118">AS304</f>
        <v>-2.0073876236733658E-3</v>
      </c>
      <c r="BD305" s="39">
        <f t="shared" ref="BD305" si="3119">IF(AR304&lt;0,1,0)</f>
        <v>1</v>
      </c>
      <c r="BE305" t="str">
        <f t="shared" ref="BE305" si="3120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21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22">IF(B305=3,IF(AV304&lt;0.85,IF(AND(K305&gt;942,AT305&gt;0.9),0.25,1)*IF(AR304&lt;-0.004,1,0.5),0),"")</f>
        <v/>
      </c>
      <c r="BH305" t="str">
        <f t="shared" ref="BH305" si="3123">IF(B305=4,IF(AV304&lt;0.6,IF(AQ305&gt;=0,IF(K305&lt;1018,2,1),0),IF(AV304&gt;0.85,IF(AQ305&lt;=0,-0.5,0),0)),"")</f>
        <v/>
      </c>
      <c r="BI305">
        <f t="shared" ref="BI305" si="3124">IF(B305=5,IF(AV304&lt;0.4,IF(AQ305&gt; -0.004,1,0),IF(AV304&lt;0.95,IF(AND(AO305&lt;0.85,AT305&lt;0.95,AQ305&gt;0,K305&lt;1115),0.5,0),0)),"")</f>
        <v>1</v>
      </c>
      <c r="BJ305" s="25">
        <f t="shared" ref="BJ305" si="3125">IF(MAX(BE305:BI305)=0,"",MAX(BE305:BI305)*AR305)</f>
        <v>-5.9444280758260597E-3</v>
      </c>
    </row>
    <row r="306" spans="1:62" x14ac:dyDescent="0.15">
      <c r="A306" s="1">
        <v>42954</v>
      </c>
      <c r="B306" s="41">
        <f t="shared" si="2953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52"/>
        <v>3238.33059</v>
      </c>
      <c r="T306" t="str">
        <f t="shared" ref="T306" si="3126">IF(AVERAGE(N305)&lt;S305,"熊",IF(AVERAGE(N305)&gt;S305,"牛",""))</f>
        <v>牛</v>
      </c>
      <c r="U306">
        <f t="shared" ref="U306" si="3127">MAX(H306,O306)</f>
        <v>3279.7687999999998</v>
      </c>
      <c r="V306">
        <f t="shared" ref="V306" si="3128">MIN(I306,P306)</f>
        <v>3243.7152999999998</v>
      </c>
      <c r="W306" s="40">
        <f t="shared" ref="W306" si="3129">LN(U306/V306)</f>
        <v>1.1053561727132094E-2</v>
      </c>
      <c r="X306">
        <f t="shared" ref="X306" si="3130">IF(U306=H306,J306,Q306)</f>
        <v>1431</v>
      </c>
      <c r="Y306">
        <f t="shared" ref="Y306" si="3131">IF(V306=I306,K306,R306)</f>
        <v>958</v>
      </c>
      <c r="Z306" s="25">
        <f t="shared" ref="Z306" si="3132">(U306-V306)/(C306)</f>
        <v>1.1067265867936282E-2</v>
      </c>
      <c r="AA306" s="25">
        <f t="shared" ref="AA306" si="3133">LN(C306/N305)</f>
        <v>-1.1188856122813849E-3</v>
      </c>
      <c r="AB306" s="25">
        <f t="shared" ref="AB306" si="3134">LN(N306/U306)</f>
        <v>-6.8513273726495598E-5</v>
      </c>
      <c r="AC306" s="25">
        <f t="shared" ref="AC306" si="3135">LN(N306/V306)</f>
        <v>1.09850484534058E-2</v>
      </c>
      <c r="AD306" s="25">
        <f t="shared" ref="AD306" si="3136">LN(U306/C306)</f>
        <v>6.760716191467786E-3</v>
      </c>
      <c r="AE306" s="25">
        <f t="shared" ref="AE306" si="3137">LN(V306/C306)</f>
        <v>-4.2928455356642777E-3</v>
      </c>
      <c r="AF306" s="25">
        <f t="shared" ref="AF306" si="3138">LN(N306/C306)</f>
        <v>6.6922029177413625E-3</v>
      </c>
      <c r="AG306" s="25">
        <f t="shared" ref="AG306" si="3139">LN(N306/N305)</f>
        <v>5.5733173054599147E-3</v>
      </c>
      <c r="AH306" s="25">
        <f t="shared" ref="AH306" si="3140">LN(D306/C306)</f>
        <v>1.1737699083802708E-3</v>
      </c>
      <c r="AI306" s="25">
        <f t="shared" ref="AI306" si="3141">LN(E306/C306)</f>
        <v>1.6504313622535771E-3</v>
      </c>
      <c r="AJ306" s="25">
        <f t="shared" ref="AJ306" si="3142">LN(F306/C306)</f>
        <v>-1.3787445903432327E-3</v>
      </c>
      <c r="AK306" s="25">
        <f t="shared" ref="AK306" si="3143">+LN(G306/C306)</f>
        <v>-3.0504979216491662E-4</v>
      </c>
      <c r="AL306" s="25">
        <f t="shared" ref="AL306" si="3144">LN(H306/I306)</f>
        <v>6.863678524105566E-3</v>
      </c>
      <c r="AM306" s="25">
        <f t="shared" ref="AM306" si="3145">LN(O306/P306)</f>
        <v>7.1974733418655379E-3</v>
      </c>
      <c r="AN306" s="25">
        <f t="shared" ref="AN306" si="3146">LN(L306/G306)</f>
        <v>0</v>
      </c>
      <c r="AO306" s="40">
        <f t="shared" ref="AO306" si="3147">(C306-I306)/(H306-I306)</f>
        <v>0.62463966625486567</v>
      </c>
      <c r="AP306" s="40">
        <f t="shared" ref="AP306" si="3148">(N305-I306)/(H306-I306)</f>
        <v>0.78788651948936139</v>
      </c>
      <c r="AQ306" s="25">
        <f t="shared" ref="AQ306" si="3149">LN(M306/L306)</f>
        <v>1.5977457807070583E-3</v>
      </c>
      <c r="AR306" s="25">
        <f t="shared" ref="AR306" si="3150">LN(N306/L306)</f>
        <v>6.9972527099063887E-3</v>
      </c>
      <c r="AS306" s="25">
        <f t="shared" ref="AS306" si="3151">LN(N306/C306)</f>
        <v>6.6922029177413625E-3</v>
      </c>
      <c r="AT306" s="28">
        <f t="shared" ref="AT306" si="3152">+(G306-I306)/(H306-I306)</f>
        <v>0.58016418685430704</v>
      </c>
      <c r="AU306" s="28">
        <f t="shared" ref="AU306" si="3153">+(N306-P306)/(O306-P306)</f>
        <v>0.99044695658829407</v>
      </c>
      <c r="AV306" s="40">
        <f t="shared" ref="AV306" si="3154">+(N306-V306)/(U306-V306)</f>
        <v>0.99376759537909609</v>
      </c>
      <c r="AW306" s="25">
        <f t="shared" ref="AW306" si="3155">LN(N306/C306)</f>
        <v>6.6922029177413625E-3</v>
      </c>
      <c r="AX306" s="28">
        <f t="shared" ref="AX306" si="3156">(N306-L306)/(U306-V306)</f>
        <v>0.63427129127547255</v>
      </c>
      <c r="AY306" s="25">
        <f t="shared" ref="AY306" si="3157">LN(G306/I306)</f>
        <v>3.9877957434993087E-3</v>
      </c>
      <c r="AZ306" s="25">
        <f t="shared" ref="AZ306" si="3158">LN(N306/P306)</f>
        <v>7.1289600681391065E-3</v>
      </c>
      <c r="BA306" s="25">
        <f t="shared" ref="BA306" si="3159">AV305</f>
        <v>0</v>
      </c>
      <c r="BB306" s="25">
        <f t="shared" ref="BB306" si="3160">AR305</f>
        <v>-5.9444280758260597E-3</v>
      </c>
      <c r="BC306" s="25">
        <f t="shared" ref="BC306" si="3161">AS305</f>
        <v>-2.4503601130387419E-3</v>
      </c>
      <c r="BD306" s="39">
        <f t="shared" ref="BD306" si="3162">IF(AR305&lt;0,1,0)</f>
        <v>1</v>
      </c>
      <c r="BE306" t="str">
        <f t="shared" ref="BE306" si="3163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164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165">IF(B306=3,IF(AV305&lt;0.85,IF(AND(K306&gt;942,AT306&gt;0.9),0.25,1)*IF(AR305&lt;-0.004,1,0.5),0),"")</f>
        <v/>
      </c>
      <c r="BH306" t="str">
        <f t="shared" ref="BH306" si="3166">IF(B306=4,IF(AV305&lt;0.6,IF(AQ306&gt;=0,IF(K306&lt;1018,2,1),0),IF(AV305&gt;0.85,IF(AQ306&lt;=0,-0.5,0),0)),"")</f>
        <v/>
      </c>
      <c r="BI306" t="str">
        <f t="shared" ref="BI306" si="3167">IF(B306=5,IF(AV305&lt;0.4,IF(AQ306&gt; -0.004,1,0),IF(AV305&lt;0.95,IF(AND(AO306&lt;0.85,AT306&lt;0.95,AQ306&gt;0,K306&lt;1115),0.5,0),0)),"")</f>
        <v/>
      </c>
      <c r="BJ306" s="25" t="str">
        <f t="shared" ref="BJ306" si="3168">IF(MAX(BE306:BI306)=0,"",MAX(BE306:BI306)*AR306)</f>
        <v/>
      </c>
    </row>
    <row r="307" spans="1:62" x14ac:dyDescent="0.15">
      <c r="A307" s="1">
        <v>42955</v>
      </c>
      <c r="B307" s="41">
        <f t="shared" si="2953"/>
        <v>2</v>
      </c>
      <c r="F307" s="39"/>
    </row>
    <row r="308" spans="1:62" x14ac:dyDescent="0.15">
      <c r="A308" s="1">
        <v>42956</v>
      </c>
      <c r="B308" s="41">
        <f t="shared" si="2953"/>
        <v>3</v>
      </c>
      <c r="F308" s="39"/>
    </row>
    <row r="309" spans="1:62" x14ac:dyDescent="0.15">
      <c r="A309" s="1">
        <v>42957</v>
      </c>
      <c r="B309" s="41">
        <f t="shared" si="2953"/>
        <v>4</v>
      </c>
      <c r="F309" s="39"/>
    </row>
    <row r="310" spans="1:62" x14ac:dyDescent="0.15">
      <c r="A310" s="1">
        <v>42958</v>
      </c>
      <c r="B310" s="41">
        <f t="shared" si="2953"/>
        <v>5</v>
      </c>
      <c r="F310" s="39"/>
    </row>
    <row r="311" spans="1:62" x14ac:dyDescent="0.15">
      <c r="F311" s="39"/>
    </row>
    <row r="312" spans="1:62" x14ac:dyDescent="0.15">
      <c r="F312" s="39"/>
    </row>
    <row r="313" spans="1:62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93"/>
  <sheetViews>
    <sheetView zoomScale="115" zoomScaleNormal="115" workbookViewId="0">
      <pane xSplit="1" ySplit="2" topLeftCell="B359" activePane="bottomRight" state="frozen"/>
      <selection pane="topRight" activeCell="B1" sqref="B1"/>
      <selection pane="bottomLeft" activeCell="A3" sqref="A3"/>
      <selection pane="bottomRight" activeCell="B388" sqref="B388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389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</row>
    <row r="391" spans="1:14" x14ac:dyDescent="0.15">
      <c r="A391" s="1">
        <v>42956</v>
      </c>
    </row>
    <row r="392" spans="1:14" x14ac:dyDescent="0.15">
      <c r="A392" s="1">
        <v>42957</v>
      </c>
    </row>
    <row r="393" spans="1:14" x14ac:dyDescent="0.15">
      <c r="A393" s="1">
        <v>42958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92"/>
  <sheetViews>
    <sheetView zoomScale="115" zoomScaleNormal="115" workbookViewId="0">
      <pane xSplit="1" ySplit="2" topLeftCell="B359" activePane="bottomRight" state="frozen"/>
      <selection pane="topRight" activeCell="B1" sqref="B1"/>
      <selection pane="bottomLeft" activeCell="A3" sqref="A3"/>
      <selection pane="bottomRight" activeCell="C388" sqref="C38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88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</row>
    <row r="390" spans="1:14" x14ac:dyDescent="0.15">
      <c r="A390" s="1">
        <v>42956</v>
      </c>
    </row>
    <row r="391" spans="1:14" x14ac:dyDescent="0.15">
      <c r="A391" s="1">
        <v>42957</v>
      </c>
    </row>
    <row r="392" spans="1:14" x14ac:dyDescent="0.15">
      <c r="A392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93"/>
  <sheetViews>
    <sheetView zoomScale="115" zoomScaleNormal="115" workbookViewId="0">
      <pane xSplit="1" ySplit="2" topLeftCell="B358" activePane="bottomRight" state="frozen"/>
      <selection pane="topRight" activeCell="B1" sqref="B1"/>
      <selection pane="bottomLeft" activeCell="A3" sqref="A3"/>
      <selection pane="bottomRight" activeCell="H392" sqref="H39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89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3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3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3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3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3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3" x14ac:dyDescent="0.15">
      <c r="A390" s="1">
        <v>42955</v>
      </c>
    </row>
    <row r="391" spans="1:13" x14ac:dyDescent="0.15">
      <c r="A391" s="1">
        <v>42956</v>
      </c>
    </row>
    <row r="392" spans="1:13" x14ac:dyDescent="0.15">
      <c r="A392" s="1">
        <v>42957</v>
      </c>
    </row>
    <row r="393" spans="1:13" x14ac:dyDescent="0.15">
      <c r="A393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93"/>
  <sheetViews>
    <sheetView zoomScale="115" zoomScaleNormal="115" workbookViewId="0">
      <pane xSplit="1" ySplit="2" topLeftCell="B355" activePane="bottomRight" state="frozen"/>
      <selection pane="topRight" activeCell="B1" sqref="B1"/>
      <selection pane="bottomLeft" activeCell="A3" sqref="A3"/>
      <selection pane="bottomRight" activeCell="B388" sqref="B388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89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3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3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3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3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3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3" x14ac:dyDescent="0.15">
      <c r="A390" s="1">
        <v>42955</v>
      </c>
    </row>
    <row r="391" spans="1:13" x14ac:dyDescent="0.15">
      <c r="A391" s="1">
        <v>42956</v>
      </c>
    </row>
    <row r="392" spans="1:13" x14ac:dyDescent="0.15">
      <c r="A392" s="1">
        <v>42957</v>
      </c>
    </row>
    <row r="393" spans="1:13" x14ac:dyDescent="0.15">
      <c r="A393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99"/>
  <sheetViews>
    <sheetView zoomScale="115" zoomScaleNormal="115" workbookViewId="0">
      <pane xSplit="1" ySplit="2" topLeftCell="B362" activePane="bottomRight" state="frozen"/>
      <selection pane="topRight" activeCell="B1" sqref="B1"/>
      <selection pane="bottomLeft" activeCell="A3" sqref="A3"/>
      <selection pane="bottomRight" activeCell="A390" sqref="A390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39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G395" s="42">
        <f t="shared" ref="G395" si="429">+B395/D395-1</f>
        <v>-3.2136071456811965E-4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</row>
    <row r="397" spans="1:14" x14ac:dyDescent="0.15">
      <c r="A397" s="1">
        <v>42956</v>
      </c>
    </row>
    <row r="398" spans="1:14" x14ac:dyDescent="0.15">
      <c r="A398" s="1">
        <v>42957</v>
      </c>
    </row>
    <row r="399" spans="1:14" x14ac:dyDescent="0.15">
      <c r="A399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99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A394" sqref="A39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9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</row>
    <row r="397" spans="1:14" x14ac:dyDescent="0.15">
      <c r="A397" s="1">
        <v>42956</v>
      </c>
    </row>
    <row r="398" spans="1:14" x14ac:dyDescent="0.15">
      <c r="A398" s="1">
        <v>42957</v>
      </c>
    </row>
    <row r="399" spans="1:14" x14ac:dyDescent="0.15">
      <c r="A399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99"/>
  <sheetViews>
    <sheetView zoomScale="115" zoomScaleNormal="115" workbookViewId="0">
      <pane xSplit="1" ySplit="2" topLeftCell="B367" activePane="bottomRight" state="frozen"/>
      <selection pane="topRight" activeCell="B1" sqref="B1"/>
      <selection pane="bottomLeft" activeCell="A3" sqref="A3"/>
      <selection pane="bottomRight" activeCell="H395" sqref="H39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9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</row>
    <row r="397" spans="1:14" x14ac:dyDescent="0.15">
      <c r="A397" s="1">
        <v>42956</v>
      </c>
    </row>
    <row r="398" spans="1:14" x14ac:dyDescent="0.15">
      <c r="A398" s="1">
        <v>42957</v>
      </c>
    </row>
    <row r="399" spans="1:14" x14ac:dyDescent="0.15">
      <c r="A399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00"/>
  <sheetViews>
    <sheetView zoomScale="115" zoomScaleNormal="115" workbookViewId="0">
      <pane xSplit="1" ySplit="2" topLeftCell="D369" activePane="bottomRight" state="frozen"/>
      <selection pane="topRight" activeCell="B1" sqref="B1"/>
      <selection pane="bottomLeft" activeCell="A3" sqref="A3"/>
      <selection pane="bottomRight" activeCell="N396" sqref="N39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9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432</v>
      </c>
    </row>
    <row r="397" spans="1:14" x14ac:dyDescent="0.15">
      <c r="A397" s="1">
        <v>42955</v>
      </c>
    </row>
    <row r="398" spans="1:14" x14ac:dyDescent="0.15">
      <c r="A398" s="1">
        <v>42956</v>
      </c>
    </row>
    <row r="399" spans="1:14" x14ac:dyDescent="0.15">
      <c r="A399" s="1">
        <v>42957</v>
      </c>
    </row>
    <row r="400" spans="1:14" x14ac:dyDescent="0.15">
      <c r="A400" s="1">
        <v>42958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2017-08-07T21:41:32Z</dcterms:modified>
</cp:coreProperties>
</file>