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A50" sheetId="28" r:id="rId2"/>
    <sheet name="Shcomp" sheetId="20" r:id="rId3"/>
    <sheet name="FX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96" i="25" l="1"/>
  <c r="B497" i="25"/>
  <c r="B498" i="25"/>
  <c r="B499" i="25"/>
  <c r="B500" i="25"/>
  <c r="B539" i="20"/>
  <c r="B538" i="20"/>
  <c r="B537" i="20"/>
  <c r="B536" i="20"/>
  <c r="B535" i="20"/>
  <c r="S534" i="20"/>
  <c r="T534" i="20"/>
  <c r="U534" i="20"/>
  <c r="AB534" i="20" s="1"/>
  <c r="V534" i="20"/>
  <c r="Y534" i="20"/>
  <c r="AA534" i="20"/>
  <c r="AC534" i="20"/>
  <c r="AE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V534" i="20"/>
  <c r="AW534" i="20"/>
  <c r="AY534" i="20"/>
  <c r="AZ534" i="20"/>
  <c r="BA534" i="20"/>
  <c r="BB534" i="20"/>
  <c r="BC534" i="20"/>
  <c r="BD534" i="20"/>
  <c r="B495" i="25"/>
  <c r="D495" i="25"/>
  <c r="M495" i="25"/>
  <c r="K495" i="25"/>
  <c r="I495" i="25"/>
  <c r="D630" i="28"/>
  <c r="AX534" i="20" l="1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<sst xmlns="http://schemas.openxmlformats.org/spreadsheetml/2006/main" count="910" uniqueCount="806">
  <si>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</si>
  <si>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</si>
  <si>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</si>
  <si>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</si>
  <si>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</si>
  <si>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</si>
  <si>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</si>
  <si>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</si>
  <si>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</si>
  <si>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</si>
  <si>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</si>
  <si>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</si>
  <si>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</si>
  <si>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</si>
  <si>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</si>
  <si>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</si>
  <si>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</si>
  <si>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</si>
  <si>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</si>
  <si>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</si>
  <si>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</si>
  <si>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</si>
  <si>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</si>
  <si>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</si>
  <si>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</si>
  <si>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</si>
  <si>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</si>
  <si>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</si>
  <si>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</si>
  <si>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</si>
  <si>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</si>
  <si>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</si>
  <si>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</si>
  <si>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</si>
  <si>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</si>
  <si>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</si>
  <si>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</si>
  <si>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</si>
  <si>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</si>
  <si>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</si>
  <si>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</si>
  <si>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</si>
  <si>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</si>
  <si>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</si>
  <si>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</si>
  <si>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</si>
  <si>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</si>
  <si>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</si>
  <si>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</si>
  <si>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</si>
  <si>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</si>
  <si>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</si>
  <si>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</si>
  <si>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</si>
  <si>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</si>
  <si>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</si>
  <si>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</si>
  <si>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</si>
  <si>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</si>
  <si>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</si>
  <si>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</si>
  <si>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</si>
  <si>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</si>
  <si>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</si>
  <si>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</si>
  <si>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</si>
  <si>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</si>
  <si>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</si>
  <si>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</si>
  <si>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</si>
  <si>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</si>
  <si>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</si>
  <si>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</si>
  <si>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</si>
  <si>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</si>
  <si>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</si>
  <si>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</si>
  <si>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</si>
  <si>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</si>
  <si>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</si>
  <si>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</si>
  <si>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</si>
  <si>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</si>
  <si>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</si>
  <si>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</si>
  <si>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</si>
  <si>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</si>
  <si>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</si>
  <si>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</si>
  <si>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</si>
  <si>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</si>
  <si>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</si>
  <si>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</si>
  <si>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</si>
  <si>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</si>
  <si>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</si>
  <si>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</si>
  <si>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</si>
  <si>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</si>
  <si>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</si>
  <si>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</si>
  <si>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</si>
  <si>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</si>
  <si>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</si>
  <si>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</si>
  <si>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</si>
  <si>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</si>
  <si>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</si>
  <si>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</si>
  <si>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</si>
  <si>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</si>
  <si>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</si>
  <si>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</si>
  <si>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</si>
  <si>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</si>
  <si>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</si>
  <si>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</si>
  <si>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</si>
  <si>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</si>
  <si>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</si>
  <si>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</si>
  <si>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</si>
  <si>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</si>
  <si>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</si>
  <si>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</si>
  <si>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</si>
  <si>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</si>
  <si>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</si>
  <si>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</si>
  <si>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</si>
  <si>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</si>
  <si>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</si>
  <si>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</si>
  <si>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</si>
  <si>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</si>
  <si>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</si>
  <si>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</si>
  <si>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</si>
  <si>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</si>
  <si>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</si>
  <si>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</si>
  <si>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</si>
  <si>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</si>
  <si>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</si>
  <si>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</si>
  <si>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</si>
  <si>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</si>
  <si>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</si>
  <si>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</si>
  <si>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</si>
  <si>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</si>
  <si>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</si>
  <si>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</si>
  <si>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</si>
  <si>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</si>
  <si>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</si>
  <si>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</si>
  <si>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</si>
  <si>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</si>
  <si>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</si>
  <si>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</si>
  <si>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</si>
  <si>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</si>
  <si>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</si>
  <si>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</si>
  <si>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</si>
  <si>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</si>
  <si>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</si>
  <si>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</si>
  <si>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</si>
  <si>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</si>
  <si>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</si>
  <si>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</si>
  <si>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</si>
  <si>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</si>
  <si>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</si>
  <si>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</si>
  <si>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</si>
  <si>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</si>
  <si>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</si>
  <si>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</si>
  <si>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</si>
  <si>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</si>
  <si>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</si>
  <si>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</si>
  <si>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</si>
  <si>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</si>
  <si>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</si>
  <si>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</si>
  <si>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</si>
  <si>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</si>
  <si>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</si>
  <si>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</si>
  <si>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</si>
  <si>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</si>
  <si>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</si>
  <si>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</si>
  <si>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</si>
  <si>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</si>
  <si>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</si>
  <si>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</si>
  <si>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</si>
  <si>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</si>
  <si>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</si>
  <si>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</si>
  <si>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</si>
  <si>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</si>
  <si>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</si>
  <si>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</si>
  <si>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</si>
  <si>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</si>
  <si>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</si>
  <si>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</si>
  <si>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</si>
  <si>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</si>
  <si>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</si>
  <si>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</si>
  <si>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</si>
  <si>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</si>
  <si>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</si>
  <si>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</si>
  <si>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</si>
  <si>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</si>
  <si>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</si>
  <si>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</si>
  <si>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</si>
  <si>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</si>
  <si>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</si>
  <si>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</si>
  <si>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</si>
  <si>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</si>
  <si>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</si>
  <si>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</si>
  <si>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</si>
  <si>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</si>
  <si>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</si>
  <si>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</si>
  <si>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</si>
  <si>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</si>
  <si>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</si>
  <si>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</si>
  <si>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</si>
  <si>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</si>
  <si>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</si>
  <si>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</si>
  <si>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</si>
  <si>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</si>
  <si>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</si>
  <si>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</si>
  <si>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</si>
  <si>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</si>
  <si>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</si>
  <si>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</si>
  <si>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</si>
  <si>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</si>
  <si>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</si>
  <si>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</si>
  <si>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</si>
  <si>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</si>
  <si>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</si>
  <si>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</si>
  <si>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</si>
  <si>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</si>
  <si>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</si>
  <si>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</si>
  <si>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</si>
  <si>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</si>
  <si>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</si>
  <si>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</si>
  <si>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</si>
  <si>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</si>
  <si>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</si>
  <si>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</si>
  <si>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</si>
  <si>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</si>
  <si>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</si>
  <si>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</si>
  <si>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</si>
  <si>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</si>
  <si>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</si>
  <si>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</si>
  <si>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</si>
  <si>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</si>
  <si>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</si>
  <si>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</si>
  <si>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</si>
  <si>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</si>
  <si>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</si>
  <si>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</si>
  <si>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</si>
  <si>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</si>
  <si>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</si>
  <si>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</si>
  <si>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</si>
  <si>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</si>
  <si>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</si>
  <si>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</si>
  <si>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</si>
  <si>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</si>
  <si>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</si>
  <si>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</si>
  <si>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</si>
  <si>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</si>
  <si>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</si>
  <si>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</si>
  <si>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</si>
  <si>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</si>
  <si>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</si>
  <si>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</si>
  <si>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</si>
  <si>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</si>
  <si>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</si>
  <si>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</si>
  <si>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</si>
  <si>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</si>
  <si>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</si>
  <si>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</si>
  <si>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</si>
  <si>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</si>
  <si>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</si>
  <si>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</si>
  <si>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</si>
  <si>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</si>
  <si>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</si>
  <si>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</si>
  <si>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</si>
  <si>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</si>
  <si>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</si>
  <si>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</si>
  <si>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</si>
  <si>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</si>
  <si>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</si>
  <si>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</si>
  <si>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</si>
  <si>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</si>
  <si>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</si>
  <si>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</si>
  <si>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</si>
  <si>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</si>
  <si>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</si>
  <si>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</si>
  <si>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</si>
  <si>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</si>
  <si>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</si>
  <si>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</si>
  <si>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</si>
  <si>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</si>
  <si>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</si>
  <si>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</si>
  <si>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</si>
  <si>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</si>
  <si>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</si>
  <si>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</si>
  <si>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</si>
  <si>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</si>
  <si>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</si>
  <si>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</si>
  <si>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</si>
  <si>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</si>
  <si>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</si>
  <si>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</si>
  <si>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</si>
  <si>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</si>
  <si>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</si>
  <si>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</si>
  <si>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</si>
  <si>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</si>
  <si>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</si>
  <si>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</si>
  <si>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</si>
  <si>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</si>
  <si>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</si>
  <si>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</si>
  <si>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</si>
  <si>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</si>
  <si>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</si>
  <si>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</si>
  <si>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</si>
  <si>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</si>
  <si>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</si>
  <si>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</si>
  <si>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</si>
  <si>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</si>
  <si>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</si>
  <si>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</si>
  <si>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</si>
  <si>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</si>
  <si>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</si>
  <si>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</si>
  <si>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</si>
  <si>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</si>
  <si>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</si>
  <si>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</si>
  <si>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</si>
  <si>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</si>
  <si>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</si>
  <si>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</si>
  <si>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</si>
  <si>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</si>
  <si>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</si>
  <si>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</si>
  <si>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</si>
  <si>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</si>
  <si>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</si>
  <si>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</si>
  <si>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</si>
  <si>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</si>
  <si>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</si>
  <si>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</si>
  <si>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</si>
  <si>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</si>
  <si>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</si>
  <si>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</si>
  <si>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</si>
  <si>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</si>
  <si>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</si>
  <si>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</si>
  <si>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</si>
  <si>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</si>
  <si>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</si>
  <si>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</si>
  <si>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</si>
  <si>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</si>
  <si>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</si>
  <si>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</si>
  <si>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</si>
  <si>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</si>
  <si>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</si>
  <si>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</si>
  <si>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</si>
  <si>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</si>
  <si>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</si>
  <si>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</si>
  <si>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</si>
  <si>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</si>
  <si>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</si>
  <si>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</si>
  <si>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</si>
  <si>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</si>
  <si>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</si>
  <si>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</si>
  <si>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</si>
  <si>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</si>
  <si>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</si>
  <si>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</si>
  <si>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</si>
  <si>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</si>
  <si>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</si>
  <si>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</si>
  <si>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</si>
  <si>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</si>
  <si>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</si>
  <si>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</si>
  <si>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</si>
  <si>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</si>
  <si>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</si>
  <si>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</si>
  <si>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</si>
  <si>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</si>
  <si>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</si>
  <si>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</si>
  <si>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</si>
  <si>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</si>
  <si>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</si>
  <si>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</si>
  <si>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</si>
  <si>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</si>
  <si>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</si>
  <si>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</si>
  <si>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</si>
  <si>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</si>
  <si>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</si>
  <si>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</si>
  <si>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</si>
  <si>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</si>
  <si>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</si>
  <si>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</si>
  <si>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</si>
  <si>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</si>
  <si>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</si>
  <si>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</si>
  <si>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</si>
  <si>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</si>
  <si>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</si>
  <si>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</si>
  <si>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</si>
  <si>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</si>
  <si>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</si>
  <si>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</si>
  <si>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</si>
  <si>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</si>
  <si>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</si>
  <si>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</si>
  <si>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</si>
  <si>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</si>
  <si>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</si>
  <si>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</si>
  <si>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</si>
  <si>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</si>
  <si>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</si>
  <si>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</si>
  <si>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</si>
  <si>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</si>
  <si>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</si>
  <si>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</si>
  <si>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</si>
  <si>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</si>
  <si>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</si>
  <si>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</si>
  <si>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</si>
  <si>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</si>
  <si>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</si>
  <si>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</si>
  <si>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</si>
  <si>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</si>
  <si>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</si>
  <si>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</si>
  <si>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</si>
  <si>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</si>
  <si>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</si>
  <si>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</si>
  <si>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</si>
  <si>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</si>
  <si>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</si>
  <si>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</si>
  <si>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</si>
  <si>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</si>
  <si>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</si>
  <si>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</si>
  <si>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</si>
  <si>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</si>
  <si>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</si>
  <si>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</si>
  <si>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</si>
  <si>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</si>
  <si>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</si>
  <si>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</si>
  <si>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</si>
  <si>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</si>
  <si>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</si>
  <si>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</si>
  <si>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</si>
  <si>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</si>
  <si>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</si>
  <si>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</si>
  <si>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</si>
  <si>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</si>
  <si>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</si>
  <si>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</si>
  <si>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</si>
  <si>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</si>
  <si>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</si>
  <si>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</si>
  <si>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</si>
  <si>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</si>
  <si>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</si>
  <si>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</si>
  <si>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</si>
  <si>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</si>
  <si>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</si>
  <si>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</si>
  <si>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</si>
  <si>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</si>
  <si>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</si>
  <si>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</si>
  <si>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</si>
  <si>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</si>
  <si>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</si>
  <si>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</si>
  <si>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</si>
  <si>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</si>
  <si>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</si>
  <si>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</si>
  <si>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</si>
  <si>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</si>
  <si>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</si>
  <si>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</si>
  <si>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</si>
  <si>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</si>
  <si>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</si>
  <si>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</si>
  <si>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</si>
  <si>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</si>
  <si>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</si>
  <si>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</si>
  <si>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</si>
  <si>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</si>
  <si>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</si>
  <si>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</si>
  <si>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</si>
  <si>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</si>
  <si>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</si>
  <si>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</si>
  <si>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</si>
  <si>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</si>
  <si>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</si>
  <si>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</si>
  <si>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</si>
  <si>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</si>
  <si>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</si>
  <si>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</si>
  <si>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</si>
  <si>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</si>
  <si>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</si>
  <si>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</si>
  <si>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</si>
  <si>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</si>
  <si>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</si>
  <si>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</si>
  <si>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</si>
  <si>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</si>
  <si>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</si>
  <si>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</si>
  <si>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</si>
  <si>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</si>
  <si>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</si>
  <si>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</si>
  <si>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</si>
  <si>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</si>
  <si>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</si>
  <si>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</si>
  <si>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</si>
  <si>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</si>
  <si>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</si>
  <si>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</si>
  <si>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</si>
  <si>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</si>
  <si>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</si>
  <si>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</si>
  <si>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</si>
  <si>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</si>
  <si>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</si>
  <si>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</si>
  <si>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</si>
  <si>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</si>
  <si>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</si>
  <si>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</si>
  <si>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</si>
  <si>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</si>
  <si>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</si>
  <si>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</si>
  <si>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</si>
  <si>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</si>
  <si>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</si>
  <si>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</si>
  <si>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</si>
  <si>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</si>
  <si>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</si>
  <si>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</si>
  <si>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</si>
  <si>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</si>
  <si>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</si>
  <si>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</si>
  <si>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</si>
  <si>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</si>
  <si>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</si>
  <si>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</si>
  <si>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</si>
  <si>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</si>
  <si>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</si>
  <si>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</si>
  <si>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</si>
  <si>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</si>
  <si>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</si>
  <si>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</si>
  <si>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</si>
  <si>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</si>
  <si>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</si>
  <si>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</si>
  <si>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</si>
  <si>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</si>
  <si>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</si>
  <si>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</si>
  <si>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</si>
  <si>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</si>
  <si>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</si>
  <si>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</si>
  <si>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</si>
  <si>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</si>
  <si>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</si>
  <si>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</si>
  <si>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</si>
  <si>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</si>
  <si>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</si>
  <si>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</si>
  <si>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</si>
  <si>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</si>
  <si>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</si>
  <si>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</si>
  <si>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</si>
  <si>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</si>
  <si>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</si>
  <si>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</si>
  <si>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</si>
  <si>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</si>
  <si>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</si>
  <si>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</si>
  <si>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</si>
  <si>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</si>
  <si>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</si>
  <si>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</si>
  <si>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</si>
  <si>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</si>
  <si>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</si>
  <si>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</si>
  <si>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</si>
  <si>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</si>
  <si>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</si>
  <si>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</si>
  <si>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</si>
  <si>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</si>
  <si>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</si>
  <si>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</si>
  <si>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</si>
  <si>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</si>
  <si>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</si>
  <si>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</si>
  <si>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</si>
  <si>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</si>
  <si>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</si>
  <si>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</si>
  <si>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</si>
  <si>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</si>
  <si>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</si>
  <si>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</si>
  <si>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</si>
  <si>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</si>
  <si>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</si>
  <si>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</si>
  <si>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</si>
  <si>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</si>
  <si>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</si>
  <si>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</si>
  <si>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</si>
  <si>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</si>
  <si>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</si>
  <si>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</si>
  <si>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</si>
  <si>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</si>
  <si>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</si>
  <si>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</si>
  <si>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</si>
  <si>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</si>
  <si>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</si>
  <si>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</si>
  <si>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</si>
  <si>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</si>
  <si>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</si>
  <si>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</si>
  <si>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</si>
  <si>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</si>
  <si>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</si>
  <si>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</si>
  <si>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</si>
  <si>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</si>
  <si>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</si>
  <si>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</si>
  <si>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</si>
  <si>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</si>
  <si>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</si>
  <si>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</si>
  <si>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</si>
  <si>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</si>
  <si>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</si>
  <si>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</si>
  <si>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</si>
  <si>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</si>
  <si>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</si>
  <si>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</si>
  <si>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</si>
  <si>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</si>
  <si>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</si>
  <si>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</si>
  <si>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</si>
  <si>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</si>
  <si>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</si>
  <si>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</si>
  <si>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</si>
  <si>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</si>
  <si>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</si>
  <si>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</si>
  <si>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</si>
  <si>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</si>
  <si>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</si>
  <si>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</si>
  <si>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</si>
  <si>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</si>
  <si>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</si>
  <si>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</si>
  <si>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</si>
  <si>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</si>
  <si>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</si>
  <si>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</si>
  <si>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</si>
  <si>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</si>
  <si>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</si>
  <si>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</si>
  <si>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</si>
  <si>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</si>
  <si>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</si>
  <si>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</si>
  <si>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</si>
  <si>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</si>
  <si>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</si>
  <si>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</si>
  <si>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2018-07-13T18:00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</si>
</sst>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D5" sqref="D5"/>
    </sheetView>
  </sheetViews>
  <sheetFormatPr defaultRowHeight="14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88">
        <f>C2</f>
        <v>43294</v>
      </c>
    </row>
    <row r="2" spans="1:16">
      <c r="A2" s="39" t="s">
        <v>753</v>
      </c>
      <c r="B2" s="39">
        <v>6.6821400000000004</v>
      </c>
      <c r="C2" s="88">
        <v>43294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754</v>
      </c>
      <c r="B3" s="39">
        <v>6.7153</v>
      </c>
      <c r="C3" s="88">
        <v>43294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>
      <c r="A4" s="39" t="s">
        <v>755</v>
      </c>
      <c r="B4" s="39">
        <v>6.7160349999999998</v>
      </c>
      <c r="C4" s="88">
        <v>43295</v>
      </c>
      <c r="D4" s="39">
        <v>3</v>
      </c>
      <c r="J4" s="68"/>
      <c r="K4" s="69"/>
      <c r="L4" s="70"/>
    </row>
    <row r="5" spans="1:16">
      <c r="A5" s="39" t="s">
        <v>348</v>
      </c>
      <c r="B5" s="39">
        <v>3492.69</v>
      </c>
      <c r="C5" s="39">
        <v>3481.06</v>
      </c>
      <c r="D5" s="91">
        <v>3.3E-3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>
      <c r="A6" s="39" t="s">
        <v>522</v>
      </c>
      <c r="B6" s="39">
        <v>2831.18</v>
      </c>
      <c r="C6" s="39">
        <v>2837.66</v>
      </c>
      <c r="D6" s="91">
        <v>-2.3E-3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>
      <c r="A7" s="39" t="s">
        <v>523</v>
      </c>
      <c r="B7" s="39">
        <v>1618.46</v>
      </c>
      <c r="C7" s="39">
        <v>1614.63</v>
      </c>
      <c r="D7" s="91">
        <v>2.3999999999999998E-3</v>
      </c>
      <c r="H7" s="86"/>
      <c r="J7" s="71"/>
      <c r="K7" s="72"/>
      <c r="L7" s="73"/>
      <c r="M7" s="74"/>
    </row>
    <row r="8" spans="1:16">
      <c r="A8" s="39" t="s">
        <v>524</v>
      </c>
      <c r="B8" s="39">
        <v>9326.9699999999993</v>
      </c>
      <c r="C8" s="39">
        <v>9273.61</v>
      </c>
      <c r="D8" s="91">
        <v>5.7999999999999996E-3</v>
      </c>
      <c r="J8" s="75"/>
      <c r="K8" s="76"/>
      <c r="L8" s="77"/>
      <c r="M8" s="78"/>
    </row>
    <row r="9" spans="1:16">
      <c r="A9" s="39" t="s">
        <v>525</v>
      </c>
      <c r="B9" s="39">
        <v>5204.1899999999996</v>
      </c>
      <c r="C9" s="39">
        <v>5172.5</v>
      </c>
      <c r="D9" s="91">
        <v>6.1000000000000004E-3</v>
      </c>
      <c r="J9" s="79"/>
      <c r="K9" s="80"/>
      <c r="L9" s="81"/>
      <c r="M9" s="82"/>
    </row>
    <row r="10" spans="1:16">
      <c r="A10" s="39" t="s">
        <v>526</v>
      </c>
      <c r="B10" s="39">
        <v>2476.86</v>
      </c>
      <c r="C10" s="39">
        <v>2474.62</v>
      </c>
      <c r="D10" s="91">
        <v>8.9999999999999998E-4</v>
      </c>
    </row>
    <row r="11" spans="1:16">
      <c r="A11" s="39" t="s">
        <v>527</v>
      </c>
      <c r="B11" s="39"/>
      <c r="C11" s="39"/>
      <c r="D11" s="88"/>
    </row>
    <row r="12" spans="1:16">
      <c r="A12" s="39" t="s">
        <v>528</v>
      </c>
      <c r="B12" s="39"/>
      <c r="C12" s="39"/>
      <c r="D12" s="88"/>
      <c r="J12" s="53"/>
      <c r="K12" s="56"/>
      <c r="L12" s="59"/>
      <c r="M12" s="62"/>
      <c r="N12" s="65"/>
    </row>
    <row r="13" spans="1:16">
      <c r="A13" s="39" t="s">
        <v>529</v>
      </c>
      <c r="B13" s="39"/>
      <c r="C13" s="39"/>
      <c r="D13" s="88"/>
      <c r="J13" s="54"/>
      <c r="K13" s="57"/>
      <c r="L13" s="60"/>
      <c r="M13" s="63"/>
      <c r="N13" s="66"/>
    </row>
    <row r="14" spans="1:16">
      <c r="A14" s="39" t="s">
        <v>530</v>
      </c>
      <c r="B14" s="39"/>
      <c r="C14" s="39"/>
      <c r="D14" s="88"/>
      <c r="J14" s="55"/>
      <c r="K14" s="58"/>
      <c r="L14" s="61"/>
      <c r="M14" s="64"/>
      <c r="N14" s="67"/>
    </row>
    <row r="15" spans="1:16">
      <c r="A15" s="39" t="s">
        <v>531</v>
      </c>
      <c r="B15" s="39"/>
      <c r="C15" s="39" t="s">
        <v>805</v>
      </c>
      <c r="D15" s="88">
        <v>42.9</v>
      </c>
    </row>
    <row r="16" spans="1:16">
      <c r="A16" s="39" t="s">
        <v>532</v>
      </c>
      <c r="B16" s="39"/>
      <c r="C16" s="39" t="s">
        <v>805</v>
      </c>
      <c r="D16" s="88">
        <v>29.46</v>
      </c>
    </row>
    <row r="17" spans="1:16">
      <c r="A17" s="39" t="s">
        <v>533</v>
      </c>
      <c r="B17" s="39"/>
      <c r="C17" s="39" t="s">
        <v>805</v>
      </c>
      <c r="D17" s="88">
        <v>26.27</v>
      </c>
    </row>
    <row r="18" spans="1:16">
      <c r="A18" s="39" t="s">
        <v>534</v>
      </c>
      <c r="B18" s="39"/>
      <c r="C18" s="41" t="s">
        <v>805</v>
      </c>
      <c r="D18" s="88">
        <v>28.27</v>
      </c>
    </row>
    <row r="19" spans="1:16" s="90" customFormat="1">
      <c r="A19" s="39" t="s">
        <v>795</v>
      </c>
      <c r="B19" s="39">
        <v>11514.19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 t="s">
        <v>535</v>
      </c>
      <c r="B20" s="39">
        <v>19031.080000000002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>
      <c r="A21" s="39" t="s">
        <v>536</v>
      </c>
      <c r="B21" s="39">
        <v>6.6726999999999999</v>
      </c>
      <c r="C21" s="88">
        <v>43294</v>
      </c>
      <c r="D21" s="89">
        <v>0.64428240740740739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>
      <c r="A23" s="39">
        <v>2831.43</v>
      </c>
      <c r="B23" s="39">
        <v>2827.89</v>
      </c>
      <c r="C23" s="39">
        <v>2827.29</v>
      </c>
      <c r="D23" s="39">
        <v>2831.52</v>
      </c>
      <c r="E23" s="39">
        <v>2834.39</v>
      </c>
      <c r="F23" s="39">
        <v>2834.47</v>
      </c>
      <c r="G23" s="39">
        <v>2818.85</v>
      </c>
      <c r="H23" s="39">
        <v>1129</v>
      </c>
      <c r="I23" s="39">
        <v>1038</v>
      </c>
      <c r="J23" s="39">
        <v>2834.08</v>
      </c>
      <c r="K23" s="39">
        <v>2831.44</v>
      </c>
      <c r="L23" s="39">
        <v>2831.18</v>
      </c>
      <c r="M23" s="39">
        <v>2835.46</v>
      </c>
      <c r="N23" s="39">
        <v>2822.84</v>
      </c>
      <c r="O23" s="39">
        <v>1300</v>
      </c>
      <c r="P23" s="39">
        <v>1401</v>
      </c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88"/>
      <c r="D38" s="89"/>
    </row>
    <row r="39" spans="3:4">
      <c r="C39" s="88"/>
      <c r="D39" s="89"/>
    </row>
    <row r="40" spans="3:4">
      <c r="C40" s="1"/>
      <c r="D40" s="1"/>
    </row>
    <row r="41" spans="3:4">
      <c r="C41" s="1"/>
      <c r="D41" s="84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84"/>
    </row>
    <row r="66" spans="3:4">
      <c r="C66" s="1"/>
      <c r="D66" s="84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35"/>
  <sheetViews>
    <sheetView workbookViewId="0">
      <pane xSplit="1" ySplit="1" topLeftCell="B614" activePane="bottomRight" state="frozen"/>
      <selection pane="topRight" activeCell="B1" sqref="B1"/>
      <selection pane="bottomLeft" activeCell="A2" sqref="A2"/>
      <selection pane="bottomRight" activeCell="A635" sqref="A635"/>
    </sheetView>
  </sheetViews>
  <sheetFormatPr defaultRowHeight="14"/>
  <cols>
    <col min="1" max="1" width="11.90625" style="90" bestFit="1" customWidth="1" collapsed="1"/>
    <col min="2" max="2" width="15" style="90" bestFit="1" customWidth="1" collapsed="1"/>
    <col min="3" max="3" width="12.90625" style="90" bestFit="1" customWidth="1" collapsed="1"/>
    <col min="4" max="4" width="13.90625" style="90" bestFit="1" customWidth="1" collapsed="1"/>
  </cols>
  <sheetData>
    <row r="1" spans="1:4">
      <c r="B1" s="90" t="s">
        <v>229</v>
      </c>
    </row>
    <row r="2" spans="1:4">
      <c r="B2" s="90" t="s">
        <v>28</v>
      </c>
      <c r="C2" s="90" t="s">
        <v>29</v>
      </c>
      <c r="D2" s="90" t="s">
        <v>30</v>
      </c>
    </row>
    <row r="3" spans="1:4">
      <c r="A3" s="88">
        <v>42401</v>
      </c>
    </row>
    <row r="4" spans="1:4">
      <c r="A4" s="88">
        <f>A5-1</f>
        <v>42402</v>
      </c>
      <c r="B4" s="90">
        <v>8734.08</v>
      </c>
      <c r="C4" s="90">
        <v>8859.86</v>
      </c>
      <c r="D4" s="91">
        <f t="shared" ref="D4:D9" si="0">+C4/B4-1</f>
        <v>1.440105884077103E-2</v>
      </c>
    </row>
    <row r="5" spans="1:4">
      <c r="A5" s="88">
        <v>42403</v>
      </c>
      <c r="B5" s="90">
        <v>8859.86</v>
      </c>
      <c r="C5" s="90">
        <v>8779.94</v>
      </c>
      <c r="D5" s="91">
        <f t="shared" si="0"/>
        <v>-9.0204585625506262E-3</v>
      </c>
    </row>
    <row r="6" spans="1:4">
      <c r="A6" s="88">
        <v>42404</v>
      </c>
      <c r="B6" s="90">
        <v>8779.94</v>
      </c>
      <c r="C6" s="90">
        <v>8872.83</v>
      </c>
      <c r="D6" s="91">
        <f t="shared" si="0"/>
        <v>1.0579798950790087E-2</v>
      </c>
    </row>
    <row r="7" spans="1:4">
      <c r="A7" s="88">
        <v>42405</v>
      </c>
      <c r="B7" s="90">
        <v>8872.83</v>
      </c>
      <c r="C7" s="90">
        <v>8851.0300000000007</v>
      </c>
      <c r="D7" s="91">
        <f t="shared" si="0"/>
        <v>-2.4569387669998166E-3</v>
      </c>
    </row>
    <row r="8" spans="1:4">
      <c r="A8" s="88">
        <v>42411</v>
      </c>
      <c r="B8" s="90">
        <v>8851.0300000000007</v>
      </c>
      <c r="C8" s="90">
        <v>8851.0300000000007</v>
      </c>
      <c r="D8" s="91">
        <f t="shared" si="0"/>
        <v>0</v>
      </c>
    </row>
    <row r="9" spans="1:4">
      <c r="A9" s="88">
        <v>42412</v>
      </c>
      <c r="B9" s="90">
        <v>8851.0300000000007</v>
      </c>
      <c r="C9" s="90">
        <v>8851.0300000000007</v>
      </c>
      <c r="D9" s="91">
        <f t="shared" si="0"/>
        <v>0</v>
      </c>
    </row>
    <row r="10" spans="1:4">
      <c r="A10" s="88">
        <v>42415</v>
      </c>
      <c r="B10" s="90">
        <v>8851.0300000000007</v>
      </c>
      <c r="C10" s="90">
        <v>8774.5499999999993</v>
      </c>
      <c r="D10" s="91">
        <f>+C10/B10-1</f>
        <v>-8.6408022569126608E-3</v>
      </c>
    </row>
    <row r="11" spans="1:4">
      <c r="A11" s="88">
        <v>42416</v>
      </c>
      <c r="B11" s="90">
        <v>8774.5499999999993</v>
      </c>
      <c r="C11" s="90">
        <v>8993.09</v>
      </c>
      <c r="D11" s="91">
        <f t="shared" ref="D11:D74" si="1">+C11/B11-1</f>
        <v>2.4906120541794197E-2</v>
      </c>
    </row>
    <row r="12" spans="1:4">
      <c r="A12" s="88">
        <v>42417</v>
      </c>
      <c r="B12" s="90">
        <v>8993.09</v>
      </c>
      <c r="C12" s="90">
        <v>9048.34</v>
      </c>
      <c r="D12" s="91">
        <f t="shared" si="1"/>
        <v>6.1436058129074045E-3</v>
      </c>
    </row>
    <row r="13" spans="1:4">
      <c r="A13" s="88">
        <v>42418</v>
      </c>
      <c r="B13" s="90">
        <v>9048.34</v>
      </c>
      <c r="C13" s="90">
        <v>9016.81</v>
      </c>
      <c r="D13" s="91">
        <f t="shared" si="1"/>
        <v>-3.4846170678821675E-3</v>
      </c>
    </row>
    <row r="14" spans="1:4">
      <c r="A14" s="88">
        <v>42419</v>
      </c>
      <c r="B14" s="90">
        <v>9016.81</v>
      </c>
      <c r="C14" s="90">
        <v>8998.68</v>
      </c>
      <c r="D14" s="91">
        <f t="shared" si="1"/>
        <v>-2.0106889243534098E-3</v>
      </c>
    </row>
    <row r="15" spans="1:4">
      <c r="A15" s="88">
        <v>42422</v>
      </c>
      <c r="B15" s="90">
        <v>8998.68</v>
      </c>
      <c r="C15" s="90">
        <v>9194.7099999999991</v>
      </c>
      <c r="D15" s="91">
        <f t="shared" si="1"/>
        <v>2.1784306142678567E-2</v>
      </c>
    </row>
    <row r="16" spans="1:4">
      <c r="A16" s="88">
        <v>42423</v>
      </c>
      <c r="B16" s="90">
        <v>9194.7099999999991</v>
      </c>
      <c r="C16" s="90">
        <v>9096.06</v>
      </c>
      <c r="D16" s="91">
        <f t="shared" si="1"/>
        <v>-1.0728995259230545E-2</v>
      </c>
    </row>
    <row r="17" spans="1:4">
      <c r="A17" s="88">
        <v>42424</v>
      </c>
      <c r="B17" s="90">
        <v>9096.06</v>
      </c>
      <c r="C17" s="90">
        <v>9153.77</v>
      </c>
      <c r="D17" s="91">
        <f t="shared" si="1"/>
        <v>6.3445052033519467E-3</v>
      </c>
    </row>
    <row r="18" spans="1:4">
      <c r="A18" s="88">
        <v>42425</v>
      </c>
      <c r="B18" s="90">
        <v>9153.77</v>
      </c>
      <c r="C18" s="90">
        <v>8731.2000000000007</v>
      </c>
      <c r="D18" s="91">
        <f t="shared" si="1"/>
        <v>-4.6163493292927349E-2</v>
      </c>
    </row>
    <row r="19" spans="1:4">
      <c r="A19" s="88">
        <v>42426</v>
      </c>
      <c r="B19" s="90">
        <v>8731.2000000000007</v>
      </c>
      <c r="C19" s="90">
        <v>8821.18</v>
      </c>
      <c r="D19" s="91">
        <f t="shared" si="1"/>
        <v>1.0305570826461441E-2</v>
      </c>
    </row>
    <row r="20" spans="1:4">
      <c r="A20" s="88">
        <v>42429</v>
      </c>
      <c r="B20" s="90">
        <v>8821.18</v>
      </c>
      <c r="C20" s="90">
        <v>8756.880000000001</v>
      </c>
      <c r="D20" s="91">
        <f t="shared" si="1"/>
        <v>-7.2892742240833197E-3</v>
      </c>
    </row>
    <row r="21" spans="1:4">
      <c r="A21" s="88">
        <v>42430</v>
      </c>
      <c r="B21" s="90">
        <v>8756.880000000001</v>
      </c>
      <c r="C21" s="90">
        <v>8872.43</v>
      </c>
      <c r="D21" s="91">
        <f t="shared" si="1"/>
        <v>1.3195338979179683E-2</v>
      </c>
    </row>
    <row r="22" spans="1:4">
      <c r="A22" s="88">
        <v>42431</v>
      </c>
      <c r="B22" s="90">
        <v>8872.43</v>
      </c>
      <c r="C22" s="90">
        <v>9146.56</v>
      </c>
      <c r="D22" s="91">
        <f t="shared" si="1"/>
        <v>3.0896834350904845E-2</v>
      </c>
    </row>
    <row r="23" spans="1:4">
      <c r="A23" s="88">
        <v>42432</v>
      </c>
      <c r="B23" s="90">
        <v>9146.56</v>
      </c>
      <c r="C23" s="90">
        <v>9170.7800000000007</v>
      </c>
      <c r="D23" s="91">
        <f t="shared" si="1"/>
        <v>2.6479900640241638E-3</v>
      </c>
    </row>
    <row r="24" spans="1:4">
      <c r="A24" s="88">
        <v>42433</v>
      </c>
      <c r="B24" s="90">
        <v>9170.7800000000007</v>
      </c>
      <c r="C24" s="90">
        <v>9434.82</v>
      </c>
      <c r="D24" s="91">
        <f t="shared" si="1"/>
        <v>2.8791444130161103E-2</v>
      </c>
    </row>
    <row r="25" spans="1:4">
      <c r="A25" s="88">
        <v>42436</v>
      </c>
      <c r="B25" s="90">
        <v>9434.82</v>
      </c>
      <c r="C25" s="90">
        <v>9382.3799999999992</v>
      </c>
      <c r="D25" s="91">
        <f t="shared" si="1"/>
        <v>-5.558134654397251E-3</v>
      </c>
    </row>
    <row r="26" spans="1:4">
      <c r="A26" s="88">
        <v>42437</v>
      </c>
      <c r="B26" s="90">
        <v>9382.3799999999992</v>
      </c>
      <c r="C26" s="90">
        <v>9406.7800000000007</v>
      </c>
      <c r="D26" s="91">
        <f t="shared" si="1"/>
        <v>2.6006194590286746E-3</v>
      </c>
    </row>
    <row r="27" spans="1:4">
      <c r="A27" s="88">
        <v>42438</v>
      </c>
      <c r="B27" s="90">
        <v>9406.7800000000007</v>
      </c>
      <c r="C27" s="90">
        <v>9387.7900000000009</v>
      </c>
      <c r="D27" s="91">
        <f t="shared" si="1"/>
        <v>-2.018756684008749E-3</v>
      </c>
    </row>
    <row r="28" spans="1:4">
      <c r="A28" s="88">
        <v>42439</v>
      </c>
      <c r="B28" s="90">
        <v>9387.7900000000009</v>
      </c>
      <c r="C28" s="90">
        <v>9207.25</v>
      </c>
      <c r="D28" s="91">
        <f t="shared" si="1"/>
        <v>-1.9231363292106063E-2</v>
      </c>
    </row>
    <row r="29" spans="1:4">
      <c r="A29" s="88">
        <v>42440</v>
      </c>
      <c r="B29" s="90">
        <v>9207.25</v>
      </c>
      <c r="C29" s="90">
        <v>9236.49</v>
      </c>
      <c r="D29" s="91">
        <f t="shared" si="1"/>
        <v>3.1757582340004031E-3</v>
      </c>
    </row>
    <row r="30" spans="1:4">
      <c r="A30" s="88">
        <v>42443</v>
      </c>
      <c r="B30" s="90">
        <v>9236.49</v>
      </c>
      <c r="C30" s="90">
        <v>9278</v>
      </c>
      <c r="D30" s="91">
        <f t="shared" si="1"/>
        <v>4.494131428713688E-3</v>
      </c>
    </row>
    <row r="31" spans="1:4">
      <c r="A31" s="88">
        <v>42444</v>
      </c>
      <c r="B31" s="90">
        <v>9278</v>
      </c>
      <c r="C31" s="90">
        <v>9348.0300000000007</v>
      </c>
      <c r="D31" s="91">
        <f t="shared" si="1"/>
        <v>7.5479629230439382E-3</v>
      </c>
    </row>
    <row r="32" spans="1:4">
      <c r="A32" s="88">
        <v>42445</v>
      </c>
      <c r="B32" s="90">
        <v>9348.0300000000007</v>
      </c>
      <c r="C32" s="90">
        <v>9492.5400000000009</v>
      </c>
      <c r="D32" s="91">
        <f t="shared" si="1"/>
        <v>1.5458872083208952E-2</v>
      </c>
    </row>
    <row r="33" spans="1:4">
      <c r="A33" s="88">
        <v>42446</v>
      </c>
      <c r="B33" s="90">
        <v>9492.5400000000009</v>
      </c>
      <c r="C33" s="90">
        <v>9483.81</v>
      </c>
      <c r="D33" s="91">
        <f t="shared" si="1"/>
        <v>-9.1966955103706116E-4</v>
      </c>
    </row>
    <row r="34" spans="1:4">
      <c r="A34" s="88">
        <v>42447</v>
      </c>
      <c r="B34" s="90">
        <v>9483.81</v>
      </c>
      <c r="C34" s="90">
        <v>9531.39</v>
      </c>
      <c r="D34" s="91">
        <f t="shared" si="1"/>
        <v>5.0169710274667878E-3</v>
      </c>
    </row>
    <row r="35" spans="1:4">
      <c r="A35" s="88">
        <v>42450</v>
      </c>
      <c r="B35" s="90">
        <v>9531.39</v>
      </c>
      <c r="C35" s="90">
        <v>9743.2999999999993</v>
      </c>
      <c r="D35" s="91">
        <f t="shared" si="1"/>
        <v>2.2232853760049576E-2</v>
      </c>
    </row>
    <row r="36" spans="1:4">
      <c r="A36" s="88">
        <v>42451</v>
      </c>
      <c r="B36" s="90">
        <v>9743.2999999999993</v>
      </c>
      <c r="C36" s="90">
        <v>9667.5400000000009</v>
      </c>
      <c r="D36" s="91">
        <f t="shared" si="1"/>
        <v>-7.7755996428313656E-3</v>
      </c>
    </row>
    <row r="37" spans="1:4">
      <c r="A37" s="88">
        <v>42452</v>
      </c>
      <c r="B37" s="90">
        <v>9667.5400000000009</v>
      </c>
      <c r="C37" s="90">
        <v>9675.7999999999993</v>
      </c>
      <c r="D37" s="91">
        <f t="shared" si="1"/>
        <v>8.5440556749682983E-4</v>
      </c>
    </row>
    <row r="38" spans="1:4">
      <c r="A38" s="88">
        <v>42453</v>
      </c>
      <c r="B38" s="90">
        <v>9675.7999999999993</v>
      </c>
      <c r="C38" s="90">
        <v>9537.5</v>
      </c>
      <c r="D38" s="91">
        <f t="shared" si="1"/>
        <v>-1.4293391760887952E-2</v>
      </c>
    </row>
    <row r="39" spans="1:4">
      <c r="A39" s="88">
        <v>42454</v>
      </c>
      <c r="B39" s="90">
        <v>9537.5</v>
      </c>
      <c r="C39" s="90">
        <v>9581.59</v>
      </c>
      <c r="D39" s="91">
        <f t="shared" si="1"/>
        <v>4.6228047182175214E-3</v>
      </c>
    </row>
    <row r="40" spans="1:4">
      <c r="A40" s="88">
        <v>42457</v>
      </c>
      <c r="B40" s="90">
        <v>9581.59</v>
      </c>
      <c r="C40" s="90">
        <v>9476.58</v>
      </c>
      <c r="D40" s="91">
        <f t="shared" si="1"/>
        <v>-1.0959558904106714E-2</v>
      </c>
    </row>
    <row r="41" spans="1:4">
      <c r="A41" s="88">
        <v>42458</v>
      </c>
      <c r="B41" s="90">
        <v>9476.58</v>
      </c>
      <c r="C41" s="90">
        <v>9416.59</v>
      </c>
      <c r="D41" s="91">
        <f t="shared" si="1"/>
        <v>-6.330342802994271E-3</v>
      </c>
    </row>
    <row r="42" spans="1:4">
      <c r="A42" s="88">
        <v>42459</v>
      </c>
      <c r="B42" s="90">
        <v>9416.59</v>
      </c>
      <c r="C42" s="90">
        <v>9623.85</v>
      </c>
      <c r="D42" s="91">
        <f t="shared" si="1"/>
        <v>2.2010090701623408E-2</v>
      </c>
    </row>
    <row r="43" spans="1:4">
      <c r="A43" s="88">
        <v>42460</v>
      </c>
      <c r="B43" s="90">
        <v>9623.85</v>
      </c>
      <c r="C43" s="90">
        <v>9614.1200000000008</v>
      </c>
      <c r="D43" s="91">
        <f t="shared" si="1"/>
        <v>-1.0110298892854752E-3</v>
      </c>
    </row>
    <row r="44" spans="1:4">
      <c r="A44" s="88">
        <v>42461</v>
      </c>
      <c r="B44" s="90">
        <v>9614.1200000000008</v>
      </c>
      <c r="C44" s="90">
        <v>9658.0400000000009</v>
      </c>
      <c r="D44" s="91">
        <f t="shared" si="1"/>
        <v>4.5682808202935909E-3</v>
      </c>
    </row>
    <row r="45" spans="1:4">
      <c r="A45" s="88">
        <v>42465</v>
      </c>
      <c r="B45" s="90">
        <v>9658.0400000000009</v>
      </c>
      <c r="C45" s="90">
        <v>9706.33</v>
      </c>
      <c r="D45" s="91">
        <f t="shared" si="1"/>
        <v>4.9999792918644648E-3</v>
      </c>
    </row>
    <row r="46" spans="1:4">
      <c r="A46" s="88">
        <v>42466</v>
      </c>
      <c r="B46" s="90">
        <v>9706.33</v>
      </c>
      <c r="C46" s="90">
        <v>9658.7999999999993</v>
      </c>
      <c r="D46" s="91">
        <f t="shared" si="1"/>
        <v>-4.896804456473336E-3</v>
      </c>
    </row>
    <row r="47" spans="1:4">
      <c r="A47" s="88">
        <v>42467</v>
      </c>
      <c r="B47" s="90">
        <v>9658.7999999999993</v>
      </c>
      <c r="C47" s="90">
        <v>9542.4500000000007</v>
      </c>
      <c r="D47" s="91">
        <f t="shared" si="1"/>
        <v>-1.2046009856296669E-2</v>
      </c>
    </row>
    <row r="48" spans="1:4">
      <c r="A48" s="88">
        <v>42468</v>
      </c>
      <c r="B48" s="90">
        <v>9542.4500000000007</v>
      </c>
      <c r="C48" s="90">
        <v>9485.94</v>
      </c>
      <c r="D48" s="91">
        <f t="shared" si="1"/>
        <v>-5.9219592452671721E-3</v>
      </c>
    </row>
    <row r="49" spans="1:4">
      <c r="A49" s="88">
        <v>42471</v>
      </c>
      <c r="B49" s="90">
        <v>9485.94</v>
      </c>
      <c r="C49" s="90">
        <v>9580.4500000000007</v>
      </c>
      <c r="D49" s="91">
        <f t="shared" si="1"/>
        <v>9.9631665391095581E-3</v>
      </c>
    </row>
    <row r="50" spans="1:4">
      <c r="A50" s="88">
        <v>42472</v>
      </c>
      <c r="B50" s="90">
        <v>9580.4500000000007</v>
      </c>
      <c r="C50" s="90">
        <v>9562.34</v>
      </c>
      <c r="D50" s="91">
        <f t="shared" si="1"/>
        <v>-1.8903078665407635E-3</v>
      </c>
    </row>
    <row r="51" spans="1:4">
      <c r="A51" s="88">
        <v>42473</v>
      </c>
      <c r="B51" s="90">
        <v>9562.34</v>
      </c>
      <c r="C51" s="90">
        <v>9673.83</v>
      </c>
      <c r="D51" s="91">
        <f t="shared" si="1"/>
        <v>1.1659280050698939E-2</v>
      </c>
    </row>
    <row r="52" spans="1:4">
      <c r="A52" s="88">
        <v>42474</v>
      </c>
      <c r="B52" s="90">
        <v>9673.83</v>
      </c>
      <c r="C52" s="90">
        <v>9702.49</v>
      </c>
      <c r="D52" s="91">
        <f t="shared" si="1"/>
        <v>2.9626321736064831E-3</v>
      </c>
    </row>
    <row r="53" spans="1:4">
      <c r="A53" s="88">
        <v>42475</v>
      </c>
      <c r="B53" s="90">
        <v>9702.49</v>
      </c>
      <c r="C53" s="90">
        <v>9722.73</v>
      </c>
      <c r="D53" s="91">
        <f t="shared" si="1"/>
        <v>2.0860624437644137E-3</v>
      </c>
    </row>
    <row r="54" spans="1:4">
      <c r="A54" s="88">
        <v>42478</v>
      </c>
      <c r="B54" s="90">
        <v>9722.73</v>
      </c>
      <c r="C54" s="90">
        <v>9637.56</v>
      </c>
      <c r="D54" s="91">
        <f t="shared" si="1"/>
        <v>-8.7598853408455968E-3</v>
      </c>
    </row>
    <row r="55" spans="1:4">
      <c r="A55" s="88">
        <v>42479</v>
      </c>
      <c r="B55" s="90">
        <v>9637.56</v>
      </c>
      <c r="C55" s="90">
        <v>9657.35</v>
      </c>
      <c r="D55" s="91">
        <f t="shared" si="1"/>
        <v>2.0534243107177552E-3</v>
      </c>
    </row>
    <row r="56" spans="1:4">
      <c r="A56" s="88">
        <v>42480</v>
      </c>
      <c r="B56" s="90">
        <v>9657.35</v>
      </c>
      <c r="C56" s="90">
        <v>9607.3599999999988</v>
      </c>
      <c r="D56" s="91">
        <f t="shared" si="1"/>
        <v>-5.1763682583733095E-3</v>
      </c>
    </row>
    <row r="57" spans="1:4">
      <c r="A57" s="88">
        <v>42481</v>
      </c>
      <c r="B57" s="90">
        <v>9607.3599999999988</v>
      </c>
      <c r="C57" s="90">
        <v>9598.1299999999992</v>
      </c>
      <c r="D57" s="91">
        <f t="shared" si="1"/>
        <v>-9.6072177996864294E-4</v>
      </c>
    </row>
    <row r="58" spans="1:4">
      <c r="A58" s="88">
        <v>42482</v>
      </c>
      <c r="B58" s="90">
        <v>9598.1299999999992</v>
      </c>
      <c r="C58" s="90">
        <v>9652.27</v>
      </c>
      <c r="D58" s="91">
        <f t="shared" si="1"/>
        <v>5.6406820911991673E-3</v>
      </c>
    </row>
    <row r="59" spans="1:4">
      <c r="A59" s="88">
        <v>42485</v>
      </c>
      <c r="B59" s="90">
        <v>9652.27</v>
      </c>
      <c r="C59" s="90">
        <v>9617.1200000000008</v>
      </c>
      <c r="D59" s="91">
        <f t="shared" si="1"/>
        <v>-3.6416304143999101E-3</v>
      </c>
    </row>
    <row r="60" spans="1:4">
      <c r="A60" s="88">
        <v>42486</v>
      </c>
      <c r="B60" s="90">
        <v>9617.1200000000008</v>
      </c>
      <c r="C60" s="90">
        <v>9647.94</v>
      </c>
      <c r="D60" s="91">
        <f t="shared" si="1"/>
        <v>3.2047016154523877E-3</v>
      </c>
    </row>
    <row r="61" spans="1:4">
      <c r="A61" s="88">
        <v>42487</v>
      </c>
      <c r="B61" s="90">
        <v>9647.94</v>
      </c>
      <c r="C61" s="90">
        <v>9607.68</v>
      </c>
      <c r="D61" s="91">
        <f t="shared" si="1"/>
        <v>-4.1729115230816349E-3</v>
      </c>
    </row>
    <row r="62" spans="1:4">
      <c r="A62" s="88">
        <v>42488</v>
      </c>
      <c r="B62" s="90">
        <v>9607.68</v>
      </c>
      <c r="C62" s="90">
        <v>9594.77</v>
      </c>
      <c r="D62" s="91">
        <f t="shared" si="1"/>
        <v>-1.3437166933120137E-3</v>
      </c>
    </row>
    <row r="63" spans="1:4">
      <c r="A63" s="88">
        <v>42489</v>
      </c>
      <c r="B63" s="90">
        <v>9594.77</v>
      </c>
      <c r="C63" s="90">
        <v>9569.56</v>
      </c>
      <c r="D63" s="91">
        <f t="shared" si="1"/>
        <v>-2.6274730921117539E-3</v>
      </c>
    </row>
    <row r="64" spans="1:4">
      <c r="A64" s="88">
        <v>42493</v>
      </c>
      <c r="B64" s="90">
        <v>9569.56</v>
      </c>
      <c r="C64" s="90">
        <v>9661.6</v>
      </c>
      <c r="D64" s="91">
        <f t="shared" si="1"/>
        <v>9.6179970656959934E-3</v>
      </c>
    </row>
    <row r="65" spans="1:4">
      <c r="A65" s="88">
        <v>42494</v>
      </c>
      <c r="B65" s="90">
        <v>9661.6</v>
      </c>
      <c r="C65" s="90">
        <v>9638.5</v>
      </c>
      <c r="D65" s="91">
        <f t="shared" si="1"/>
        <v>-2.3909083381634666E-3</v>
      </c>
    </row>
    <row r="66" spans="1:4">
      <c r="A66" s="88">
        <v>42495</v>
      </c>
      <c r="B66" s="90">
        <v>9638.5</v>
      </c>
      <c r="C66" s="90">
        <v>9635.4599999999991</v>
      </c>
      <c r="D66" s="91">
        <f t="shared" si="1"/>
        <v>-3.1540177413502679E-4</v>
      </c>
    </row>
    <row r="67" spans="1:4">
      <c r="A67" s="88">
        <v>42496</v>
      </c>
      <c r="B67" s="90">
        <v>9635.4599999999991</v>
      </c>
      <c r="C67" s="90">
        <v>9448.7900000000009</v>
      </c>
      <c r="D67" s="91">
        <f t="shared" si="1"/>
        <v>-1.9373231791735779E-2</v>
      </c>
    </row>
    <row r="68" spans="1:4">
      <c r="A68" s="88">
        <v>42499</v>
      </c>
      <c r="B68" s="90">
        <v>9448.7900000000009</v>
      </c>
      <c r="C68" s="90">
        <v>9319.7199999999993</v>
      </c>
      <c r="D68" s="91">
        <f t="shared" si="1"/>
        <v>-1.3659950110014196E-2</v>
      </c>
    </row>
    <row r="69" spans="1:4">
      <c r="A69" s="88">
        <v>42500</v>
      </c>
      <c r="B69" s="90">
        <v>9319.7199999999993</v>
      </c>
      <c r="C69" s="90">
        <v>9314.77</v>
      </c>
      <c r="D69" s="91">
        <f t="shared" si="1"/>
        <v>-5.3113183657871321E-4</v>
      </c>
    </row>
    <row r="70" spans="1:4">
      <c r="A70" s="88">
        <v>42501</v>
      </c>
      <c r="B70" s="90">
        <v>9314.77</v>
      </c>
      <c r="C70" s="90">
        <v>9347.9500000000007</v>
      </c>
      <c r="D70" s="91">
        <f t="shared" si="1"/>
        <v>3.5620847320976257E-3</v>
      </c>
    </row>
    <row r="71" spans="1:4">
      <c r="A71" s="88">
        <v>42502</v>
      </c>
      <c r="B71" s="90">
        <v>9347.9500000000007</v>
      </c>
      <c r="C71" s="90">
        <v>9380.19</v>
      </c>
      <c r="D71" s="91">
        <f t="shared" si="1"/>
        <v>3.4488845147866432E-3</v>
      </c>
    </row>
    <row r="72" spans="1:4">
      <c r="A72" s="88">
        <v>42503</v>
      </c>
      <c r="B72" s="90">
        <v>9380.19</v>
      </c>
      <c r="C72" s="90">
        <v>9348.82</v>
      </c>
      <c r="D72" s="91">
        <f t="shared" si="1"/>
        <v>-3.3442819388520562E-3</v>
      </c>
    </row>
    <row r="73" spans="1:4">
      <c r="A73" s="88">
        <v>42506</v>
      </c>
      <c r="B73" s="90">
        <v>9348.82</v>
      </c>
      <c r="C73" s="90">
        <v>9370.86</v>
      </c>
      <c r="D73" s="91">
        <f t="shared" si="1"/>
        <v>2.357516777518498E-3</v>
      </c>
    </row>
    <row r="74" spans="1:4">
      <c r="A74" s="88">
        <v>42507</v>
      </c>
      <c r="B74" s="90">
        <v>9370.86</v>
      </c>
      <c r="C74" s="90">
        <v>9345.32</v>
      </c>
      <c r="D74" s="91">
        <f t="shared" si="1"/>
        <v>-2.7254702343222359E-3</v>
      </c>
    </row>
    <row r="75" spans="1:4">
      <c r="A75" s="88">
        <v>42508</v>
      </c>
      <c r="B75" s="90">
        <v>9345.32</v>
      </c>
      <c r="C75" s="90">
        <v>9367.35</v>
      </c>
      <c r="D75" s="91">
        <f t="shared" ref="D75:D117" si="2">+C75/B75-1</f>
        <v>2.3573296580534642E-3</v>
      </c>
    </row>
    <row r="76" spans="1:4">
      <c r="A76" s="88">
        <v>42509</v>
      </c>
      <c r="B76" s="90">
        <v>9367.35</v>
      </c>
      <c r="C76" s="90">
        <v>9339.91</v>
      </c>
      <c r="D76" s="91">
        <f t="shared" si="2"/>
        <v>-2.9293236614411633E-3</v>
      </c>
    </row>
    <row r="77" spans="1:4">
      <c r="A77" s="88">
        <v>42510</v>
      </c>
      <c r="B77" s="90">
        <v>9339.91</v>
      </c>
      <c r="C77" s="90">
        <v>9374.01</v>
      </c>
      <c r="D77" s="91">
        <f t="shared" si="2"/>
        <v>3.6509987783608366E-3</v>
      </c>
    </row>
    <row r="78" spans="1:4">
      <c r="A78" s="88">
        <v>42513</v>
      </c>
      <c r="B78" s="90">
        <v>9374.01</v>
      </c>
      <c r="C78" s="90">
        <v>9368.7199999999993</v>
      </c>
      <c r="D78" s="91">
        <f t="shared" si="2"/>
        <v>-5.6432625951974291E-4</v>
      </c>
    </row>
    <row r="79" spans="1:4">
      <c r="A79" s="88">
        <v>42514</v>
      </c>
      <c r="B79" s="90">
        <v>9368.7199999999993</v>
      </c>
      <c r="C79" s="90">
        <v>9308.98</v>
      </c>
      <c r="D79" s="91">
        <f t="shared" si="2"/>
        <v>-6.3765380969865726E-3</v>
      </c>
    </row>
    <row r="80" spans="1:4">
      <c r="A80" s="88">
        <v>42515</v>
      </c>
      <c r="B80" s="90">
        <v>9308.98</v>
      </c>
      <c r="C80" s="90">
        <v>9337.34</v>
      </c>
      <c r="D80" s="91">
        <f t="shared" si="2"/>
        <v>3.0465206714378468E-3</v>
      </c>
    </row>
    <row r="81" spans="1:4">
      <c r="A81" s="88">
        <v>42516</v>
      </c>
      <c r="B81" s="90">
        <v>9337.34</v>
      </c>
      <c r="C81" s="90">
        <v>9353.94</v>
      </c>
      <c r="D81" s="91">
        <f t="shared" si="2"/>
        <v>1.7778082408910212E-3</v>
      </c>
    </row>
    <row r="82" spans="1:4">
      <c r="A82" s="88">
        <v>42517</v>
      </c>
      <c r="B82" s="90">
        <v>9353.94</v>
      </c>
      <c r="C82" s="90">
        <v>9348.5300000000007</v>
      </c>
      <c r="D82" s="91">
        <f t="shared" si="2"/>
        <v>-5.7836590784199338E-4</v>
      </c>
    </row>
    <row r="83" spans="1:4">
      <c r="A83" s="88">
        <v>42520</v>
      </c>
      <c r="B83" s="90">
        <v>9348.5300000000007</v>
      </c>
      <c r="C83" s="90">
        <v>9425.2999999999993</v>
      </c>
      <c r="D83" s="91">
        <f t="shared" si="2"/>
        <v>8.2119862694989276E-3</v>
      </c>
    </row>
    <row r="84" spans="1:4">
      <c r="A84" s="88">
        <v>42521</v>
      </c>
      <c r="B84" s="90">
        <v>9425.2999999999993</v>
      </c>
      <c r="C84" s="90">
        <v>9670.9500000000007</v>
      </c>
      <c r="D84" s="91">
        <f t="shared" si="2"/>
        <v>2.6062830891324662E-2</v>
      </c>
    </row>
    <row r="85" spans="1:4">
      <c r="A85" s="88">
        <v>42522</v>
      </c>
      <c r="B85" s="90">
        <v>9670.9500000000007</v>
      </c>
      <c r="C85" s="90">
        <v>9610.5300000000007</v>
      </c>
      <c r="D85" s="91">
        <f t="shared" si="2"/>
        <v>-6.2475765048934928E-3</v>
      </c>
    </row>
    <row r="86" spans="1:4">
      <c r="A86" s="88">
        <v>42523</v>
      </c>
      <c r="B86" s="90">
        <v>9610.5300000000007</v>
      </c>
      <c r="C86" s="90">
        <v>9596.9699999999993</v>
      </c>
      <c r="D86" s="91">
        <f t="shared" si="2"/>
        <v>-1.4109523616284703E-3</v>
      </c>
    </row>
    <row r="87" spans="1:4">
      <c r="A87" s="88">
        <v>42524</v>
      </c>
      <c r="B87" s="90">
        <v>9596.9699999999993</v>
      </c>
      <c r="C87" s="90">
        <v>9655.5</v>
      </c>
      <c r="D87" s="91">
        <f t="shared" si="2"/>
        <v>6.0987999337291932E-3</v>
      </c>
    </row>
    <row r="88" spans="1:4">
      <c r="A88" s="88">
        <v>42527</v>
      </c>
      <c r="B88" s="90">
        <v>9655.5</v>
      </c>
      <c r="C88" s="90">
        <v>9594.7000000000007</v>
      </c>
      <c r="D88" s="91">
        <f t="shared" si="2"/>
        <v>-6.2969292113302933E-3</v>
      </c>
    </row>
    <row r="89" spans="1:4">
      <c r="A89" s="88">
        <v>42528</v>
      </c>
      <c r="B89" s="90">
        <v>9594.7000000000007</v>
      </c>
      <c r="C89" s="90">
        <v>9599.31</v>
      </c>
      <c r="D89" s="91">
        <f t="shared" si="2"/>
        <v>4.8047359479697072E-4</v>
      </c>
    </row>
    <row r="90" spans="1:4">
      <c r="A90" s="88">
        <v>42529</v>
      </c>
      <c r="B90" s="90">
        <v>9599.31</v>
      </c>
      <c r="C90" s="90">
        <v>9573.9699999999993</v>
      </c>
      <c r="D90" s="91">
        <f t="shared" si="2"/>
        <v>-2.6397730670225661E-3</v>
      </c>
    </row>
    <row r="91" spans="1:4">
      <c r="A91" s="88">
        <v>42530</v>
      </c>
      <c r="B91" s="90">
        <v>9573.9699999999993</v>
      </c>
      <c r="C91" s="90">
        <v>9573.9699999999993</v>
      </c>
      <c r="D91" s="91">
        <f t="shared" si="2"/>
        <v>0</v>
      </c>
    </row>
    <row r="92" spans="1:4">
      <c r="A92" s="88">
        <v>42531</v>
      </c>
      <c r="B92" s="90">
        <v>9573.9699999999993</v>
      </c>
      <c r="C92" s="90">
        <v>9573.9699999999993</v>
      </c>
      <c r="D92" s="91">
        <f t="shared" si="2"/>
        <v>0</v>
      </c>
    </row>
    <row r="93" spans="1:4">
      <c r="A93" s="88">
        <v>42534</v>
      </c>
      <c r="B93" s="90">
        <v>9573.9699999999993</v>
      </c>
      <c r="C93" s="90">
        <v>9388.24</v>
      </c>
      <c r="D93" s="91">
        <f t="shared" si="2"/>
        <v>-1.9399475870511385E-2</v>
      </c>
    </row>
    <row r="94" spans="1:4">
      <c r="A94" s="88">
        <v>42535</v>
      </c>
      <c r="B94" s="90">
        <v>9388.24</v>
      </c>
      <c r="C94" s="90">
        <v>9438.67</v>
      </c>
      <c r="D94" s="91">
        <f t="shared" si="2"/>
        <v>5.3716138488151266E-3</v>
      </c>
    </row>
    <row r="95" spans="1:4">
      <c r="A95" s="88">
        <v>42536</v>
      </c>
      <c r="B95" s="90">
        <v>9438.67</v>
      </c>
      <c r="C95" s="90">
        <v>9478.2099999999991</v>
      </c>
      <c r="D95" s="91">
        <f t="shared" si="2"/>
        <v>4.1891495306012327E-3</v>
      </c>
    </row>
    <row r="96" spans="1:4">
      <c r="A96" s="88">
        <v>42537</v>
      </c>
      <c r="B96" s="90">
        <v>9478.2099999999991</v>
      </c>
      <c r="C96" s="90">
        <v>9427.49</v>
      </c>
      <c r="D96" s="91">
        <f t="shared" si="2"/>
        <v>-5.351221380408222E-3</v>
      </c>
    </row>
    <row r="97" spans="1:4">
      <c r="A97" s="88">
        <v>42538</v>
      </c>
      <c r="B97" s="90">
        <v>9427.49</v>
      </c>
      <c r="C97" s="90">
        <v>9234.24</v>
      </c>
      <c r="D97" s="91">
        <f t="shared" si="2"/>
        <v>-2.0498563244299439E-2</v>
      </c>
    </row>
    <row r="98" spans="1:4">
      <c r="A98" s="88">
        <v>42541</v>
      </c>
      <c r="B98" s="90">
        <v>9234.24</v>
      </c>
      <c r="C98" s="90">
        <v>9249.57</v>
      </c>
      <c r="D98" s="91">
        <f t="shared" si="2"/>
        <v>1.6601257927020274E-3</v>
      </c>
    </row>
    <row r="99" spans="1:4">
      <c r="A99" s="88">
        <v>42542</v>
      </c>
      <c r="B99" s="90">
        <v>9249.57</v>
      </c>
      <c r="C99" s="90">
        <v>9248.7099999999991</v>
      </c>
      <c r="D99" s="91">
        <f t="shared" si="2"/>
        <v>-9.2977295160778795E-5</v>
      </c>
    </row>
    <row r="100" spans="1:4">
      <c r="A100" s="88">
        <v>42543</v>
      </c>
      <c r="B100" s="90">
        <v>9248.7099999999991</v>
      </c>
      <c r="C100" s="90">
        <v>9302.17</v>
      </c>
      <c r="D100" s="91">
        <f t="shared" si="2"/>
        <v>5.7802655721717056E-3</v>
      </c>
    </row>
    <row r="101" spans="1:4">
      <c r="A101" s="88">
        <v>42544</v>
      </c>
      <c r="B101" s="90">
        <v>9302.17</v>
      </c>
      <c r="C101" s="90">
        <v>9253.2800000000007</v>
      </c>
      <c r="D101" s="91">
        <f t="shared" si="2"/>
        <v>-5.2557629026345198E-3</v>
      </c>
    </row>
    <row r="102" spans="1:4">
      <c r="A102" s="88">
        <v>42545</v>
      </c>
      <c r="B102" s="90">
        <v>9253.2800000000007</v>
      </c>
      <c r="C102" s="90">
        <v>9127.61</v>
      </c>
      <c r="D102" s="91">
        <f t="shared" si="2"/>
        <v>-1.3581130150606024E-2</v>
      </c>
    </row>
    <row r="103" spans="1:4">
      <c r="A103" s="88">
        <v>42548</v>
      </c>
      <c r="B103" s="90">
        <v>9127.61</v>
      </c>
      <c r="C103" s="90">
        <v>9210.57</v>
      </c>
      <c r="D103" s="91">
        <f t="shared" si="2"/>
        <v>9.0889071728523785E-3</v>
      </c>
    </row>
    <row r="104" spans="1:4">
      <c r="A104" s="88">
        <v>42549</v>
      </c>
      <c r="B104" s="90">
        <v>9210.57</v>
      </c>
      <c r="C104" s="90">
        <v>9235.74</v>
      </c>
      <c r="D104" s="91">
        <f t="shared" si="2"/>
        <v>2.7327298961954405E-3</v>
      </c>
    </row>
    <row r="105" spans="1:4">
      <c r="A105" s="88">
        <v>42550</v>
      </c>
      <c r="B105" s="90">
        <v>9235.74</v>
      </c>
      <c r="C105" s="90">
        <v>9324.02</v>
      </c>
      <c r="D105" s="91">
        <f t="shared" si="2"/>
        <v>9.5585194039677912E-3</v>
      </c>
    </row>
    <row r="106" spans="1:4">
      <c r="A106" s="88">
        <v>42551</v>
      </c>
      <c r="B106" s="90">
        <v>9324.02</v>
      </c>
      <c r="C106" s="90">
        <v>9316.31</v>
      </c>
      <c r="D106" s="91">
        <f t="shared" si="2"/>
        <v>-8.2689655320355993E-4</v>
      </c>
    </row>
    <row r="107" spans="1:4">
      <c r="A107" s="88">
        <v>42552</v>
      </c>
      <c r="B107" s="90">
        <v>9316.31</v>
      </c>
      <c r="C107" s="90">
        <v>9343.52</v>
      </c>
      <c r="D107" s="91">
        <f t="shared" si="2"/>
        <v>2.9206842623314966E-3</v>
      </c>
    </row>
    <row r="108" spans="1:4">
      <c r="A108" s="88">
        <v>42555</v>
      </c>
      <c r="B108" s="90">
        <v>9343.52</v>
      </c>
      <c r="C108" s="90">
        <v>9485.7999999999993</v>
      </c>
      <c r="D108" s="91">
        <f t="shared" si="2"/>
        <v>1.5227665804750101E-2</v>
      </c>
    </row>
    <row r="109" spans="1:4">
      <c r="A109" s="88">
        <v>42556</v>
      </c>
      <c r="B109" s="90">
        <f>+C109-6.74</f>
        <v>9485.8000000000011</v>
      </c>
      <c r="C109" s="90">
        <v>9492.5400000000009</v>
      </c>
      <c r="D109" s="91">
        <f t="shared" si="2"/>
        <v>7.1053574817092624E-4</v>
      </c>
    </row>
    <row r="110" spans="1:4">
      <c r="A110" s="88">
        <v>42557</v>
      </c>
      <c r="B110" s="90">
        <v>9492.5400000000009</v>
      </c>
      <c r="C110" s="90">
        <v>9494.2199999999993</v>
      </c>
      <c r="D110" s="91">
        <f t="shared" si="2"/>
        <v>1.769810819862716E-4</v>
      </c>
    </row>
    <row r="111" spans="1:4">
      <c r="A111" s="88">
        <v>42558</v>
      </c>
      <c r="B111" s="90">
        <v>9494.2199999999993</v>
      </c>
      <c r="C111" s="90">
        <v>9475.83</v>
      </c>
      <c r="D111" s="91">
        <f t="shared" si="2"/>
        <v>-1.9369679657728067E-3</v>
      </c>
    </row>
    <row r="112" spans="1:4">
      <c r="A112" s="88">
        <v>42559</v>
      </c>
      <c r="B112" s="90">
        <v>9475.83</v>
      </c>
      <c r="C112" s="90">
        <v>9400.07</v>
      </c>
      <c r="D112" s="91">
        <f t="shared" si="2"/>
        <v>-7.9950780037211233E-3</v>
      </c>
    </row>
    <row r="113" spans="1:4">
      <c r="A113" s="88">
        <v>42562</v>
      </c>
      <c r="B113" s="90">
        <v>9400.07</v>
      </c>
      <c r="C113" s="90">
        <v>9431.5</v>
      </c>
      <c r="D113" s="91">
        <f t="shared" si="2"/>
        <v>3.3435921221862674E-3</v>
      </c>
    </row>
    <row r="114" spans="1:4">
      <c r="A114" s="88">
        <v>42563</v>
      </c>
      <c r="B114" s="90">
        <v>9431.5</v>
      </c>
      <c r="C114" s="90">
        <v>9609.6200000000008</v>
      </c>
      <c r="D114" s="91">
        <f t="shared" si="2"/>
        <v>1.8885649154429363E-2</v>
      </c>
    </row>
    <row r="115" spans="1:4">
      <c r="A115" s="88">
        <v>42564</v>
      </c>
      <c r="B115" s="90">
        <v>9609.6200000000008</v>
      </c>
      <c r="C115" s="90">
        <v>9592.65</v>
      </c>
      <c r="D115" s="91">
        <f t="shared" si="2"/>
        <v>-1.7659387155788409E-3</v>
      </c>
    </row>
    <row r="116" spans="1:4">
      <c r="A116" s="88">
        <v>42565</v>
      </c>
      <c r="B116" s="90">
        <v>9592.65</v>
      </c>
      <c r="C116" s="90">
        <v>9572.7000000000007</v>
      </c>
      <c r="D116" s="91">
        <f t="shared" si="2"/>
        <v>-2.0797172835450572E-3</v>
      </c>
    </row>
    <row r="117" spans="1:4">
      <c r="A117" s="88">
        <v>42566</v>
      </c>
      <c r="B117" s="90">
        <v>9572.7000000000007</v>
      </c>
      <c r="C117" s="90">
        <v>9594.5400000000009</v>
      </c>
      <c r="D117" s="91">
        <f t="shared" si="2"/>
        <v>2.2814879814472278E-3</v>
      </c>
    </row>
    <row r="118" spans="1:4">
      <c r="A118" s="88">
        <v>42569</v>
      </c>
      <c r="B118" s="90">
        <v>9594.5400000000009</v>
      </c>
      <c r="C118" s="90">
        <v>9591.9699999999993</v>
      </c>
      <c r="D118" s="91">
        <f>+C118/B118-1</f>
        <v>-2.6786067909467803E-4</v>
      </c>
    </row>
    <row r="119" spans="1:4">
      <c r="A119" s="88">
        <v>42570</v>
      </c>
      <c r="B119" s="90">
        <v>9591.9699999999993</v>
      </c>
      <c r="C119" s="90">
        <v>9526.56</v>
      </c>
      <c r="D119" s="91">
        <f t="shared" ref="D119:D182" si="3">+C119/B119-1</f>
        <v>-6.8192456815440172E-3</v>
      </c>
    </row>
    <row r="120" spans="1:4">
      <c r="A120" s="88">
        <v>42571</v>
      </c>
      <c r="B120" s="90">
        <v>9526.56</v>
      </c>
      <c r="C120" s="90">
        <v>9485.83</v>
      </c>
      <c r="D120" s="91">
        <f t="shared" si="3"/>
        <v>-4.2754152600728013E-3</v>
      </c>
    </row>
    <row r="121" spans="1:4">
      <c r="A121" s="88">
        <v>42572</v>
      </c>
      <c r="B121" s="90">
        <v>9485.83</v>
      </c>
      <c r="C121" s="90">
        <v>9542.0400000000009</v>
      </c>
      <c r="D121" s="91">
        <f t="shared" si="3"/>
        <v>5.9256807258827315E-3</v>
      </c>
    </row>
    <row r="122" spans="1:4">
      <c r="A122" s="88">
        <v>42573</v>
      </c>
      <c r="B122" s="90">
        <v>9542.0400000000009</v>
      </c>
      <c r="C122" s="90">
        <v>9450.34</v>
      </c>
      <c r="D122" s="91">
        <f t="shared" si="3"/>
        <v>-9.6101043382756934E-3</v>
      </c>
    </row>
    <row r="123" spans="1:4">
      <c r="A123" s="88">
        <v>42576</v>
      </c>
      <c r="B123" s="90">
        <v>9450.34</v>
      </c>
      <c r="C123" s="90">
        <v>9447.09</v>
      </c>
      <c r="D123" s="91">
        <f t="shared" si="3"/>
        <v>-3.4390297068676023E-4</v>
      </c>
    </row>
    <row r="124" spans="1:4">
      <c r="A124" s="88">
        <v>42577</v>
      </c>
      <c r="B124" s="90">
        <v>9447.09</v>
      </c>
      <c r="C124" s="90">
        <v>9542.2099999999991</v>
      </c>
      <c r="D124" s="91">
        <f t="shared" si="3"/>
        <v>1.006870898869372E-2</v>
      </c>
    </row>
    <row r="125" spans="1:4">
      <c r="A125" s="88">
        <v>42578</v>
      </c>
      <c r="B125" s="90">
        <v>9542.2099999999991</v>
      </c>
      <c r="C125" s="90">
        <v>9516.33</v>
      </c>
      <c r="D125" s="91">
        <f t="shared" si="3"/>
        <v>-2.7121599713273437E-3</v>
      </c>
    </row>
    <row r="126" spans="1:4">
      <c r="A126" s="88">
        <v>42579</v>
      </c>
      <c r="B126" s="90">
        <v>9516.33</v>
      </c>
      <c r="C126" s="90">
        <v>9470.5499999999993</v>
      </c>
      <c r="D126" s="91">
        <f t="shared" si="3"/>
        <v>-4.8106780660192028E-3</v>
      </c>
    </row>
    <row r="127" spans="1:4">
      <c r="A127" s="88">
        <v>42580</v>
      </c>
      <c r="B127" s="90">
        <v>9470.5499999999993</v>
      </c>
      <c r="C127" s="90">
        <v>9457.0300000000007</v>
      </c>
      <c r="D127" s="91">
        <f t="shared" si="3"/>
        <v>-1.4275834032868584E-3</v>
      </c>
    </row>
    <row r="128" spans="1:4">
      <c r="A128" s="88">
        <v>42583</v>
      </c>
      <c r="B128" s="90">
        <v>9457.0300000000007</v>
      </c>
      <c r="C128" s="90">
        <v>9437.4699999999993</v>
      </c>
      <c r="D128" s="91">
        <f t="shared" si="3"/>
        <v>-2.0683026277807937E-3</v>
      </c>
    </row>
    <row r="129" spans="1:4">
      <c r="A129" s="88">
        <v>42584</v>
      </c>
      <c r="B129" s="90">
        <v>9437.4699999999993</v>
      </c>
      <c r="C129" s="90">
        <v>9436.41</v>
      </c>
      <c r="D129" s="91">
        <f t="shared" si="3"/>
        <v>-1.1231823783275363E-4</v>
      </c>
    </row>
    <row r="130" spans="1:4">
      <c r="A130" s="88">
        <v>42585</v>
      </c>
      <c r="B130" s="90">
        <v>9436.41</v>
      </c>
      <c r="C130" s="90">
        <v>9424.85</v>
      </c>
      <c r="D130" s="91">
        <f t="shared" si="3"/>
        <v>-1.2250421505635156E-3</v>
      </c>
    </row>
    <row r="131" spans="1:4">
      <c r="A131" s="88">
        <v>42586</v>
      </c>
      <c r="B131" s="90">
        <v>9424.85</v>
      </c>
      <c r="C131" s="90">
        <v>9408.6299999999992</v>
      </c>
      <c r="D131" s="91">
        <f t="shared" si="3"/>
        <v>-1.7209822968006216E-3</v>
      </c>
    </row>
    <row r="132" spans="1:4">
      <c r="A132" s="88">
        <v>42587</v>
      </c>
      <c r="B132" s="90">
        <v>9408.6299999999992</v>
      </c>
      <c r="C132" s="90">
        <v>9434.57</v>
      </c>
      <c r="D132" s="91">
        <f t="shared" si="3"/>
        <v>2.7570432677233025E-3</v>
      </c>
    </row>
    <row r="133" spans="1:4">
      <c r="A133" s="88">
        <v>42590</v>
      </c>
      <c r="B133" s="90">
        <f>C133-39.6</f>
        <v>9434.57</v>
      </c>
      <c r="C133" s="90">
        <v>9474.17</v>
      </c>
      <c r="D133" s="91">
        <f t="shared" si="3"/>
        <v>4.1973296080266564E-3</v>
      </c>
    </row>
    <row r="134" spans="1:4">
      <c r="A134" s="88">
        <v>42591</v>
      </c>
      <c r="B134" s="90">
        <v>9474.17</v>
      </c>
      <c r="C134" s="90">
        <v>9539.48</v>
      </c>
      <c r="D134" s="91">
        <f t="shared" si="3"/>
        <v>6.8934798510054129E-3</v>
      </c>
    </row>
    <row r="135" spans="1:4">
      <c r="A135" s="88">
        <v>42592</v>
      </c>
      <c r="B135" s="90">
        <v>9539.48</v>
      </c>
      <c r="C135" s="90">
        <v>9520.1200000000008</v>
      </c>
      <c r="D135" s="91">
        <f t="shared" si="3"/>
        <v>-2.0294607253223962E-3</v>
      </c>
    </row>
    <row r="136" spans="1:4">
      <c r="A136" s="88">
        <v>42593</v>
      </c>
      <c r="B136" s="90">
        <v>9520.1200000000008</v>
      </c>
      <c r="C136" s="90">
        <v>9571.07</v>
      </c>
      <c r="D136" s="91">
        <f t="shared" si="3"/>
        <v>5.3518232963449819E-3</v>
      </c>
    </row>
    <row r="137" spans="1:4">
      <c r="A137" s="88">
        <v>42594</v>
      </c>
      <c r="B137" s="90">
        <v>9571.07</v>
      </c>
      <c r="C137" s="90">
        <v>9763.9699999999993</v>
      </c>
      <c r="D137" s="91">
        <f t="shared" si="3"/>
        <v>2.01544863844898E-2</v>
      </c>
    </row>
    <row r="138" spans="1:4">
      <c r="A138" s="88">
        <v>42597</v>
      </c>
      <c r="B138" s="90">
        <v>9763.9699999999993</v>
      </c>
      <c r="C138" s="90">
        <v>10027.959999999999</v>
      </c>
      <c r="D138" s="91">
        <f t="shared" si="3"/>
        <v>2.7037158041247622E-2</v>
      </c>
    </row>
    <row r="139" spans="1:4">
      <c r="A139" s="88">
        <v>42598</v>
      </c>
      <c r="B139" s="90">
        <v>10027.959999999999</v>
      </c>
      <c r="C139" s="90">
        <v>9892.85</v>
      </c>
      <c r="D139" s="91">
        <f t="shared" si="3"/>
        <v>-1.3473328573308851E-2</v>
      </c>
    </row>
    <row r="140" spans="1:4">
      <c r="A140" s="88">
        <v>42599</v>
      </c>
      <c r="B140" s="90">
        <v>9892.85</v>
      </c>
      <c r="C140" s="90">
        <v>9891.17</v>
      </c>
      <c r="D140" s="91">
        <f t="shared" si="3"/>
        <v>-1.6981961719830796E-4</v>
      </c>
    </row>
    <row r="141" spans="1:4">
      <c r="A141" s="88">
        <v>42600</v>
      </c>
      <c r="B141" s="90">
        <v>9891.17</v>
      </c>
      <c r="C141" s="90">
        <v>9842.2199999999993</v>
      </c>
      <c r="D141" s="91">
        <f t="shared" si="3"/>
        <v>-4.9488584262530333E-3</v>
      </c>
    </row>
    <row r="142" spans="1:4">
      <c r="A142" s="88">
        <v>42601</v>
      </c>
      <c r="B142" s="90">
        <v>9842.2199999999993</v>
      </c>
      <c r="C142" s="90">
        <v>9863.8700000000008</v>
      </c>
      <c r="D142" s="91">
        <f t="shared" si="3"/>
        <v>2.1997069766781507E-3</v>
      </c>
    </row>
    <row r="143" spans="1:4">
      <c r="A143" s="88">
        <v>42604</v>
      </c>
      <c r="B143" s="90">
        <v>9863.8700000000008</v>
      </c>
      <c r="C143" s="90">
        <v>9814.4699999999993</v>
      </c>
      <c r="D143" s="91">
        <f t="shared" si="3"/>
        <v>-5.0081763040268346E-3</v>
      </c>
    </row>
    <row r="144" spans="1:4">
      <c r="A144" s="88">
        <v>42605</v>
      </c>
      <c r="B144" s="90">
        <v>9814.4699999999993</v>
      </c>
      <c r="C144" s="90">
        <v>9844.26</v>
      </c>
      <c r="D144" s="91">
        <f t="shared" si="3"/>
        <v>3.035314184056892E-3</v>
      </c>
    </row>
    <row r="145" spans="1:4">
      <c r="A145" s="88">
        <v>42606</v>
      </c>
      <c r="B145" s="90">
        <v>9844.26</v>
      </c>
      <c r="C145" s="90">
        <v>9798.07</v>
      </c>
      <c r="D145" s="91">
        <f t="shared" si="3"/>
        <v>-4.692074366178911E-3</v>
      </c>
    </row>
    <row r="146" spans="1:4">
      <c r="A146" s="88">
        <v>42607</v>
      </c>
      <c r="B146" s="90">
        <v>9798.07</v>
      </c>
      <c r="C146" s="90">
        <v>9761.43</v>
      </c>
      <c r="D146" s="91">
        <f t="shared" si="3"/>
        <v>-3.7395119651114639E-3</v>
      </c>
    </row>
    <row r="147" spans="1:4">
      <c r="A147" s="88">
        <v>42608</v>
      </c>
      <c r="B147" s="90">
        <v>9761.43</v>
      </c>
      <c r="C147" s="90">
        <v>9743.4500000000007</v>
      </c>
      <c r="D147" s="91">
        <f t="shared" si="3"/>
        <v>-1.8419432398736335E-3</v>
      </c>
    </row>
    <row r="148" spans="1:4">
      <c r="A148" s="88">
        <v>42611</v>
      </c>
      <c r="B148" s="90">
        <v>9743.4500000000007</v>
      </c>
      <c r="C148" s="90">
        <v>9729.7099999999991</v>
      </c>
      <c r="D148" s="91">
        <f t="shared" si="3"/>
        <v>-1.4101781196600438E-3</v>
      </c>
    </row>
    <row r="149" spans="1:4">
      <c r="A149" s="88">
        <v>42612</v>
      </c>
      <c r="B149" s="90">
        <v>9729.7099999999991</v>
      </c>
      <c r="C149" s="90">
        <v>9771.5499999999993</v>
      </c>
      <c r="D149" s="91">
        <f t="shared" si="3"/>
        <v>4.3002309421349416E-3</v>
      </c>
    </row>
    <row r="150" spans="1:4">
      <c r="A150" s="88">
        <v>42613</v>
      </c>
      <c r="B150" s="90">
        <v>9771.5499999999993</v>
      </c>
      <c r="C150" s="90">
        <v>9811.09</v>
      </c>
      <c r="D150" s="91">
        <f t="shared" si="3"/>
        <v>4.0464409433509374E-3</v>
      </c>
    </row>
    <row r="151" spans="1:4">
      <c r="A151" s="88">
        <v>42614</v>
      </c>
      <c r="B151" s="90">
        <v>9811.09</v>
      </c>
      <c r="C151" s="90">
        <v>9767.6299999999992</v>
      </c>
      <c r="D151" s="91">
        <f t="shared" si="3"/>
        <v>-4.4296811057691343E-3</v>
      </c>
    </row>
    <row r="152" spans="1:4">
      <c r="A152" s="88">
        <v>42615</v>
      </c>
      <c r="B152" s="90">
        <v>9767.6299999999992</v>
      </c>
      <c r="C152" s="90">
        <v>9804.58</v>
      </c>
      <c r="D152" s="91">
        <f t="shared" si="3"/>
        <v>3.7829033245526666E-3</v>
      </c>
    </row>
    <row r="153" spans="1:4">
      <c r="A153" s="88">
        <v>42618</v>
      </c>
      <c r="B153" s="90">
        <v>9804.58</v>
      </c>
      <c r="C153" s="90">
        <v>9820.9</v>
      </c>
      <c r="D153" s="91">
        <f t="shared" si="3"/>
        <v>1.6645282102853987E-3</v>
      </c>
    </row>
    <row r="154" spans="1:4">
      <c r="A154" s="88">
        <v>42619</v>
      </c>
      <c r="B154" s="90">
        <v>9820.9</v>
      </c>
      <c r="C154" s="90">
        <v>9835.2999999999993</v>
      </c>
      <c r="D154" s="91">
        <f t="shared" si="3"/>
        <v>1.4662607296682673E-3</v>
      </c>
    </row>
    <row r="155" spans="1:4">
      <c r="A155" s="88">
        <v>42620</v>
      </c>
      <c r="B155" s="90">
        <v>9835.2999999999993</v>
      </c>
      <c r="C155" s="90">
        <v>9846.1</v>
      </c>
      <c r="D155" s="91">
        <f t="shared" si="3"/>
        <v>1.0980854676523322E-3</v>
      </c>
    </row>
    <row r="156" spans="1:4">
      <c r="A156" s="88">
        <v>42621</v>
      </c>
      <c r="B156" s="90">
        <v>9846.1</v>
      </c>
      <c r="C156" s="90">
        <v>9844.64</v>
      </c>
      <c r="D156" s="91">
        <f t="shared" si="3"/>
        <v>-1.4828206091765939E-4</v>
      </c>
    </row>
    <row r="157" spans="1:4">
      <c r="A157" s="88">
        <v>42622</v>
      </c>
      <c r="B157" s="90">
        <v>9844.64</v>
      </c>
      <c r="C157" s="90">
        <v>9811.74</v>
      </c>
      <c r="D157" s="91">
        <f t="shared" si="3"/>
        <v>-3.3419200702107243E-3</v>
      </c>
    </row>
    <row r="158" spans="1:4">
      <c r="A158" s="88">
        <v>42625</v>
      </c>
      <c r="B158" s="90">
        <v>9811.74</v>
      </c>
      <c r="C158" s="90">
        <v>9669.61</v>
      </c>
      <c r="D158" s="91">
        <f t="shared" si="3"/>
        <v>-1.4485707937633818E-2</v>
      </c>
    </row>
    <row r="159" spans="1:4">
      <c r="A159" s="88">
        <v>42626</v>
      </c>
      <c r="B159" s="90">
        <f>C159+25.52</f>
        <v>9669.61</v>
      </c>
      <c r="C159" s="90">
        <v>9644.09</v>
      </c>
      <c r="D159" s="91">
        <f t="shared" si="3"/>
        <v>-2.6391964101964982E-3</v>
      </c>
    </row>
    <row r="160" spans="1:4">
      <c r="A160" s="88">
        <v>42627</v>
      </c>
      <c r="B160" s="90">
        <v>9644.09</v>
      </c>
      <c r="C160" s="90">
        <v>9557.4500000000007</v>
      </c>
      <c r="D160" s="91">
        <f t="shared" si="3"/>
        <v>-8.9837403010547545E-3</v>
      </c>
    </row>
    <row r="161" spans="1:4">
      <c r="A161" s="88">
        <v>42628</v>
      </c>
      <c r="B161" s="90">
        <v>9557.4500000000007</v>
      </c>
      <c r="C161" s="90">
        <v>9557.4500000000007</v>
      </c>
      <c r="D161" s="91">
        <f t="shared" si="3"/>
        <v>0</v>
      </c>
    </row>
    <row r="162" spans="1:4">
      <c r="A162" s="88">
        <v>42632</v>
      </c>
      <c r="B162" s="90">
        <v>9557.4500000000007</v>
      </c>
      <c r="C162" s="90">
        <v>9621.73</v>
      </c>
      <c r="D162" s="91">
        <f t="shared" si="3"/>
        <v>6.725643346289889E-3</v>
      </c>
    </row>
    <row r="163" spans="1:4">
      <c r="A163" s="88">
        <v>42633</v>
      </c>
      <c r="B163" s="90">
        <v>9621.73</v>
      </c>
      <c r="C163" s="90">
        <v>9595.83</v>
      </c>
      <c r="D163" s="91">
        <f t="shared" si="3"/>
        <v>-2.691823611762123E-3</v>
      </c>
    </row>
    <row r="164" spans="1:4">
      <c r="A164" s="88">
        <v>42634</v>
      </c>
      <c r="B164" s="90">
        <v>9595.83</v>
      </c>
      <c r="C164" s="90">
        <v>9610.2999999999993</v>
      </c>
      <c r="D164" s="91">
        <f t="shared" si="3"/>
        <v>1.5079466810061781E-3</v>
      </c>
    </row>
    <row r="165" spans="1:4">
      <c r="A165" s="88">
        <v>42635</v>
      </c>
      <c r="B165" s="90">
        <v>9610.2999999999993</v>
      </c>
      <c r="C165" s="90">
        <v>9678.6200000000008</v>
      </c>
      <c r="D165" s="91">
        <f t="shared" si="3"/>
        <v>7.1090392599608698E-3</v>
      </c>
    </row>
    <row r="166" spans="1:4">
      <c r="A166" s="88">
        <v>42636</v>
      </c>
      <c r="B166" s="90">
        <v>9678.6200000000008</v>
      </c>
      <c r="C166" s="90">
        <v>9659.31</v>
      </c>
      <c r="D166" s="91">
        <f t="shared" si="3"/>
        <v>-1.9951191388856149E-3</v>
      </c>
    </row>
    <row r="167" spans="1:4">
      <c r="A167" s="88">
        <v>42639</v>
      </c>
      <c r="B167" s="90">
        <v>9659.31</v>
      </c>
      <c r="C167" s="90">
        <v>9535.41</v>
      </c>
      <c r="D167" s="91">
        <f t="shared" si="3"/>
        <v>-1.2827003171033913E-2</v>
      </c>
    </row>
    <row r="168" spans="1:4">
      <c r="A168" s="88">
        <v>42640</v>
      </c>
      <c r="B168" s="90">
        <v>9535.41</v>
      </c>
      <c r="C168" s="90">
        <v>9581.14</v>
      </c>
      <c r="D168" s="91">
        <f t="shared" si="3"/>
        <v>4.7958084654986521E-3</v>
      </c>
    </row>
    <row r="169" spans="1:4">
      <c r="A169" s="88">
        <v>42641</v>
      </c>
      <c r="B169" s="90">
        <v>9581.14</v>
      </c>
      <c r="C169" s="90">
        <v>9534.09</v>
      </c>
      <c r="D169" s="91">
        <f t="shared" si="3"/>
        <v>-4.9106891246760709E-3</v>
      </c>
    </row>
    <row r="170" spans="1:4">
      <c r="A170" s="88">
        <v>42642</v>
      </c>
      <c r="B170" s="90">
        <v>9534.09</v>
      </c>
      <c r="C170" s="90">
        <v>9579.52</v>
      </c>
      <c r="D170" s="91">
        <f t="shared" si="3"/>
        <v>4.7650064138267112E-3</v>
      </c>
    </row>
    <row r="171" spans="1:4">
      <c r="A171" s="88">
        <v>42643</v>
      </c>
      <c r="B171" s="90">
        <v>9579.52</v>
      </c>
      <c r="C171" s="90">
        <v>9598.73</v>
      </c>
      <c r="D171" s="91">
        <f t="shared" si="3"/>
        <v>2.0053196819882491E-3</v>
      </c>
    </row>
    <row r="172" spans="1:4">
      <c r="A172" s="88">
        <v>42646</v>
      </c>
      <c r="B172" s="90">
        <v>9598.73</v>
      </c>
      <c r="C172" s="90">
        <v>9598.73</v>
      </c>
      <c r="D172" s="91">
        <f t="shared" si="3"/>
        <v>0</v>
      </c>
    </row>
    <row r="173" spans="1:4">
      <c r="A173" s="88">
        <v>42647</v>
      </c>
      <c r="B173" s="90">
        <v>9598.73</v>
      </c>
      <c r="C173" s="90">
        <v>9598.73</v>
      </c>
      <c r="D173" s="91">
        <f t="shared" si="3"/>
        <v>0</v>
      </c>
    </row>
    <row r="174" spans="1:4">
      <c r="A174" s="88">
        <v>42648</v>
      </c>
      <c r="B174" s="90">
        <v>9598.73</v>
      </c>
      <c r="C174" s="90">
        <v>9598.73</v>
      </c>
      <c r="D174" s="91">
        <f t="shared" si="3"/>
        <v>0</v>
      </c>
    </row>
    <row r="175" spans="1:4">
      <c r="A175" s="88">
        <v>42649</v>
      </c>
      <c r="B175" s="90">
        <v>9598.73</v>
      </c>
      <c r="C175" s="90">
        <v>9598.73</v>
      </c>
      <c r="D175" s="91">
        <f t="shared" si="3"/>
        <v>0</v>
      </c>
    </row>
    <row r="176" spans="1:4">
      <c r="A176" s="88">
        <v>42650</v>
      </c>
      <c r="B176" s="90">
        <v>9598.73</v>
      </c>
      <c r="C176" s="90">
        <v>9598.73</v>
      </c>
      <c r="D176" s="91">
        <f t="shared" si="3"/>
        <v>0</v>
      </c>
    </row>
    <row r="177" spans="1:4">
      <c r="A177" s="88">
        <v>42653</v>
      </c>
      <c r="B177" s="90">
        <v>9598.73</v>
      </c>
      <c r="C177" s="90">
        <v>9692.1299999999992</v>
      </c>
      <c r="D177" s="91">
        <f t="shared" si="3"/>
        <v>9.7304539246336752E-3</v>
      </c>
    </row>
    <row r="178" spans="1:4">
      <c r="A178" s="88">
        <v>42654</v>
      </c>
      <c r="B178" s="90">
        <v>9692.1299999999992</v>
      </c>
      <c r="C178" s="90">
        <v>9708.0300000000007</v>
      </c>
      <c r="D178" s="91">
        <f t="shared" si="3"/>
        <v>1.6405062664246461E-3</v>
      </c>
    </row>
    <row r="179" spans="1:4">
      <c r="A179" s="88">
        <v>42655</v>
      </c>
      <c r="B179" s="90">
        <v>9708.0300000000007</v>
      </c>
      <c r="C179" s="90">
        <v>9680.4</v>
      </c>
      <c r="D179" s="91">
        <f t="shared" si="3"/>
        <v>-2.8460975089694696E-3</v>
      </c>
    </row>
    <row r="180" spans="1:4">
      <c r="A180" s="88">
        <v>42656</v>
      </c>
      <c r="B180" s="90">
        <v>9680.4</v>
      </c>
      <c r="C180" s="90">
        <v>9677</v>
      </c>
      <c r="D180" s="91">
        <f t="shared" si="3"/>
        <v>-3.512251559852908E-4</v>
      </c>
    </row>
    <row r="181" spans="1:4">
      <c r="A181" s="88">
        <v>42657</v>
      </c>
      <c r="B181" s="90">
        <v>9677</v>
      </c>
      <c r="C181" s="90">
        <v>9703.09</v>
      </c>
      <c r="D181" s="91">
        <f t="shared" si="3"/>
        <v>2.6960834969516068E-3</v>
      </c>
    </row>
    <row r="182" spans="1:4">
      <c r="A182" s="88">
        <v>42660</v>
      </c>
      <c r="B182" s="90">
        <v>9703.09</v>
      </c>
      <c r="C182" s="90">
        <v>9631.91</v>
      </c>
      <c r="D182" s="91">
        <f t="shared" si="3"/>
        <v>-7.3358074592733136E-3</v>
      </c>
    </row>
    <row r="183" spans="1:4">
      <c r="A183" s="88">
        <v>42661</v>
      </c>
      <c r="B183" s="90">
        <v>9631.91</v>
      </c>
      <c r="C183" s="90">
        <v>9758.4</v>
      </c>
      <c r="D183" s="91">
        <f t="shared" ref="D183:D246" si="4">+C183/B183-1</f>
        <v>1.3132390148994366E-2</v>
      </c>
    </row>
    <row r="184" spans="1:4">
      <c r="A184" s="88">
        <v>42662</v>
      </c>
      <c r="B184" s="90">
        <v>9758.4</v>
      </c>
      <c r="C184" s="90">
        <v>9748.0300000000007</v>
      </c>
      <c r="D184" s="91">
        <f t="shared" si="4"/>
        <v>-1.0626742088866159E-3</v>
      </c>
    </row>
    <row r="185" spans="1:4">
      <c r="A185" s="88">
        <v>42663</v>
      </c>
      <c r="B185" s="90">
        <v>9748.0300000000007</v>
      </c>
      <c r="C185" s="90">
        <v>9759.9500000000007</v>
      </c>
      <c r="D185" s="91">
        <f t="shared" si="4"/>
        <v>1.22281117312939E-3</v>
      </c>
    </row>
    <row r="186" spans="1:4">
      <c r="A186" s="88">
        <v>42664</v>
      </c>
      <c r="B186" s="90">
        <v>9759.9500000000007</v>
      </c>
      <c r="C186" s="90">
        <v>9830.77</v>
      </c>
      <c r="D186" s="91">
        <f t="shared" si="4"/>
        <v>7.2561847140610869E-3</v>
      </c>
    </row>
    <row r="187" spans="1:4">
      <c r="A187" s="88">
        <v>42667</v>
      </c>
      <c r="B187" s="90">
        <v>9830.77</v>
      </c>
      <c r="C187" s="90">
        <v>9940.57</v>
      </c>
      <c r="D187" s="91">
        <f t="shared" si="4"/>
        <v>1.1169013210562184E-2</v>
      </c>
    </row>
    <row r="188" spans="1:4">
      <c r="A188" s="88">
        <v>42668</v>
      </c>
      <c r="B188" s="90">
        <v>9940.57</v>
      </c>
      <c r="C188" s="90">
        <v>9921.01</v>
      </c>
      <c r="D188" s="91">
        <f t="shared" si="4"/>
        <v>-1.967694005474474E-3</v>
      </c>
    </row>
    <row r="189" spans="1:4">
      <c r="A189" s="88">
        <v>42669</v>
      </c>
      <c r="B189" s="90">
        <v>9921.01</v>
      </c>
      <c r="C189" s="90">
        <v>9865.2099999999991</v>
      </c>
      <c r="D189" s="91">
        <f t="shared" si="4"/>
        <v>-5.624427351650807E-3</v>
      </c>
    </row>
    <row r="190" spans="1:4">
      <c r="A190" s="88">
        <v>42670</v>
      </c>
      <c r="B190" s="90">
        <v>9865.2099999999991</v>
      </c>
      <c r="C190" s="90">
        <v>9839.56</v>
      </c>
      <c r="D190" s="91">
        <f t="shared" si="4"/>
        <v>-2.6000460203077225E-3</v>
      </c>
    </row>
    <row r="191" spans="1:4">
      <c r="A191" s="88">
        <v>42671</v>
      </c>
      <c r="B191" s="90">
        <v>9839.56</v>
      </c>
      <c r="C191" s="90">
        <v>9870.69</v>
      </c>
      <c r="D191" s="91">
        <f t="shared" si="4"/>
        <v>3.1637593550932763E-3</v>
      </c>
    </row>
    <row r="192" spans="1:4">
      <c r="A192" s="88">
        <v>42674</v>
      </c>
      <c r="B192" s="90">
        <v>9870.69</v>
      </c>
      <c r="C192" s="90">
        <v>9851.94</v>
      </c>
      <c r="D192" s="91">
        <f t="shared" si="4"/>
        <v>-1.8995632524170247E-3</v>
      </c>
    </row>
    <row r="193" spans="1:4">
      <c r="A193" s="88">
        <f>A192+1</f>
        <v>42675</v>
      </c>
      <c r="B193" s="90">
        <v>9851.94</v>
      </c>
      <c r="C193" s="90">
        <v>9911.61</v>
      </c>
      <c r="D193" s="91">
        <f t="shared" si="4"/>
        <v>6.0566751320043632E-3</v>
      </c>
    </row>
    <row r="194" spans="1:4">
      <c r="A194" s="88">
        <f>A193+1</f>
        <v>42676</v>
      </c>
      <c r="B194" s="90">
        <v>9911.61</v>
      </c>
      <c r="C194" s="90">
        <v>9827.7900000000009</v>
      </c>
      <c r="D194" s="91">
        <f t="shared" si="4"/>
        <v>-8.456749206233849E-3</v>
      </c>
    </row>
    <row r="195" spans="1:4">
      <c r="A195" s="88">
        <f>A194+1</f>
        <v>42677</v>
      </c>
      <c r="B195" s="90">
        <v>9827.7900000000009</v>
      </c>
      <c r="C195" s="90">
        <v>9938.3799999999992</v>
      </c>
      <c r="D195" s="91">
        <f t="shared" si="4"/>
        <v>1.1252784196650323E-2</v>
      </c>
    </row>
    <row r="196" spans="1:4">
      <c r="A196" s="88">
        <f>A195+1</f>
        <v>42678</v>
      </c>
      <c r="B196" s="90">
        <v>9938.3799999999992</v>
      </c>
      <c r="C196" s="90">
        <v>9920.65</v>
      </c>
      <c r="D196" s="91">
        <f t="shared" si="4"/>
        <v>-1.7839929646481512E-3</v>
      </c>
    </row>
    <row r="197" spans="1:4">
      <c r="A197" s="88">
        <v>42681</v>
      </c>
      <c r="B197" s="90">
        <v>9920.65</v>
      </c>
      <c r="C197" s="90">
        <v>9935.17</v>
      </c>
      <c r="D197" s="91">
        <f t="shared" si="4"/>
        <v>1.4636137753070155E-3</v>
      </c>
    </row>
    <row r="198" spans="1:4">
      <c r="A198" s="88">
        <v>42682</v>
      </c>
      <c r="B198" s="90">
        <v>9935.17</v>
      </c>
      <c r="C198" s="90">
        <v>9972.73</v>
      </c>
      <c r="D198" s="91">
        <f t="shared" si="4"/>
        <v>3.7805090401070718E-3</v>
      </c>
    </row>
    <row r="199" spans="1:4">
      <c r="A199" s="88">
        <v>42683</v>
      </c>
      <c r="B199" s="90">
        <v>9972.73</v>
      </c>
      <c r="C199" s="90">
        <v>9891.89</v>
      </c>
      <c r="D199" s="91">
        <f t="shared" si="4"/>
        <v>-8.1061053492875734E-3</v>
      </c>
    </row>
    <row r="200" spans="1:4">
      <c r="A200" s="88">
        <v>42684</v>
      </c>
      <c r="B200" s="90">
        <v>9891.89</v>
      </c>
      <c r="C200" s="90">
        <v>9997.66</v>
      </c>
      <c r="D200" s="91">
        <f t="shared" si="4"/>
        <v>1.0692597673447768E-2</v>
      </c>
    </row>
    <row r="201" spans="1:4">
      <c r="A201" s="88">
        <v>42685</v>
      </c>
      <c r="B201" s="90">
        <v>9997.66</v>
      </c>
      <c r="C201" s="90">
        <v>10058.52</v>
      </c>
      <c r="D201" s="91">
        <f t="shared" si="4"/>
        <v>6.0874244573230207E-3</v>
      </c>
    </row>
    <row r="202" spans="1:4">
      <c r="A202" s="88">
        <v>42688</v>
      </c>
      <c r="B202" s="90">
        <v>10058.52</v>
      </c>
      <c r="C202" s="90">
        <v>10092.049999999999</v>
      </c>
      <c r="D202" s="91">
        <f t="shared" si="4"/>
        <v>3.3334924024606138E-3</v>
      </c>
    </row>
    <row r="203" spans="1:4">
      <c r="A203" s="88">
        <v>42689</v>
      </c>
      <c r="B203" s="90">
        <v>10092.049999999999</v>
      </c>
      <c r="C203" s="90">
        <v>10074.049999999999</v>
      </c>
      <c r="D203" s="91">
        <f t="shared" si="4"/>
        <v>-1.783582126525296E-3</v>
      </c>
    </row>
    <row r="204" spans="1:4">
      <c r="A204" s="88">
        <v>42690</v>
      </c>
      <c r="B204" s="90">
        <v>10074.049999999999</v>
      </c>
      <c r="C204" s="90">
        <v>10060.780000000001</v>
      </c>
      <c r="D204" s="91">
        <f t="shared" si="4"/>
        <v>-1.3172457948886773E-3</v>
      </c>
    </row>
    <row r="205" spans="1:4">
      <c r="A205" s="88">
        <v>42691</v>
      </c>
      <c r="B205" s="90">
        <v>10060.780000000001</v>
      </c>
      <c r="C205" s="90">
        <v>10077.34</v>
      </c>
      <c r="D205" s="91">
        <f t="shared" si="4"/>
        <v>1.6459956385090901E-3</v>
      </c>
    </row>
    <row r="206" spans="1:4">
      <c r="A206" s="88">
        <v>42692</v>
      </c>
      <c r="B206" s="90">
        <v>10077.34</v>
      </c>
      <c r="C206" s="90">
        <v>10046.6</v>
      </c>
      <c r="D206" s="91">
        <f t="shared" si="4"/>
        <v>-3.0504081434187258E-3</v>
      </c>
    </row>
    <row r="207" spans="1:4">
      <c r="A207" s="88">
        <v>42695</v>
      </c>
      <c r="B207" s="90">
        <v>10046.6</v>
      </c>
      <c r="C207" s="90">
        <v>10166.1</v>
      </c>
      <c r="D207" s="91">
        <f t="shared" si="4"/>
        <v>1.189457129775251E-2</v>
      </c>
    </row>
    <row r="208" spans="1:4">
      <c r="A208" s="88">
        <v>42696</v>
      </c>
      <c r="B208" s="90">
        <v>10166.1</v>
      </c>
      <c r="C208" s="90">
        <v>10240.61</v>
      </c>
      <c r="D208" s="91">
        <f t="shared" si="4"/>
        <v>7.3292609752018123E-3</v>
      </c>
    </row>
    <row r="209" spans="1:4">
      <c r="A209" s="88">
        <v>42697</v>
      </c>
      <c r="B209" s="90">
        <v>10240.61</v>
      </c>
      <c r="C209" s="90">
        <v>10310.299999999999</v>
      </c>
      <c r="D209" s="91">
        <f t="shared" si="4"/>
        <v>6.805258671114256E-3</v>
      </c>
    </row>
    <row r="210" spans="1:4">
      <c r="A210" s="88">
        <v>42698</v>
      </c>
      <c r="B210" s="90">
        <v>10310.299999999999</v>
      </c>
      <c r="C210" s="90">
        <v>10339.77</v>
      </c>
      <c r="D210" s="91">
        <f t="shared" si="4"/>
        <v>2.8583067418019859E-3</v>
      </c>
    </row>
    <row r="211" spans="1:4">
      <c r="A211" s="88">
        <v>42699</v>
      </c>
      <c r="B211" s="90">
        <v>10339.77</v>
      </c>
      <c r="C211" s="90">
        <v>10459.040000000001</v>
      </c>
      <c r="D211" s="91">
        <f t="shared" si="4"/>
        <v>1.1535072830440196E-2</v>
      </c>
    </row>
    <row r="212" spans="1:4">
      <c r="A212" s="88">
        <v>42702</v>
      </c>
      <c r="B212" s="90">
        <v>10459.040000000001</v>
      </c>
      <c r="C212" s="90">
        <v>10508.31</v>
      </c>
      <c r="D212" s="91">
        <f t="shared" si="4"/>
        <v>4.710757392647702E-3</v>
      </c>
    </row>
    <row r="213" spans="1:4">
      <c r="A213" s="88">
        <v>42703</v>
      </c>
      <c r="B213" s="90">
        <v>10508.31</v>
      </c>
      <c r="C213" s="90">
        <v>10653.9</v>
      </c>
      <c r="D213" s="91">
        <f t="shared" si="4"/>
        <v>1.3854749241314801E-2</v>
      </c>
    </row>
    <row r="214" spans="1:4">
      <c r="A214" s="88">
        <v>42704</v>
      </c>
      <c r="B214" s="90">
        <v>10653.9</v>
      </c>
      <c r="C214" s="90">
        <v>10537.38</v>
      </c>
      <c r="D214" s="91">
        <f t="shared" si="4"/>
        <v>-1.0936840030411399E-2</v>
      </c>
    </row>
    <row r="215" spans="1:4">
      <c r="A215" s="88">
        <v>42705</v>
      </c>
      <c r="B215" s="90">
        <v>10537.38</v>
      </c>
      <c r="C215" s="90">
        <v>10581.89</v>
      </c>
      <c r="D215" s="91">
        <f t="shared" si="4"/>
        <v>4.2240101429387167E-3</v>
      </c>
    </row>
    <row r="216" spans="1:4">
      <c r="A216" s="88">
        <v>42706</v>
      </c>
      <c r="B216" s="90">
        <v>10581.89</v>
      </c>
      <c r="C216" s="90">
        <v>10532.65</v>
      </c>
      <c r="D216" s="91">
        <f t="shared" si="4"/>
        <v>-4.6532330235903308E-3</v>
      </c>
    </row>
    <row r="217" spans="1:4">
      <c r="A217" s="88">
        <v>42709</v>
      </c>
      <c r="B217" s="90">
        <v>10532.65</v>
      </c>
      <c r="C217" s="90">
        <v>10369.040000000001</v>
      </c>
      <c r="D217" s="91">
        <f t="shared" si="4"/>
        <v>-1.5533602654602463E-2</v>
      </c>
    </row>
    <row r="218" spans="1:4">
      <c r="A218" s="88">
        <v>42710</v>
      </c>
      <c r="B218" s="90">
        <v>10369.040000000001</v>
      </c>
      <c r="C218" s="90">
        <v>10365.81</v>
      </c>
      <c r="D218" s="91">
        <f t="shared" si="4"/>
        <v>-3.1150424725923109E-4</v>
      </c>
    </row>
    <row r="219" spans="1:4">
      <c r="A219" s="88">
        <v>42711</v>
      </c>
      <c r="B219" s="90">
        <v>10365.81</v>
      </c>
      <c r="C219" s="90">
        <v>10372.98</v>
      </c>
      <c r="D219" s="91">
        <f t="shared" si="4"/>
        <v>6.9169703091209733E-4</v>
      </c>
    </row>
    <row r="220" spans="1:4">
      <c r="A220" s="88">
        <v>42712</v>
      </c>
      <c r="B220" s="90">
        <v>10372.98</v>
      </c>
      <c r="C220" s="90">
        <v>10391.49</v>
      </c>
      <c r="D220" s="91">
        <f t="shared" si="4"/>
        <v>1.7844438146028541E-3</v>
      </c>
    </row>
    <row r="221" spans="1:4">
      <c r="A221" s="88">
        <v>42713</v>
      </c>
      <c r="B221" s="90">
        <v>10391.49</v>
      </c>
      <c r="C221" s="90">
        <v>10551.92</v>
      </c>
      <c r="D221" s="91">
        <f t="shared" si="4"/>
        <v>1.5438594465278843E-2</v>
      </c>
    </row>
    <row r="222" spans="1:4">
      <c r="A222" s="88">
        <v>42716</v>
      </c>
      <c r="B222" s="90">
        <v>10551.92</v>
      </c>
      <c r="C222" s="90">
        <v>10442.81</v>
      </c>
      <c r="D222" s="91">
        <f t="shared" si="4"/>
        <v>-1.0340298258516012E-2</v>
      </c>
    </row>
    <row r="223" spans="1:4">
      <c r="A223" s="88">
        <v>42717</v>
      </c>
      <c r="B223" s="90">
        <v>10442.81</v>
      </c>
      <c r="C223" s="90">
        <v>10369.66</v>
      </c>
      <c r="D223" s="91">
        <f t="shared" si="4"/>
        <v>-7.0048195840007876E-3</v>
      </c>
    </row>
    <row r="224" spans="1:4">
      <c r="A224" s="88">
        <v>42718</v>
      </c>
      <c r="B224" s="90">
        <v>10369.66</v>
      </c>
      <c r="C224" s="90">
        <v>10326.81</v>
      </c>
      <c r="D224" s="91">
        <f t="shared" si="4"/>
        <v>-4.132247344657447E-3</v>
      </c>
    </row>
    <row r="225" spans="1:4">
      <c r="A225" s="88">
        <v>42719</v>
      </c>
      <c r="B225" s="90">
        <v>10326.81</v>
      </c>
      <c r="C225" s="90">
        <v>10096.5</v>
      </c>
      <c r="D225" s="91">
        <f t="shared" si="4"/>
        <v>-2.230214364358396E-2</v>
      </c>
    </row>
    <row r="226" spans="1:4">
      <c r="A226" s="88">
        <v>42720</v>
      </c>
      <c r="B226" s="90">
        <v>10096.5</v>
      </c>
      <c r="C226" s="90">
        <v>10075.19</v>
      </c>
      <c r="D226" s="91">
        <f t="shared" si="4"/>
        <v>-2.1106323973654195E-3</v>
      </c>
    </row>
    <row r="227" spans="1:4">
      <c r="A227" s="88">
        <v>42723</v>
      </c>
      <c r="B227" s="90">
        <v>10075.19</v>
      </c>
      <c r="C227" s="90">
        <v>10020.540000000001</v>
      </c>
      <c r="D227" s="91">
        <f t="shared" si="4"/>
        <v>-5.4242153249715042E-3</v>
      </c>
    </row>
    <row r="228" spans="1:4">
      <c r="A228" s="88">
        <v>42724</v>
      </c>
      <c r="B228" s="90">
        <v>10020.540000000001</v>
      </c>
      <c r="C228" s="90">
        <v>9947.65</v>
      </c>
      <c r="D228" s="91">
        <f t="shared" si="4"/>
        <v>-7.2740590826443352E-3</v>
      </c>
    </row>
    <row r="229" spans="1:4">
      <c r="A229" s="88">
        <v>42725</v>
      </c>
      <c r="B229" s="90">
        <v>9947.65</v>
      </c>
      <c r="C229" s="90">
        <v>10014.06</v>
      </c>
      <c r="D229" s="91">
        <f t="shared" si="4"/>
        <v>6.6759485908731708E-3</v>
      </c>
    </row>
    <row r="230" spans="1:4">
      <c r="A230" s="88">
        <v>42726</v>
      </c>
      <c r="B230" s="90">
        <v>10014.06</v>
      </c>
      <c r="C230" s="90">
        <v>9984.17</v>
      </c>
      <c r="D230" s="91">
        <f t="shared" si="4"/>
        <v>-2.9848033664666707E-3</v>
      </c>
    </row>
    <row r="231" spans="1:4">
      <c r="A231" s="88">
        <v>42727</v>
      </c>
      <c r="B231" s="90">
        <v>9984.17</v>
      </c>
      <c r="C231" s="90">
        <v>9929.06</v>
      </c>
      <c r="D231" s="91">
        <f t="shared" si="4"/>
        <v>-5.5197377448501506E-3</v>
      </c>
    </row>
    <row r="232" spans="1:4">
      <c r="A232" s="88">
        <v>42730</v>
      </c>
      <c r="B232" s="90">
        <v>9929.06</v>
      </c>
      <c r="C232" s="90">
        <v>9994.2900000000009</v>
      </c>
      <c r="D232" s="91">
        <f t="shared" si="4"/>
        <v>6.5696047762831E-3</v>
      </c>
    </row>
    <row r="233" spans="1:4">
      <c r="A233" s="88">
        <v>42731</v>
      </c>
      <c r="B233" s="90">
        <v>9994.2900000000009</v>
      </c>
      <c r="C233" s="90">
        <v>9966.98</v>
      </c>
      <c r="D233" s="91">
        <f t="shared" si="4"/>
        <v>-2.732560291926811E-3</v>
      </c>
    </row>
    <row r="234" spans="1:4">
      <c r="A234" s="88">
        <v>42732</v>
      </c>
      <c r="B234" s="90">
        <v>9966.98</v>
      </c>
      <c r="C234" s="90">
        <v>9921.4599999999991</v>
      </c>
      <c r="D234" s="91">
        <f t="shared" si="4"/>
        <v>-4.5670804998104719E-3</v>
      </c>
    </row>
    <row r="235" spans="1:4">
      <c r="A235" s="88">
        <v>42733</v>
      </c>
      <c r="B235" s="90">
        <v>9921.4599999999991</v>
      </c>
      <c r="C235" s="90">
        <v>9915.66</v>
      </c>
      <c r="D235" s="91">
        <f t="shared" si="4"/>
        <v>-5.8459138070399153E-4</v>
      </c>
    </row>
    <row r="236" spans="1:4">
      <c r="A236" s="88">
        <v>42734</v>
      </c>
      <c r="B236" s="90">
        <v>9915.66</v>
      </c>
      <c r="C236" s="90">
        <v>9970.2999999999993</v>
      </c>
      <c r="D236" s="91">
        <f t="shared" si="4"/>
        <v>5.5104753490942127E-3</v>
      </c>
    </row>
    <row r="237" spans="1:4">
      <c r="A237" s="88">
        <v>42738</v>
      </c>
      <c r="B237" s="90">
        <v>9970.2999999999993</v>
      </c>
      <c r="C237" s="90">
        <v>10065.200000000001</v>
      </c>
      <c r="D237" s="91">
        <f t="shared" si="4"/>
        <v>9.5182692597015617E-3</v>
      </c>
    </row>
    <row r="238" spans="1:4">
      <c r="A238" s="88">
        <v>42739</v>
      </c>
      <c r="B238" s="90">
        <v>10065.200000000001</v>
      </c>
      <c r="C238" s="90">
        <v>10136.83</v>
      </c>
      <c r="D238" s="91">
        <f t="shared" si="4"/>
        <v>7.1165997695028516E-3</v>
      </c>
    </row>
    <row r="239" spans="1:4">
      <c r="A239" s="88">
        <v>42740</v>
      </c>
      <c r="B239" s="90">
        <v>10136.83</v>
      </c>
      <c r="C239" s="90">
        <v>10133.700000000001</v>
      </c>
      <c r="D239" s="91">
        <f t="shared" si="4"/>
        <v>-3.0877503124737693E-4</v>
      </c>
    </row>
    <row r="240" spans="1:4">
      <c r="A240" s="88">
        <v>42741</v>
      </c>
      <c r="B240" s="90">
        <v>10133.700000000001</v>
      </c>
      <c r="C240" s="90">
        <v>10083.43</v>
      </c>
      <c r="D240" s="91">
        <f t="shared" si="4"/>
        <v>-4.9606757650216826E-3</v>
      </c>
    </row>
    <row r="241" spans="1:4">
      <c r="A241" s="88">
        <v>42744</v>
      </c>
      <c r="B241" s="90">
        <v>10083.43</v>
      </c>
      <c r="C241" s="90">
        <v>10120.27</v>
      </c>
      <c r="D241" s="91">
        <f t="shared" si="4"/>
        <v>3.6535186935398034E-3</v>
      </c>
    </row>
    <row r="242" spans="1:4">
      <c r="A242" s="88">
        <v>42745</v>
      </c>
      <c r="B242" s="90">
        <v>10120.27</v>
      </c>
      <c r="C242" s="90">
        <v>10095.790000000001</v>
      </c>
      <c r="D242" s="91">
        <f t="shared" si="4"/>
        <v>-2.4189077959382299E-3</v>
      </c>
    </row>
    <row r="243" spans="1:4">
      <c r="A243" s="88">
        <v>42746</v>
      </c>
      <c r="B243" s="90">
        <v>10095.790000000001</v>
      </c>
      <c r="C243" s="90">
        <v>10059.969999999999</v>
      </c>
      <c r="D243" s="91">
        <f t="shared" si="4"/>
        <v>-3.5480135779371036E-3</v>
      </c>
    </row>
    <row r="244" spans="1:4">
      <c r="A244" s="88">
        <v>42747</v>
      </c>
      <c r="B244" s="90">
        <v>10059.969999999999</v>
      </c>
      <c r="C244" s="90">
        <v>10045.99</v>
      </c>
      <c r="D244" s="91">
        <f t="shared" si="4"/>
        <v>-1.3896661719666747E-3</v>
      </c>
    </row>
    <row r="245" spans="1:4">
      <c r="A245" s="88">
        <v>42748</v>
      </c>
      <c r="B245" s="90">
        <v>10045.99</v>
      </c>
      <c r="C245" s="90">
        <v>10102.11</v>
      </c>
      <c r="D245" s="91">
        <f t="shared" si="4"/>
        <v>5.5863085669010104E-3</v>
      </c>
    </row>
    <row r="246" spans="1:4">
      <c r="A246" s="88">
        <v>42751</v>
      </c>
      <c r="B246" s="90">
        <v>10102.11</v>
      </c>
      <c r="C246" s="90">
        <v>10205.33</v>
      </c>
      <c r="D246" s="91">
        <f t="shared" si="4"/>
        <v>1.021766739819685E-2</v>
      </c>
    </row>
    <row r="247" spans="1:4">
      <c r="A247" s="88">
        <v>42752</v>
      </c>
      <c r="B247" s="90">
        <v>10205.33</v>
      </c>
      <c r="C247" s="90">
        <v>10185.200000000001</v>
      </c>
      <c r="D247" s="91">
        <f t="shared" ref="D247:D333" si="5">+C247/B247-1</f>
        <v>-1.9724986845108816E-3</v>
      </c>
    </row>
    <row r="248" spans="1:4">
      <c r="A248" s="88">
        <v>42753</v>
      </c>
      <c r="B248" s="90">
        <v>10185.200000000001</v>
      </c>
      <c r="C248" s="90">
        <v>10251.19</v>
      </c>
      <c r="D248" s="91">
        <f t="shared" si="5"/>
        <v>6.4790087578054933E-3</v>
      </c>
    </row>
    <row r="249" spans="1:4">
      <c r="A249" s="88">
        <v>42754</v>
      </c>
      <c r="B249" s="90">
        <v>10251.19</v>
      </c>
      <c r="C249" s="90">
        <v>10220.52</v>
      </c>
      <c r="D249" s="91">
        <f t="shared" si="5"/>
        <v>-2.991847775721701E-3</v>
      </c>
    </row>
    <row r="250" spans="1:4">
      <c r="A250" s="88">
        <v>42755</v>
      </c>
      <c r="B250" s="90">
        <v>10220.52</v>
      </c>
      <c r="C250" s="90">
        <v>10273.209999999999</v>
      </c>
      <c r="D250" s="91">
        <f t="shared" si="5"/>
        <v>5.1553149937575427E-3</v>
      </c>
    </row>
    <row r="251" spans="1:4">
      <c r="A251" s="88">
        <v>42758</v>
      </c>
      <c r="B251" s="90">
        <v>10273.209999999999</v>
      </c>
      <c r="C251" s="90">
        <v>10271.73</v>
      </c>
      <c r="D251" s="91">
        <f t="shared" si="5"/>
        <v>-1.4406402672573204E-4</v>
      </c>
    </row>
    <row r="252" spans="1:4">
      <c r="A252" s="88">
        <v>42759</v>
      </c>
      <c r="B252" s="90">
        <v>10271.73</v>
      </c>
      <c r="C252" s="90">
        <v>10309.98</v>
      </c>
      <c r="D252" s="91">
        <f t="shared" si="5"/>
        <v>3.7238128338654697E-3</v>
      </c>
    </row>
    <row r="253" spans="1:4">
      <c r="A253" s="88">
        <v>42760</v>
      </c>
      <c r="B253" s="90">
        <v>10309.98</v>
      </c>
      <c r="C253" s="90">
        <v>10331.030000000001</v>
      </c>
      <c r="D253" s="91">
        <f t="shared" si="5"/>
        <v>2.0417110411465877E-3</v>
      </c>
    </row>
    <row r="254" spans="1:4">
      <c r="A254" s="88">
        <v>42761</v>
      </c>
      <c r="B254" s="90">
        <v>10331.030000000001</v>
      </c>
      <c r="C254" s="90">
        <v>10361.64</v>
      </c>
      <c r="D254" s="91">
        <f t="shared" si="5"/>
        <v>2.9629185086093024E-3</v>
      </c>
    </row>
    <row r="255" spans="1:4">
      <c r="A255" s="88">
        <v>42762</v>
      </c>
      <c r="B255" s="90">
        <v>10361.64</v>
      </c>
      <c r="C255" s="90">
        <v>10361.64</v>
      </c>
      <c r="D255" s="91">
        <f t="shared" si="5"/>
        <v>0</v>
      </c>
    </row>
    <row r="256" spans="1:4">
      <c r="A256" s="88">
        <v>42767</v>
      </c>
      <c r="B256" s="90">
        <v>10361.64</v>
      </c>
      <c r="C256" s="90">
        <v>10361.64</v>
      </c>
      <c r="D256" s="91">
        <f t="shared" si="5"/>
        <v>0</v>
      </c>
    </row>
    <row r="257" spans="1:4">
      <c r="A257" s="88">
        <v>42768</v>
      </c>
      <c r="B257" s="90">
        <v>10361.64</v>
      </c>
      <c r="C257" s="90">
        <v>10361.64</v>
      </c>
      <c r="D257" s="91">
        <f t="shared" si="5"/>
        <v>0</v>
      </c>
    </row>
    <row r="258" spans="1:4">
      <c r="A258" s="88">
        <v>42769</v>
      </c>
      <c r="B258" s="90">
        <v>10361.64</v>
      </c>
      <c r="C258" s="90">
        <v>10253.790000000001</v>
      </c>
      <c r="D258" s="91">
        <f t="shared" si="5"/>
        <v>-1.0408583969332863E-2</v>
      </c>
    </row>
    <row r="259" spans="1:4">
      <c r="A259" s="88">
        <v>42772</v>
      </c>
      <c r="B259" s="90">
        <v>10253.790000000001</v>
      </c>
      <c r="C259" s="90">
        <v>10271.530000000001</v>
      </c>
      <c r="D259" s="91">
        <f t="shared" si="5"/>
        <v>1.7300919952525362E-3</v>
      </c>
    </row>
    <row r="260" spans="1:4">
      <c r="A260" s="88">
        <v>42773</v>
      </c>
      <c r="B260" s="90">
        <v>10271.530000000001</v>
      </c>
      <c r="C260" s="90">
        <v>10243.200000000001</v>
      </c>
      <c r="D260" s="91">
        <f t="shared" si="5"/>
        <v>-2.758109064569747E-3</v>
      </c>
    </row>
    <row r="261" spans="1:4">
      <c r="A261" s="88">
        <v>42774</v>
      </c>
      <c r="B261" s="90">
        <v>10243.200000000001</v>
      </c>
      <c r="C261" s="90">
        <v>10280.73</v>
      </c>
      <c r="D261" s="91">
        <f t="shared" si="5"/>
        <v>3.6638940955950883E-3</v>
      </c>
    </row>
    <row r="262" spans="1:4">
      <c r="A262" s="88">
        <v>42775</v>
      </c>
      <c r="B262" s="90">
        <v>10280.73</v>
      </c>
      <c r="C262" s="90">
        <v>10319.959999999999</v>
      </c>
      <c r="D262" s="91">
        <f t="shared" si="5"/>
        <v>3.8158768881197958E-3</v>
      </c>
    </row>
    <row r="263" spans="1:4">
      <c r="A263" s="88">
        <v>42776</v>
      </c>
      <c r="B263" s="90">
        <v>10319.959999999999</v>
      </c>
      <c r="C263" s="90">
        <v>10383.540000000001</v>
      </c>
      <c r="D263" s="91">
        <f t="shared" si="5"/>
        <v>6.1608765925451614E-3</v>
      </c>
    </row>
    <row r="264" spans="1:4">
      <c r="A264" s="88">
        <v>42779</v>
      </c>
      <c r="B264" s="90">
        <v>10383.540000000001</v>
      </c>
      <c r="C264" s="90">
        <v>10451.530000000001</v>
      </c>
      <c r="D264" s="91">
        <f t="shared" si="5"/>
        <v>6.5478632528019887E-3</v>
      </c>
    </row>
    <row r="265" spans="1:4">
      <c r="A265" s="88">
        <v>42780</v>
      </c>
      <c r="B265" s="90">
        <v>10451.530000000001</v>
      </c>
      <c r="C265" s="90">
        <v>10423.43</v>
      </c>
      <c r="D265" s="91">
        <f t="shared" si="5"/>
        <v>-2.68860157316686E-3</v>
      </c>
    </row>
    <row r="266" spans="1:4">
      <c r="A266" s="88">
        <v>42781</v>
      </c>
      <c r="B266" s="90">
        <v>10423.43</v>
      </c>
      <c r="C266" s="90">
        <v>10443.68</v>
      </c>
      <c r="D266" s="91">
        <f t="shared" si="5"/>
        <v>1.9427386186696705E-3</v>
      </c>
    </row>
    <row r="267" spans="1:4">
      <c r="A267" s="88">
        <v>42782</v>
      </c>
      <c r="B267" s="90">
        <v>10443.68</v>
      </c>
      <c r="C267" s="90">
        <v>10471.69</v>
      </c>
      <c r="D267" s="91">
        <f t="shared" si="5"/>
        <v>2.6820048105649086E-3</v>
      </c>
    </row>
    <row r="268" spans="1:4">
      <c r="A268" s="88">
        <v>42783</v>
      </c>
      <c r="B268" s="90">
        <v>10471.69</v>
      </c>
      <c r="C268" s="90">
        <v>10414.299999999999</v>
      </c>
      <c r="D268" s="91">
        <f t="shared" si="5"/>
        <v>-5.4804907326325702E-3</v>
      </c>
    </row>
    <row r="269" spans="1:4">
      <c r="A269" s="88">
        <v>42786</v>
      </c>
      <c r="B269" s="90">
        <v>10414.299999999999</v>
      </c>
      <c r="C269" s="90">
        <v>10573.98</v>
      </c>
      <c r="D269" s="91">
        <f t="shared" si="5"/>
        <v>1.5332763603890909E-2</v>
      </c>
    </row>
    <row r="270" spans="1:4">
      <c r="A270" s="88">
        <v>42787</v>
      </c>
      <c r="B270" s="90">
        <v>10573.98</v>
      </c>
      <c r="C270" s="90">
        <v>10580.08</v>
      </c>
      <c r="D270" s="91">
        <f t="shared" si="5"/>
        <v>5.7688779437836679E-4</v>
      </c>
    </row>
    <row r="271" spans="1:4">
      <c r="A271" s="88">
        <v>42788</v>
      </c>
      <c r="B271" s="90">
        <v>10580.08</v>
      </c>
      <c r="C271" s="90">
        <v>10587.83</v>
      </c>
      <c r="D271" s="91">
        <f t="shared" si="5"/>
        <v>7.3250863887608375E-4</v>
      </c>
    </row>
    <row r="272" spans="1:4">
      <c r="A272" s="88">
        <v>42789</v>
      </c>
      <c r="B272" s="90">
        <v>10587.83</v>
      </c>
      <c r="C272" s="90">
        <v>10541.69</v>
      </c>
      <c r="D272" s="91">
        <f t="shared" si="5"/>
        <v>-4.3578334748479719E-3</v>
      </c>
    </row>
    <row r="273" spans="1:4">
      <c r="A273" s="88">
        <v>42790</v>
      </c>
      <c r="B273" s="90">
        <v>10541.69</v>
      </c>
      <c r="C273" s="90">
        <v>10528.76</v>
      </c>
      <c r="D273" s="91">
        <f t="shared" si="5"/>
        <v>-1.2265585499099396E-3</v>
      </c>
    </row>
    <row r="274" spans="1:4">
      <c r="A274" s="88">
        <v>42793</v>
      </c>
      <c r="B274" s="90">
        <v>10528.76</v>
      </c>
      <c r="C274" s="90">
        <v>10433.74</v>
      </c>
      <c r="D274" s="91">
        <f t="shared" si="5"/>
        <v>-9.0248044404089844E-3</v>
      </c>
    </row>
    <row r="275" spans="1:4">
      <c r="A275" s="88">
        <v>42794</v>
      </c>
      <c r="B275" s="90">
        <v>10433.74</v>
      </c>
      <c r="C275" s="90">
        <v>10440.040000000001</v>
      </c>
      <c r="D275" s="91">
        <f t="shared" si="5"/>
        <v>6.0381033071554846E-4</v>
      </c>
    </row>
    <row r="276" spans="1:4">
      <c r="A276" s="88">
        <v>42795</v>
      </c>
      <c r="B276" s="90">
        <v>10440.040000000001</v>
      </c>
      <c r="C276" s="90">
        <v>10447.99</v>
      </c>
      <c r="D276" s="91">
        <f t="shared" si="5"/>
        <v>7.6149133528202739E-4</v>
      </c>
    </row>
    <row r="277" spans="1:4">
      <c r="A277" s="88">
        <v>42796</v>
      </c>
      <c r="B277" s="90">
        <v>10447.99</v>
      </c>
      <c r="C277" s="90">
        <v>10371.549999999999</v>
      </c>
      <c r="D277" s="91">
        <f t="shared" si="5"/>
        <v>-7.3162397743490315E-3</v>
      </c>
    </row>
    <row r="278" spans="1:4">
      <c r="A278" s="88">
        <v>42797</v>
      </c>
      <c r="B278" s="90">
        <v>10371.549999999999</v>
      </c>
      <c r="C278" s="90">
        <v>10348.620000000001</v>
      </c>
      <c r="D278" s="91">
        <f t="shared" si="5"/>
        <v>-2.2108556580259231E-3</v>
      </c>
    </row>
    <row r="279" spans="1:4">
      <c r="A279" s="88">
        <v>42800</v>
      </c>
      <c r="B279" s="90">
        <v>10348.620000000001</v>
      </c>
      <c r="C279" s="90">
        <v>10368.44</v>
      </c>
      <c r="D279" s="91">
        <f t="shared" si="5"/>
        <v>1.9152312095718216E-3</v>
      </c>
    </row>
    <row r="280" spans="1:4">
      <c r="A280" s="88">
        <f>+A279+1</f>
        <v>42801</v>
      </c>
      <c r="B280" s="90">
        <v>10368.44</v>
      </c>
      <c r="C280" s="90">
        <v>10405.969999999999</v>
      </c>
      <c r="D280" s="91">
        <f t="shared" si="5"/>
        <v>3.6196380554835983E-3</v>
      </c>
    </row>
    <row r="281" spans="1:4">
      <c r="A281" s="88">
        <f>+A280+1</f>
        <v>42802</v>
      </c>
      <c r="B281" s="90">
        <v>10405.969999999999</v>
      </c>
      <c r="C281" s="90">
        <v>10401.459999999999</v>
      </c>
      <c r="D281" s="91">
        <f t="shared" si="5"/>
        <v>-4.3340505498290494E-4</v>
      </c>
    </row>
    <row r="282" spans="1:4">
      <c r="A282" s="88">
        <f>+A281+1</f>
        <v>42803</v>
      </c>
      <c r="B282" s="90">
        <v>10401.459999999999</v>
      </c>
      <c r="C282" s="90">
        <v>10340.530000000001</v>
      </c>
      <c r="D282" s="91">
        <f t="shared" si="5"/>
        <v>-5.8578314967320244E-3</v>
      </c>
    </row>
    <row r="283" spans="1:4">
      <c r="A283" s="88">
        <f>+A282+1</f>
        <v>42804</v>
      </c>
      <c r="B283" s="90">
        <v>10340.530000000001</v>
      </c>
      <c r="C283" s="90">
        <v>10326.07</v>
      </c>
      <c r="D283" s="91">
        <f t="shared" si="5"/>
        <v>-1.3983809340527564E-3</v>
      </c>
    </row>
    <row r="284" spans="1:4">
      <c r="A284" s="88">
        <v>42807</v>
      </c>
      <c r="B284" s="90">
        <v>10326.07</v>
      </c>
      <c r="C284" s="90">
        <v>10404.4</v>
      </c>
      <c r="D284" s="91">
        <f t="shared" si="5"/>
        <v>7.5856545617063453E-3</v>
      </c>
    </row>
    <row r="285" spans="1:4">
      <c r="A285" s="88">
        <v>42808</v>
      </c>
      <c r="B285" s="90">
        <v>10404.4</v>
      </c>
      <c r="C285" s="90">
        <v>10403.969999999999</v>
      </c>
      <c r="D285" s="91">
        <f t="shared" si="5"/>
        <v>-4.1328668640261412E-5</v>
      </c>
    </row>
    <row r="286" spans="1:4">
      <c r="A286" s="88">
        <v>42809</v>
      </c>
      <c r="B286" s="90">
        <v>10403.969999999999</v>
      </c>
      <c r="C286" s="90">
        <v>10413.44</v>
      </c>
      <c r="D286" s="91">
        <f t="shared" si="5"/>
        <v>9.1022946048480158E-4</v>
      </c>
    </row>
    <row r="287" spans="1:4">
      <c r="A287" s="88">
        <v>42810</v>
      </c>
      <c r="B287" s="90">
        <v>10413.44</v>
      </c>
      <c r="C287" s="90">
        <v>10450.31</v>
      </c>
      <c r="D287" s="91">
        <f t="shared" si="5"/>
        <v>3.5406167414417933E-3</v>
      </c>
    </row>
    <row r="288" spans="1:4">
      <c r="A288" s="88">
        <v>42811</v>
      </c>
      <c r="B288" s="90">
        <v>10450.31</v>
      </c>
      <c r="C288" s="90">
        <v>10346.299999999999</v>
      </c>
      <c r="D288" s="91">
        <f t="shared" si="5"/>
        <v>-9.9528147968815928E-3</v>
      </c>
    </row>
    <row r="289" spans="1:4">
      <c r="A289" s="88">
        <v>42814</v>
      </c>
      <c r="B289" s="90">
        <v>10346.299999999999</v>
      </c>
      <c r="C289" s="90">
        <v>10352.870000000001</v>
      </c>
      <c r="D289" s="91">
        <f t="shared" si="5"/>
        <v>6.3500961696472125E-4</v>
      </c>
    </row>
    <row r="290" spans="1:4">
      <c r="A290" s="88">
        <v>42815</v>
      </c>
      <c r="B290" s="90">
        <v>10352.870000000001</v>
      </c>
      <c r="C290" s="90">
        <v>10398.219999999999</v>
      </c>
      <c r="D290" s="91">
        <f t="shared" si="5"/>
        <v>4.3804278427139742E-3</v>
      </c>
    </row>
    <row r="291" spans="1:4">
      <c r="A291" s="88">
        <v>42816</v>
      </c>
      <c r="B291" s="90">
        <v>10398.219999999999</v>
      </c>
      <c r="C291" s="90">
        <v>10315.709999999999</v>
      </c>
      <c r="D291" s="91">
        <f t="shared" si="5"/>
        <v>-7.9350119539690622E-3</v>
      </c>
    </row>
    <row r="292" spans="1:4">
      <c r="A292" s="88">
        <v>42817</v>
      </c>
      <c r="B292" s="90">
        <v>10315.709999999999</v>
      </c>
      <c r="C292" s="90">
        <v>10349.969999999999</v>
      </c>
      <c r="D292" s="91">
        <f t="shared" si="5"/>
        <v>3.3211480353751988E-3</v>
      </c>
    </row>
    <row r="293" spans="1:4">
      <c r="A293" s="88">
        <v>42818</v>
      </c>
      <c r="B293" s="90">
        <v>10349.969999999999</v>
      </c>
      <c r="C293" s="90">
        <v>10424.99</v>
      </c>
      <c r="D293" s="91">
        <f t="shared" si="5"/>
        <v>7.2483301883967677E-3</v>
      </c>
    </row>
    <row r="294" spans="1:4">
      <c r="A294" s="88">
        <v>42821</v>
      </c>
      <c r="B294" s="90">
        <v>10424.99</v>
      </c>
      <c r="C294" s="90">
        <v>10424.99</v>
      </c>
      <c r="D294" s="91">
        <f t="shared" si="5"/>
        <v>0</v>
      </c>
    </row>
    <row r="295" spans="1:4">
      <c r="A295" s="88">
        <v>42822</v>
      </c>
      <c r="B295" s="90">
        <v>10424.99</v>
      </c>
      <c r="C295" s="90">
        <v>10396.89</v>
      </c>
      <c r="D295" s="91">
        <f t="shared" si="5"/>
        <v>-2.6954462306438831E-3</v>
      </c>
    </row>
    <row r="296" spans="1:4">
      <c r="A296" s="88">
        <v>42823</v>
      </c>
      <c r="B296" s="90">
        <v>10396.89</v>
      </c>
      <c r="C296" s="90">
        <v>10380.01</v>
      </c>
      <c r="D296" s="91">
        <f t="shared" si="5"/>
        <v>-1.6235624306882857E-3</v>
      </c>
    </row>
    <row r="297" spans="1:4">
      <c r="A297" s="88">
        <v>42824</v>
      </c>
      <c r="B297" s="90">
        <v>10380.01</v>
      </c>
      <c r="C297" s="90">
        <v>10341.59</v>
      </c>
      <c r="D297" s="91">
        <f t="shared" si="5"/>
        <v>-3.7013451817483611E-3</v>
      </c>
    </row>
    <row r="298" spans="1:4">
      <c r="A298" s="88">
        <v>42825</v>
      </c>
      <c r="B298" s="90">
        <v>10341.59</v>
      </c>
      <c r="C298" s="90">
        <v>10407.129999999999</v>
      </c>
      <c r="D298" s="91">
        <f t="shared" si="5"/>
        <v>6.3375167648300756E-3</v>
      </c>
    </row>
    <row r="299" spans="1:4">
      <c r="A299" s="88">
        <v>42828</v>
      </c>
      <c r="B299" s="90">
        <v>10407.129999999999</v>
      </c>
      <c r="C299" s="90">
        <v>10407.129999999999</v>
      </c>
      <c r="D299" s="91">
        <f t="shared" si="5"/>
        <v>0</v>
      </c>
    </row>
    <row r="300" spans="1:4">
      <c r="A300" s="88">
        <v>42829</v>
      </c>
      <c r="B300" s="90">
        <v>10407.129999999999</v>
      </c>
      <c r="C300" s="90">
        <v>10407.129999999999</v>
      </c>
      <c r="D300" s="91">
        <f t="shared" si="5"/>
        <v>0</v>
      </c>
    </row>
    <row r="301" spans="1:4">
      <c r="A301" s="88">
        <v>42830</v>
      </c>
      <c r="B301" s="90">
        <v>10407.129999999999</v>
      </c>
      <c r="C301" s="90">
        <v>10500.5</v>
      </c>
      <c r="D301" s="91">
        <f t="shared" si="5"/>
        <v>8.9717338017303305E-3</v>
      </c>
    </row>
    <row r="302" spans="1:4">
      <c r="A302" s="88">
        <v>42831</v>
      </c>
      <c r="B302" s="90">
        <v>10500.5</v>
      </c>
      <c r="C302" s="90">
        <v>10530.75</v>
      </c>
      <c r="D302" s="91">
        <f t="shared" si="5"/>
        <v>2.8808151992762987E-3</v>
      </c>
    </row>
    <row r="303" spans="1:4">
      <c r="A303" s="88">
        <v>42832</v>
      </c>
      <c r="B303" s="90">
        <v>10530.75</v>
      </c>
      <c r="C303" s="90">
        <v>10516.06</v>
      </c>
      <c r="D303" s="91">
        <f t="shared" si="5"/>
        <v>-1.3949623721007942E-3</v>
      </c>
    </row>
    <row r="304" spans="1:4">
      <c r="A304" s="88">
        <v>42835</v>
      </c>
      <c r="B304" s="90">
        <v>10516.06</v>
      </c>
      <c r="C304" s="90">
        <v>10468.530000000001</v>
      </c>
      <c r="D304" s="91">
        <f t="shared" si="5"/>
        <v>-4.5197535959283774E-3</v>
      </c>
    </row>
    <row r="305" spans="1:4">
      <c r="A305" s="88">
        <v>42836</v>
      </c>
      <c r="B305" s="90">
        <v>10468.530000000001</v>
      </c>
      <c r="C305" s="90">
        <v>10472.66</v>
      </c>
      <c r="D305" s="91">
        <f t="shared" si="5"/>
        <v>3.9451575340554434E-4</v>
      </c>
    </row>
    <row r="306" spans="1:4">
      <c r="A306" s="88">
        <v>42837</v>
      </c>
      <c r="B306" s="90">
        <v>10472.66</v>
      </c>
      <c r="C306" s="90">
        <v>10465.09</v>
      </c>
      <c r="D306" s="91">
        <f t="shared" si="5"/>
        <v>-7.2283450431886997E-4</v>
      </c>
    </row>
    <row r="307" spans="1:4">
      <c r="A307" s="88">
        <v>42838</v>
      </c>
      <c r="B307" s="90">
        <v>10465.09</v>
      </c>
      <c r="C307" s="90">
        <v>10435.129999999999</v>
      </c>
      <c r="D307" s="91">
        <f t="shared" si="5"/>
        <v>-2.8628516333830678E-3</v>
      </c>
    </row>
    <row r="308" spans="1:4">
      <c r="A308" s="88">
        <v>42839</v>
      </c>
      <c r="B308" s="90">
        <v>10435.129999999999</v>
      </c>
      <c r="C308" s="90">
        <v>10366.469999999999</v>
      </c>
      <c r="D308" s="91">
        <f t="shared" si="5"/>
        <v>-6.5796976175668265E-3</v>
      </c>
    </row>
    <row r="309" spans="1:4">
      <c r="A309" s="88">
        <v>42842</v>
      </c>
      <c r="B309" s="90">
        <v>10366.469999999999</v>
      </c>
      <c r="C309" s="90">
        <v>10380.709999999999</v>
      </c>
      <c r="D309" s="91">
        <f t="shared" si="5"/>
        <v>1.3736595002926677E-3</v>
      </c>
    </row>
    <row r="310" spans="1:4">
      <c r="A310" s="88">
        <v>42843</v>
      </c>
      <c r="B310" s="90">
        <v>10380.709999999999</v>
      </c>
      <c r="C310" s="90">
        <v>10321</v>
      </c>
      <c r="D310" s="91">
        <f t="shared" si="5"/>
        <v>-5.7520150355803157E-3</v>
      </c>
    </row>
    <row r="311" spans="1:4">
      <c r="A311" s="88">
        <v>42844</v>
      </c>
      <c r="B311" s="90">
        <v>10321</v>
      </c>
      <c r="C311" s="90">
        <v>10266.77</v>
      </c>
      <c r="D311" s="91">
        <f t="shared" si="5"/>
        <v>-5.2543358201724288E-3</v>
      </c>
    </row>
    <row r="312" spans="1:4">
      <c r="A312" s="88">
        <v>42845</v>
      </c>
      <c r="B312" s="90">
        <v>10266.77</v>
      </c>
      <c r="C312" s="90">
        <v>10322.77</v>
      </c>
      <c r="D312" s="91">
        <f t="shared" si="5"/>
        <v>5.4544905554521073E-3</v>
      </c>
    </row>
    <row r="313" spans="1:4">
      <c r="A313" s="88">
        <v>42846</v>
      </c>
      <c r="B313" s="90">
        <v>10322.77</v>
      </c>
      <c r="C313" s="90">
        <v>10380.299999999999</v>
      </c>
      <c r="D313" s="91">
        <f t="shared" si="5"/>
        <v>5.5731165181438502E-3</v>
      </c>
    </row>
    <row r="314" spans="1:4">
      <c r="A314" s="88">
        <v>42849</v>
      </c>
      <c r="B314" s="90">
        <v>10380.299999999999</v>
      </c>
      <c r="C314" s="90">
        <v>10327.27</v>
      </c>
      <c r="D314" s="91">
        <f t="shared" si="5"/>
        <v>-5.1087155477200774E-3</v>
      </c>
    </row>
    <row r="315" spans="1:4">
      <c r="A315" s="88">
        <v>42850</v>
      </c>
      <c r="B315" s="90">
        <v>10327.27</v>
      </c>
      <c r="C315" s="90">
        <v>10382.540000000001</v>
      </c>
      <c r="D315" s="91">
        <f t="shared" si="5"/>
        <v>5.3518500048899131E-3</v>
      </c>
    </row>
    <row r="316" spans="1:4">
      <c r="A316" s="88">
        <v>42851</v>
      </c>
      <c r="B316" s="90">
        <v>10382.540000000001</v>
      </c>
      <c r="C316" s="90">
        <v>10389.540000000001</v>
      </c>
      <c r="D316" s="91">
        <f t="shared" si="5"/>
        <v>6.742088159543691E-4</v>
      </c>
    </row>
    <row r="317" spans="1:4">
      <c r="A317" s="88">
        <v>42852</v>
      </c>
      <c r="B317" s="90">
        <v>10389.540000000001</v>
      </c>
      <c r="C317" s="90">
        <v>10412.08</v>
      </c>
      <c r="D317" s="91">
        <f t="shared" si="5"/>
        <v>2.1694896982926704E-3</v>
      </c>
    </row>
    <row r="318" spans="1:4">
      <c r="A318" s="88">
        <v>42853</v>
      </c>
      <c r="B318" s="90">
        <v>10412.08</v>
      </c>
      <c r="C318" s="90">
        <v>10390.58</v>
      </c>
      <c r="D318" s="91">
        <f t="shared" si="5"/>
        <v>-2.0649092208281372E-3</v>
      </c>
    </row>
    <row r="319" spans="1:4">
      <c r="A319" s="88">
        <v>42856</v>
      </c>
      <c r="B319" s="90">
        <v>10390.58</v>
      </c>
      <c r="C319" s="90">
        <v>10390.58</v>
      </c>
      <c r="D319" s="91">
        <f t="shared" si="5"/>
        <v>0</v>
      </c>
    </row>
    <row r="320" spans="1:4">
      <c r="A320" s="88">
        <v>42857</v>
      </c>
      <c r="B320" s="90">
        <v>10390.58</v>
      </c>
      <c r="C320" s="90">
        <v>10345.74</v>
      </c>
      <c r="D320" s="91">
        <f t="shared" si="5"/>
        <v>-4.3154472608843975E-3</v>
      </c>
    </row>
    <row r="321" spans="1:4">
      <c r="A321" s="88">
        <v>42858</v>
      </c>
      <c r="B321" s="90">
        <v>10345.74</v>
      </c>
      <c r="C321" s="90">
        <v>10315.540000000001</v>
      </c>
      <c r="D321" s="91">
        <f t="shared" si="5"/>
        <v>-2.9190758708413922E-3</v>
      </c>
    </row>
    <row r="322" spans="1:4">
      <c r="A322" s="88">
        <v>42859</v>
      </c>
      <c r="B322" s="90">
        <v>10315.540000000001</v>
      </c>
      <c r="C322" s="90">
        <v>10291.48</v>
      </c>
      <c r="D322" s="91">
        <f t="shared" si="5"/>
        <v>-2.3324033448565151E-3</v>
      </c>
    </row>
    <row r="323" spans="1:4">
      <c r="A323" s="88">
        <v>42860</v>
      </c>
      <c r="B323" s="90">
        <v>10291.48</v>
      </c>
      <c r="C323" s="90">
        <v>10269.780000000001</v>
      </c>
      <c r="D323" s="91">
        <f t="shared" si="5"/>
        <v>-2.1085402682606835E-3</v>
      </c>
    </row>
    <row r="324" spans="1:4">
      <c r="A324" s="88">
        <v>42863</v>
      </c>
      <c r="B324" s="90">
        <v>10269.780000000001</v>
      </c>
      <c r="C324" s="90">
        <v>10267.32</v>
      </c>
      <c r="D324" s="91">
        <f t="shared" si="5"/>
        <v>-2.3953775056528848E-4</v>
      </c>
    </row>
    <row r="325" spans="1:4">
      <c r="A325" s="88">
        <v>42864</v>
      </c>
      <c r="B325" s="90">
        <v>10267.32</v>
      </c>
      <c r="C325" s="90">
        <v>10260.85</v>
      </c>
      <c r="D325" s="91">
        <f t="shared" si="5"/>
        <v>-6.3015470444083288E-4</v>
      </c>
    </row>
    <row r="326" spans="1:4">
      <c r="A326" s="88">
        <v>42865</v>
      </c>
      <c r="B326" s="90">
        <v>10260.85</v>
      </c>
      <c r="C326" s="90">
        <v>10304.030000000001</v>
      </c>
      <c r="D326" s="91">
        <f t="shared" si="5"/>
        <v>4.2082283631472706E-3</v>
      </c>
    </row>
    <row r="327" spans="1:4">
      <c r="A327" s="88">
        <v>42866</v>
      </c>
      <c r="B327" s="90">
        <v>10304.030000000001</v>
      </c>
      <c r="C327" s="90">
        <v>10379.73</v>
      </c>
      <c r="D327" s="91">
        <f t="shared" si="5"/>
        <v>7.3466401010089388E-3</v>
      </c>
    </row>
    <row r="328" spans="1:4">
      <c r="A328" s="88">
        <v>42867</v>
      </c>
      <c r="B328" s="90">
        <v>10379.73</v>
      </c>
      <c r="C328" s="90">
        <v>10549.52</v>
      </c>
      <c r="D328" s="91">
        <f t="shared" si="5"/>
        <v>1.6357843604795308E-2</v>
      </c>
    </row>
    <row r="329" spans="1:4">
      <c r="A329" s="88">
        <v>42870</v>
      </c>
      <c r="B329" s="90">
        <v>10549.52</v>
      </c>
      <c r="C329" s="90">
        <v>10572.48</v>
      </c>
      <c r="D329" s="91">
        <f t="shared" si="5"/>
        <v>2.1764023386845466E-3</v>
      </c>
    </row>
    <row r="330" spans="1:4">
      <c r="A330" s="88">
        <v>42871</v>
      </c>
      <c r="B330" s="90">
        <v>10572.48</v>
      </c>
      <c r="C330" s="90">
        <v>10576.05</v>
      </c>
      <c r="D330" s="91">
        <f t="shared" si="5"/>
        <v>3.376691183147873E-4</v>
      </c>
    </row>
    <row r="331" spans="1:4">
      <c r="A331" s="88">
        <v>42872</v>
      </c>
      <c r="B331" s="90">
        <v>10576.05</v>
      </c>
      <c r="C331" s="90">
        <v>10481.41</v>
      </c>
      <c r="D331" s="91">
        <f t="shared" si="5"/>
        <v>-8.9485204778720906E-3</v>
      </c>
    </row>
    <row r="332" spans="1:4">
      <c r="A332" s="88">
        <v>42873</v>
      </c>
      <c r="B332" s="90">
        <v>10481.41</v>
      </c>
      <c r="C332" s="90">
        <v>10459.219999999999</v>
      </c>
      <c r="D332" s="91">
        <f t="shared" si="5"/>
        <v>-2.1170815758567718E-3</v>
      </c>
    </row>
    <row r="333" spans="1:4">
      <c r="A333" s="88">
        <v>42874</v>
      </c>
      <c r="B333" s="90">
        <v>10459.219999999999</v>
      </c>
      <c r="C333" s="90">
        <v>10496.74</v>
      </c>
      <c r="D333" s="91">
        <f t="shared" si="5"/>
        <v>3.587265589594768E-3</v>
      </c>
    </row>
    <row r="334" spans="1:4">
      <c r="A334" s="88">
        <v>42877</v>
      </c>
      <c r="B334" s="90">
        <v>10496.74</v>
      </c>
      <c r="C334" s="90">
        <v>10586.93</v>
      </c>
      <c r="D334" s="91">
        <f t="shared" ref="D334:D397" si="6">+C334/B334-1</f>
        <v>8.5921914804025779E-3</v>
      </c>
    </row>
    <row r="335" spans="1:4">
      <c r="A335" s="88">
        <v>42878</v>
      </c>
      <c r="B335" s="90">
        <v>10586.93</v>
      </c>
      <c r="C335" s="90">
        <v>10742.14</v>
      </c>
      <c r="D335" s="91">
        <f t="shared" si="6"/>
        <v>1.4660529539724854E-2</v>
      </c>
    </row>
    <row r="336" spans="1:4">
      <c r="A336" s="88">
        <v>42879</v>
      </c>
      <c r="B336" s="90">
        <v>10742.14</v>
      </c>
      <c r="C336" s="90">
        <v>10727.11</v>
      </c>
      <c r="D336" s="91">
        <f t="shared" si="6"/>
        <v>-1.399162550478672E-3</v>
      </c>
    </row>
    <row r="337" spans="1:4">
      <c r="A337" s="88">
        <v>42880</v>
      </c>
      <c r="B337" s="90">
        <v>10727.11</v>
      </c>
      <c r="C337" s="90">
        <v>11007.51</v>
      </c>
      <c r="D337" s="91">
        <f t="shared" si="6"/>
        <v>2.6139379571944232E-2</v>
      </c>
    </row>
    <row r="338" spans="1:4">
      <c r="A338" s="88">
        <v>42881</v>
      </c>
      <c r="B338" s="90">
        <v>11007.51</v>
      </c>
      <c r="C338" s="90">
        <v>10992.12</v>
      </c>
      <c r="D338" s="91">
        <f t="shared" si="6"/>
        <v>-1.3981363632646904E-3</v>
      </c>
    </row>
    <row r="339" spans="1:4">
      <c r="A339" s="88">
        <v>42884</v>
      </c>
      <c r="B339" s="90">
        <v>10992.12</v>
      </c>
      <c r="C339" s="90">
        <v>10992.12</v>
      </c>
      <c r="D339" s="91">
        <f t="shared" si="6"/>
        <v>0</v>
      </c>
    </row>
    <row r="340" spans="1:4">
      <c r="A340" s="88">
        <v>42885</v>
      </c>
      <c r="B340" s="90">
        <v>10992.12</v>
      </c>
      <c r="C340" s="90">
        <v>10992.12</v>
      </c>
      <c r="D340" s="91">
        <f t="shared" si="6"/>
        <v>0</v>
      </c>
    </row>
    <row r="341" spans="1:4">
      <c r="A341" s="88">
        <v>42886</v>
      </c>
      <c r="B341" s="90">
        <v>10992.12</v>
      </c>
      <c r="C341" s="90">
        <v>11032.11</v>
      </c>
      <c r="D341" s="91">
        <f t="shared" si="6"/>
        <v>3.6380607198611692E-3</v>
      </c>
    </row>
    <row r="342" spans="1:4">
      <c r="A342" s="88">
        <v>42887</v>
      </c>
      <c r="B342" s="90">
        <v>11032.11</v>
      </c>
      <c r="C342" s="90">
        <v>11131.53</v>
      </c>
      <c r="D342" s="91">
        <f t="shared" si="6"/>
        <v>9.0118753348180647E-3</v>
      </c>
    </row>
    <row r="343" spans="1:4">
      <c r="A343" s="88">
        <v>42888</v>
      </c>
      <c r="B343" s="90">
        <v>11131.53</v>
      </c>
      <c r="C343" s="90">
        <v>11047.97</v>
      </c>
      <c r="D343" s="91">
        <f t="shared" si="6"/>
        <v>-7.5066051117861354E-3</v>
      </c>
    </row>
    <row r="344" spans="1:4">
      <c r="A344" s="88">
        <v>42891</v>
      </c>
      <c r="B344" s="90">
        <v>11047.97</v>
      </c>
      <c r="C344" s="90">
        <v>10930.34</v>
      </c>
      <c r="D344" s="91">
        <f t="shared" si="6"/>
        <v>-1.064720487112103E-2</v>
      </c>
    </row>
    <row r="345" spans="1:4">
      <c r="A345" s="88">
        <v>42892</v>
      </c>
      <c r="B345" s="90">
        <v>10930.34</v>
      </c>
      <c r="C345" s="90">
        <v>11022.55</v>
      </c>
      <c r="D345" s="91">
        <f t="shared" si="6"/>
        <v>8.4361511169825931E-3</v>
      </c>
    </row>
    <row r="346" spans="1:4">
      <c r="A346" s="88">
        <v>42893</v>
      </c>
      <c r="B346" s="90">
        <v>11022.55</v>
      </c>
      <c r="C346" s="90">
        <v>11134.71</v>
      </c>
      <c r="D346" s="91">
        <f t="shared" si="6"/>
        <v>1.0175503853464107E-2</v>
      </c>
    </row>
    <row r="347" spans="1:4">
      <c r="A347" s="88">
        <v>42894</v>
      </c>
      <c r="B347" s="90">
        <v>11134.71</v>
      </c>
      <c r="C347" s="90">
        <v>11229.53</v>
      </c>
      <c r="D347" s="91">
        <f t="shared" si="6"/>
        <v>8.5157134761482123E-3</v>
      </c>
    </row>
    <row r="348" spans="1:4">
      <c r="A348" s="88">
        <v>42895</v>
      </c>
      <c r="B348" s="90">
        <v>11229.53</v>
      </c>
      <c r="C348" s="90">
        <v>11303.03</v>
      </c>
      <c r="D348" s="91">
        <f t="shared" si="6"/>
        <v>6.5452427661709667E-3</v>
      </c>
    </row>
    <row r="349" spans="1:4">
      <c r="A349" s="88">
        <v>42898</v>
      </c>
      <c r="B349" s="90">
        <v>11303.03</v>
      </c>
      <c r="C349" s="90">
        <v>11313.58</v>
      </c>
      <c r="D349" s="91">
        <f t="shared" si="6"/>
        <v>9.3337804110915634E-4</v>
      </c>
    </row>
    <row r="350" spans="1:4">
      <c r="A350" s="88">
        <v>42899</v>
      </c>
      <c r="B350" s="90">
        <v>11313.58</v>
      </c>
      <c r="C350" s="90">
        <v>11285.34</v>
      </c>
      <c r="D350" s="91">
        <f t="shared" si="6"/>
        <v>-2.496115287998979E-3</v>
      </c>
    </row>
    <row r="351" spans="1:4">
      <c r="A351" s="88">
        <v>42900</v>
      </c>
      <c r="B351" s="90">
        <v>11285.34</v>
      </c>
      <c r="C351" s="90">
        <v>11100.74</v>
      </c>
      <c r="D351" s="91">
        <f t="shared" si="6"/>
        <v>-1.6357504514706744E-2</v>
      </c>
    </row>
    <row r="352" spans="1:4">
      <c r="A352" s="88">
        <v>42901</v>
      </c>
      <c r="B352" s="90">
        <v>11100.74</v>
      </c>
      <c r="C352" s="90">
        <v>11018.85</v>
      </c>
      <c r="D352" s="91">
        <f t="shared" si="6"/>
        <v>-7.3769856784321464E-3</v>
      </c>
    </row>
    <row r="353" spans="1:4">
      <c r="A353" s="88">
        <v>42902</v>
      </c>
      <c r="B353" s="90">
        <v>11018.85</v>
      </c>
      <c r="C353" s="90">
        <v>10975.45</v>
      </c>
      <c r="D353" s="91">
        <f t="shared" si="6"/>
        <v>-3.9387050372770016E-3</v>
      </c>
    </row>
    <row r="354" spans="1:4">
      <c r="A354" s="88">
        <v>42905</v>
      </c>
      <c r="B354" s="90">
        <v>10975.45</v>
      </c>
      <c r="C354" s="90">
        <v>11090.65</v>
      </c>
      <c r="D354" s="91">
        <f t="shared" si="6"/>
        <v>1.0496152777334844E-2</v>
      </c>
    </row>
    <row r="355" spans="1:4">
      <c r="A355" s="88">
        <v>42906</v>
      </c>
      <c r="B355" s="90">
        <v>11090.65</v>
      </c>
      <c r="C355" s="90">
        <v>11063.7</v>
      </c>
      <c r="D355" s="91">
        <f t="shared" si="6"/>
        <v>-2.4299747985915277E-3</v>
      </c>
    </row>
    <row r="356" spans="1:4">
      <c r="A356" s="88">
        <v>42907</v>
      </c>
      <c r="B356" s="90">
        <v>11063.7</v>
      </c>
      <c r="C356" s="90">
        <v>11194.04</v>
      </c>
      <c r="D356" s="91">
        <f t="shared" si="6"/>
        <v>1.1780868967885993E-2</v>
      </c>
    </row>
    <row r="357" spans="1:4">
      <c r="A357" s="88">
        <v>42908</v>
      </c>
      <c r="B357" s="90">
        <v>11194.04</v>
      </c>
      <c r="C357" s="90">
        <v>11280.37</v>
      </c>
      <c r="D357" s="91">
        <f t="shared" si="6"/>
        <v>7.7121396743267123E-3</v>
      </c>
    </row>
    <row r="358" spans="1:4">
      <c r="A358" s="88">
        <v>42909</v>
      </c>
      <c r="B358" s="90">
        <v>11280.37</v>
      </c>
      <c r="C358" s="90">
        <v>11362.71</v>
      </c>
      <c r="D358" s="91">
        <f t="shared" si="6"/>
        <v>7.2994059592015326E-3</v>
      </c>
    </row>
    <row r="359" spans="1:4">
      <c r="A359" s="88">
        <v>42912</v>
      </c>
      <c r="B359" s="90">
        <v>11362.71</v>
      </c>
      <c r="C359" s="90">
        <v>11436.97</v>
      </c>
      <c r="D359" s="91">
        <f t="shared" si="6"/>
        <v>6.5354127668488804E-3</v>
      </c>
    </row>
    <row r="360" spans="1:4">
      <c r="A360" s="88">
        <v>42913</v>
      </c>
      <c r="B360" s="90">
        <v>11436.97</v>
      </c>
      <c r="C360" s="90">
        <v>11492.66</v>
      </c>
      <c r="D360" s="91">
        <f t="shared" si="6"/>
        <v>4.8692966756056499E-3</v>
      </c>
    </row>
    <row r="361" spans="1:4">
      <c r="A361" s="88">
        <v>42914</v>
      </c>
      <c r="B361" s="90">
        <v>11492.66</v>
      </c>
      <c r="C361" s="90">
        <v>11410.03</v>
      </c>
      <c r="D361" s="91">
        <f t="shared" si="6"/>
        <v>-7.1898063633657472E-3</v>
      </c>
    </row>
    <row r="362" spans="1:4">
      <c r="A362" s="88">
        <v>42915</v>
      </c>
      <c r="B362" s="90">
        <v>11410.03</v>
      </c>
      <c r="C362" s="90">
        <v>11485.94</v>
      </c>
      <c r="D362" s="91">
        <f t="shared" si="6"/>
        <v>6.652918528698093E-3</v>
      </c>
    </row>
    <row r="363" spans="1:4">
      <c r="A363" s="88">
        <v>42916</v>
      </c>
      <c r="B363" s="90">
        <v>11485.94</v>
      </c>
      <c r="C363" s="90">
        <v>11460.25</v>
      </c>
      <c r="D363" s="91">
        <f t="shared" si="6"/>
        <v>-2.2366475882688031E-3</v>
      </c>
    </row>
    <row r="364" spans="1:4">
      <c r="A364" s="88">
        <v>42919</v>
      </c>
      <c r="B364" s="90">
        <v>11460.25</v>
      </c>
      <c r="C364" s="90">
        <v>11369.75</v>
      </c>
      <c r="D364" s="91">
        <f t="shared" si="6"/>
        <v>-7.8968608887240999E-3</v>
      </c>
    </row>
    <row r="365" spans="1:4">
      <c r="A365" s="88">
        <v>42920</v>
      </c>
      <c r="B365" s="90">
        <v>11369.75</v>
      </c>
      <c r="C365" s="90">
        <v>11256.08</v>
      </c>
      <c r="D365" s="91">
        <f t="shared" si="6"/>
        <v>-9.997581301259939E-3</v>
      </c>
    </row>
    <row r="366" spans="1:4">
      <c r="A366" s="88">
        <v>42921</v>
      </c>
      <c r="B366" s="90">
        <v>11256.08</v>
      </c>
      <c r="C366" s="90">
        <v>11424.27</v>
      </c>
      <c r="D366" s="91">
        <f t="shared" si="6"/>
        <v>1.4942146821984359E-2</v>
      </c>
    </row>
    <row r="367" spans="1:4">
      <c r="A367" s="88">
        <v>42922</v>
      </c>
      <c r="B367" s="90">
        <v>11424.27</v>
      </c>
      <c r="C367" s="90">
        <v>11439.09</v>
      </c>
      <c r="D367" s="91">
        <f t="shared" si="6"/>
        <v>1.2972382480456179E-3</v>
      </c>
    </row>
    <row r="368" spans="1:4">
      <c r="A368" s="88">
        <v>42923</v>
      </c>
      <c r="B368" s="90">
        <v>11439.09</v>
      </c>
      <c r="C368" s="90">
        <v>11364.95</v>
      </c>
      <c r="D368" s="91">
        <f t="shared" si="6"/>
        <v>-6.4812847875136415E-3</v>
      </c>
    </row>
    <row r="369" spans="1:4">
      <c r="A369" s="88">
        <v>42926</v>
      </c>
      <c r="B369" s="90">
        <v>11364.95</v>
      </c>
      <c r="C369" s="90">
        <v>11396.91</v>
      </c>
      <c r="D369" s="91">
        <f t="shared" si="6"/>
        <v>2.8121549148918401E-3</v>
      </c>
    </row>
    <row r="370" spans="1:4">
      <c r="A370" s="88">
        <v>42927</v>
      </c>
      <c r="B370" s="90">
        <v>11396.91</v>
      </c>
      <c r="C370" s="90">
        <v>11533.66</v>
      </c>
      <c r="D370" s="91">
        <f t="shared" si="6"/>
        <v>1.1998866359390403E-2</v>
      </c>
    </row>
    <row r="371" spans="1:4">
      <c r="A371" s="88">
        <v>42928</v>
      </c>
      <c r="B371" s="90">
        <v>11533.66</v>
      </c>
      <c r="C371" s="90">
        <v>11497.38</v>
      </c>
      <c r="D371" s="91">
        <f t="shared" si="6"/>
        <v>-3.1455756455454065E-3</v>
      </c>
    </row>
    <row r="372" spans="1:4">
      <c r="A372" s="88">
        <v>42929</v>
      </c>
      <c r="B372" s="90">
        <v>11497.38</v>
      </c>
      <c r="C372" s="90">
        <v>11646.04</v>
      </c>
      <c r="D372" s="91">
        <f t="shared" si="6"/>
        <v>1.2929902290782946E-2</v>
      </c>
    </row>
    <row r="373" spans="1:4">
      <c r="A373" s="88">
        <v>42930</v>
      </c>
      <c r="B373" s="90">
        <v>11646.04</v>
      </c>
      <c r="C373" s="90">
        <v>11738.04</v>
      </c>
      <c r="D373" s="91">
        <f t="shared" si="6"/>
        <v>7.8996809215836628E-3</v>
      </c>
    </row>
    <row r="374" spans="1:4">
      <c r="A374" s="88">
        <v>42933</v>
      </c>
      <c r="B374" s="90">
        <v>11738.04</v>
      </c>
      <c r="C374" s="90">
        <v>11771.59</v>
      </c>
      <c r="D374" s="91">
        <f t="shared" si="6"/>
        <v>2.8582284606288866E-3</v>
      </c>
    </row>
    <row r="375" spans="1:4">
      <c r="A375" s="88">
        <v>42934</v>
      </c>
      <c r="B375" s="90">
        <v>11771.59</v>
      </c>
      <c r="C375" s="90">
        <v>11737.13</v>
      </c>
      <c r="D375" s="91">
        <f t="shared" si="6"/>
        <v>-2.9273870394739276E-3</v>
      </c>
    </row>
    <row r="376" spans="1:4">
      <c r="A376" s="88">
        <v>42935</v>
      </c>
      <c r="B376" s="90">
        <v>11737.13</v>
      </c>
      <c r="C376" s="90">
        <v>11881.19</v>
      </c>
      <c r="D376" s="91">
        <f t="shared" si="6"/>
        <v>1.2273869336030252E-2</v>
      </c>
    </row>
    <row r="377" spans="1:4">
      <c r="A377" s="88">
        <v>42936</v>
      </c>
      <c r="B377" s="90">
        <v>11881.19</v>
      </c>
      <c r="C377" s="90">
        <v>11915.5</v>
      </c>
      <c r="D377" s="91">
        <f t="shared" si="6"/>
        <v>2.8877578761050682E-3</v>
      </c>
    </row>
    <row r="378" spans="1:4">
      <c r="A378" s="88">
        <v>42937</v>
      </c>
      <c r="B378" s="90">
        <v>11915.5</v>
      </c>
      <c r="C378" s="90">
        <v>11808.53</v>
      </c>
      <c r="D378" s="91">
        <f t="shared" si="6"/>
        <v>-8.9773824010741521E-3</v>
      </c>
    </row>
    <row r="379" spans="1:4">
      <c r="A379" s="88">
        <v>42940</v>
      </c>
      <c r="B379" s="90">
        <v>11808.53</v>
      </c>
      <c r="C379" s="90">
        <v>11891.96</v>
      </c>
      <c r="D379" s="91">
        <f t="shared" si="6"/>
        <v>7.0652316588091235E-3</v>
      </c>
    </row>
    <row r="380" spans="1:4">
      <c r="A380" s="88">
        <v>42941</v>
      </c>
      <c r="B380" s="90">
        <v>11891.96</v>
      </c>
      <c r="C380" s="90">
        <v>11859.93</v>
      </c>
      <c r="D380" s="91">
        <f t="shared" si="6"/>
        <v>-2.6934163922515131E-3</v>
      </c>
    </row>
    <row r="381" spans="1:4">
      <c r="A381" s="88">
        <v>42942</v>
      </c>
      <c r="B381" s="90">
        <v>11859.93</v>
      </c>
      <c r="C381" s="90">
        <v>11806.97</v>
      </c>
      <c r="D381" s="91">
        <f t="shared" si="6"/>
        <v>-4.4654563728454555E-3</v>
      </c>
    </row>
    <row r="382" spans="1:4">
      <c r="A382" s="88">
        <v>42943</v>
      </c>
      <c r="B382" s="90">
        <v>11806.97</v>
      </c>
      <c r="C382" s="90">
        <v>11794.16</v>
      </c>
      <c r="D382" s="91">
        <f t="shared" si="6"/>
        <v>-1.084952362883862E-3</v>
      </c>
    </row>
    <row r="383" spans="1:4">
      <c r="A383" s="88">
        <v>42944</v>
      </c>
      <c r="B383" s="90">
        <v>11794.16</v>
      </c>
      <c r="C383" s="90">
        <v>11821.24</v>
      </c>
      <c r="D383" s="91">
        <f t="shared" si="6"/>
        <v>2.2960516052012991E-3</v>
      </c>
    </row>
    <row r="384" spans="1:4">
      <c r="A384" s="88">
        <v>42947</v>
      </c>
      <c r="B384" s="90">
        <v>11821.24</v>
      </c>
      <c r="C384" s="90">
        <v>11806.51</v>
      </c>
      <c r="D384" s="91">
        <f t="shared" si="6"/>
        <v>-1.2460621728346277E-3</v>
      </c>
    </row>
    <row r="385" spans="1:4">
      <c r="A385" s="88">
        <v>42948</v>
      </c>
      <c r="B385" s="90">
        <v>11806.51</v>
      </c>
      <c r="C385" s="90">
        <v>11982.42</v>
      </c>
      <c r="D385" s="91">
        <f t="shared" si="6"/>
        <v>1.4899407191456326E-2</v>
      </c>
    </row>
    <row r="386" spans="1:4">
      <c r="A386" s="88">
        <v>42949</v>
      </c>
      <c r="B386" s="90">
        <v>11982.42</v>
      </c>
      <c r="C386" s="90">
        <v>11970.62</v>
      </c>
      <c r="D386" s="91">
        <f t="shared" si="6"/>
        <v>-9.847760302175157E-4</v>
      </c>
    </row>
    <row r="387" spans="1:4">
      <c r="A387" s="88">
        <v>42950</v>
      </c>
      <c r="B387" s="90">
        <v>11970.62</v>
      </c>
      <c r="C387" s="90">
        <v>11803.77</v>
      </c>
      <c r="D387" s="91">
        <f t="shared" si="6"/>
        <v>-1.3938292252197448E-2</v>
      </c>
    </row>
    <row r="388" spans="1:4">
      <c r="A388" s="88">
        <v>42951</v>
      </c>
      <c r="B388" s="90">
        <v>11803.77</v>
      </c>
      <c r="C388" s="90">
        <v>11728.36</v>
      </c>
      <c r="D388" s="91">
        <f t="shared" si="6"/>
        <v>-6.3886368507688474E-3</v>
      </c>
    </row>
    <row r="389" spans="1:4">
      <c r="A389" s="88">
        <v>42954</v>
      </c>
      <c r="B389" s="90">
        <v>11728.36</v>
      </c>
      <c r="C389" s="90">
        <v>11773.61</v>
      </c>
      <c r="D389" s="91">
        <f t="shared" si="6"/>
        <v>3.8581694286328183E-3</v>
      </c>
    </row>
    <row r="390" spans="1:4">
      <c r="A390" s="88">
        <v>42955</v>
      </c>
      <c r="B390" s="90">
        <v>11773.61</v>
      </c>
      <c r="C390" s="90">
        <v>11758.64</v>
      </c>
      <c r="D390" s="91">
        <f t="shared" si="6"/>
        <v>-1.2714876745536507E-3</v>
      </c>
    </row>
    <row r="391" spans="1:4">
      <c r="A391" s="88">
        <v>42956</v>
      </c>
      <c r="B391" s="90">
        <v>11758.64</v>
      </c>
      <c r="C391" s="90">
        <v>11691.85</v>
      </c>
      <c r="D391" s="91">
        <f t="shared" si="6"/>
        <v>-5.6800786485511345E-3</v>
      </c>
    </row>
    <row r="392" spans="1:4">
      <c r="A392" s="88">
        <v>42957</v>
      </c>
      <c r="B392" s="90">
        <v>11691.85</v>
      </c>
      <c r="C392" s="90">
        <v>11645.15</v>
      </c>
      <c r="D392" s="91">
        <f t="shared" si="6"/>
        <v>-3.9942353006582332E-3</v>
      </c>
    </row>
    <row r="393" spans="1:4">
      <c r="A393" s="88">
        <v>42958</v>
      </c>
      <c r="B393" s="90">
        <v>11645.15</v>
      </c>
      <c r="C393" s="90">
        <v>11465.4</v>
      </c>
      <c r="D393" s="91">
        <f t="shared" si="6"/>
        <v>-1.5435610533140354E-2</v>
      </c>
    </row>
    <row r="394" spans="1:4">
      <c r="A394" s="88">
        <v>42961</v>
      </c>
      <c r="B394" s="90">
        <v>11465.4</v>
      </c>
      <c r="C394" s="90">
        <v>11558.17</v>
      </c>
      <c r="D394" s="91">
        <f t="shared" si="6"/>
        <v>8.0913007832261741E-3</v>
      </c>
    </row>
    <row r="395" spans="1:4">
      <c r="A395" s="88">
        <v>42962</v>
      </c>
      <c r="B395" s="90">
        <v>11558.17</v>
      </c>
      <c r="C395" s="90">
        <v>11630.21</v>
      </c>
      <c r="D395" s="91">
        <f t="shared" si="6"/>
        <v>6.232820593571331E-3</v>
      </c>
    </row>
    <row r="396" spans="1:4">
      <c r="A396" s="88">
        <v>42963</v>
      </c>
      <c r="B396" s="90">
        <v>11630.21</v>
      </c>
      <c r="C396" s="90">
        <v>11598.86</v>
      </c>
      <c r="D396" s="91">
        <f t="shared" si="6"/>
        <v>-2.6955661161749411E-3</v>
      </c>
    </row>
    <row r="397" spans="1:4">
      <c r="A397" s="88">
        <v>42964</v>
      </c>
      <c r="B397" s="90">
        <v>11598.86</v>
      </c>
      <c r="C397" s="90">
        <v>11616.7</v>
      </c>
      <c r="D397" s="91">
        <f t="shared" si="6"/>
        <v>1.5380821908359543E-3</v>
      </c>
    </row>
    <row r="398" spans="1:4">
      <c r="A398" s="88">
        <v>42965</v>
      </c>
      <c r="B398" s="90">
        <v>11616.7</v>
      </c>
      <c r="C398" s="90">
        <v>11646.1</v>
      </c>
      <c r="D398" s="91">
        <f t="shared" ref="D398:D461" si="7">+C398/B398-1</f>
        <v>2.5308392228429177E-3</v>
      </c>
    </row>
    <row r="399" spans="1:4">
      <c r="A399" s="88">
        <v>42968</v>
      </c>
      <c r="B399" s="90">
        <v>11646.1</v>
      </c>
      <c r="C399" s="90">
        <v>11672.31</v>
      </c>
      <c r="D399" s="91">
        <f t="shared" si="7"/>
        <v>2.2505388069824495E-3</v>
      </c>
    </row>
    <row r="400" spans="1:4">
      <c r="A400" s="88">
        <v>42969</v>
      </c>
      <c r="B400" s="90">
        <v>11672.31</v>
      </c>
      <c r="C400" s="90">
        <v>11786.99</v>
      </c>
      <c r="D400" s="91">
        <f t="shared" si="7"/>
        <v>9.8249618113295245E-3</v>
      </c>
    </row>
    <row r="401" spans="1:4">
      <c r="A401" s="88">
        <v>42970</v>
      </c>
      <c r="B401" s="90">
        <v>11786.99</v>
      </c>
      <c r="C401" s="90">
        <v>11878.01</v>
      </c>
      <c r="D401" s="91">
        <f t="shared" si="7"/>
        <v>7.7220732349820853E-3</v>
      </c>
    </row>
    <row r="402" spans="1:4">
      <c r="A402" s="88">
        <v>42971</v>
      </c>
      <c r="B402" s="90">
        <v>11878.01</v>
      </c>
      <c r="C402" s="90">
        <v>11835.7</v>
      </c>
      <c r="D402" s="91">
        <f t="shared" si="7"/>
        <v>-3.5620444838823095E-3</v>
      </c>
    </row>
    <row r="403" spans="1:4">
      <c r="A403" s="88">
        <v>42972</v>
      </c>
      <c r="B403" s="90">
        <v>11835.7</v>
      </c>
      <c r="C403" s="90">
        <v>12088.02</v>
      </c>
      <c r="D403" s="91">
        <f t="shared" si="7"/>
        <v>2.1318553190770251E-2</v>
      </c>
    </row>
    <row r="404" spans="1:4">
      <c r="A404" s="88">
        <v>42975</v>
      </c>
      <c r="B404" s="90">
        <v>12088.02</v>
      </c>
      <c r="C404" s="90">
        <v>12201.27</v>
      </c>
      <c r="D404" s="91">
        <f t="shared" si="7"/>
        <v>9.3687799987094422E-3</v>
      </c>
    </row>
    <row r="405" spans="1:4">
      <c r="A405" s="88">
        <v>42976</v>
      </c>
      <c r="B405" s="90">
        <v>12201.27</v>
      </c>
      <c r="C405" s="90">
        <v>12216.06</v>
      </c>
      <c r="D405" s="91">
        <f t="shared" si="7"/>
        <v>1.2121688971720168E-3</v>
      </c>
    </row>
    <row r="406" spans="1:4">
      <c r="A406" s="88">
        <v>42977</v>
      </c>
      <c r="B406" s="90">
        <v>12216.06</v>
      </c>
      <c r="C406" s="90">
        <v>12171.22</v>
      </c>
      <c r="D406" s="91">
        <f t="shared" si="7"/>
        <v>-3.6705779113723747E-3</v>
      </c>
    </row>
    <row r="407" spans="1:4">
      <c r="A407" s="88">
        <v>42978</v>
      </c>
      <c r="B407" s="90">
        <v>12171.22</v>
      </c>
      <c r="C407" s="90">
        <v>12081.32</v>
      </c>
      <c r="D407" s="91">
        <f t="shared" si="7"/>
        <v>-7.386276807090808E-3</v>
      </c>
    </row>
    <row r="408" spans="1:4">
      <c r="A408" s="88">
        <v>42979</v>
      </c>
      <c r="B408" s="90">
        <v>12081.32</v>
      </c>
      <c r="C408" s="90">
        <v>12071.39</v>
      </c>
      <c r="D408" s="91">
        <f t="shared" si="7"/>
        <v>-8.2193005400077457E-4</v>
      </c>
    </row>
    <row r="409" spans="1:4">
      <c r="A409" s="88">
        <v>42982</v>
      </c>
      <c r="B409" s="90">
        <v>12071.39</v>
      </c>
      <c r="C409" s="90">
        <v>12108.79</v>
      </c>
      <c r="D409" s="91">
        <f t="shared" si="7"/>
        <v>3.0982347517560793E-3</v>
      </c>
    </row>
    <row r="410" spans="1:4">
      <c r="A410" s="88">
        <v>42983</v>
      </c>
      <c r="B410" s="90">
        <v>12108.79</v>
      </c>
      <c r="C410" s="90">
        <v>12186.26</v>
      </c>
      <c r="D410" s="91">
        <f t="shared" si="7"/>
        <v>6.3978316578285899E-3</v>
      </c>
    </row>
    <row r="411" spans="1:4">
      <c r="A411" s="88">
        <v>42984</v>
      </c>
      <c r="B411" s="90">
        <v>12186.26</v>
      </c>
      <c r="C411" s="90">
        <v>12124.55</v>
      </c>
      <c r="D411" s="91">
        <f t="shared" si="7"/>
        <v>-5.0638998347319886E-3</v>
      </c>
    </row>
    <row r="412" spans="1:4">
      <c r="A412" s="88">
        <v>42985</v>
      </c>
      <c r="B412" s="90">
        <v>12124.55</v>
      </c>
      <c r="C412" s="90">
        <v>12029.86</v>
      </c>
      <c r="D412" s="91">
        <f t="shared" si="7"/>
        <v>-7.8097743833790423E-3</v>
      </c>
    </row>
    <row r="413" spans="1:4">
      <c r="A413" s="88">
        <v>42986</v>
      </c>
      <c r="B413" s="90">
        <v>12029.86</v>
      </c>
      <c r="C413" s="90">
        <v>12007.03</v>
      </c>
      <c r="D413" s="91">
        <f t="shared" si="7"/>
        <v>-1.8977776964985704E-3</v>
      </c>
    </row>
    <row r="414" spans="1:4">
      <c r="A414" s="88">
        <v>42989</v>
      </c>
      <c r="B414" s="90">
        <v>12007.03</v>
      </c>
      <c r="C414" s="90">
        <v>11959.36</v>
      </c>
      <c r="D414" s="91">
        <f t="shared" si="7"/>
        <v>-3.9701741396498402E-3</v>
      </c>
    </row>
    <row r="415" spans="1:4">
      <c r="A415" s="88">
        <v>42990</v>
      </c>
      <c r="B415" s="90">
        <v>11959.36</v>
      </c>
      <c r="C415" s="90">
        <v>12028.01</v>
      </c>
      <c r="D415" s="91">
        <f t="shared" si="7"/>
        <v>5.7402737270222381E-3</v>
      </c>
    </row>
    <row r="416" spans="1:4">
      <c r="A416" s="88">
        <v>42991</v>
      </c>
      <c r="B416" s="90">
        <v>12028.01</v>
      </c>
      <c r="C416" s="90">
        <v>12019.11</v>
      </c>
      <c r="D416" s="91">
        <f t="shared" si="7"/>
        <v>-7.399395244932494E-4</v>
      </c>
    </row>
    <row r="417" spans="1:4">
      <c r="A417" s="88">
        <v>42992</v>
      </c>
      <c r="B417" s="90">
        <v>12019.11</v>
      </c>
      <c r="C417" s="90">
        <v>11935.81</v>
      </c>
      <c r="D417" s="91">
        <f t="shared" si="7"/>
        <v>-6.9306296389667343E-3</v>
      </c>
    </row>
    <row r="418" spans="1:4">
      <c r="A418" s="88">
        <v>42993</v>
      </c>
      <c r="B418" s="90">
        <v>11935.81</v>
      </c>
      <c r="C418" s="90">
        <v>11918.09</v>
      </c>
      <c r="D418" s="91">
        <f t="shared" si="7"/>
        <v>-1.4846080827358721E-3</v>
      </c>
    </row>
    <row r="419" spans="1:4">
      <c r="A419" s="88">
        <v>42996</v>
      </c>
      <c r="B419" s="90">
        <v>11918.09</v>
      </c>
      <c r="C419" s="90">
        <v>11933.59</v>
      </c>
      <c r="D419" s="91">
        <f t="shared" si="7"/>
        <v>1.3005439630007221E-3</v>
      </c>
    </row>
    <row r="420" spans="1:4">
      <c r="A420" s="88">
        <v>42997</v>
      </c>
      <c r="B420" s="90">
        <v>11933.59</v>
      </c>
      <c r="C420" s="90">
        <v>11939.94</v>
      </c>
      <c r="D420" s="91">
        <f t="shared" si="7"/>
        <v>5.3211146017262401E-4</v>
      </c>
    </row>
    <row r="421" spans="1:4">
      <c r="A421" s="88">
        <v>42998</v>
      </c>
      <c r="B421" s="90">
        <v>11939.94</v>
      </c>
      <c r="C421" s="90">
        <v>11929.81</v>
      </c>
      <c r="D421" s="91">
        <f t="shared" si="7"/>
        <v>-8.4841297359961043E-4</v>
      </c>
    </row>
    <row r="422" spans="1:4">
      <c r="A422" s="88">
        <v>42999</v>
      </c>
      <c r="B422" s="90">
        <v>11929.81</v>
      </c>
      <c r="C422" s="90">
        <v>11989.39</v>
      </c>
      <c r="D422" s="91">
        <f t="shared" si="7"/>
        <v>4.994211978229357E-3</v>
      </c>
    </row>
    <row r="423" spans="1:4">
      <c r="A423" s="88">
        <v>43000</v>
      </c>
      <c r="B423" s="90">
        <v>11989.39</v>
      </c>
      <c r="C423" s="90">
        <v>12002.73</v>
      </c>
      <c r="D423" s="91">
        <f t="shared" si="7"/>
        <v>1.112650435093121E-3</v>
      </c>
    </row>
    <row r="424" spans="1:4">
      <c r="A424" s="88">
        <v>43003</v>
      </c>
      <c r="B424" s="90">
        <v>12002.73</v>
      </c>
      <c r="C424" s="90">
        <v>11971.68</v>
      </c>
      <c r="D424" s="91">
        <f t="shared" si="7"/>
        <v>-2.5869114776387869E-3</v>
      </c>
    </row>
    <row r="425" spans="1:4">
      <c r="A425" s="88">
        <v>43004</v>
      </c>
      <c r="B425" s="90">
        <v>11971.68</v>
      </c>
      <c r="C425" s="90">
        <v>11976.61</v>
      </c>
      <c r="D425" s="91">
        <f t="shared" si="7"/>
        <v>4.1180519359018675E-4</v>
      </c>
    </row>
    <row r="426" spans="1:4">
      <c r="A426" s="88">
        <v>43005</v>
      </c>
      <c r="B426" s="90">
        <v>11976.61</v>
      </c>
      <c r="C426" s="90">
        <v>11929.46</v>
      </c>
      <c r="D426" s="91">
        <f t="shared" si="7"/>
        <v>-3.9368402244042144E-3</v>
      </c>
    </row>
    <row r="427" spans="1:4">
      <c r="A427" s="88">
        <v>43006</v>
      </c>
      <c r="B427" s="90">
        <v>11929.46</v>
      </c>
      <c r="C427" s="90">
        <v>11937.02</v>
      </c>
      <c r="D427" s="91">
        <f t="shared" si="7"/>
        <v>6.3372524825111576E-4</v>
      </c>
    </row>
    <row r="428" spans="1:4">
      <c r="A428" s="88">
        <v>43007</v>
      </c>
      <c r="B428" s="90">
        <v>11937.02</v>
      </c>
      <c r="C428" s="90">
        <v>11962.6</v>
      </c>
      <c r="D428" s="91">
        <f t="shared" si="7"/>
        <v>2.1429133904442565E-3</v>
      </c>
    </row>
    <row r="429" spans="1:4">
      <c r="A429" s="88">
        <v>43010</v>
      </c>
      <c r="B429" s="90">
        <v>11962.6</v>
      </c>
      <c r="C429" s="90">
        <v>11962.6</v>
      </c>
      <c r="D429" s="91">
        <f t="shared" si="7"/>
        <v>0</v>
      </c>
    </row>
    <row r="430" spans="1:4">
      <c r="A430" s="88">
        <v>43011</v>
      </c>
      <c r="B430" s="90">
        <v>11962.6</v>
      </c>
      <c r="C430" s="90">
        <v>11962.6</v>
      </c>
      <c r="D430" s="91">
        <f t="shared" si="7"/>
        <v>0</v>
      </c>
    </row>
    <row r="431" spans="1:4">
      <c r="A431" s="88">
        <v>43012</v>
      </c>
      <c r="B431" s="90">
        <v>11962.6</v>
      </c>
      <c r="C431" s="90">
        <v>11962.6</v>
      </c>
      <c r="D431" s="91">
        <f t="shared" si="7"/>
        <v>0</v>
      </c>
    </row>
    <row r="432" spans="1:4">
      <c r="A432" s="88">
        <v>43013</v>
      </c>
      <c r="B432" s="90">
        <v>11962.6</v>
      </c>
      <c r="C432" s="90">
        <v>11962.6</v>
      </c>
      <c r="D432" s="91">
        <f t="shared" si="7"/>
        <v>0</v>
      </c>
    </row>
    <row r="433" spans="1:4">
      <c r="A433" s="88">
        <v>43014</v>
      </c>
      <c r="B433" s="90">
        <v>11962.6</v>
      </c>
      <c r="C433" s="90">
        <v>11962.6</v>
      </c>
      <c r="D433" s="91">
        <f t="shared" si="7"/>
        <v>0</v>
      </c>
    </row>
    <row r="434" spans="1:4">
      <c r="A434" s="88">
        <v>43017</v>
      </c>
      <c r="B434" s="90">
        <v>11962.6</v>
      </c>
      <c r="C434" s="90">
        <v>12109.7</v>
      </c>
      <c r="D434" s="91">
        <f t="shared" si="7"/>
        <v>1.2296657917175269E-2</v>
      </c>
    </row>
    <row r="435" spans="1:4">
      <c r="A435" s="88">
        <v>43018</v>
      </c>
      <c r="B435" s="90">
        <v>12109.7</v>
      </c>
      <c r="C435" s="90">
        <v>12144.49</v>
      </c>
      <c r="D435" s="91">
        <f t="shared" si="7"/>
        <v>2.8729035401371394E-3</v>
      </c>
    </row>
    <row r="436" spans="1:4">
      <c r="A436" s="88">
        <v>43019</v>
      </c>
      <c r="B436" s="90">
        <v>12144.49</v>
      </c>
      <c r="C436" s="90">
        <v>12213.12</v>
      </c>
      <c r="D436" s="91">
        <f t="shared" si="7"/>
        <v>5.6511224431821105E-3</v>
      </c>
    </row>
    <row r="437" spans="1:4">
      <c r="A437" s="88">
        <v>43020</v>
      </c>
      <c r="B437" s="90">
        <v>12213.12</v>
      </c>
      <c r="C437" s="90">
        <v>12266.42</v>
      </c>
      <c r="D437" s="91">
        <f t="shared" si="7"/>
        <v>4.364159199287343E-3</v>
      </c>
    </row>
    <row r="438" spans="1:4">
      <c r="A438" s="88">
        <v>43021</v>
      </c>
      <c r="B438" s="90">
        <v>12266.42</v>
      </c>
      <c r="C438" s="90">
        <v>12277.63</v>
      </c>
      <c r="D438" s="91">
        <f t="shared" si="7"/>
        <v>9.1387707252810202E-4</v>
      </c>
    </row>
    <row r="439" spans="1:4">
      <c r="A439" s="88">
        <v>43024</v>
      </c>
      <c r="B439" s="90">
        <v>12277.63</v>
      </c>
      <c r="C439" s="90">
        <v>12333.81</v>
      </c>
      <c r="D439" s="91">
        <f t="shared" si="7"/>
        <v>4.5758016815948821E-3</v>
      </c>
    </row>
    <row r="440" spans="1:4">
      <c r="A440" s="88">
        <v>43025</v>
      </c>
      <c r="B440" s="90">
        <v>12333.81</v>
      </c>
      <c r="C440" s="90">
        <v>12335.75</v>
      </c>
      <c r="D440" s="91">
        <f t="shared" si="7"/>
        <v>1.5729121820440284E-4</v>
      </c>
    </row>
    <row r="441" spans="1:4">
      <c r="A441" s="88">
        <v>43026</v>
      </c>
      <c r="B441" s="90">
        <v>12335.75</v>
      </c>
      <c r="C441" s="90">
        <v>12461.61</v>
      </c>
      <c r="D441" s="91">
        <f t="shared" si="7"/>
        <v>1.0202865654702853E-2</v>
      </c>
    </row>
    <row r="442" spans="1:4">
      <c r="A442" s="88">
        <v>43027</v>
      </c>
      <c r="B442" s="90">
        <v>12461.61</v>
      </c>
      <c r="C442" s="90">
        <v>12472.65</v>
      </c>
      <c r="D442" s="91">
        <f t="shared" si="7"/>
        <v>8.8592084008398686E-4</v>
      </c>
    </row>
    <row r="443" spans="1:4">
      <c r="A443" s="88">
        <v>43028</v>
      </c>
      <c r="B443" s="90">
        <v>12472.65</v>
      </c>
      <c r="C443" s="90">
        <v>12397.84</v>
      </c>
      <c r="D443" s="91">
        <f t="shared" si="7"/>
        <v>-5.9979234565228357E-3</v>
      </c>
    </row>
    <row r="444" spans="1:4">
      <c r="A444" s="88">
        <v>43031</v>
      </c>
      <c r="B444" s="90">
        <v>12397.84</v>
      </c>
      <c r="C444" s="90">
        <v>12373.22</v>
      </c>
      <c r="D444" s="91">
        <f t="shared" si="7"/>
        <v>-1.9858297897054067E-3</v>
      </c>
    </row>
    <row r="445" spans="1:4">
      <c r="A445" s="88">
        <v>43032</v>
      </c>
      <c r="B445" s="90">
        <v>12373.22</v>
      </c>
      <c r="C445" s="90">
        <v>12469.23</v>
      </c>
      <c r="D445" s="91">
        <f t="shared" si="7"/>
        <v>7.7594999523162844E-3</v>
      </c>
    </row>
    <row r="446" spans="1:4">
      <c r="A446" s="88">
        <v>43033</v>
      </c>
      <c r="B446" s="90">
        <v>12469.23</v>
      </c>
      <c r="C446" s="90">
        <v>12522.07</v>
      </c>
      <c r="D446" s="91">
        <f t="shared" si="7"/>
        <v>4.2376313533394327E-3</v>
      </c>
    </row>
    <row r="447" spans="1:4">
      <c r="A447" s="88">
        <v>43034</v>
      </c>
      <c r="B447" s="90">
        <v>12522.07</v>
      </c>
      <c r="C447" s="90">
        <v>12588.27</v>
      </c>
      <c r="D447" s="91">
        <f t="shared" si="7"/>
        <v>5.2866658627528373E-3</v>
      </c>
    </row>
    <row r="448" spans="1:4">
      <c r="A448" s="88">
        <v>43035</v>
      </c>
      <c r="B448" s="90">
        <v>12588.27</v>
      </c>
      <c r="C448" s="90">
        <v>12804.75</v>
      </c>
      <c r="D448" s="91">
        <f t="shared" si="7"/>
        <v>1.7196961933609645E-2</v>
      </c>
    </row>
    <row r="449" spans="1:4">
      <c r="A449" s="88">
        <v>43038</v>
      </c>
      <c r="B449" s="90">
        <v>12804.75</v>
      </c>
      <c r="C449" s="90">
        <v>12825.38</v>
      </c>
      <c r="D449" s="91">
        <f t="shared" si="7"/>
        <v>1.6111208731133253E-3</v>
      </c>
    </row>
    <row r="450" spans="1:4">
      <c r="A450" s="88">
        <v>43039</v>
      </c>
      <c r="B450" s="90">
        <v>12825.38</v>
      </c>
      <c r="C450" s="90">
        <v>12788.87</v>
      </c>
      <c r="D450" s="91">
        <f t="shared" si="7"/>
        <v>-2.8466992790855405E-3</v>
      </c>
    </row>
    <row r="451" spans="1:4">
      <c r="A451" s="88">
        <v>43040</v>
      </c>
      <c r="B451" s="90">
        <v>12788.87</v>
      </c>
      <c r="C451" s="90">
        <v>12781.84</v>
      </c>
      <c r="D451" s="91">
        <f t="shared" si="7"/>
        <v>-5.4969672848348416E-4</v>
      </c>
    </row>
    <row r="452" spans="1:4">
      <c r="A452" s="88">
        <v>43041</v>
      </c>
      <c r="B452" s="90">
        <v>12781.84</v>
      </c>
      <c r="C452" s="90">
        <v>12790.57</v>
      </c>
      <c r="D452" s="91">
        <f t="shared" si="7"/>
        <v>6.830002566140525E-4</v>
      </c>
    </row>
    <row r="453" spans="1:4">
      <c r="A453" s="88">
        <v>43042</v>
      </c>
      <c r="B453" s="90">
        <v>12790.57</v>
      </c>
      <c r="C453" s="90">
        <v>12800.87</v>
      </c>
      <c r="D453" s="91">
        <f t="shared" si="7"/>
        <v>8.0528076543906479E-4</v>
      </c>
    </row>
    <row r="454" spans="1:4">
      <c r="A454" s="88">
        <v>43045</v>
      </c>
      <c r="B454" s="90">
        <v>12800.87</v>
      </c>
      <c r="C454" s="90">
        <v>12809.71</v>
      </c>
      <c r="D454" s="91">
        <f t="shared" si="7"/>
        <v>6.9057806227212915E-4</v>
      </c>
    </row>
    <row r="455" spans="1:4">
      <c r="A455" s="88">
        <v>43046</v>
      </c>
      <c r="B455" s="90">
        <v>12809.71</v>
      </c>
      <c r="C455" s="90">
        <v>12940.89</v>
      </c>
      <c r="D455" s="91">
        <f t="shared" si="7"/>
        <v>1.024066899250653E-2</v>
      </c>
    </row>
    <row r="456" spans="1:4">
      <c r="A456" s="88">
        <v>43047</v>
      </c>
      <c r="B456" s="90">
        <v>12940.89</v>
      </c>
      <c r="C456" s="90">
        <v>12911.47</v>
      </c>
      <c r="D456" s="91">
        <f t="shared" si="7"/>
        <v>-2.2734139614818405E-3</v>
      </c>
    </row>
    <row r="457" spans="1:4">
      <c r="A457" s="88">
        <v>43048</v>
      </c>
      <c r="B457" s="90">
        <v>12911.47</v>
      </c>
      <c r="C457" s="90">
        <v>12993.48</v>
      </c>
      <c r="D457" s="91">
        <f t="shared" si="7"/>
        <v>6.3517167293887233E-3</v>
      </c>
    </row>
    <row r="458" spans="1:4">
      <c r="A458" s="88">
        <v>43049</v>
      </c>
      <c r="B458" s="90">
        <v>12993.48</v>
      </c>
      <c r="C458" s="90">
        <v>13120.42</v>
      </c>
      <c r="D458" s="91">
        <f t="shared" si="7"/>
        <v>9.7695151722247964E-3</v>
      </c>
    </row>
    <row r="459" spans="1:4">
      <c r="A459" s="88">
        <v>43052</v>
      </c>
      <c r="B459" s="90">
        <v>13120.42</v>
      </c>
      <c r="C459" s="90">
        <v>13175.78</v>
      </c>
      <c r="D459" s="91">
        <f t="shared" si="7"/>
        <v>4.2193771235983224E-3</v>
      </c>
    </row>
    <row r="460" spans="1:4">
      <c r="A460" s="88">
        <v>43053</v>
      </c>
      <c r="B460" s="90">
        <v>13175.78</v>
      </c>
      <c r="C460" s="90">
        <v>13109.1</v>
      </c>
      <c r="D460" s="91">
        <f t="shared" si="7"/>
        <v>-5.0608009544785837E-3</v>
      </c>
    </row>
    <row r="461" spans="1:4">
      <c r="A461" s="88">
        <v>43054</v>
      </c>
      <c r="B461" s="90">
        <v>13109.1</v>
      </c>
      <c r="C461" s="90">
        <v>13062.72</v>
      </c>
      <c r="D461" s="91">
        <f t="shared" si="7"/>
        <v>-3.5380003203882016E-3</v>
      </c>
    </row>
    <row r="462" spans="1:4">
      <c r="A462" s="88">
        <v>43055</v>
      </c>
      <c r="B462" s="90">
        <v>13062.72</v>
      </c>
      <c r="C462" s="90">
        <v>13209.73</v>
      </c>
      <c r="D462" s="91">
        <f t="shared" ref="D462:D525" si="8">+C462/B462-1</f>
        <v>1.125416452316208E-2</v>
      </c>
    </row>
    <row r="463" spans="1:4">
      <c r="A463" s="88">
        <v>43056</v>
      </c>
      <c r="B463" s="90">
        <v>13209.73</v>
      </c>
      <c r="C463" s="90">
        <v>13418.55</v>
      </c>
      <c r="D463" s="91">
        <f t="shared" si="8"/>
        <v>1.5808044524755704E-2</v>
      </c>
    </row>
    <row r="464" spans="1:4">
      <c r="A464" s="88">
        <v>43059</v>
      </c>
      <c r="B464" s="90">
        <v>13418.55</v>
      </c>
      <c r="C464" s="90">
        <v>13496.05</v>
      </c>
      <c r="D464" s="91">
        <f t="shared" si="8"/>
        <v>5.7755867809861083E-3</v>
      </c>
    </row>
    <row r="465" spans="1:4">
      <c r="A465" s="88">
        <v>43060</v>
      </c>
      <c r="B465" s="90">
        <v>13496.05</v>
      </c>
      <c r="C465" s="90">
        <v>13768.86</v>
      </c>
      <c r="D465" s="91">
        <f t="shared" si="8"/>
        <v>2.021406263314085E-2</v>
      </c>
    </row>
    <row r="466" spans="1:4">
      <c r="A466" s="88">
        <v>43061</v>
      </c>
      <c r="B466" s="90">
        <v>13768.86</v>
      </c>
      <c r="C466" s="90">
        <v>13866.26</v>
      </c>
      <c r="D466" s="91">
        <f t="shared" si="8"/>
        <v>7.0739334992149239E-3</v>
      </c>
    </row>
    <row r="467" spans="1:4">
      <c r="A467" s="88">
        <v>43062</v>
      </c>
      <c r="B467" s="90">
        <v>13866.26</v>
      </c>
      <c r="C467" s="90">
        <v>13470.52</v>
      </c>
      <c r="D467" s="91">
        <f t="shared" si="8"/>
        <v>-2.8539779291604228E-2</v>
      </c>
    </row>
    <row r="468" spans="1:4">
      <c r="A468" s="88">
        <v>43063</v>
      </c>
      <c r="B468" s="90">
        <v>13470.52</v>
      </c>
      <c r="C468" s="90">
        <v>13472.32</v>
      </c>
      <c r="D468" s="91">
        <f t="shared" si="8"/>
        <v>1.3362513102688212E-4</v>
      </c>
    </row>
    <row r="469" spans="1:4">
      <c r="A469" s="88">
        <v>43066</v>
      </c>
      <c r="B469" s="90">
        <v>13472.32</v>
      </c>
      <c r="C469" s="90">
        <v>13319.35</v>
      </c>
      <c r="D469" s="91">
        <f t="shared" si="8"/>
        <v>-1.1354391819671683E-2</v>
      </c>
    </row>
    <row r="470" spans="1:4">
      <c r="A470" s="88">
        <v>43067</v>
      </c>
      <c r="B470" s="90">
        <v>13319.35</v>
      </c>
      <c r="C470" s="90">
        <v>13242.52</v>
      </c>
      <c r="D470" s="91">
        <f t="shared" si="8"/>
        <v>-5.7682995041049567E-3</v>
      </c>
    </row>
    <row r="471" spans="1:4">
      <c r="A471" s="88">
        <v>43068</v>
      </c>
      <c r="B471" s="90">
        <v>13242.52</v>
      </c>
      <c r="C471" s="90">
        <v>13269.58</v>
      </c>
      <c r="D471" s="91">
        <f t="shared" si="8"/>
        <v>2.0434177180777002E-3</v>
      </c>
    </row>
    <row r="472" spans="1:4">
      <c r="A472" s="88">
        <v>43069</v>
      </c>
      <c r="B472" s="90">
        <v>13269.58</v>
      </c>
      <c r="C472" s="90">
        <v>13090.24</v>
      </c>
      <c r="D472" s="91">
        <f t="shared" si="8"/>
        <v>-1.3515122558513504E-2</v>
      </c>
    </row>
    <row r="473" spans="1:4">
      <c r="A473" s="88">
        <v>43070</v>
      </c>
      <c r="B473" s="90">
        <v>13090.24</v>
      </c>
      <c r="C473" s="90">
        <v>12988.52</v>
      </c>
      <c r="D473" s="91">
        <f t="shared" si="8"/>
        <v>-7.7706749456082358E-3</v>
      </c>
    </row>
    <row r="474" spans="1:4">
      <c r="A474" s="88">
        <v>43073</v>
      </c>
      <c r="B474" s="90">
        <v>12988.52</v>
      </c>
      <c r="C474" s="90">
        <v>13104.16</v>
      </c>
      <c r="D474" s="91">
        <f t="shared" si="8"/>
        <v>8.9032468672334275E-3</v>
      </c>
    </row>
    <row r="475" spans="1:4">
      <c r="A475" s="88">
        <v>43074</v>
      </c>
      <c r="B475" s="90">
        <v>13104.16</v>
      </c>
      <c r="C475" s="90">
        <v>13300.37</v>
      </c>
      <c r="D475" s="91">
        <f t="shared" si="8"/>
        <v>1.497310777646188E-2</v>
      </c>
    </row>
    <row r="476" spans="1:4">
      <c r="A476" s="88">
        <v>43075</v>
      </c>
      <c r="B476" s="90">
        <v>13300.37</v>
      </c>
      <c r="C476" s="90">
        <v>13135.77</v>
      </c>
      <c r="D476" s="91">
        <f t="shared" si="8"/>
        <v>-1.2375595566138431E-2</v>
      </c>
    </row>
    <row r="477" spans="1:4">
      <c r="A477" s="88">
        <v>43076</v>
      </c>
      <c r="B477" s="90">
        <v>13135.77</v>
      </c>
      <c r="C477" s="90">
        <v>12962.84</v>
      </c>
      <c r="D477" s="91">
        <f t="shared" si="8"/>
        <v>-1.3164816375438981E-2</v>
      </c>
    </row>
    <row r="478" spans="1:4">
      <c r="A478" s="88">
        <v>43077</v>
      </c>
      <c r="B478" s="90">
        <v>12962.84</v>
      </c>
      <c r="C478" s="90">
        <v>13065.39</v>
      </c>
      <c r="D478" s="91">
        <f t="shared" si="8"/>
        <v>7.9110750421975684E-3</v>
      </c>
    </row>
    <row r="479" spans="1:4">
      <c r="A479" s="88">
        <v>43080</v>
      </c>
      <c r="B479" s="90">
        <v>13065.39</v>
      </c>
      <c r="C479" s="90">
        <v>13267.28</v>
      </c>
      <c r="D479" s="91">
        <f t="shared" si="8"/>
        <v>1.5452275056466069E-2</v>
      </c>
    </row>
    <row r="480" spans="1:4">
      <c r="A480" s="88">
        <v>43081</v>
      </c>
      <c r="B480" s="90">
        <v>13267.28</v>
      </c>
      <c r="C480" s="90">
        <v>13055.38</v>
      </c>
      <c r="D480" s="91">
        <f t="shared" si="8"/>
        <v>-1.5971623422434855E-2</v>
      </c>
    </row>
    <row r="481" spans="1:4">
      <c r="A481" s="88">
        <v>43082</v>
      </c>
      <c r="B481" s="90">
        <v>13055.38</v>
      </c>
      <c r="C481" s="90">
        <v>13176.07</v>
      </c>
      <c r="D481" s="91">
        <f t="shared" si="8"/>
        <v>9.2444647340790276E-3</v>
      </c>
    </row>
    <row r="482" spans="1:4">
      <c r="A482" s="88">
        <v>43083</v>
      </c>
      <c r="B482" s="90">
        <v>13176.07</v>
      </c>
      <c r="C482" s="90">
        <v>13089.48</v>
      </c>
      <c r="D482" s="91">
        <f t="shared" si="8"/>
        <v>-6.5717622933090247E-3</v>
      </c>
    </row>
    <row r="483" spans="1:4">
      <c r="A483" s="88">
        <v>43084</v>
      </c>
      <c r="B483" s="90">
        <v>13089.48</v>
      </c>
      <c r="C483" s="90">
        <v>12908.7</v>
      </c>
      <c r="D483" s="91">
        <f t="shared" si="8"/>
        <v>-1.3811091044105606E-2</v>
      </c>
    </row>
    <row r="484" spans="1:4">
      <c r="A484" s="88">
        <v>43087</v>
      </c>
      <c r="B484" s="90">
        <v>12908.7</v>
      </c>
      <c r="C484" s="90">
        <v>12968.26</v>
      </c>
      <c r="D484" s="91">
        <f t="shared" si="8"/>
        <v>4.613942534879456E-3</v>
      </c>
    </row>
    <row r="485" spans="1:4">
      <c r="A485" s="88">
        <v>43088</v>
      </c>
      <c r="B485" s="90">
        <v>12968.26</v>
      </c>
      <c r="C485" s="90">
        <v>13184.52</v>
      </c>
      <c r="D485" s="91">
        <f t="shared" si="8"/>
        <v>1.6676099954812784E-2</v>
      </c>
    </row>
    <row r="486" spans="1:4">
      <c r="A486" s="88">
        <v>43089</v>
      </c>
      <c r="B486" s="90">
        <v>13184.52</v>
      </c>
      <c r="C486" s="90">
        <v>13218.43</v>
      </c>
      <c r="D486" s="91">
        <f t="shared" si="8"/>
        <v>2.5719555964114349E-3</v>
      </c>
    </row>
    <row r="487" spans="1:4">
      <c r="A487" s="88">
        <v>43090</v>
      </c>
      <c r="B487" s="90">
        <v>13218.43</v>
      </c>
      <c r="C487" s="90">
        <v>13351.36</v>
      </c>
      <c r="D487" s="91">
        <f t="shared" si="8"/>
        <v>1.0056413658808161E-2</v>
      </c>
    </row>
    <row r="488" spans="1:4">
      <c r="A488" s="88">
        <v>43091</v>
      </c>
      <c r="B488" s="90">
        <v>13351.36</v>
      </c>
      <c r="C488" s="90">
        <v>13295.26</v>
      </c>
      <c r="D488" s="91">
        <f t="shared" si="8"/>
        <v>-4.2018191405220895E-3</v>
      </c>
    </row>
    <row r="489" spans="1:4">
      <c r="A489" s="88">
        <v>43094</v>
      </c>
      <c r="B489" s="90">
        <v>13295.26</v>
      </c>
      <c r="C489" s="90">
        <v>13305.98</v>
      </c>
      <c r="D489" s="91">
        <f t="shared" si="8"/>
        <v>8.0630239649304158E-4</v>
      </c>
    </row>
    <row r="490" spans="1:4">
      <c r="A490" s="88">
        <v>43095</v>
      </c>
      <c r="B490" s="90">
        <v>13305.98</v>
      </c>
      <c r="C490" s="90">
        <v>13348.79</v>
      </c>
      <c r="D490" s="91">
        <f t="shared" si="8"/>
        <v>3.2173503943340176E-3</v>
      </c>
    </row>
    <row r="491" spans="1:4">
      <c r="A491" s="88">
        <v>43096</v>
      </c>
      <c r="B491" s="90">
        <v>13348.79</v>
      </c>
      <c r="C491" s="90">
        <v>13089.58</v>
      </c>
      <c r="D491" s="91">
        <f t="shared" si="8"/>
        <v>-1.9418239405968651E-2</v>
      </c>
    </row>
    <row r="492" spans="1:4">
      <c r="A492" s="88">
        <v>43097</v>
      </c>
      <c r="B492" s="90">
        <v>13089.58</v>
      </c>
      <c r="C492" s="90">
        <v>13195.17</v>
      </c>
      <c r="D492" s="91">
        <f t="shared" si="8"/>
        <v>8.0667217741134944E-3</v>
      </c>
    </row>
    <row r="493" spans="1:4">
      <c r="A493" s="88">
        <v>43098</v>
      </c>
      <c r="B493" s="90">
        <v>13195.17</v>
      </c>
      <c r="C493" s="90">
        <v>13195.72</v>
      </c>
      <c r="D493" s="91">
        <f t="shared" si="8"/>
        <v>4.1681918459435252E-5</v>
      </c>
    </row>
    <row r="494" spans="1:4">
      <c r="A494" s="88">
        <v>43102</v>
      </c>
      <c r="B494" s="90">
        <v>13195.72</v>
      </c>
      <c r="C494" s="90">
        <v>13424.28</v>
      </c>
      <c r="D494" s="91">
        <f t="shared" si="8"/>
        <v>1.7320767642841961E-2</v>
      </c>
    </row>
    <row r="495" spans="1:4">
      <c r="A495" s="88">
        <v>43103</v>
      </c>
      <c r="B495" s="90">
        <v>13424.28</v>
      </c>
      <c r="C495" s="90">
        <v>13422.47</v>
      </c>
      <c r="D495" s="91">
        <f t="shared" si="8"/>
        <v>-1.3483032237115999E-4</v>
      </c>
    </row>
    <row r="496" spans="1:4">
      <c r="A496" s="88">
        <v>43104</v>
      </c>
      <c r="B496" s="90">
        <v>13422.47</v>
      </c>
      <c r="C496" s="90">
        <v>13490.75</v>
      </c>
      <c r="D496" s="91">
        <f t="shared" si="8"/>
        <v>5.086992185491912E-3</v>
      </c>
    </row>
    <row r="497" spans="1:4">
      <c r="A497" s="88">
        <v>43105</v>
      </c>
      <c r="B497" s="90">
        <v>13490.75</v>
      </c>
      <c r="C497" s="90">
        <v>13565.95</v>
      </c>
      <c r="D497" s="91">
        <f t="shared" si="8"/>
        <v>5.5741897225878301E-3</v>
      </c>
    </row>
    <row r="498" spans="1:4">
      <c r="A498" s="88">
        <v>43108</v>
      </c>
      <c r="B498" s="90">
        <v>13565.95</v>
      </c>
      <c r="C498" s="90">
        <v>13611.72</v>
      </c>
      <c r="D498" s="91">
        <f t="shared" si="8"/>
        <v>3.3738883012246479E-3</v>
      </c>
    </row>
    <row r="499" spans="1:4">
      <c r="A499" s="88">
        <v>43109</v>
      </c>
      <c r="B499" s="90">
        <v>13611.72</v>
      </c>
      <c r="C499" s="90">
        <v>13759.44</v>
      </c>
      <c r="D499" s="91">
        <f t="shared" si="8"/>
        <v>1.0852412479833706E-2</v>
      </c>
    </row>
    <row r="500" spans="1:4">
      <c r="A500" s="88">
        <v>43110</v>
      </c>
      <c r="B500" s="90">
        <v>13759.44</v>
      </c>
      <c r="C500" s="90">
        <v>13927.97</v>
      </c>
      <c r="D500" s="91">
        <f t="shared" si="8"/>
        <v>1.2248318245509981E-2</v>
      </c>
    </row>
    <row r="501" spans="1:4">
      <c r="A501" s="88">
        <v>43111</v>
      </c>
      <c r="B501" s="90">
        <v>13927.97</v>
      </c>
      <c r="C501" s="90">
        <v>13904.47</v>
      </c>
      <c r="D501" s="91">
        <f t="shared" si="8"/>
        <v>-1.6872523418703933E-3</v>
      </c>
    </row>
    <row r="502" spans="1:4">
      <c r="A502" s="88">
        <v>43112</v>
      </c>
      <c r="B502" s="90">
        <v>13904.47</v>
      </c>
      <c r="C502" s="90">
        <v>14041.02</v>
      </c>
      <c r="D502" s="91">
        <f t="shared" si="8"/>
        <v>9.8205828773050285E-3</v>
      </c>
    </row>
    <row r="503" spans="1:4">
      <c r="A503" s="88">
        <v>43115</v>
      </c>
      <c r="B503" s="90">
        <v>14041.02</v>
      </c>
      <c r="C503" s="90">
        <v>14226.25</v>
      </c>
      <c r="D503" s="91">
        <f t="shared" si="8"/>
        <v>1.3192061545386213E-2</v>
      </c>
    </row>
    <row r="504" spans="1:4">
      <c r="A504" s="88">
        <v>43116</v>
      </c>
      <c r="B504" s="90">
        <v>14226.25</v>
      </c>
      <c r="C504" s="90">
        <v>14327.5</v>
      </c>
      <c r="D504" s="91">
        <f t="shared" si="8"/>
        <v>7.1171250329495894E-3</v>
      </c>
    </row>
    <row r="505" spans="1:4">
      <c r="A505" s="88">
        <v>43117</v>
      </c>
      <c r="B505" s="90">
        <v>14327.5</v>
      </c>
      <c r="C505" s="90">
        <v>14318.8</v>
      </c>
      <c r="D505" s="91">
        <f t="shared" si="8"/>
        <v>-6.0722387017975166E-4</v>
      </c>
    </row>
    <row r="506" spans="1:4">
      <c r="A506" s="88">
        <v>43118</v>
      </c>
      <c r="B506" s="90">
        <v>14318.8</v>
      </c>
      <c r="C506" s="90">
        <v>14454.25</v>
      </c>
      <c r="D506" s="91">
        <f t="shared" si="8"/>
        <v>9.4595915858870505E-3</v>
      </c>
    </row>
    <row r="507" spans="1:4">
      <c r="A507" s="88">
        <v>43119</v>
      </c>
      <c r="B507" s="90">
        <v>14454.25</v>
      </c>
      <c r="C507" s="90">
        <v>14476.75</v>
      </c>
      <c r="D507" s="91">
        <f t="shared" si="8"/>
        <v>1.5566355916079022E-3</v>
      </c>
    </row>
    <row r="508" spans="1:4">
      <c r="A508" s="88">
        <v>43122</v>
      </c>
      <c r="B508" s="90">
        <v>14476.75</v>
      </c>
      <c r="C508" s="90">
        <v>14598.28</v>
      </c>
      <c r="D508" s="91">
        <f t="shared" si="8"/>
        <v>8.3948400020723568E-3</v>
      </c>
    </row>
    <row r="509" spans="1:4">
      <c r="A509" s="88">
        <v>43123</v>
      </c>
      <c r="B509" s="90">
        <v>14598.28</v>
      </c>
      <c r="C509" s="90">
        <v>14844.58</v>
      </c>
      <c r="D509" s="91">
        <f t="shared" si="8"/>
        <v>1.6871850656378751E-2</v>
      </c>
    </row>
    <row r="510" spans="1:4">
      <c r="A510" s="88">
        <v>43124</v>
      </c>
      <c r="B510" s="90">
        <v>14844.58</v>
      </c>
      <c r="C510" s="90">
        <v>14838.1</v>
      </c>
      <c r="D510" s="91">
        <f t="shared" si="8"/>
        <v>-4.3652295989504708E-4</v>
      </c>
    </row>
    <row r="511" spans="1:4">
      <c r="A511" s="88">
        <v>43125</v>
      </c>
      <c r="B511" s="90">
        <v>14838.1</v>
      </c>
      <c r="C511" s="90">
        <v>14706.82</v>
      </c>
      <c r="D511" s="91">
        <f t="shared" si="8"/>
        <v>-8.8474939513819573E-3</v>
      </c>
    </row>
    <row r="512" spans="1:4">
      <c r="A512" s="88">
        <v>43126</v>
      </c>
      <c r="B512" s="90">
        <v>14706.82</v>
      </c>
      <c r="C512" s="90">
        <v>14774.37</v>
      </c>
      <c r="D512" s="91">
        <f t="shared" si="8"/>
        <v>4.5931071434885951E-3</v>
      </c>
    </row>
    <row r="513" spans="1:4">
      <c r="A513" s="88">
        <v>43129</v>
      </c>
      <c r="B513" s="90">
        <v>14774.37</v>
      </c>
      <c r="C513" s="90">
        <v>14461.8</v>
      </c>
      <c r="D513" s="91">
        <f t="shared" si="8"/>
        <v>-2.1156232042381595E-2</v>
      </c>
    </row>
    <row r="514" spans="1:4">
      <c r="A514" s="88">
        <v>43130</v>
      </c>
      <c r="B514" s="90">
        <v>14461.8</v>
      </c>
      <c r="C514" s="90">
        <v>14247.78</v>
      </c>
      <c r="D514" s="91">
        <f t="shared" si="8"/>
        <v>-1.4798987677882347E-2</v>
      </c>
    </row>
    <row r="515" spans="1:4">
      <c r="A515" s="88">
        <v>43131</v>
      </c>
      <c r="B515" s="90">
        <v>14247.78</v>
      </c>
      <c r="C515" s="90">
        <v>14470.6</v>
      </c>
      <c r="D515" s="91">
        <f t="shared" si="8"/>
        <v>1.5638927608371267E-2</v>
      </c>
    </row>
    <row r="516" spans="1:4">
      <c r="A516" s="88">
        <v>43132</v>
      </c>
      <c r="B516" s="90">
        <v>14470.6</v>
      </c>
      <c r="C516" s="90">
        <v>14533.45</v>
      </c>
      <c r="D516" s="91">
        <f t="shared" si="8"/>
        <v>4.3432891517973804E-3</v>
      </c>
    </row>
    <row r="517" spans="1:4">
      <c r="A517" s="88">
        <v>43133</v>
      </c>
      <c r="B517" s="90">
        <v>14533.45</v>
      </c>
      <c r="C517" s="90">
        <v>14574.01</v>
      </c>
      <c r="D517" s="91">
        <f t="shared" si="8"/>
        <v>2.790803284836052E-3</v>
      </c>
    </row>
    <row r="518" spans="1:4">
      <c r="A518" s="88">
        <v>43136</v>
      </c>
      <c r="B518" s="90">
        <v>14574.01</v>
      </c>
      <c r="C518" s="90">
        <v>14649.55</v>
      </c>
      <c r="D518" s="91">
        <f t="shared" si="8"/>
        <v>5.1831994077127241E-3</v>
      </c>
    </row>
    <row r="519" spans="1:4">
      <c r="A519" s="88">
        <v>43137</v>
      </c>
      <c r="B519" s="90">
        <v>14649.55</v>
      </c>
      <c r="C519" s="90">
        <v>14304.06</v>
      </c>
      <c r="D519" s="91">
        <f t="shared" si="8"/>
        <v>-2.3583659566334791E-2</v>
      </c>
    </row>
    <row r="520" spans="1:4">
      <c r="A520" s="88">
        <v>43138</v>
      </c>
      <c r="B520" s="90">
        <v>14304.06</v>
      </c>
      <c r="C520" s="90">
        <v>13822.4</v>
      </c>
      <c r="D520" s="91">
        <f t="shared" si="8"/>
        <v>-3.3672957188378705E-2</v>
      </c>
    </row>
    <row r="521" spans="1:4">
      <c r="A521" s="88">
        <v>43139</v>
      </c>
      <c r="B521" s="90">
        <v>13822.4</v>
      </c>
      <c r="C521" s="90">
        <v>13540.57</v>
      </c>
      <c r="D521" s="91">
        <f t="shared" si="8"/>
        <v>-2.0389367982405315E-2</v>
      </c>
    </row>
    <row r="522" spans="1:4">
      <c r="A522" s="88">
        <v>43140</v>
      </c>
      <c r="B522" s="90">
        <v>13540.57</v>
      </c>
      <c r="C522" s="90">
        <v>12951</v>
      </c>
      <c r="D522" s="91">
        <f t="shared" si="8"/>
        <v>-4.3541003074464402E-2</v>
      </c>
    </row>
    <row r="523" spans="1:4">
      <c r="A523" s="88">
        <v>43143</v>
      </c>
      <c r="B523" s="90">
        <v>12951</v>
      </c>
      <c r="C523" s="90">
        <v>13016.46</v>
      </c>
      <c r="D523" s="91">
        <f t="shared" si="8"/>
        <v>5.0544359508917225E-3</v>
      </c>
    </row>
    <row r="524" spans="1:4">
      <c r="A524" s="88">
        <v>43144</v>
      </c>
      <c r="B524" s="90">
        <v>13016.46</v>
      </c>
      <c r="C524" s="90">
        <v>13236.22</v>
      </c>
      <c r="D524" s="91">
        <f t="shared" si="8"/>
        <v>1.6883238607117379E-2</v>
      </c>
    </row>
    <row r="525" spans="1:4">
      <c r="A525" s="88">
        <v>43145</v>
      </c>
      <c r="B525" s="90">
        <v>13236.22</v>
      </c>
      <c r="C525" s="90">
        <v>13353.5</v>
      </c>
      <c r="D525" s="91">
        <f t="shared" si="8"/>
        <v>8.8605357118574091E-3</v>
      </c>
    </row>
    <row r="526" spans="1:4">
      <c r="A526" s="88">
        <v>43146</v>
      </c>
      <c r="B526" s="90">
        <v>13353.5</v>
      </c>
      <c r="C526" s="90">
        <v>13353.5</v>
      </c>
      <c r="D526" s="91">
        <f t="shared" ref="D526:D589" si="9">+C526/B526-1</f>
        <v>0</v>
      </c>
    </row>
    <row r="527" spans="1:4">
      <c r="A527" s="88">
        <v>43147</v>
      </c>
      <c r="B527" s="90">
        <v>13353.5</v>
      </c>
      <c r="C527" s="90">
        <v>13353.5</v>
      </c>
      <c r="D527" s="91">
        <f t="shared" si="9"/>
        <v>0</v>
      </c>
    </row>
    <row r="528" spans="1:4">
      <c r="A528" s="88">
        <v>43150</v>
      </c>
      <c r="B528" s="90">
        <v>13353.5</v>
      </c>
      <c r="C528" s="90">
        <v>13353.5</v>
      </c>
      <c r="D528" s="91">
        <f t="shared" si="9"/>
        <v>0</v>
      </c>
    </row>
    <row r="529" spans="1:4">
      <c r="A529" s="88">
        <v>43151</v>
      </c>
      <c r="B529" s="90">
        <v>13353.5</v>
      </c>
      <c r="C529" s="90">
        <v>13353.5</v>
      </c>
      <c r="D529" s="91">
        <f t="shared" si="9"/>
        <v>0</v>
      </c>
    </row>
    <row r="530" spans="1:4">
      <c r="A530" s="88">
        <v>43152</v>
      </c>
      <c r="B530" s="90">
        <v>13353.5</v>
      </c>
      <c r="C530" s="90">
        <v>13353.5</v>
      </c>
      <c r="D530" s="91">
        <f t="shared" si="9"/>
        <v>0</v>
      </c>
    </row>
    <row r="531" spans="1:4">
      <c r="A531" s="88">
        <v>43153</v>
      </c>
      <c r="B531" s="90">
        <v>13353.5</v>
      </c>
      <c r="C531" s="90">
        <v>13640.6</v>
      </c>
      <c r="D531" s="91">
        <f t="shared" si="9"/>
        <v>2.1499981278316538E-2</v>
      </c>
    </row>
    <row r="532" spans="1:4">
      <c r="A532" s="88">
        <v>43154</v>
      </c>
      <c r="B532" s="90">
        <v>13640.6</v>
      </c>
      <c r="C532" s="90">
        <v>13742.76</v>
      </c>
      <c r="D532" s="91">
        <f t="shared" si="9"/>
        <v>7.4894066243420543E-3</v>
      </c>
    </row>
    <row r="533" spans="1:4">
      <c r="A533" s="88">
        <v>43157</v>
      </c>
      <c r="B533" s="90">
        <v>13742.76</v>
      </c>
      <c r="C533" s="90">
        <v>13812.26</v>
      </c>
      <c r="D533" s="91">
        <f t="shared" si="9"/>
        <v>5.0572083045909988E-3</v>
      </c>
    </row>
    <row r="534" spans="1:4">
      <c r="A534" s="88">
        <v>43158</v>
      </c>
      <c r="B534" s="90">
        <v>13812.26</v>
      </c>
      <c r="C534" s="90">
        <v>13553.83</v>
      </c>
      <c r="D534" s="91">
        <f t="shared" si="9"/>
        <v>-1.8710189353516427E-2</v>
      </c>
    </row>
    <row r="535" spans="1:4">
      <c r="A535" s="88">
        <v>43159</v>
      </c>
      <c r="B535" s="90">
        <v>13553.83</v>
      </c>
      <c r="C535" s="90">
        <v>13343.01</v>
      </c>
      <c r="D535" s="91">
        <f t="shared" si="9"/>
        <v>-1.555427506468654E-2</v>
      </c>
    </row>
    <row r="536" spans="1:4">
      <c r="A536" s="88">
        <v>43160</v>
      </c>
      <c r="B536" s="90">
        <v>13343.01</v>
      </c>
      <c r="C536" s="90">
        <v>13419.54</v>
      </c>
      <c r="D536" s="91">
        <f t="shared" si="9"/>
        <v>5.7355873974462845E-3</v>
      </c>
    </row>
    <row r="537" spans="1:4">
      <c r="A537" s="88">
        <v>43161</v>
      </c>
      <c r="B537" s="90">
        <v>13419.54</v>
      </c>
      <c r="C537" s="90">
        <v>13299.8</v>
      </c>
      <c r="D537" s="91">
        <f t="shared" si="9"/>
        <v>-8.9228095746949343E-3</v>
      </c>
    </row>
    <row r="538" spans="1:4">
      <c r="A538" s="88">
        <v>43164</v>
      </c>
      <c r="B538" s="90">
        <v>13299.8</v>
      </c>
      <c r="C538" s="90">
        <v>13287.9</v>
      </c>
      <c r="D538" s="91">
        <f t="shared" si="9"/>
        <v>-8.9475029699692676E-4</v>
      </c>
    </row>
    <row r="539" spans="1:4">
      <c r="A539" s="88">
        <v>43165</v>
      </c>
      <c r="B539" s="90">
        <v>13287.9</v>
      </c>
      <c r="C539" s="90">
        <v>13432.88</v>
      </c>
      <c r="D539" s="91">
        <f t="shared" si="9"/>
        <v>1.0910678135747531E-2</v>
      </c>
    </row>
    <row r="540" spans="1:4">
      <c r="A540" s="88">
        <v>43166</v>
      </c>
      <c r="B540" s="90">
        <v>13432.88</v>
      </c>
      <c r="C540" s="90">
        <v>13356.91</v>
      </c>
      <c r="D540" s="91">
        <f t="shared" si="9"/>
        <v>-5.6555258440482703E-3</v>
      </c>
    </row>
    <row r="541" spans="1:4">
      <c r="A541" s="88">
        <v>43167</v>
      </c>
      <c r="B541" s="90">
        <v>13356.91</v>
      </c>
      <c r="C541" s="90">
        <v>13511.96</v>
      </c>
      <c r="D541" s="91">
        <f t="shared" si="9"/>
        <v>1.1608223758339253E-2</v>
      </c>
    </row>
    <row r="542" spans="1:4">
      <c r="A542" s="88">
        <v>43168</v>
      </c>
      <c r="B542" s="90">
        <v>13511.96</v>
      </c>
      <c r="C542" s="90">
        <v>13575.69</v>
      </c>
      <c r="D542" s="91">
        <f t="shared" si="9"/>
        <v>4.7165622159923704E-3</v>
      </c>
    </row>
    <row r="543" spans="1:4">
      <c r="A543" s="88">
        <v>43171</v>
      </c>
      <c r="B543" s="90">
        <v>13575.69</v>
      </c>
      <c r="C543" s="90">
        <v>13570.3</v>
      </c>
      <c r="D543" s="91">
        <f t="shared" si="9"/>
        <v>-3.9703322630391114E-4</v>
      </c>
    </row>
    <row r="544" spans="1:4">
      <c r="A544" s="88">
        <v>43172</v>
      </c>
      <c r="B544" s="90">
        <v>13570.3</v>
      </c>
      <c r="C544" s="90">
        <v>13452.9</v>
      </c>
      <c r="D544" s="91">
        <f t="shared" si="9"/>
        <v>-8.6512457351716199E-3</v>
      </c>
    </row>
    <row r="545" spans="1:4">
      <c r="A545" s="88">
        <v>43173</v>
      </c>
      <c r="B545" s="90">
        <v>13452.9</v>
      </c>
      <c r="C545" s="90">
        <v>13399.64</v>
      </c>
      <c r="D545" s="91">
        <f t="shared" si="9"/>
        <v>-3.9589976882308253E-3</v>
      </c>
    </row>
    <row r="546" spans="1:4">
      <c r="A546" s="88">
        <v>43174</v>
      </c>
      <c r="B546" s="90">
        <v>13399.64</v>
      </c>
      <c r="C546" s="90">
        <v>13514.79</v>
      </c>
      <c r="D546" s="91">
        <f t="shared" si="9"/>
        <v>8.5935144526272378E-3</v>
      </c>
    </row>
    <row r="547" spans="1:4">
      <c r="A547" s="88">
        <v>43175</v>
      </c>
      <c r="B547" s="90">
        <v>13514.79</v>
      </c>
      <c r="C547" s="90">
        <v>13370.32</v>
      </c>
      <c r="D547" s="91">
        <f t="shared" si="9"/>
        <v>-1.0689770244302843E-2</v>
      </c>
    </row>
    <row r="548" spans="1:4">
      <c r="A548" s="88">
        <v>43178</v>
      </c>
      <c r="B548" s="90">
        <v>13370.32</v>
      </c>
      <c r="C548" s="90">
        <v>13468</v>
      </c>
      <c r="D548" s="91">
        <f t="shared" si="9"/>
        <v>7.3057338941775463E-3</v>
      </c>
    </row>
    <row r="549" spans="1:4">
      <c r="A549" s="88">
        <v>43179</v>
      </c>
      <c r="B549" s="90">
        <v>13468</v>
      </c>
      <c r="C549" s="90">
        <v>13478.06</v>
      </c>
      <c r="D549" s="91">
        <f t="shared" si="9"/>
        <v>7.469557469557131E-4</v>
      </c>
    </row>
    <row r="550" spans="1:4">
      <c r="A550" s="88">
        <v>43180</v>
      </c>
      <c r="B550" s="90">
        <v>13478.06</v>
      </c>
      <c r="C550" s="90">
        <v>13426.28</v>
      </c>
      <c r="D550" s="91">
        <f t="shared" si="9"/>
        <v>-3.8417991906846138E-3</v>
      </c>
    </row>
    <row r="551" spans="1:4">
      <c r="A551" s="88">
        <v>43181</v>
      </c>
      <c r="B551" s="90">
        <v>13426.28</v>
      </c>
      <c r="C551" s="90">
        <v>13271.63</v>
      </c>
      <c r="D551" s="91">
        <f t="shared" si="9"/>
        <v>-1.1518454851232152E-2</v>
      </c>
    </row>
    <row r="552" spans="1:4">
      <c r="A552" s="88">
        <v>43182</v>
      </c>
      <c r="B552" s="90">
        <v>13271.63</v>
      </c>
      <c r="C552" s="90">
        <v>12959.44</v>
      </c>
      <c r="D552" s="91">
        <f t="shared" si="9"/>
        <v>-2.3523109067989267E-2</v>
      </c>
    </row>
    <row r="553" spans="1:4">
      <c r="A553" s="88">
        <v>43185</v>
      </c>
      <c r="B553" s="90">
        <v>12959.44</v>
      </c>
      <c r="C553" s="90">
        <v>12721.21</v>
      </c>
      <c r="D553" s="91">
        <f t="shared" si="9"/>
        <v>-1.838273876031693E-2</v>
      </c>
    </row>
    <row r="554" spans="1:4">
      <c r="A554" s="88">
        <v>43186</v>
      </c>
      <c r="B554" s="90">
        <v>12721.21</v>
      </c>
      <c r="C554" s="90">
        <v>12748.4</v>
      </c>
      <c r="D554" s="91">
        <f t="shared" si="9"/>
        <v>2.1373752968467663E-3</v>
      </c>
    </row>
    <row r="555" spans="1:4">
      <c r="A555" s="88">
        <v>43187</v>
      </c>
      <c r="B555" s="90">
        <v>12748.4</v>
      </c>
      <c r="C555" s="90">
        <v>12472.97</v>
      </c>
      <c r="D555" s="91">
        <f t="shared" si="9"/>
        <v>-2.1605064164914811E-2</v>
      </c>
    </row>
    <row r="556" spans="1:4">
      <c r="A556" s="88">
        <v>43188</v>
      </c>
      <c r="B556" s="90">
        <v>12472.97</v>
      </c>
      <c r="C556" s="90">
        <v>12728.52</v>
      </c>
      <c r="D556" s="91">
        <f t="shared" si="9"/>
        <v>2.0488303908371641E-2</v>
      </c>
    </row>
    <row r="557" spans="1:4">
      <c r="A557" s="88">
        <v>43189</v>
      </c>
      <c r="B557" s="90">
        <v>12728.52</v>
      </c>
      <c r="C557" s="90">
        <v>12637.81</v>
      </c>
      <c r="D557" s="91">
        <f t="shared" si="9"/>
        <v>-7.126515887157403E-3</v>
      </c>
    </row>
    <row r="558" spans="1:4">
      <c r="A558" s="88">
        <v>43192</v>
      </c>
      <c r="B558" s="90">
        <v>12637.81</v>
      </c>
      <c r="C558" s="90">
        <v>12548.28</v>
      </c>
      <c r="D558" s="91">
        <f t="shared" si="9"/>
        <v>-7.0842970419715545E-3</v>
      </c>
    </row>
    <row r="559" spans="1:4">
      <c r="A559" s="88">
        <v>43193</v>
      </c>
      <c r="B559" s="90">
        <v>12548.28</v>
      </c>
      <c r="C559" s="90">
        <v>12489.88</v>
      </c>
      <c r="D559" s="91">
        <f t="shared" si="9"/>
        <v>-4.6540242965571466E-3</v>
      </c>
    </row>
    <row r="560" spans="1:4">
      <c r="A560" s="88">
        <v>43194</v>
      </c>
      <c r="B560" s="90">
        <v>12489.88</v>
      </c>
      <c r="C560" s="90">
        <v>12520.16</v>
      </c>
      <c r="D560" s="91">
        <f t="shared" si="9"/>
        <v>2.424362764093857E-3</v>
      </c>
    </row>
    <row r="561" spans="1:4">
      <c r="A561" s="88">
        <v>43195</v>
      </c>
      <c r="B561" s="90">
        <v>12520.16</v>
      </c>
      <c r="C561" s="90">
        <v>12520.16</v>
      </c>
      <c r="D561" s="91">
        <f t="shared" si="9"/>
        <v>0</v>
      </c>
    </row>
    <row r="562" spans="1:4">
      <c r="A562" s="88">
        <v>43196</v>
      </c>
      <c r="B562" s="90">
        <v>12520.16</v>
      </c>
      <c r="C562" s="90">
        <v>12520.16</v>
      </c>
      <c r="D562" s="91">
        <f t="shared" si="9"/>
        <v>0</v>
      </c>
    </row>
    <row r="563" spans="1:4">
      <c r="A563" s="88">
        <v>43199</v>
      </c>
      <c r="B563" s="90">
        <v>12520.16</v>
      </c>
      <c r="C563" s="90">
        <v>12511.18</v>
      </c>
      <c r="D563" s="91">
        <f t="shared" si="9"/>
        <v>-7.1724323011845836E-4</v>
      </c>
    </row>
    <row r="564" spans="1:4">
      <c r="A564" s="88">
        <v>43200</v>
      </c>
      <c r="B564" s="90">
        <v>12511.18</v>
      </c>
      <c r="C564" s="90">
        <v>12837.96</v>
      </c>
      <c r="D564" s="91">
        <f t="shared" si="9"/>
        <v>2.611903913140079E-2</v>
      </c>
    </row>
    <row r="565" spans="1:4">
      <c r="A565" s="88">
        <v>43201</v>
      </c>
      <c r="B565" s="90">
        <v>12837.96</v>
      </c>
      <c r="C565" s="90">
        <v>12888.64</v>
      </c>
      <c r="D565" s="91">
        <f t="shared" si="9"/>
        <v>3.9476676979832703E-3</v>
      </c>
    </row>
    <row r="566" spans="1:4">
      <c r="A566" s="88">
        <v>43202</v>
      </c>
      <c r="B566" s="90">
        <v>12888.64</v>
      </c>
      <c r="C566" s="90">
        <v>12717.32</v>
      </c>
      <c r="D566" s="91">
        <f t="shared" si="9"/>
        <v>-1.3292325644909009E-2</v>
      </c>
    </row>
    <row r="567" spans="1:4">
      <c r="A567" s="88">
        <v>43203</v>
      </c>
      <c r="B567" s="90">
        <v>12717.32</v>
      </c>
      <c r="C567" s="90">
        <v>12596.33</v>
      </c>
      <c r="D567" s="91">
        <f t="shared" si="9"/>
        <v>-9.5137969320580051E-3</v>
      </c>
    </row>
    <row r="568" spans="1:4">
      <c r="A568" s="88">
        <v>43206</v>
      </c>
      <c r="B568" s="90">
        <v>12596.33</v>
      </c>
      <c r="C568" s="90">
        <v>12298.17</v>
      </c>
      <c r="D568" s="91">
        <f t="shared" si="9"/>
        <v>-2.36703865332204E-2</v>
      </c>
    </row>
    <row r="569" spans="1:4">
      <c r="A569" s="88">
        <v>43207</v>
      </c>
      <c r="B569" s="90">
        <v>12298.17</v>
      </c>
      <c r="C569" s="90">
        <v>12142.8</v>
      </c>
      <c r="D569" s="91">
        <f t="shared" si="9"/>
        <v>-1.2633586948302078E-2</v>
      </c>
    </row>
    <row r="570" spans="1:4">
      <c r="A570" s="88">
        <v>43208</v>
      </c>
      <c r="B570" s="90">
        <v>12142.8</v>
      </c>
      <c r="C570" s="90">
        <v>12190.16</v>
      </c>
      <c r="D570" s="91">
        <f t="shared" si="9"/>
        <v>3.9002536482524164E-3</v>
      </c>
    </row>
    <row r="571" spans="1:4">
      <c r="A571" s="88">
        <v>43209</v>
      </c>
      <c r="B571" s="90">
        <v>12190.16</v>
      </c>
      <c r="C571" s="90">
        <v>12376.65</v>
      </c>
      <c r="D571" s="91">
        <f t="shared" si="9"/>
        <v>1.5298404614869643E-2</v>
      </c>
    </row>
    <row r="572" spans="1:4">
      <c r="A572" s="88">
        <v>43210</v>
      </c>
      <c r="B572" s="90">
        <v>12376.65</v>
      </c>
      <c r="C572" s="90">
        <v>12247.25</v>
      </c>
      <c r="D572" s="91">
        <f t="shared" si="9"/>
        <v>-1.0455171633681148E-2</v>
      </c>
    </row>
    <row r="573" spans="1:4">
      <c r="A573" s="88">
        <v>43213</v>
      </c>
      <c r="B573" s="90">
        <v>12247.25</v>
      </c>
      <c r="C573" s="90">
        <v>12347.76</v>
      </c>
      <c r="D573" s="91">
        <f t="shared" si="9"/>
        <v>8.2067402886363272E-3</v>
      </c>
    </row>
    <row r="574" spans="1:4">
      <c r="A574" s="88">
        <v>43214</v>
      </c>
      <c r="B574" s="90">
        <v>12347.76</v>
      </c>
      <c r="C574" s="90">
        <v>12618.66</v>
      </c>
      <c r="D574" s="91">
        <f t="shared" si="9"/>
        <v>2.1939201928123042E-2</v>
      </c>
    </row>
    <row r="575" spans="1:4">
      <c r="A575" s="88">
        <v>43215</v>
      </c>
      <c r="B575" s="90">
        <v>12618.66</v>
      </c>
      <c r="C575" s="90">
        <v>12516.96</v>
      </c>
      <c r="D575" s="91">
        <f t="shared" si="9"/>
        <v>-8.0594928463085802E-3</v>
      </c>
    </row>
    <row r="576" spans="1:4">
      <c r="A576" s="88">
        <v>43216</v>
      </c>
      <c r="B576" s="90">
        <v>12516.96</v>
      </c>
      <c r="C576" s="90">
        <v>12254.96</v>
      </c>
      <c r="D576" s="91">
        <f t="shared" si="9"/>
        <v>-2.0931600005113071E-2</v>
      </c>
    </row>
    <row r="577" spans="1:4">
      <c r="A577" s="88">
        <v>43217</v>
      </c>
      <c r="B577" s="90">
        <v>12254.96</v>
      </c>
      <c r="C577" s="90">
        <v>12192.25</v>
      </c>
      <c r="D577" s="91">
        <f t="shared" si="9"/>
        <v>-5.1171117653585618E-3</v>
      </c>
    </row>
    <row r="578" spans="1:4">
      <c r="A578" s="88">
        <v>43220</v>
      </c>
      <c r="B578" s="90">
        <v>12192.25</v>
      </c>
      <c r="C578" s="90">
        <v>12192.25</v>
      </c>
      <c r="D578" s="91">
        <f t="shared" si="9"/>
        <v>0</v>
      </c>
    </row>
    <row r="579" spans="1:4">
      <c r="A579" s="88">
        <v>43222</v>
      </c>
      <c r="B579" s="90">
        <v>12192.25</v>
      </c>
      <c r="C579" s="90">
        <v>12194.34</v>
      </c>
      <c r="D579" s="91">
        <f t="shared" si="9"/>
        <v>1.714203694971328E-4</v>
      </c>
    </row>
    <row r="580" spans="1:4">
      <c r="A580" s="88">
        <v>43223</v>
      </c>
      <c r="B580" s="90">
        <v>12194.34</v>
      </c>
      <c r="C580" s="90">
        <v>12257.87</v>
      </c>
      <c r="D580" s="91">
        <f t="shared" si="9"/>
        <v>5.2097940519946206E-3</v>
      </c>
    </row>
    <row r="581" spans="1:4">
      <c r="A581" s="88">
        <v>43224</v>
      </c>
      <c r="B581" s="90">
        <v>12257.87</v>
      </c>
      <c r="C581" s="90">
        <v>12153.37</v>
      </c>
      <c r="D581" s="91">
        <f t="shared" si="9"/>
        <v>-8.5251352804361913E-3</v>
      </c>
    </row>
    <row r="582" spans="1:4">
      <c r="A582" s="88">
        <v>43227</v>
      </c>
      <c r="B582" s="90">
        <v>12153.37</v>
      </c>
      <c r="C582" s="90">
        <v>12347.02</v>
      </c>
      <c r="D582" s="91">
        <f t="shared" si="9"/>
        <v>1.5933852092053558E-2</v>
      </c>
    </row>
    <row r="583" spans="1:4">
      <c r="A583" s="88">
        <v>43228</v>
      </c>
      <c r="B583" s="90">
        <v>12347.02</v>
      </c>
      <c r="C583" s="90">
        <v>12571.21</v>
      </c>
      <c r="D583" s="91">
        <f t="shared" si="9"/>
        <v>1.8157417741284876E-2</v>
      </c>
    </row>
    <row r="584" spans="1:4">
      <c r="A584" s="88">
        <v>43229</v>
      </c>
      <c r="B584" s="90">
        <v>12571.21</v>
      </c>
      <c r="C584" s="90">
        <v>12547.92</v>
      </c>
      <c r="D584" s="91">
        <f t="shared" si="9"/>
        <v>-1.852645847137957E-3</v>
      </c>
    </row>
    <row r="585" spans="1:4">
      <c r="A585" s="88">
        <v>43230</v>
      </c>
      <c r="B585" s="90">
        <v>12547.92</v>
      </c>
      <c r="C585" s="90">
        <v>12613.91</v>
      </c>
      <c r="D585" s="91">
        <f t="shared" si="9"/>
        <v>5.2590389482878308E-3</v>
      </c>
    </row>
    <row r="586" spans="1:4">
      <c r="A586" s="88">
        <v>43231</v>
      </c>
      <c r="B586" s="90">
        <v>12613.91</v>
      </c>
      <c r="C586" s="90">
        <v>12573.73</v>
      </c>
      <c r="D586" s="91">
        <f t="shared" si="9"/>
        <v>-3.1853723389496658E-3</v>
      </c>
    </row>
    <row r="587" spans="1:4">
      <c r="A587" s="88">
        <v>43234</v>
      </c>
      <c r="B587" s="90">
        <v>12573.73</v>
      </c>
      <c r="C587" s="90">
        <v>12746.29</v>
      </c>
      <c r="D587" s="91">
        <f t="shared" si="9"/>
        <v>1.3723851235870388E-2</v>
      </c>
    </row>
    <row r="588" spans="1:4">
      <c r="A588" s="88">
        <v>43235</v>
      </c>
      <c r="B588" s="90">
        <v>12746.29</v>
      </c>
      <c r="C588" s="90">
        <v>12740.5</v>
      </c>
      <c r="D588" s="91">
        <f t="shared" si="9"/>
        <v>-4.54249824851094E-4</v>
      </c>
    </row>
    <row r="589" spans="1:4">
      <c r="A589" s="88">
        <v>43236</v>
      </c>
      <c r="B589" s="90">
        <v>12740.5</v>
      </c>
      <c r="C589" s="90">
        <v>12574.16</v>
      </c>
      <c r="D589" s="91">
        <f t="shared" si="9"/>
        <v>-1.305600251167538E-2</v>
      </c>
    </row>
    <row r="590" spans="1:4">
      <c r="A590" s="88">
        <v>43237</v>
      </c>
      <c r="B590" s="90">
        <v>12574.16</v>
      </c>
      <c r="C590" s="90">
        <v>12482.94</v>
      </c>
      <c r="D590" s="91">
        <f t="shared" ref="D590:D630" si="10">+C590/B590-1</f>
        <v>-7.2545601455683562E-3</v>
      </c>
    </row>
    <row r="591" spans="1:4">
      <c r="A591" s="88">
        <v>43238</v>
      </c>
      <c r="B591" s="90">
        <v>12482.94</v>
      </c>
      <c r="C591" s="90">
        <v>12659.68</v>
      </c>
      <c r="D591" s="91">
        <f t="shared" si="10"/>
        <v>1.4158523552945113E-2</v>
      </c>
    </row>
    <row r="592" spans="1:4">
      <c r="A592" s="88">
        <v>43241</v>
      </c>
      <c r="B592" s="90">
        <v>12659.68</v>
      </c>
      <c r="C592" s="90">
        <v>12674.1</v>
      </c>
      <c r="D592" s="91">
        <f t="shared" si="10"/>
        <v>1.1390493282610326E-3</v>
      </c>
    </row>
    <row r="593" spans="1:4">
      <c r="A593" s="88">
        <v>43242</v>
      </c>
      <c r="B593" s="90">
        <v>12674.1</v>
      </c>
      <c r="C593" s="90">
        <v>12578.92</v>
      </c>
      <c r="D593" s="91">
        <f t="shared" si="10"/>
        <v>-7.5098034574447858E-3</v>
      </c>
    </row>
    <row r="594" spans="1:4">
      <c r="A594" s="88">
        <v>43243</v>
      </c>
      <c r="B594" s="90">
        <v>12578.92</v>
      </c>
      <c r="C594" s="90">
        <v>12381.73</v>
      </c>
      <c r="D594" s="91">
        <f t="shared" si="10"/>
        <v>-1.5676226575890517E-2</v>
      </c>
    </row>
    <row r="595" spans="1:4">
      <c r="A595" s="88">
        <v>43244</v>
      </c>
      <c r="B595" s="90">
        <v>12381.73</v>
      </c>
      <c r="C595" s="90">
        <v>12273.93</v>
      </c>
      <c r="D595" s="91">
        <f t="shared" si="10"/>
        <v>-8.7063762495224184E-3</v>
      </c>
    </row>
    <row r="596" spans="1:4">
      <c r="A596" s="88">
        <v>43245</v>
      </c>
      <c r="B596" s="90">
        <v>12273.93</v>
      </c>
      <c r="C596" s="90">
        <v>12258.96</v>
      </c>
      <c r="D596" s="91">
        <f t="shared" si="10"/>
        <v>-1.21965825126924E-3</v>
      </c>
    </row>
    <row r="597" spans="1:4">
      <c r="A597" s="88">
        <v>43248</v>
      </c>
      <c r="B597" s="90">
        <v>12258.96</v>
      </c>
      <c r="C597" s="90">
        <v>12350.76</v>
      </c>
      <c r="D597" s="91">
        <f t="shared" si="10"/>
        <v>7.4884003210713423E-3</v>
      </c>
    </row>
    <row r="598" spans="1:4">
      <c r="A598" s="88">
        <v>43249</v>
      </c>
      <c r="B598" s="90">
        <v>12350.76</v>
      </c>
      <c r="C598" s="90">
        <v>12283.01</v>
      </c>
      <c r="D598" s="91">
        <f t="shared" si="10"/>
        <v>-5.4854923907516895E-3</v>
      </c>
    </row>
    <row r="599" spans="1:4">
      <c r="A599" s="88">
        <v>43250</v>
      </c>
      <c r="B599" s="90">
        <v>12283.01</v>
      </c>
      <c r="C599" s="90">
        <v>12041.08</v>
      </c>
      <c r="D599" s="91">
        <f t="shared" si="10"/>
        <v>-1.9696312223144052E-2</v>
      </c>
    </row>
    <row r="600" spans="1:4">
      <c r="A600" s="88">
        <v>43251</v>
      </c>
      <c r="B600" s="90">
        <v>12041.08</v>
      </c>
      <c r="C600" s="90">
        <v>12343.42</v>
      </c>
      <c r="D600" s="91">
        <f t="shared" si="10"/>
        <v>2.5109043374846873E-2</v>
      </c>
    </row>
    <row r="601" spans="1:4">
      <c r="A601" s="88">
        <v>43252</v>
      </c>
      <c r="B601" s="90">
        <v>12343.42</v>
      </c>
      <c r="C601" s="90">
        <v>12274.66</v>
      </c>
      <c r="D601" s="91">
        <f t="shared" si="10"/>
        <v>-5.570579304601142E-3</v>
      </c>
    </row>
    <row r="602" spans="1:4">
      <c r="A602" s="88">
        <v>43255</v>
      </c>
      <c r="B602" s="90">
        <v>12274.66</v>
      </c>
      <c r="C602" s="90">
        <v>12530.97</v>
      </c>
      <c r="D602" s="91">
        <f t="shared" si="10"/>
        <v>2.0881230111465365E-2</v>
      </c>
    </row>
    <row r="603" spans="1:4">
      <c r="A603" s="88">
        <v>43256</v>
      </c>
      <c r="B603" s="90">
        <v>12530.97</v>
      </c>
      <c r="C603" s="90">
        <v>12614.73</v>
      </c>
      <c r="D603" s="91">
        <f t="shared" si="10"/>
        <v>6.68423912913374E-3</v>
      </c>
    </row>
    <row r="604" spans="1:4">
      <c r="A604" s="88">
        <v>43257</v>
      </c>
      <c r="B604" s="90">
        <v>12614.73</v>
      </c>
      <c r="C604" s="90">
        <v>12542.38</v>
      </c>
      <c r="D604" s="91">
        <f t="shared" si="10"/>
        <v>-5.735358584765593E-3</v>
      </c>
    </row>
    <row r="605" spans="1:4">
      <c r="A605" s="88">
        <v>43258</v>
      </c>
      <c r="B605" s="90">
        <v>12542.38</v>
      </c>
      <c r="C605" s="90">
        <v>12554.01</v>
      </c>
      <c r="D605" s="91">
        <f t="shared" si="10"/>
        <v>9.2725623047629213E-4</v>
      </c>
    </row>
    <row r="606" spans="1:4">
      <c r="A606" s="88">
        <v>43259</v>
      </c>
      <c r="B606" s="90">
        <v>12554.01</v>
      </c>
      <c r="C606" s="90">
        <v>12371.03</v>
      </c>
      <c r="D606" s="91">
        <f t="shared" si="10"/>
        <v>-1.4575422514399694E-2</v>
      </c>
    </row>
    <row r="607" spans="1:4">
      <c r="A607" s="88">
        <v>43262</v>
      </c>
      <c r="B607" s="90">
        <v>12371.03</v>
      </c>
      <c r="C607" s="90">
        <v>12433.08</v>
      </c>
      <c r="D607" s="91">
        <f t="shared" si="10"/>
        <v>5.0157505074355235E-3</v>
      </c>
    </row>
    <row r="608" spans="1:4">
      <c r="A608" s="88">
        <v>43263</v>
      </c>
      <c r="B608" s="90">
        <v>12433.08</v>
      </c>
      <c r="C608" s="90">
        <v>12592.09</v>
      </c>
      <c r="D608" s="91">
        <f t="shared" si="10"/>
        <v>1.2789268628529804E-2</v>
      </c>
    </row>
    <row r="609" spans="1:4">
      <c r="A609" s="88">
        <v>43264</v>
      </c>
      <c r="B609" s="90">
        <v>12592.09</v>
      </c>
      <c r="C609" s="90">
        <v>12514.39</v>
      </c>
      <c r="D609" s="91">
        <f t="shared" si="10"/>
        <v>-6.1705403948034698E-3</v>
      </c>
    </row>
    <row r="610" spans="1:4">
      <c r="A610" s="88">
        <v>43265</v>
      </c>
      <c r="B610" s="90">
        <v>12514.39</v>
      </c>
      <c r="C610" s="90">
        <v>12485.06</v>
      </c>
      <c r="D610" s="91">
        <f t="shared" si="10"/>
        <v>-2.3437019303378381E-3</v>
      </c>
    </row>
    <row r="611" spans="1:4">
      <c r="A611" s="88">
        <v>43266</v>
      </c>
      <c r="B611" s="90">
        <v>12485.06</v>
      </c>
      <c r="C611" s="90">
        <v>12482.79</v>
      </c>
      <c r="D611" s="91">
        <f t="shared" si="10"/>
        <v>-1.8181730804645024E-4</v>
      </c>
    </row>
    <row r="612" spans="1:4">
      <c r="A612" s="88">
        <v>43270</v>
      </c>
      <c r="B612" s="90">
        <v>12482.79</v>
      </c>
      <c r="C612" s="90">
        <v>12161.89</v>
      </c>
      <c r="D612" s="91">
        <f t="shared" si="10"/>
        <v>-2.5707393939976675E-2</v>
      </c>
    </row>
    <row r="613" spans="1:4">
      <c r="A613" s="88">
        <v>43271</v>
      </c>
      <c r="B613" s="90">
        <v>12161.89</v>
      </c>
      <c r="C613" s="90">
        <v>12195.81</v>
      </c>
      <c r="D613" s="91">
        <f t="shared" si="10"/>
        <v>2.7890401902994633E-3</v>
      </c>
    </row>
    <row r="614" spans="1:4">
      <c r="A614" s="88">
        <v>43272</v>
      </c>
      <c r="B614" s="90">
        <v>12195.81</v>
      </c>
      <c r="C614" s="90">
        <v>12103.08</v>
      </c>
      <c r="D614" s="91">
        <f t="shared" si="10"/>
        <v>-7.6034310144221795E-3</v>
      </c>
    </row>
    <row r="615" spans="1:4">
      <c r="A615" s="88">
        <v>43273</v>
      </c>
      <c r="B615" s="90">
        <v>12103.08</v>
      </c>
      <c r="C615" s="90">
        <v>12102.48</v>
      </c>
      <c r="D615" s="91">
        <f t="shared" si="10"/>
        <v>-4.9574157982901212E-5</v>
      </c>
    </row>
    <row r="616" spans="1:4">
      <c r="A616" s="88">
        <v>43276</v>
      </c>
      <c r="B616" s="90">
        <v>12102.48</v>
      </c>
      <c r="C616" s="90">
        <v>11884.76</v>
      </c>
      <c r="D616" s="91">
        <f t="shared" si="10"/>
        <v>-1.7989701284364834E-2</v>
      </c>
    </row>
    <row r="617" spans="1:4">
      <c r="A617" s="88">
        <v>43277</v>
      </c>
      <c r="B617" s="90">
        <v>11884.76</v>
      </c>
      <c r="C617" s="90">
        <v>11737.14</v>
      </c>
      <c r="D617" s="91">
        <f t="shared" si="10"/>
        <v>-1.242094918197767E-2</v>
      </c>
    </row>
    <row r="618" spans="1:4">
      <c r="A618" s="88">
        <v>43278</v>
      </c>
      <c r="B618" s="90">
        <v>11737.14</v>
      </c>
      <c r="C618" s="90">
        <v>11440.42</v>
      </c>
      <c r="D618" s="91">
        <f t="shared" si="10"/>
        <v>-2.5280434586279044E-2</v>
      </c>
    </row>
    <row r="619" spans="1:4">
      <c r="A619" s="88">
        <v>43279</v>
      </c>
      <c r="B619" s="90">
        <v>11440.42</v>
      </c>
      <c r="C619" s="90">
        <v>11310.48</v>
      </c>
      <c r="D619" s="91">
        <f t="shared" si="10"/>
        <v>-1.1357974619812916E-2</v>
      </c>
    </row>
    <row r="620" spans="1:4">
      <c r="A620" s="88">
        <v>43280</v>
      </c>
      <c r="B620" s="90">
        <v>11310.48</v>
      </c>
      <c r="C620" s="90">
        <v>11585.03</v>
      </c>
      <c r="D620" s="91">
        <f t="shared" si="10"/>
        <v>2.427394770160074E-2</v>
      </c>
    </row>
    <row r="621" spans="1:4">
      <c r="A621" s="88">
        <v>43283</v>
      </c>
      <c r="B621" s="90">
        <v>11585.03</v>
      </c>
      <c r="C621" s="39">
        <v>11135.08</v>
      </c>
      <c r="D621" s="91">
        <f t="shared" si="10"/>
        <v>-3.8838915393400009E-2</v>
      </c>
    </row>
    <row r="622" spans="1:4">
      <c r="A622" s="88">
        <v>43284</v>
      </c>
      <c r="B622" s="39">
        <v>11135.08</v>
      </c>
      <c r="C622" s="39">
        <v>11118.74</v>
      </c>
      <c r="D622" s="91">
        <f t="shared" si="10"/>
        <v>-1.4674344504036485E-3</v>
      </c>
    </row>
    <row r="623" spans="1:4">
      <c r="A623" s="88">
        <v>43285</v>
      </c>
      <c r="B623" s="90">
        <v>11118.74</v>
      </c>
      <c r="C623" s="90">
        <v>10980.68</v>
      </c>
      <c r="D623" s="91">
        <f t="shared" si="10"/>
        <v>-1.2416874573917491E-2</v>
      </c>
    </row>
    <row r="624" spans="1:4">
      <c r="A624" s="88">
        <v>43286</v>
      </c>
      <c r="B624" s="90">
        <v>10980.68</v>
      </c>
      <c r="C624" s="90">
        <v>11011.6</v>
      </c>
      <c r="D624" s="91">
        <f t="shared" si="10"/>
        <v>2.8158547558074787E-3</v>
      </c>
    </row>
    <row r="625" spans="1:4">
      <c r="A625" s="88">
        <v>43287</v>
      </c>
      <c r="B625" s="90">
        <v>11011.6</v>
      </c>
      <c r="C625" s="90">
        <v>11146.71</v>
      </c>
      <c r="D625" s="91">
        <f t="shared" si="10"/>
        <v>1.2269788223328026E-2</v>
      </c>
    </row>
    <row r="626" spans="1:4">
      <c r="A626" s="88">
        <v>43290</v>
      </c>
      <c r="B626" s="90">
        <v>11146.71</v>
      </c>
      <c r="C626" s="90">
        <v>11493.86</v>
      </c>
      <c r="D626" s="91">
        <f t="shared" si="10"/>
        <v>3.1143718639849993E-2</v>
      </c>
    </row>
    <row r="627" spans="1:4">
      <c r="A627" s="88">
        <v>43291</v>
      </c>
      <c r="B627" s="90">
        <v>11493.86</v>
      </c>
      <c r="C627" s="90">
        <v>11483.47</v>
      </c>
      <c r="D627" s="91">
        <f t="shared" si="10"/>
        <v>-9.039608973835378E-4</v>
      </c>
    </row>
    <row r="628" spans="1:4">
      <c r="A628" s="88">
        <v>43292</v>
      </c>
      <c r="B628" s="90">
        <v>11483.47</v>
      </c>
      <c r="C628" s="90">
        <v>11302.47</v>
      </c>
      <c r="D628" s="91">
        <f t="shared" si="10"/>
        <v>-1.5761786289335888E-2</v>
      </c>
    </row>
    <row r="629" spans="1:4">
      <c r="A629" s="88">
        <v>43293</v>
      </c>
      <c r="B629" s="90">
        <v>11302.47</v>
      </c>
      <c r="C629" s="90">
        <v>11507.56</v>
      </c>
      <c r="D629" s="91">
        <f t="shared" si="10"/>
        <v>1.814559118493575E-2</v>
      </c>
    </row>
    <row r="630" spans="1:4">
      <c r="A630" s="88">
        <v>43294</v>
      </c>
      <c r="B630" s="90">
        <v>11507.56</v>
      </c>
      <c r="C630" s="90">
        <v>11514.19</v>
      </c>
      <c r="D630" s="91">
        <f t="shared" si="10"/>
        <v>5.7614298774022465E-4</v>
      </c>
    </row>
    <row r="631" spans="1:4">
      <c r="A631" s="88">
        <v>43297</v>
      </c>
    </row>
    <row r="632" spans="1:4">
      <c r="A632" s="88">
        <v>43298</v>
      </c>
    </row>
    <row r="633" spans="1:4">
      <c r="A633" s="88">
        <v>43299</v>
      </c>
    </row>
    <row r="634" spans="1:4">
      <c r="A634" s="88">
        <v>43300</v>
      </c>
    </row>
    <row r="635" spans="1:4">
      <c r="A635" s="88">
        <v>43301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39"/>
  <sheetViews>
    <sheetView zoomScale="115" zoomScaleNormal="115" workbookViewId="0">
      <pane xSplit="2" ySplit="6" topLeftCell="C526" activePane="bottomRight" state="frozen"/>
      <selection pane="topRight" activeCell="C1" sqref="C1"/>
      <selection pane="bottomLeft" activeCell="A3" sqref="A3"/>
      <selection pane="bottomRight" activeCell="A535" sqref="A535:A539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>
      <c r="A407" s="88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34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7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7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7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7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7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7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7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7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7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7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7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7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7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:BD510" si="8732">IF(AR508&lt;0,1,0)</f>
        <v>0</v>
      </c>
    </row>
    <row r="510" spans="1:57">
      <c r="A510" s="88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90">
        <f t="shared" si="7408"/>
        <v>3138.8911111111111</v>
      </c>
      <c r="T510" s="90" t="str">
        <f t="shared" ref="T510" si="8733">IF(AVERAGE(N509)&lt;S509,"熊",IF(AVERAGE(N509)&gt;S509,"牛",""))</f>
        <v>熊</v>
      </c>
      <c r="U510" s="90">
        <f t="shared" ref="U510" si="8734">MAX(H510,O510)</f>
        <v>3100.6</v>
      </c>
      <c r="V510" s="90">
        <f t="shared" ref="V510" si="8735">MIN(I510,P510)</f>
        <v>3053.46</v>
      </c>
      <c r="W510" s="40">
        <f t="shared" ref="W510" si="8736">LN(U510/V510)</f>
        <v>1.5320267276505388E-2</v>
      </c>
      <c r="X510" s="90">
        <f t="shared" ref="X510" si="8737">IF(U510=H510,J510,Q510)</f>
        <v>930</v>
      </c>
      <c r="Y510" s="90">
        <f t="shared" ref="Y510" si="8738">IF(V510=I510,K510,R510)</f>
        <v>1418</v>
      </c>
      <c r="Z510" s="91">
        <f t="shared" ref="Z510" si="8739">(U510-V510)/(C510)</f>
        <v>1.5203508998258361E-2</v>
      </c>
      <c r="AA510" s="91">
        <f t="shared" ref="AA510" si="8740">LN(C510/N509)</f>
        <v>-2.8663004116821658E-3</v>
      </c>
      <c r="AB510" s="91">
        <f t="shared" ref="AB510" si="8741">LN(N510/U510)</f>
        <v>-1.0846849486533127E-2</v>
      </c>
      <c r="AC510" s="91">
        <f t="shared" ref="AC510" si="8742">LN(N510/V510)</f>
        <v>4.4734177899721462E-3</v>
      </c>
      <c r="AD510" s="91">
        <f t="shared" ref="AD510" si="8743">LN(U510/C510)</f>
        <v>0</v>
      </c>
      <c r="AE510" s="91">
        <f t="shared" ref="AE510" si="8744">LN(V510/C510)</f>
        <v>-1.5320267276505371E-2</v>
      </c>
      <c r="AF510" s="91">
        <f t="shared" ref="AF510" si="8745">LN(N510/C510)</f>
        <v>-1.0846849486533127E-2</v>
      </c>
      <c r="AG510" s="91">
        <f t="shared" ref="AG510" si="8746">LN(N510/N509)</f>
        <v>-1.371314989821535E-2</v>
      </c>
      <c r="AH510" s="91">
        <f t="shared" ref="AH510" si="8747">LN(D510/C510)</f>
        <v>-1.665580336113949E-3</v>
      </c>
      <c r="AI510" s="91">
        <f t="shared" ref="AI510" si="8748">LN(E510/C510)</f>
        <v>-2.7063615977430252E-3</v>
      </c>
      <c r="AJ510" s="91">
        <f t="shared" ref="AJ510" si="8749">LN(F510/C510)</f>
        <v>-3.8097376842383965E-3</v>
      </c>
      <c r="AK510" s="91">
        <f t="shared" ref="AK510" si="8750">+LN(G510/C510)</f>
        <v>-9.7617399811553863E-3</v>
      </c>
      <c r="AL510" s="91">
        <f t="shared" ref="AL510" si="8751">LN(H510/I510)</f>
        <v>1.0788164805826157E-2</v>
      </c>
      <c r="AM510" s="91">
        <f t="shared" ref="AM510" si="8752">LN(O510/P510)</f>
        <v>5.7278675850659369E-3</v>
      </c>
      <c r="AN510" s="91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91">
        <f t="shared" ref="AQ510" si="8756">LN(M510/L510)</f>
        <v>-2.1842041883458861E-3</v>
      </c>
      <c r="AR510" s="91">
        <f t="shared" ref="AR510" si="8757">LN(N510/L510)</f>
        <v>-1.1990917014820638E-3</v>
      </c>
      <c r="AS510" s="91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91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91">
        <f t="shared" ref="AY510" si="8764">LN(G510/I510)</f>
        <v>1.0264248246708708E-3</v>
      </c>
      <c r="AZ510" s="91">
        <f t="shared" ref="AZ510" si="8765">LN(N510/P510)</f>
        <v>4.4734177899721462E-3</v>
      </c>
      <c r="BA510" s="91">
        <f t="shared" ref="BA510" si="8766">AV509</f>
        <v>0.17038983793253987</v>
      </c>
      <c r="BB510" s="91">
        <f t="shared" ref="BB510" si="8767">AR509</f>
        <v>-2.5277560605825758E-3</v>
      </c>
      <c r="BC510" s="91">
        <f t="shared" ref="BC510" si="8768">AS509</f>
        <v>-3.7491938862572712E-3</v>
      </c>
      <c r="BD510" s="39">
        <f t="shared" si="8732"/>
        <v>1</v>
      </c>
      <c r="BE510" t="s">
        <v>800</v>
      </c>
    </row>
    <row r="511" spans="1:57">
      <c r="A511" s="88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90">
        <f t="shared" si="7408"/>
        <v>3131.9483333333337</v>
      </c>
      <c r="T511" s="90" t="str">
        <f t="shared" ref="T511" si="8769">IF(AVERAGE(N510)&lt;S510,"熊",IF(AVERAGE(N510)&gt;S510,"牛",""))</f>
        <v>熊</v>
      </c>
      <c r="U511" s="90">
        <f t="shared" ref="U511" si="8770">MAX(H511,O511)</f>
        <v>3063.61</v>
      </c>
      <c r="V511" s="90">
        <f t="shared" ref="V511" si="8771">MIN(I511,P511)</f>
        <v>3038.72</v>
      </c>
      <c r="W511" s="40">
        <f t="shared" ref="W511" si="8772">LN(U511/V511)</f>
        <v>8.157585062670971E-3</v>
      </c>
      <c r="X511" s="90">
        <f t="shared" ref="X511" si="8773">IF(U511=H511,J511,Q511)</f>
        <v>1119</v>
      </c>
      <c r="Y511" s="90">
        <f t="shared" ref="Y511" si="8774">IF(V511=I511,K511,R511)</f>
        <v>1416</v>
      </c>
      <c r="Z511" s="91">
        <f t="shared" ref="Z511" si="8775">(U511-V511)/(C511)</f>
        <v>8.1410638005587621E-3</v>
      </c>
      <c r="AA511" s="91">
        <f t="shared" ref="AA511" si="8776">LN(C511/N510)</f>
        <v>-3.2035347889220454E-3</v>
      </c>
      <c r="AB511" s="91">
        <f t="shared" ref="AB511" si="8777">LN(N511/U511)</f>
        <v>-3.541308293986343E-3</v>
      </c>
      <c r="AC511" s="91">
        <f t="shared" ref="AC511" si="8778">LN(N511/V511)</f>
        <v>4.6162767686846219E-3</v>
      </c>
      <c r="AD511" s="91">
        <f t="shared" ref="AD511" si="8779">LN(U511/C511)</f>
        <v>2.0487023070037153E-3</v>
      </c>
      <c r="AE511" s="91">
        <f t="shared" ref="AE511" si="8780">LN(V511/C511)</f>
        <v>-6.1088827556673711E-3</v>
      </c>
      <c r="AF511" s="91">
        <f t="shared" ref="AF511" si="8781">LN(N511/C511)</f>
        <v>-1.4926059869827737E-3</v>
      </c>
      <c r="AG511" s="91">
        <f t="shared" ref="AG511" si="8782">LN(N511/N510)</f>
        <v>-4.6961407759048722E-3</v>
      </c>
      <c r="AH511" s="91">
        <f t="shared" ref="AH511" si="8783">LN(D511/C511)</f>
        <v>-2.3446516033054522E-3</v>
      </c>
      <c r="AI511" s="91">
        <f t="shared" ref="AI511" si="8784">LN(E511/C511)</f>
        <v>-4.0837653563539781E-3</v>
      </c>
      <c r="AJ511" s="91">
        <f t="shared" ref="AJ511" si="8785">LN(F511/C511)</f>
        <v>-2.5217060086520316E-3</v>
      </c>
      <c r="AK511" s="91">
        <f t="shared" ref="AK511" si="8786">+LN(G511/C511)</f>
        <v>5.6242235476382913E-4</v>
      </c>
      <c r="AL511" s="91">
        <f t="shared" ref="AL511" si="8787">LN(H511/I511)</f>
        <v>7.0590416732070624E-3</v>
      </c>
      <c r="AM511" s="91">
        <f t="shared" ref="AM511" si="8788">LN(O511/P511)</f>
        <v>6.929521035944004E-3</v>
      </c>
      <c r="AN511" s="91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91">
        <f t="shared" ref="AQ511" si="8792">LN(M511/L511)</f>
        <v>-6.3757266809635351E-4</v>
      </c>
      <c r="AR511" s="91">
        <f t="shared" ref="AR511" si="8793">LN(N511/L511)</f>
        <v>-2.1825103596000463E-3</v>
      </c>
      <c r="AS511" s="91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91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91">
        <f t="shared" ref="AY511" si="8800">LN(G511/I511)</f>
        <v>5.5727617209674609E-3</v>
      </c>
      <c r="AZ511" s="91">
        <f t="shared" ref="AZ511" si="8801">LN(N511/P511)</f>
        <v>4.6162767686846219E-3</v>
      </c>
      <c r="BA511" s="91">
        <f t="shared" ref="BA511" si="8802">AV510</f>
        <v>0.29041154009334091</v>
      </c>
      <c r="BB511" s="91">
        <f t="shared" ref="BB511" si="8803">AR510</f>
        <v>-1.1990917014820638E-3</v>
      </c>
      <c r="BC511" s="91">
        <f t="shared" ref="BC511" si="8804">AS510</f>
        <v>-1.0846849486533127E-2</v>
      </c>
      <c r="BD511" s="39">
        <f t="shared" ref="BD511" si="8805">IF(AR510&lt;0,1,0)</f>
        <v>1</v>
      </c>
    </row>
    <row r="512" spans="1:57">
      <c r="A512" s="88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90">
        <f t="shared" si="7408"/>
        <v>3125.46</v>
      </c>
      <c r="T512" s="90" t="str">
        <f t="shared" ref="T512" si="8806">IF(AVERAGE(N511)&lt;S511,"熊",IF(AVERAGE(N511)&gt;S511,"牛",""))</f>
        <v>熊</v>
      </c>
      <c r="U512" s="90">
        <f t="shared" ref="U512" si="8807">MAX(H512,O512)</f>
        <v>3081.37</v>
      </c>
      <c r="V512" s="90">
        <f t="shared" ref="V512" si="8808">MIN(I512,P512)</f>
        <v>3034.27</v>
      </c>
      <c r="W512" s="40">
        <f t="shared" ref="W512" si="8809">LN(U512/V512)</f>
        <v>1.5403434886490154E-2</v>
      </c>
      <c r="X512" s="90">
        <f t="shared" ref="X512" si="8810">IF(U512=H512,J512,Q512)</f>
        <v>1445</v>
      </c>
      <c r="Y512" s="90">
        <f t="shared" ref="Y512" si="8811">IF(V512=I512,K512,R512)</f>
        <v>1017</v>
      </c>
      <c r="Z512" s="91">
        <f t="shared" ref="Z512" si="8812">(U512-V512)/(C512)</f>
        <v>1.5427296816605112E-2</v>
      </c>
      <c r="AA512" s="91">
        <f t="shared" ref="AA512" si="8813">LN(C512/N511)</f>
        <v>8.188921703752062E-5</v>
      </c>
      <c r="AB512" s="91">
        <f t="shared" ref="AB512" si="8814">LN(N512/U512)</f>
        <v>-5.0964347160744347E-4</v>
      </c>
      <c r="AC512" s="91">
        <f t="shared" ref="AC512" si="8815">LN(N512/V512)</f>
        <v>1.4893791414882661E-2</v>
      </c>
      <c r="AD512" s="91">
        <f t="shared" ref="AD512" si="8816">LN(U512/C512)</f>
        <v>9.2397631790587728E-3</v>
      </c>
      <c r="AE512" s="91">
        <f t="shared" ref="AE512" si="8817">LN(V512/C512)</f>
        <v>-6.1636717074312151E-3</v>
      </c>
      <c r="AF512" s="91">
        <f t="shared" ref="AF512" si="8818">LN(N512/C512)</f>
        <v>8.7301197074513334E-3</v>
      </c>
      <c r="AG512" s="91">
        <f t="shared" ref="AG512" si="8819">LN(N512/N511)</f>
        <v>8.8120089244887803E-3</v>
      </c>
      <c r="AH512" s="91">
        <f t="shared" ref="AH512" si="8820">LN(D512/C512)</f>
        <v>1.0050531772690559E-3</v>
      </c>
      <c r="AI512" s="91">
        <f t="shared" ref="AI512" si="8821">LN(E512/C512)</f>
        <v>2.2019414111154358E-3</v>
      </c>
      <c r="AJ512" s="91">
        <f t="shared" ref="AJ512" si="8822">LN(F512/C512)</f>
        <v>6.5159914224979614E-4</v>
      </c>
      <c r="AK512" s="91">
        <f t="shared" ref="AK512" si="8823">+LN(G512/C512)</f>
        <v>4.5033933203564077E-3</v>
      </c>
      <c r="AL512" s="91">
        <f t="shared" ref="AL512" si="8824">LN(H512/I512)</f>
        <v>1.077140253362901E-2</v>
      </c>
      <c r="AM512" s="91">
        <f t="shared" ref="AM512" si="8825">LN(O512/P512)</f>
        <v>5.1799257491236114E-3</v>
      </c>
      <c r="AN512" s="91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91">
        <f t="shared" ref="AQ512" si="8829">LN(M512/L512)</f>
        <v>1.042970380586814E-4</v>
      </c>
      <c r="AR512" s="91">
        <f t="shared" ref="AR512" si="8830">LN(N512/L512)</f>
        <v>3.8387763071656669E-3</v>
      </c>
      <c r="AS512" s="91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91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91">
        <f t="shared" ref="AY512" si="8837">LN(G512/I512)</f>
        <v>1.0667065027787607E-2</v>
      </c>
      <c r="AZ512" s="91">
        <f t="shared" ref="AZ512" si="8838">LN(N512/P512)</f>
        <v>4.6702822775162786E-3</v>
      </c>
      <c r="BA512" s="91">
        <f t="shared" ref="BA512" si="8839">AV511</f>
        <v>0.56488549618321471</v>
      </c>
      <c r="BB512" s="91">
        <f t="shared" ref="BB512" si="8840">AR511</f>
        <v>-2.1825103596000463E-3</v>
      </c>
      <c r="BC512" s="91">
        <f t="shared" ref="BC512" si="8841">AS511</f>
        <v>-1.4926059869827737E-3</v>
      </c>
      <c r="BD512" s="39">
        <f t="shared" ref="BD512" si="8842">IF(AR511&lt;0,1,0)</f>
        <v>1</v>
      </c>
    </row>
    <row r="513" spans="1:56">
      <c r="A513" s="88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90">
        <f t="shared" si="7408"/>
        <v>3121.322222222223</v>
      </c>
      <c r="T513" s="90" t="str">
        <f t="shared" ref="T513" si="8843">IF(AVERAGE(N512)&lt;S512,"熊",IF(AVERAGE(N512)&gt;S512,"牛",""))</f>
        <v>熊</v>
      </c>
      <c r="U513" s="90">
        <f t="shared" ref="U513" si="8844">MAX(H513,O513)</f>
        <v>3071.46</v>
      </c>
      <c r="V513" s="90">
        <f t="shared" ref="V513" si="8845">MIN(I513,P513)</f>
        <v>3044.26</v>
      </c>
      <c r="W513" s="40">
        <f t="shared" ref="W513" si="8846">LN(U513/V513)</f>
        <v>8.8951683031727163E-3</v>
      </c>
      <c r="X513" s="90">
        <f t="shared" ref="X513" si="8847">IF(U513=H513,J513,Q513)</f>
        <v>930</v>
      </c>
      <c r="Y513" s="90">
        <f t="shared" ref="Y513" si="8848">IF(V513=I513,K513,R513)</f>
        <v>1455</v>
      </c>
      <c r="Z513" s="91">
        <f t="shared" ref="Z513" si="8849">(U513-V513)/(C513)</f>
        <v>8.8557233367844018E-3</v>
      </c>
      <c r="AA513" s="91">
        <f t="shared" ref="AA513" si="8850">LN(C513/N512)</f>
        <v>-2.7116412280843759E-3</v>
      </c>
      <c r="AB513" s="91">
        <f t="shared" ref="AB513" si="8851">LN(N513/U513)</f>
        <v>-7.0770038853162145E-3</v>
      </c>
      <c r="AC513" s="91">
        <f t="shared" ref="AC513" si="8852">LN(N513/V513)</f>
        <v>1.818164417856472E-3</v>
      </c>
      <c r="AD513" s="91">
        <f t="shared" ref="AD513" si="8853">LN(U513/C513)</f>
        <v>0</v>
      </c>
      <c r="AE513" s="91">
        <f t="shared" ref="AE513" si="8854">LN(V513/C513)</f>
        <v>-8.8951683031728308E-3</v>
      </c>
      <c r="AF513" s="91">
        <f t="shared" ref="AF513" si="8855">LN(N513/C513)</f>
        <v>-7.0770038853162145E-3</v>
      </c>
      <c r="AG513" s="91">
        <f t="shared" ref="AG513" si="8856">LN(N513/N512)</f>
        <v>-9.7886451134006139E-3</v>
      </c>
      <c r="AH513" s="91">
        <f t="shared" ref="AH513" si="8857">LN(D513/C513)</f>
        <v>-1.7955461604640657E-3</v>
      </c>
      <c r="AI513" s="91">
        <f t="shared" ref="AI513" si="8858">LN(E513/C513)</f>
        <v>-1.5444320440853284E-3</v>
      </c>
      <c r="AJ513" s="91">
        <f t="shared" ref="AJ513" si="8859">LN(F513/C513)</f>
        <v>-2.0499858074479954E-3</v>
      </c>
      <c r="AK513" s="91">
        <f t="shared" ref="AK513" si="8860">+LN(G513/C513)</f>
        <v>-4.8203874251766818E-3</v>
      </c>
      <c r="AL513" s="91">
        <f t="shared" ref="AL513" si="8861">LN(H513/I513)</f>
        <v>4.9152657928164135E-3</v>
      </c>
      <c r="AM513" s="91">
        <f t="shared" ref="AM513" si="8862">LN(O513/P513)</f>
        <v>6.916954079428282E-3</v>
      </c>
      <c r="AN513" s="91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91">
        <f t="shared" ref="AQ513" si="8866">LN(M513/L513)</f>
        <v>-4.678944345392987E-4</v>
      </c>
      <c r="AR513" s="91">
        <f t="shared" ref="AR513" si="8867">LN(N513/L513)</f>
        <v>-2.3449434007316817E-3</v>
      </c>
      <c r="AS513" s="91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91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91">
        <f t="shared" ref="AY513" si="8874">LN(G513/I513)</f>
        <v>9.4878367639706528E-5</v>
      </c>
      <c r="AZ513" s="91">
        <f t="shared" ref="AZ513" si="8875">LN(N513/P513)</f>
        <v>1.818164417856472E-3</v>
      </c>
      <c r="BA513" s="91">
        <f t="shared" ref="BA513" si="8876">AV512</f>
        <v>0.96666666666667278</v>
      </c>
      <c r="BB513" s="91">
        <f t="shared" ref="BB513" si="8877">AR512</f>
        <v>3.8387763071656669E-3</v>
      </c>
      <c r="BC513" s="91">
        <f t="shared" ref="BC513" si="8878">AS512</f>
        <v>8.7301197074513334E-3</v>
      </c>
      <c r="BD513" s="39">
        <f t="shared" ref="BD513:BD515" si="8879">IF(AR512&lt;0,1,0)</f>
        <v>0</v>
      </c>
    </row>
    <row r="514" spans="1:56">
      <c r="A514" s="88">
        <v>43265</v>
      </c>
      <c r="B514" s="41">
        <f t="shared" ref="B514:B539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90">
        <f t="shared" si="7408"/>
        <v>3113.3500000000004</v>
      </c>
      <c r="T514" s="90" t="str">
        <f t="shared" ref="T514" si="8881">IF(AVERAGE(N513)&lt;S513,"熊",IF(AVERAGE(N513)&gt;S513,"牛",""))</f>
        <v>熊</v>
      </c>
      <c r="U514" s="90">
        <f t="shared" ref="U514" si="8882">MAX(H514,O514)</f>
        <v>3066</v>
      </c>
      <c r="V514" s="90">
        <f t="shared" ref="V514" si="8883">MIN(I514,P514)</f>
        <v>3032.57</v>
      </c>
      <c r="W514" s="40">
        <f t="shared" ref="W514" si="8884">LN(U514/V514)</f>
        <v>1.0963335615335417E-2</v>
      </c>
      <c r="X514" s="90">
        <f t="shared" ref="X514" si="8885">IF(U514=H514,J514,Q514)</f>
        <v>1000</v>
      </c>
      <c r="Y514" s="90">
        <f t="shared" ref="Y514" si="8886">IF(V514=I514,K514,R514)</f>
        <v>1342</v>
      </c>
      <c r="Z514" s="91">
        <f t="shared" ref="Z514" si="8887">(U514-V514)/(C514)</f>
        <v>1.1003696425691257E-2</v>
      </c>
      <c r="AA514" s="91">
        <f t="shared" ref="AA514" si="8888">LN(C514/N513)</f>
        <v>-3.8535693159899662E-3</v>
      </c>
      <c r="AB514" s="91">
        <f t="shared" ref="AB514" si="8889">LN(N514/U514)</f>
        <v>-7.1487794136672993E-3</v>
      </c>
      <c r="AC514" s="91">
        <f t="shared" ref="AC514" si="8890">LN(N514/V514)</f>
        <v>3.8145562016683016E-3</v>
      </c>
      <c r="AD514" s="91">
        <f t="shared" ref="AD514" si="8891">LN(U514/C514)</f>
        <v>9.1513350668376431E-3</v>
      </c>
      <c r="AE514" s="91">
        <f t="shared" ref="AE514" si="8892">LN(V514/C514)</f>
        <v>-1.8120005484979192E-3</v>
      </c>
      <c r="AF514" s="91">
        <f t="shared" ref="AF514" si="8893">LN(N514/C514)</f>
        <v>2.0025556531702935E-3</v>
      </c>
      <c r="AG514" s="91">
        <f t="shared" ref="AG514" si="8894">LN(N514/N513)</f>
        <v>-1.8510136628197473E-3</v>
      </c>
      <c r="AH514" s="91">
        <f t="shared" ref="AH514" si="8895">LN(D514/C514)</f>
        <v>6.0875389960531154E-4</v>
      </c>
      <c r="AI514" s="91">
        <f t="shared" ref="AI514" si="8896">LN(E514/C514)</f>
        <v>2.0748225677658921E-3</v>
      </c>
      <c r="AJ514" s="91">
        <f t="shared" ref="AJ514" si="8897">LN(F514/C514)</f>
        <v>2.1864975280565502E-3</v>
      </c>
      <c r="AK514" s="91">
        <f t="shared" ref="AK514" si="8898">+LN(G514/C514)</f>
        <v>1.0363053191757528E-3</v>
      </c>
      <c r="AL514" s="91">
        <f t="shared" ref="AL514" si="8899">LN(H514/I514)</f>
        <v>9.9020932690653349E-3</v>
      </c>
      <c r="AM514" s="91">
        <f t="shared" ref="AM514" si="8900">LN(O514/P514)</f>
        <v>5.7475390932854665E-3</v>
      </c>
      <c r="AN514" s="91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91">
        <f t="shared" ref="AQ514" si="8904">LN(M514/L514)</f>
        <v>-9.768950318790365E-4</v>
      </c>
      <c r="AR514" s="91">
        <f t="shared" ref="AR514" si="8905">LN(N514/L514)</f>
        <v>7.9856853447445443E-4</v>
      </c>
      <c r="AS514" s="91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91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91">
        <f t="shared" ref="AY514" si="8912">LN(G514/I514)</f>
        <v>1.7870635214034566E-3</v>
      </c>
      <c r="AZ514" s="91">
        <f t="shared" ref="AZ514" si="8913">LN(N514/P514)</f>
        <v>3.8145562016683016E-3</v>
      </c>
      <c r="BA514" s="91">
        <f t="shared" ref="BA514" si="8914">AV513</f>
        <v>0.20367647058823532</v>
      </c>
      <c r="BB514" s="91">
        <f t="shared" ref="BB514" si="8915">AR513</f>
        <v>-2.3449434007316817E-3</v>
      </c>
      <c r="BC514" s="91">
        <f t="shared" ref="BC514" si="8916">AS513</f>
        <v>-7.0770038853162145E-3</v>
      </c>
      <c r="BD514" s="39">
        <f t="shared" si="8879"/>
        <v>1</v>
      </c>
    </row>
    <row r="515" spans="1:56">
      <c r="A515" s="88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90">
        <f t="shared" si="7408"/>
        <v>3103.9233333333341</v>
      </c>
      <c r="T515" s="90" t="str">
        <f t="shared" ref="T515" si="8917">IF(AVERAGE(N514)&lt;S514,"熊",IF(AVERAGE(N514)&gt;S514,"牛",""))</f>
        <v>熊</v>
      </c>
      <c r="U515" s="90">
        <f t="shared" ref="U515" si="8918">MAX(H515,O515)</f>
        <v>3048.75</v>
      </c>
      <c r="V515" s="90">
        <f t="shared" ref="V515" si="8919">MIN(I515,P515)</f>
        <v>3008.73</v>
      </c>
      <c r="W515" s="40">
        <f t="shared" ref="W515" si="8920">LN(U515/V515)</f>
        <v>1.3213607733711752E-2</v>
      </c>
      <c r="X515" s="90">
        <f t="shared" ref="X515" si="8921">IF(U515=H515,J515,Q515)</f>
        <v>937</v>
      </c>
      <c r="Y515" s="90">
        <f t="shared" ref="Y515" si="8922">IF(V515=I515,K515,R515)</f>
        <v>1309</v>
      </c>
      <c r="Z515" s="91">
        <f t="shared" ref="Z515" si="8923">(U515-V515)/(C515)</f>
        <v>1.3175525523053871E-2</v>
      </c>
      <c r="AA515" s="91">
        <f t="shared" ref="AA515" si="8924">LN(C515/N514)</f>
        <v>-2.2066534101202444E-3</v>
      </c>
      <c r="AB515" s="91">
        <f t="shared" ref="AB515" si="8925">LN(N515/U515)</f>
        <v>-8.8458979133848557E-3</v>
      </c>
      <c r="AC515" s="91">
        <f t="shared" ref="AC515" si="8926">LN(N515/V515)</f>
        <v>4.3677098203270615E-3</v>
      </c>
      <c r="AD515" s="91">
        <f t="shared" ref="AD515" si="8927">LN(U515/C515)</f>
        <v>3.713322922158294E-3</v>
      </c>
      <c r="AE515" s="91">
        <f t="shared" ref="AE515" si="8928">LN(V515/C515)</f>
        <v>-9.5002848115536796E-3</v>
      </c>
      <c r="AF515" s="91">
        <f t="shared" ref="AF515" si="8929">LN(N515/C515)</f>
        <v>-5.1325749912266953E-3</v>
      </c>
      <c r="AG515" s="91">
        <f t="shared" ref="AG515" si="8930">LN(N515/N514)</f>
        <v>-7.3392284013470057E-3</v>
      </c>
      <c r="AH515" s="91">
        <f t="shared" ref="AH515" si="8931">LN(D515/C515)</f>
        <v>4.4106224300671744E-4</v>
      </c>
      <c r="AI515" s="91">
        <f t="shared" ref="AI515" si="8932">LN(E515/C515)</f>
        <v>3.0636654459662237E-3</v>
      </c>
      <c r="AJ515" s="91">
        <f t="shared" ref="AJ515" si="8933">LN(F515/C515)</f>
        <v>2.0851018203551074E-3</v>
      </c>
      <c r="AK515" s="91">
        <f t="shared" ref="AK515" si="8934">+LN(G515/C515)</f>
        <v>-6.8979232944310701E-3</v>
      </c>
      <c r="AL515" s="91">
        <f t="shared" ref="AL515" si="8935">LN(H515/I515)</f>
        <v>1.2615527553206236E-2</v>
      </c>
      <c r="AM515" s="91">
        <f t="shared" ref="AM515" si="8936">LN(O515/P515)</f>
        <v>5.9713737914315135E-3</v>
      </c>
      <c r="AN515" s="91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91">
        <f t="shared" ref="AQ515" si="8940">LN(M515/L515)</f>
        <v>-8.0610253808981343E-4</v>
      </c>
      <c r="AR515" s="91">
        <f t="shared" ref="AR515" si="8941">LN(N515/L515)</f>
        <v>2.0471649949170686E-3</v>
      </c>
      <c r="AS515" s="91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91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91">
        <f t="shared" ref="AY515" si="8948">LN(G515/I515)</f>
        <v>2.0042813366169566E-3</v>
      </c>
      <c r="AZ515" s="91">
        <f t="shared" ref="AZ515" si="8949">LN(N515/P515)</f>
        <v>4.3677098203270615E-3</v>
      </c>
      <c r="BA515" s="91">
        <f t="shared" ref="BA515" si="8950">AV514</f>
        <v>0.34669458570145822</v>
      </c>
      <c r="BB515" s="91">
        <f t="shared" ref="BB515" si="8951">AR514</f>
        <v>7.9856853447445443E-4</v>
      </c>
      <c r="BC515" s="91">
        <f t="shared" ref="BC515" si="8952">AS514</f>
        <v>2.0025556531702935E-3</v>
      </c>
      <c r="BD515" s="39">
        <f t="shared" si="8879"/>
        <v>0</v>
      </c>
    </row>
    <row r="516" spans="1:56">
      <c r="A516" s="88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90">
        <f t="shared" si="7408"/>
        <v>3093.231666666667</v>
      </c>
      <c r="T516" s="90" t="str">
        <f t="shared" ref="T516" si="8953">IF(AVERAGE(N515)&lt;S515,"熊",IF(AVERAGE(N515)&gt;S515,"牛",""))</f>
        <v>熊</v>
      </c>
      <c r="U516" s="90">
        <f t="shared" ref="U516" si="8954">MAX(H516,O516)</f>
        <v>2984.86</v>
      </c>
      <c r="V516" s="90">
        <f t="shared" ref="V516" si="8955">MIN(I516,P516)</f>
        <v>2871.48</v>
      </c>
      <c r="W516" s="40">
        <f t="shared" ref="W516" si="8956">LN(U516/V516)</f>
        <v>3.8725268275053869E-2</v>
      </c>
      <c r="X516" s="90">
        <f t="shared" ref="X516" si="8957">IF(U516=H516,J516,Q516)</f>
        <v>940</v>
      </c>
      <c r="Y516" s="90">
        <f t="shared" ref="Y516" si="8958">IF(V516=I516,K516,R516)</f>
        <v>1439</v>
      </c>
      <c r="Z516" s="91">
        <f t="shared" ref="Z516" si="8959">(U516-V516)/(C516)</f>
        <v>3.8013176202370408E-2</v>
      </c>
      <c r="AA516" s="91">
        <f t="shared" ref="AA516" si="8960">LN(C516/N515)</f>
        <v>-1.3073605531304933E-2</v>
      </c>
      <c r="AB516" s="91">
        <f t="shared" ref="AB516" si="8961">LN(N516/U516)</f>
        <v>-2.6149185028471564E-2</v>
      </c>
      <c r="AC516" s="91">
        <f t="shared" ref="AC516" si="8962">LN(N516/V516)</f>
        <v>1.2576083246582456E-2</v>
      </c>
      <c r="AD516" s="91">
        <f t="shared" ref="AD516" si="8963">LN(U516/C516)</f>
        <v>7.4067746883854039E-4</v>
      </c>
      <c r="AE516" s="91">
        <f t="shared" ref="AE516" si="8964">LN(V516/C516)</f>
        <v>-3.7984590806215322E-2</v>
      </c>
      <c r="AF516" s="91">
        <f t="shared" ref="AF516" si="8965">LN(N516/C516)</f>
        <v>-2.5408507559632969E-2</v>
      </c>
      <c r="AG516" s="91">
        <f t="shared" ref="AG516" si="8966">LN(N516/N515)</f>
        <v>-3.8482113090937901E-2</v>
      </c>
      <c r="AH516" s="91">
        <f t="shared" ref="AH516" si="8967">LN(D516/C516)</f>
        <v>-2.4572098876152124E-3</v>
      </c>
      <c r="AI516" s="91">
        <f t="shared" ref="AI516" si="8968">LN(E516/C516)</f>
        <v>-4.1559426381304262E-3</v>
      </c>
      <c r="AJ516" s="91">
        <f t="shared" ref="AJ516" si="8969">LN(F516/C516)</f>
        <v>5.0278207132753374E-4</v>
      </c>
      <c r="AK516" s="91">
        <f t="shared" ref="AK516" si="8970">+LN(G516/C516)</f>
        <v>-1.710009832152614E-2</v>
      </c>
      <c r="AL516" s="91">
        <f t="shared" ref="AL516" si="8971">LN(H516/I516)</f>
        <v>1.7840775790364704E-2</v>
      </c>
      <c r="AM516" s="91">
        <f t="shared" ref="AM516" si="8972">LN(O516/P516)</f>
        <v>2.1487977372411503E-2</v>
      </c>
      <c r="AN516" s="91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91">
        <f t="shared" ref="AQ516" si="8976">LN(M516/L516)</f>
        <v>1.3438936731224168E-3</v>
      </c>
      <c r="AR516" s="91">
        <f t="shared" ref="AR516" si="8977">LN(N516/L516)</f>
        <v>-7.5339149663037567E-3</v>
      </c>
      <c r="AS516" s="91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91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91">
        <f t="shared" ref="AY516" si="8984">LN(G516/I516)</f>
        <v>0</v>
      </c>
      <c r="AZ516" s="91">
        <f t="shared" ref="AZ516" si="8985">LN(N516/P516)</f>
        <v>1.2576083246582456E-2</v>
      </c>
      <c r="BA516" s="91">
        <f t="shared" ref="BA516" si="8986">AV515</f>
        <v>0.32908545727136629</v>
      </c>
      <c r="BB516" s="91">
        <f t="shared" ref="BB516" si="8987">AR515</f>
        <v>2.0471649949170686E-3</v>
      </c>
      <c r="BC516" s="91">
        <f t="shared" ref="BC516" si="8988">AS515</f>
        <v>-5.1325749912266953E-3</v>
      </c>
      <c r="BD516" s="39">
        <f t="shared" ref="BD516" si="8989">IF(AR515&lt;0,1,0)</f>
        <v>0</v>
      </c>
    </row>
    <row r="517" spans="1:56">
      <c r="A517" s="88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90">
        <f t="shared" si="7408"/>
        <v>3078.7238888888887</v>
      </c>
      <c r="T517" s="90" t="str">
        <f t="shared" ref="T517" si="8990">IF(AVERAGE(N516)&lt;S516,"熊",IF(AVERAGE(N516)&gt;S516,"牛",""))</f>
        <v>熊</v>
      </c>
      <c r="U517" s="90">
        <f t="shared" ref="U517" si="8991">MAX(H517,O517)</f>
        <v>2925.56</v>
      </c>
      <c r="V517" s="90">
        <f t="shared" ref="V517" si="8992">MIN(I517,P517)</f>
        <v>2872.49</v>
      </c>
      <c r="W517" s="40">
        <f t="shared" ref="W517" si="8993">LN(U517/V517)</f>
        <v>1.8306665903850348E-2</v>
      </c>
      <c r="X517" s="90">
        <f t="shared" ref="X517" si="8994">IF(U517=H517,J517,Q517)</f>
        <v>1353</v>
      </c>
      <c r="Y517" s="90">
        <f t="shared" ref="Y517" si="8995">IF(V517=I517,K517,R517)</f>
        <v>1110</v>
      </c>
      <c r="Z517" s="91">
        <f t="shared" ref="Z517" si="8996">(U517-V517)/(C517)</f>
        <v>1.8363448881999238E-2</v>
      </c>
      <c r="AA517" s="91">
        <f t="shared" ref="AA517" si="8997">LN(C517/N516)</f>
        <v>-6.1540778585004938E-3</v>
      </c>
      <c r="AB517" s="91">
        <f t="shared" ref="AB517" si="8998">LN(N517/U517)</f>
        <v>-3.3656980836273224E-3</v>
      </c>
      <c r="AC517" s="91">
        <f t="shared" ref="AC517" si="8999">LN(N517/V517)</f>
        <v>1.4940967820223059E-2</v>
      </c>
      <c r="AD517" s="91">
        <f t="shared" ref="AD517" si="9000">LN(U517/C517)</f>
        <v>1.223633366531808E-2</v>
      </c>
      <c r="AE517" s="91">
        <f t="shared" ref="AE517" si="9001">LN(V517/C517)</f>
        <v>-6.070332238532386E-3</v>
      </c>
      <c r="AF517" s="91">
        <f t="shared" ref="AF517" si="9002">LN(N517/C517)</f>
        <v>8.870635581690654E-3</v>
      </c>
      <c r="AG517" s="91">
        <f t="shared" ref="AG517" si="9003">LN(N517/N516)</f>
        <v>2.7165577231901554E-3</v>
      </c>
      <c r="AH517" s="91">
        <f t="shared" ref="AH517" si="9004">LN(D517/C517)</f>
        <v>2.1672150792792604E-3</v>
      </c>
      <c r="AI517" s="91">
        <f t="shared" ref="AI517" si="9005">LN(E517/C517)</f>
        <v>2.7643608782576862E-3</v>
      </c>
      <c r="AJ517" s="91">
        <f t="shared" ref="AJ517" si="9006">LN(F517/C517)</f>
        <v>3.2369922535640848E-3</v>
      </c>
      <c r="AK517" s="91">
        <f t="shared" ref="AK517" si="9007">+LN(G517/C517)</f>
        <v>2.3526806828874202E-4</v>
      </c>
      <c r="AL517" s="91">
        <f t="shared" ref="AL517" si="9008">LN(H517/I517)</f>
        <v>1.1680900040757116E-2</v>
      </c>
      <c r="AM517" s="91">
        <f t="shared" ref="AM517" si="9009">LN(O517/P517)</f>
        <v>1.1904206595984733E-2</v>
      </c>
      <c r="AN517" s="91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91">
        <f t="shared" ref="AQ517" si="9013">LN(M517/L517)</f>
        <v>1.5450157315699644E-3</v>
      </c>
      <c r="AR517" s="91">
        <f t="shared" ref="AR517" si="9014">LN(N517/L517)</f>
        <v>8.5385085123574501E-3</v>
      </c>
      <c r="AS517" s="91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91">
        <f t="shared" ref="AW517" si="9019">LN(N517/C517)</f>
        <v>8.870635581690654E-3</v>
      </c>
      <c r="AX517" s="28">
        <f t="shared" ref="AX517" si="9020">(N517-L517)/(U517-V517)</f>
        <v>0.46711889956660801</v>
      </c>
      <c r="AY517" s="91">
        <f t="shared" ref="AY517" si="9021">LN(G517/I517)</f>
        <v>6.3056003068211403E-3</v>
      </c>
      <c r="AZ517" s="91">
        <f t="shared" ref="AZ517" si="9022">LN(N517/P517)</f>
        <v>8.5385085123574501E-3</v>
      </c>
      <c r="BA517" s="91">
        <f t="shared" ref="BA517" si="9023">AV516</f>
        <v>0.32051508202504947</v>
      </c>
      <c r="BB517" s="91">
        <f t="shared" ref="BB517" si="9024">AR516</f>
        <v>-7.5339149663037567E-3</v>
      </c>
      <c r="BC517" s="91">
        <f t="shared" ref="BC517" si="9025">AS516</f>
        <v>-2.5408507559632969E-2</v>
      </c>
      <c r="BD517" s="39">
        <f t="shared" ref="BD517" si="9026">IF(AR516&lt;0,1,0)</f>
        <v>1</v>
      </c>
    </row>
    <row r="518" spans="1:56">
      <c r="A518" s="88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90">
        <f t="shared" si="7408"/>
        <v>3065.4505555555561</v>
      </c>
      <c r="T518" s="90" t="str">
        <f t="shared" ref="T518" si="9027">IF(AVERAGE(N517)&lt;S517,"熊",IF(AVERAGE(N517)&gt;S517,"牛",""))</f>
        <v>熊</v>
      </c>
      <c r="U518" s="90">
        <f t="shared" ref="U518" si="9028">MAX(H518,O518)</f>
        <v>2940.54</v>
      </c>
      <c r="V518" s="90">
        <f t="shared" ref="V518" si="9029">MIN(I518,P518)</f>
        <v>2872.68</v>
      </c>
      <c r="W518" s="40">
        <f t="shared" ref="W518" si="9030">LN(U518/V518)</f>
        <v>2.3347845991174579E-2</v>
      </c>
      <c r="X518" s="90">
        <f t="shared" ref="X518" si="9031">IF(U518=H518,J518,Q518)</f>
        <v>1030</v>
      </c>
      <c r="Y518" s="90">
        <f t="shared" ref="Y518" si="9032">IF(V518=I518,K518,R518)</f>
        <v>1454</v>
      </c>
      <c r="Z518" s="91">
        <f t="shared" ref="Z518" si="9033">(U518-V518)/(C518)</f>
        <v>2.3303571428571472E-2</v>
      </c>
      <c r="AA518" s="91">
        <f t="shared" ref="AA518" si="9034">LN(C518/N517)</f>
        <v>-1.2800869324208469E-3</v>
      </c>
      <c r="AB518" s="91">
        <f t="shared" ref="AB518" si="9035">LN(N518/U518)</f>
        <v>-2.225886425533885E-2</v>
      </c>
      <c r="AC518" s="91">
        <f t="shared" ref="AC518" si="9036">LN(N518/V518)</f>
        <v>1.0889817358358429E-3</v>
      </c>
      <c r="AD518" s="91">
        <f t="shared" ref="AD518" si="9037">LN(U518/C518)</f>
        <v>9.7531076196318532E-3</v>
      </c>
      <c r="AE518" s="91">
        <f t="shared" ref="AE518" si="9038">LN(V518/C518)</f>
        <v>-1.3594738371542747E-2</v>
      </c>
      <c r="AF518" s="91">
        <f t="shared" ref="AF518" si="9039">LN(N518/C518)</f>
        <v>-1.2505756635706919E-2</v>
      </c>
      <c r="AG518" s="91">
        <f t="shared" ref="AG518" si="9040">LN(N518/N517)</f>
        <v>-1.3785843568127723E-2</v>
      </c>
      <c r="AH518" s="91">
        <f t="shared" ref="AH518" si="9041">LN(D518/C518)</f>
        <v>-1.5797951107285484E-4</v>
      </c>
      <c r="AI518" s="91">
        <f t="shared" ref="AI518" si="9042">LN(E518/C518)</f>
        <v>5.8362086899544621E-4</v>
      </c>
      <c r="AJ518" s="91">
        <f t="shared" ref="AJ518" si="9043">LN(F518/C518)</f>
        <v>3.6437655039756626E-3</v>
      </c>
      <c r="AK518" s="91">
        <f t="shared" ref="AK518" si="9044">+LN(G518/C518)</f>
        <v>-7.5234337888002516E-4</v>
      </c>
      <c r="AL518" s="91">
        <f t="shared" ref="AL518" si="9045">LN(H518/I518)</f>
        <v>1.1223969025893652E-2</v>
      </c>
      <c r="AM518" s="91">
        <f t="shared" ref="AM518" si="9046">LN(O518/P518)</f>
        <v>1.2285502575382625E-2</v>
      </c>
      <c r="AN518" s="91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91">
        <f t="shared" ref="AQ518" si="9050">LN(M518/L518)</f>
        <v>-2.9615672484638333E-3</v>
      </c>
      <c r="AR518" s="91">
        <f t="shared" ref="AR518" si="9051">LN(N518/L518)</f>
        <v>-1.1189643686138185E-2</v>
      </c>
      <c r="AS518" s="91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91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91">
        <f t="shared" ref="AY518" si="9058">LN(G518/I518)</f>
        <v>7.1851802738158606E-4</v>
      </c>
      <c r="AZ518" s="91">
        <f t="shared" ref="AZ518" si="9059">LN(N518/P518)</f>
        <v>1.0889817358358429E-3</v>
      </c>
      <c r="BA518" s="91">
        <f t="shared" ref="BA518" si="9060">AV517</f>
        <v>0.81477294139815537</v>
      </c>
      <c r="BB518" s="91">
        <f t="shared" ref="BB518" si="9061">AR517</f>
        <v>8.5385085123574501E-3</v>
      </c>
      <c r="BC518" s="91">
        <f t="shared" ref="BC518" si="9062">AS517</f>
        <v>8.870635581690654E-3</v>
      </c>
      <c r="BD518" s="39">
        <f t="shared" ref="BD518:BD519" si="9063">IF(AR517&lt;0,1,0)</f>
        <v>0</v>
      </c>
    </row>
    <row r="519" spans="1:56">
      <c r="A519" s="88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90">
        <f t="shared" si="7408"/>
        <v>3050.7011111111115</v>
      </c>
      <c r="T519" s="90" t="str">
        <f t="shared" ref="T519" si="9064">IF(AVERAGE(N518)&lt;S518,"熊",IF(AVERAGE(N518)&gt;S518,"牛",""))</f>
        <v>熊</v>
      </c>
      <c r="U519" s="90">
        <f t="shared" ref="U519" si="9065">MAX(H519,O519)</f>
        <v>2891.71</v>
      </c>
      <c r="V519" s="90">
        <f t="shared" ref="V519" si="9066">MIN(I519,P519)</f>
        <v>2837.2</v>
      </c>
      <c r="W519" s="40">
        <f t="shared" ref="W519" si="9067">LN(U519/V519)</f>
        <v>1.903037229751383E-2</v>
      </c>
      <c r="X519" s="90">
        <f t="shared" ref="X519" si="9068">IF(U519=H519,J519,Q519)</f>
        <v>1316</v>
      </c>
      <c r="Y519" s="90">
        <f t="shared" ref="Y519" si="9069">IF(V519=I519,K519,R519)</f>
        <v>935</v>
      </c>
      <c r="Z519" s="91">
        <f t="shared" ref="Z519" si="9070">(U519-V519)/(C519)</f>
        <v>1.908894165108322E-2</v>
      </c>
      <c r="AA519" s="91">
        <f t="shared" ref="AA519" si="9071">LN(C519/N518)</f>
        <v>-7.059398859133174E-3</v>
      </c>
      <c r="AB519" s="91">
        <f t="shared" ref="AB519" si="9072">LN(N519/U519)</f>
        <v>-6.7456895009203939E-4</v>
      </c>
      <c r="AC519" s="91">
        <f t="shared" ref="AC519" si="9073">LN(N519/V519)</f>
        <v>1.8355803347421745E-2</v>
      </c>
      <c r="AD519" s="91">
        <f t="shared" ref="AD519" si="9074">LN(U519/C519)</f>
        <v>1.2573047803708982E-2</v>
      </c>
      <c r="AE519" s="91">
        <f t="shared" ref="AE519" si="9075">LN(V519/C519)</f>
        <v>-6.4573244938049062E-3</v>
      </c>
      <c r="AF519" s="91">
        <f t="shared" ref="AF519" si="9076">LN(N519/C519)</f>
        <v>1.1898478853616936E-2</v>
      </c>
      <c r="AG519" s="91">
        <f t="shared" ref="AG519" si="9077">LN(N519/N518)</f>
        <v>4.8390799944837935E-3</v>
      </c>
      <c r="AH519" s="91">
        <f t="shared" ref="AH519" si="9078">LN(D519/C519)</f>
        <v>-1.8121312567245731E-3</v>
      </c>
      <c r="AI519" s="91">
        <f t="shared" ref="AI519" si="9079">LN(E519/C519)</f>
        <v>-4.8232451309254583E-3</v>
      </c>
      <c r="AJ519" s="91">
        <f t="shared" ref="AJ519" si="9080">LN(F519/C519)</f>
        <v>6.6534181960437817E-5</v>
      </c>
      <c r="AK519" s="91">
        <f t="shared" ref="AK519" si="9081">+LN(G519/C519)</f>
        <v>1.0586090447656155E-2</v>
      </c>
      <c r="AL519" s="91">
        <f t="shared" ref="AL519" si="9082">LN(H519/I519)</f>
        <v>1.8511513498481055E-2</v>
      </c>
      <c r="AM519" s="91">
        <f t="shared" ref="AM519" si="9083">LN(O519/P519)</f>
        <v>7.7868954253314917E-3</v>
      </c>
      <c r="AN519" s="91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91">
        <f t="shared" ref="AQ519" si="9087">LN(M519/L519)</f>
        <v>-3.2219341237292847E-4</v>
      </c>
      <c r="AR519" s="91">
        <f t="shared" ref="AR519" si="9088">LN(N519/L519)</f>
        <v>9.7979992916428713E-4</v>
      </c>
      <c r="AS519" s="91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91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91">
        <f t="shared" ref="AY519" si="9095">LN(G519/I519)</f>
        <v>1.7043414941461017E-2</v>
      </c>
      <c r="AZ519" s="91">
        <f t="shared" ref="AZ519" si="9096">LN(N519/P519)</f>
        <v>7.1123264752393136E-3</v>
      </c>
      <c r="BA519" s="91">
        <f t="shared" ref="BA519" si="9097">AV518</f>
        <v>4.6124373710582131E-2</v>
      </c>
      <c r="BB519" s="91">
        <f t="shared" ref="BB519" si="9098">AR518</f>
        <v>-1.1189643686138185E-2</v>
      </c>
      <c r="BC519" s="91">
        <f t="shared" ref="BC519" si="9099">AS518</f>
        <v>-1.2505756635706919E-2</v>
      </c>
      <c r="BD519" s="39">
        <f t="shared" si="9063"/>
        <v>1</v>
      </c>
    </row>
    <row r="520" spans="1:56">
      <c r="A520" s="88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90">
        <f t="shared" si="7408"/>
        <v>3037.0722222222225</v>
      </c>
      <c r="T520" s="90" t="str">
        <f t="shared" ref="T520" si="9100">IF(AVERAGE(N519)&lt;S519,"熊",IF(AVERAGE(N519)&gt;S519,"牛",""))</f>
        <v>熊</v>
      </c>
      <c r="U520" s="90">
        <f t="shared" ref="U520" si="9101">MAX(H520,O520)</f>
        <v>2908.3</v>
      </c>
      <c r="V520" s="90">
        <f t="shared" ref="V520" si="9102">MIN(I520,P520)</f>
        <v>2858.06</v>
      </c>
      <c r="W520" s="40">
        <f t="shared" ref="W520" si="9103">LN(U520/V520)</f>
        <v>1.7425645047447872E-2</v>
      </c>
      <c r="X520" s="90">
        <f t="shared" ref="X520" si="9104">IF(U520=H520,J520,Q520)</f>
        <v>930</v>
      </c>
      <c r="Y520" s="90">
        <f t="shared" ref="Y520" si="9105">IF(V520=I520,K520,R520)</f>
        <v>1456</v>
      </c>
      <c r="Z520" s="91">
        <f t="shared" ref="Z520" si="9106">(U520-V520)/(C520)</f>
        <v>1.7303552670099448E-2</v>
      </c>
      <c r="AA520" s="91">
        <f t="shared" ref="AA520" si="9107">LN(C520/N519)</f>
        <v>4.7262313926422035E-3</v>
      </c>
      <c r="AB520" s="91">
        <f t="shared" ref="AB520" si="9108">LN(N520/U520)</f>
        <v>-1.6977889066972351E-2</v>
      </c>
      <c r="AC520" s="91">
        <f t="shared" ref="AC520" si="9109">LN(N520/V520)</f>
        <v>4.4775598047545661E-4</v>
      </c>
      <c r="AD520" s="91">
        <f t="shared" ref="AD520" si="9110">LN(U520/C520)</f>
        <v>1.6690329507896603E-3</v>
      </c>
      <c r="AE520" s="91">
        <f t="shared" ref="AE520" si="9111">LN(V520/C520)</f>
        <v>-1.5756612096658268E-2</v>
      </c>
      <c r="AF520" s="91">
        <f t="shared" ref="AF520" si="9112">LN(N520/C520)</f>
        <v>-1.5308856116182762E-2</v>
      </c>
      <c r="AG520" s="91">
        <f t="shared" ref="AG520" si="9113">LN(N520/N519)</f>
        <v>-1.0582624723540537E-2</v>
      </c>
      <c r="AH520" s="91">
        <f t="shared" ref="AH520" si="9114">LN(D520/C520)</f>
        <v>-2.7212712293606708E-4</v>
      </c>
      <c r="AI520" s="91">
        <f t="shared" ref="AI520" si="9115">LN(E520/C520)</f>
        <v>-2.5623045088875563E-3</v>
      </c>
      <c r="AJ520" s="91">
        <f t="shared" ref="AJ520" si="9116">LN(F520/C520)</f>
        <v>-1.3776808809136107E-5</v>
      </c>
      <c r="AK520" s="91">
        <f t="shared" ref="AK520" si="9117">+LN(G520/C520)</f>
        <v>-3.0043881113324621E-3</v>
      </c>
      <c r="AL520" s="91">
        <f t="shared" ref="AL520" si="9118">LN(H520/I520)</f>
        <v>8.3800964489080913E-3</v>
      </c>
      <c r="AM520" s="91">
        <f t="shared" ref="AM520" si="9119">LN(O520/P520)</f>
        <v>1.3159776843319024E-2</v>
      </c>
      <c r="AN520" s="91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91">
        <f t="shared" ref="AQ520" si="9123">LN(M520/L520)</f>
        <v>-1.4208942960221489E-3</v>
      </c>
      <c r="AR520" s="91">
        <f t="shared" ref="AR520" si="9124">LN(N520/L520)</f>
        <v>-1.2256103251691162E-2</v>
      </c>
      <c r="AS520" s="91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91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91">
        <f t="shared" ref="AY520" si="9131">LN(G520/I520)</f>
        <v>3.7066753867860676E-3</v>
      </c>
      <c r="AZ520" s="91">
        <f t="shared" ref="AZ520" si="9132">LN(N520/P520)</f>
        <v>4.4775598047545661E-4</v>
      </c>
      <c r="BA520" s="91">
        <f t="shared" ref="BA520" si="9133">AV519</f>
        <v>0.96422674738580427</v>
      </c>
      <c r="BB520" s="91">
        <f t="shared" ref="BB520" si="9134">AR519</f>
        <v>9.7979992916428713E-4</v>
      </c>
      <c r="BC520" s="91">
        <f t="shared" ref="BC520" si="9135">AS519</f>
        <v>1.1898478853616936E-2</v>
      </c>
      <c r="BD520" s="39">
        <f t="shared" ref="BD520" si="9136">IF(AR519&lt;0,1,0)</f>
        <v>0</v>
      </c>
    </row>
    <row r="521" spans="1:56">
      <c r="A521" s="88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90">
        <f t="shared" si="7408"/>
        <v>3022.5655555555559</v>
      </c>
      <c r="T521" s="90" t="str">
        <f t="shared" ref="T521" si="9137">IF(AVERAGE(N520)&lt;S520,"熊",IF(AVERAGE(N520)&gt;S520,"牛",""))</f>
        <v>熊</v>
      </c>
      <c r="U521" s="90">
        <f t="shared" ref="U521" si="9138">MAX(H521,O521)</f>
        <v>2850.16</v>
      </c>
      <c r="V521" s="90">
        <f t="shared" ref="V521" si="9139">MIN(I521,P521)</f>
        <v>2803.83</v>
      </c>
      <c r="W521" s="40">
        <f t="shared" ref="W521" si="9140">LN(U521/V521)</f>
        <v>1.6388793395964205E-2</v>
      </c>
      <c r="X521" s="90">
        <f t="shared" ref="X521" si="9141">IF(U521=H521,J521,Q521)</f>
        <v>1317</v>
      </c>
      <c r="Y521" s="90">
        <f t="shared" ref="Y521" si="9142">IF(V521=I521,K521,R521)</f>
        <v>1011</v>
      </c>
      <c r="Z521" s="91">
        <f t="shared" ref="Z521" si="9143">(U521-V521)/(C521)</f>
        <v>1.637108258333066E-2</v>
      </c>
      <c r="AA521" s="91">
        <f t="shared" ref="AA521" si="9144">LN(C521/N520)</f>
        <v>-1.0317650889677376E-2</v>
      </c>
      <c r="AB521" s="91">
        <f t="shared" ref="AB521" si="9145">LN(N521/U521)</f>
        <v>-1.9843122969034478E-3</v>
      </c>
      <c r="AC521" s="91">
        <f t="shared" ref="AC521" si="9146">LN(N521/V521)</f>
        <v>1.4404481099060774E-2</v>
      </c>
      <c r="AD521" s="91">
        <f t="shared" ref="AD521" si="9147">LN(U521/C521)</f>
        <v>7.1019549756272888E-3</v>
      </c>
      <c r="AE521" s="91">
        <f t="shared" ref="AE521" si="9148">LN(V521/C521)</f>
        <v>-9.2868384203369583E-3</v>
      </c>
      <c r="AF521" s="91">
        <f t="shared" ref="AF521" si="9149">LN(N521/C521)</f>
        <v>5.117642678723726E-3</v>
      </c>
      <c r="AG521" s="91">
        <f t="shared" ref="AG521" si="9150">LN(N521/N520)</f>
        <v>-5.200008210953554E-3</v>
      </c>
      <c r="AH521" s="91">
        <f t="shared" ref="AH521" si="9151">LN(D521/C521)</f>
        <v>-1.7648134815942121E-3</v>
      </c>
      <c r="AI521" s="91">
        <f t="shared" ref="AI521" si="9152">LN(E521/C521)</f>
        <v>7.841475446838383E-4</v>
      </c>
      <c r="AJ521" s="91">
        <f t="shared" ref="AJ521" si="9153">LN(F521/C521)</f>
        <v>-1.0217268070375207E-3</v>
      </c>
      <c r="AK521" s="91">
        <f t="shared" ref="AK521" si="9154">+LN(G521/C521)</f>
        <v>2.0791165775910698E-3</v>
      </c>
      <c r="AL521" s="91">
        <f t="shared" ref="AL521" si="9155">LN(H521/I521)</f>
        <v>1.5349715554184337E-2</v>
      </c>
      <c r="AM521" s="91">
        <f t="shared" ref="AM521" si="9156">LN(O521/P521)</f>
        <v>7.7488095354423967E-3</v>
      </c>
      <c r="AN521" s="91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91">
        <f t="shared" ref="AQ521" si="9160">LN(M521/L521)</f>
        <v>2.4889252212972296E-3</v>
      </c>
      <c r="AR521" s="91">
        <f t="shared" ref="AR521" si="9161">LN(N521/L521)</f>
        <v>2.6260408363440245E-3</v>
      </c>
      <c r="AS521" s="91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91">
        <f t="shared" ref="AW521" si="9166">LN(N521/C521)</f>
        <v>5.117642678723726E-3</v>
      </c>
      <c r="AX521" s="28">
        <f t="shared" ref="AX521" si="9167">(N521-L521)/(U521-V521)</f>
        <v>0.16101877832937725</v>
      </c>
      <c r="AY521" s="91">
        <f t="shared" ref="AY521" si="9168">LN(G521/I521)</f>
        <v>1.1365954997928016E-2</v>
      </c>
      <c r="AZ521" s="91">
        <f t="shared" ref="AZ521" si="9169">LN(N521/P521)</f>
        <v>5.7644972385389511E-3</v>
      </c>
      <c r="BA521" s="91">
        <f t="shared" ref="BA521" si="9170">AV520</f>
        <v>2.547770700637329E-2</v>
      </c>
      <c r="BB521" s="91">
        <f t="shared" ref="BB521" si="9171">AR520</f>
        <v>-1.2256103251691162E-2</v>
      </c>
      <c r="BC521" s="91">
        <f t="shared" ref="BC521" si="9172">AS520</f>
        <v>-1.5308856116182762E-2</v>
      </c>
      <c r="BD521" s="39">
        <f t="shared" ref="BD521" si="9173">IF(AR520&lt;0,1,0)</f>
        <v>1</v>
      </c>
    </row>
    <row r="522" spans="1:56">
      <c r="A522" s="88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90">
        <f t="shared" si="7408"/>
        <v>3011.6250000000005</v>
      </c>
      <c r="T522" s="90" t="str">
        <f t="shared" ref="T522" si="9174">IF(AVERAGE(N521)&lt;S521,"熊",IF(AVERAGE(N521)&gt;S521,"牛",""))</f>
        <v>熊</v>
      </c>
      <c r="U522" s="90">
        <f t="shared" ref="U522" si="9175">MAX(H522,O522)</f>
        <v>2854.26</v>
      </c>
      <c r="V522" s="90">
        <f t="shared" ref="V522" si="9176">MIN(I522,P522)</f>
        <v>2799.18</v>
      </c>
      <c r="W522" s="40">
        <f t="shared" ref="W522" si="9177">LN(U522/V522)</f>
        <v>1.9486097968229955E-2</v>
      </c>
      <c r="X522" s="90">
        <f t="shared" ref="X522" si="9178">IF(U522=H522,J522,Q522)</f>
        <v>938</v>
      </c>
      <c r="Y522" s="90">
        <f t="shared" ref="Y522" si="9179">IF(V522=I522,K522,R522)</f>
        <v>1430</v>
      </c>
      <c r="Z522" s="91">
        <f t="shared" ref="Z522" si="9180">(U522-V522)/(C522)</f>
        <v>1.9377990430622143E-2</v>
      </c>
      <c r="AA522" s="91">
        <f t="shared" ref="AA522" si="9181">LN(C522/N521)</f>
        <v>-7.42055034042078E-4</v>
      </c>
      <c r="AB522" s="91">
        <f t="shared" ref="AB522" si="9182">LN(N522/U522)</f>
        <v>-1.4497099030724233E-2</v>
      </c>
      <c r="AC522" s="91">
        <f t="shared" ref="AC522" si="9183">LN(N522/V522)</f>
        <v>4.9889989375057212E-3</v>
      </c>
      <c r="AD522" s="91">
        <f t="shared" ref="AD522" si="9184">LN(U522/C522)</f>
        <v>4.1638493908236589E-3</v>
      </c>
      <c r="AE522" s="91">
        <f t="shared" ref="AE522" si="9185">LN(V522/C522)</f>
        <v>-1.5322248577406517E-2</v>
      </c>
      <c r="AF522" s="91">
        <f t="shared" ref="AF522" si="9186">LN(N522/C522)</f>
        <v>-1.0333249639900698E-2</v>
      </c>
      <c r="AG522" s="91">
        <f t="shared" ref="AG522" si="9187">LN(N522/N521)</f>
        <v>-1.107530467394276E-2</v>
      </c>
      <c r="AH522" s="91">
        <f t="shared" ref="AH522" si="9188">LN(D522/C522)</f>
        <v>-2.6389634304854661E-4</v>
      </c>
      <c r="AI522" s="91">
        <f t="shared" ref="AI522" si="9189">LN(E522/C522)</f>
        <v>3.1052216519606561E-3</v>
      </c>
      <c r="AJ522" s="91">
        <f t="shared" ref="AJ522" si="9190">LN(F522/C522)</f>
        <v>2.0770702161077175E-3</v>
      </c>
      <c r="AK522" s="91">
        <f t="shared" ref="AK522" si="9191">+LN(G522/C522)</f>
        <v>-3.8139059762393036E-3</v>
      </c>
      <c r="AL522" s="91">
        <f t="shared" ref="AL522" si="9192">LN(H522/I522)</f>
        <v>9.285300796184795E-3</v>
      </c>
      <c r="AM522" s="91">
        <f t="shared" ref="AM522" si="9193">LN(O522/P522)</f>
        <v>1.1420048773378188E-2</v>
      </c>
      <c r="AN522" s="91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91">
        <f t="shared" ref="AQ522" si="9197">LN(M522/L522)</f>
        <v>-3.3365503174112112E-3</v>
      </c>
      <c r="AR522" s="91">
        <f t="shared" ref="AR522" si="9198">LN(N522/L522)</f>
        <v>-6.3109577180094391E-3</v>
      </c>
      <c r="AS522" s="91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91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91">
        <f t="shared" ref="AY522" si="9205">LN(G522/I522)</f>
        <v>1.3075454291221636E-3</v>
      </c>
      <c r="AZ522" s="91">
        <f t="shared" ref="AZ522" si="9206">LN(N522/P522)</f>
        <v>4.9889989375057212E-3</v>
      </c>
      <c r="BA522" s="91">
        <f t="shared" ref="BA522" si="9207">AV521</f>
        <v>0.87804878048781254</v>
      </c>
      <c r="BB522" s="91">
        <f t="shared" ref="BB522" si="9208">AR521</f>
        <v>2.6260408363440245E-3</v>
      </c>
      <c r="BC522" s="91">
        <f t="shared" ref="BC522" si="9209">AS521</f>
        <v>5.117642678723726E-3</v>
      </c>
      <c r="BD522" s="39">
        <f t="shared" ref="BD522" si="9210">IF(AR521&lt;0,1,0)</f>
        <v>0</v>
      </c>
    </row>
    <row r="523" spans="1:56">
      <c r="A523" s="88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90">
        <f t="shared" si="7408"/>
        <v>2995.9422222222224</v>
      </c>
      <c r="T523" s="90" t="str">
        <f t="shared" ref="T523" si="9211">IF(AVERAGE(N522)&lt;S522,"熊",IF(AVERAGE(N522)&gt;S522,"牛",""))</f>
        <v>熊</v>
      </c>
      <c r="U523" s="90">
        <f t="shared" ref="U523" si="9212">MAX(H523,O523)</f>
        <v>2825.86</v>
      </c>
      <c r="V523" s="90">
        <f t="shared" ref="V523" si="9213">MIN(I523,P523)</f>
        <v>2782.68</v>
      </c>
      <c r="W523" s="40">
        <f t="shared" ref="W523" si="9214">LN(U523/V523)</f>
        <v>1.5398250947137085E-2</v>
      </c>
      <c r="X523" s="90">
        <f t="shared" ref="X523" si="9215">IF(U523=H523,J523,Q523)</f>
        <v>1103</v>
      </c>
      <c r="Y523" s="90">
        <f t="shared" ref="Y523" si="9216">IF(V523=I523,K523,R523)</f>
        <v>1440</v>
      </c>
      <c r="Z523" s="91">
        <f t="shared" ref="Z523" si="9217">(U523-V523)/(C523)</f>
        <v>1.5421979356405689E-2</v>
      </c>
      <c r="AA523" s="91">
        <f t="shared" ref="AA523" si="9218">LN(C523/N522)</f>
        <v>-4.731813827105965E-3</v>
      </c>
      <c r="AB523" s="91">
        <f t="shared" ref="AB523" si="9219">LN(N523/U523)</f>
        <v>-1.3882876068760626E-2</v>
      </c>
      <c r="AC523" s="91">
        <f t="shared" ref="AC523" si="9220">LN(N523/V523)</f>
        <v>1.5153748783765181E-3</v>
      </c>
      <c r="AD523" s="91">
        <f t="shared" ref="AD523" si="9221">LN(U523/C523)</f>
        <v>9.2290407916706188E-3</v>
      </c>
      <c r="AE523" s="91">
        <f t="shared" ref="AE523" si="9222">LN(V523/C523)</f>
        <v>-6.1692101554663443E-3</v>
      </c>
      <c r="AF523" s="91">
        <f t="shared" ref="AF523" si="9223">LN(N523/C523)</f>
        <v>-4.6538352770898678E-3</v>
      </c>
      <c r="AG523" s="91">
        <f t="shared" ref="AG523" si="9224">LN(N523/N522)</f>
        <v>-9.385649104195825E-3</v>
      </c>
      <c r="AH523" s="91">
        <f t="shared" ref="AH523" si="9225">LN(D523/C523)</f>
        <v>-2.7504764391480629E-4</v>
      </c>
      <c r="AI523" s="91">
        <f t="shared" ref="AI523" si="9226">LN(E523/C523)</f>
        <v>-1.0934938213713295E-3</v>
      </c>
      <c r="AJ523" s="91">
        <f t="shared" ref="AJ523" si="9227">LN(F523/C523)</f>
        <v>-1.964548829822495E-4</v>
      </c>
      <c r="AK523" s="91">
        <f t="shared" ref="AK523" si="9228">+LN(G523/C523)</f>
        <v>7.1141748393535285E-3</v>
      </c>
      <c r="AL523" s="91">
        <f t="shared" ref="AL523" si="9229">LN(H523/I523)</f>
        <v>1.2556116573375246E-2</v>
      </c>
      <c r="AM523" s="91">
        <f t="shared" ref="AM523" si="9230">LN(O523/P523)</f>
        <v>1.3825812210312018E-2</v>
      </c>
      <c r="AN523" s="91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91">
        <f t="shared" ref="AQ523" si="9234">LN(M523/L523)</f>
        <v>-6.5973357670064093E-4</v>
      </c>
      <c r="AR523" s="91">
        <f t="shared" ref="AR523" si="9235">LN(N523/L523)</f>
        <v>-1.1895666522308827E-2</v>
      </c>
      <c r="AS523" s="91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91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91">
        <f t="shared" ref="AY523" si="9242">LN(G523/I523)</f>
        <v>1.0441250621057994E-2</v>
      </c>
      <c r="AZ523" s="91">
        <f t="shared" ref="AZ523" si="9243">LN(N523/P523)</f>
        <v>1.5153748783765181E-3</v>
      </c>
      <c r="BA523" s="91">
        <f t="shared" ref="BA523" si="9244">AV522</f>
        <v>0.25417574437182106</v>
      </c>
      <c r="BB523" s="91">
        <f t="shared" ref="BB523" si="9245">AR522</f>
        <v>-6.3109577180094391E-3</v>
      </c>
      <c r="BC523" s="91">
        <f t="shared" ref="BC523" si="9246">AS522</f>
        <v>-1.0333249639900698E-2</v>
      </c>
      <c r="BD523" s="39">
        <f t="shared" ref="BD523:BD525" si="9247">IF(AR522&lt;0,1,0)</f>
        <v>1</v>
      </c>
    </row>
    <row r="524" spans="1:56">
      <c r="A524" s="88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90">
        <f t="shared" si="7408"/>
        <v>2979.9288888888896</v>
      </c>
      <c r="T524" s="90" t="str">
        <f t="shared" ref="T524" si="9248">IF(AVERAGE(N523)&lt;S523,"熊",IF(AVERAGE(N523)&gt;S523,"牛",""))</f>
        <v>熊</v>
      </c>
      <c r="U524" s="90">
        <f t="shared" ref="U524" si="9249">MAX(H524,O524)</f>
        <v>2848.31</v>
      </c>
      <c r="V524" s="90">
        <f t="shared" ref="V524" si="9250">MIN(I524,P524)</f>
        <v>2782.39</v>
      </c>
      <c r="W524" s="40">
        <f t="shared" ref="W524" si="9251">LN(U524/V524)</f>
        <v>2.3415565348916641E-2</v>
      </c>
      <c r="X524" s="90">
        <f t="shared" ref="X524" si="9252">IF(U524=H524,J524,Q524)</f>
        <v>1459</v>
      </c>
      <c r="Y524" s="90">
        <f t="shared" ref="Y524" si="9253">IF(V524=I524,K524,R524)</f>
        <v>959</v>
      </c>
      <c r="Z524" s="91">
        <f t="shared" ref="Z524" si="9254">(U524-V524)/(C524)</f>
        <v>2.3628849276474052E-2</v>
      </c>
      <c r="AA524" s="91">
        <f t="shared" ref="AA524" si="9255">LN(C524/N523)</f>
        <v>1.0436261753327507E-3</v>
      </c>
      <c r="AB524" s="91">
        <f t="shared" ref="AB524" si="9256">LN(N524/U524)</f>
        <v>-3.1251481627228865E-4</v>
      </c>
      <c r="AC524" s="91">
        <f t="shared" ref="AC524" si="9257">LN(N524/V524)</f>
        <v>2.3103050532644331E-2</v>
      </c>
      <c r="AD524" s="91">
        <f t="shared" ref="AD524" si="9258">LN(U524/C524)</f>
        <v>2.0752342784871501E-2</v>
      </c>
      <c r="AE524" s="91">
        <f t="shared" ref="AE524" si="9259">LN(V524/C524)</f>
        <v>-2.6632225640450501E-3</v>
      </c>
      <c r="AF524" s="91">
        <f t="shared" ref="AF524" si="9260">LN(N524/C524)</f>
        <v>2.0439827968599063E-2</v>
      </c>
      <c r="AG524" s="91">
        <f t="shared" ref="AG524" si="9261">LN(N524/N523)</f>
        <v>2.1483454143931852E-2</v>
      </c>
      <c r="AH524" s="91">
        <f t="shared" ref="AH524" si="9262">LN(D524/C524)</f>
        <v>2.5953723890624609E-3</v>
      </c>
      <c r="AI524" s="91">
        <f t="shared" ref="AI524" si="9263">LN(E524/C524)</f>
        <v>3.2208336871450108E-3</v>
      </c>
      <c r="AJ524" s="91">
        <f t="shared" ref="AJ524" si="9264">LN(F524/C524)</f>
        <v>2.237790212869024E-3</v>
      </c>
      <c r="AK524" s="91">
        <f t="shared" ref="AK524" si="9265">+LN(G524/C524)</f>
        <v>1.08804062242459E-2</v>
      </c>
      <c r="AL524" s="91">
        <f t="shared" ref="AL524" si="9266">LN(H524/I524)</f>
        <v>1.3699626732270794E-2</v>
      </c>
      <c r="AM524" s="91">
        <f t="shared" ref="AM524" si="9267">LN(O524/P524)</f>
        <v>9.3862957444917454E-3</v>
      </c>
      <c r="AN524" s="91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91">
        <f t="shared" ref="AQ524" si="9271">LN(M524/L524)</f>
        <v>8.6435327671773433E-4</v>
      </c>
      <c r="AR524" s="91">
        <f t="shared" ref="AR524" si="9272">LN(N524/L524)</f>
        <v>9.073780928219451E-3</v>
      </c>
      <c r="AS524" s="91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91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91">
        <f t="shared" ref="AY524" si="9279">LN(G524/I524)</f>
        <v>1.3543628788291016E-2</v>
      </c>
      <c r="AZ524" s="91">
        <f t="shared" ref="AZ524" si="9280">LN(N524/P524)</f>
        <v>9.073780928219451E-3</v>
      </c>
      <c r="BA524" s="91">
        <f t="shared" ref="BA524" si="9281">AV523</f>
        <v>9.7730430754984401E-2</v>
      </c>
      <c r="BB524" s="91">
        <f t="shared" ref="BB524" si="9282">AR523</f>
        <v>-1.1895666522308827E-2</v>
      </c>
      <c r="BC524" s="91">
        <f t="shared" ref="BC524" si="9283">AS523</f>
        <v>-4.6538352770898678E-3</v>
      </c>
      <c r="BD524" s="39">
        <f t="shared" si="9247"/>
        <v>1</v>
      </c>
    </row>
    <row r="525" spans="1:56">
      <c r="A525" s="88">
        <v>43283</v>
      </c>
      <c r="B525" s="41">
        <f t="shared" si="8880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90">
        <f t="shared" si="7408"/>
        <v>2966.3861111111114</v>
      </c>
      <c r="T525" s="90" t="str">
        <f t="shared" ref="T525" si="9284">IF(AVERAGE(N524)&lt;S524,"熊",IF(AVERAGE(N524)&gt;S524,"牛",""))</f>
        <v>熊</v>
      </c>
      <c r="U525" s="90">
        <f t="shared" ref="U525" si="9285">MAX(H525,O525)</f>
        <v>2845.29</v>
      </c>
      <c r="V525" s="90">
        <f t="shared" ref="V525" si="9286">MIN(I525,P525)</f>
        <v>2757.04</v>
      </c>
      <c r="W525" s="40">
        <f t="shared" ref="W525" si="9287">LN(U525/V525)</f>
        <v>3.150735513945592E-2</v>
      </c>
      <c r="X525" s="90">
        <f t="shared" ref="X525" si="9288">IF(U525=H525,J525,Q525)</f>
        <v>941</v>
      </c>
      <c r="Y525" s="90">
        <f t="shared" ref="Y525" si="9289">IF(V525=I525,K525,R525)</f>
        <v>1445</v>
      </c>
      <c r="Z525" s="91">
        <f t="shared" ref="Z525" si="9290">(U525-V525)/(C525)</f>
        <v>3.1056665657838246E-2</v>
      </c>
      <c r="AA525" s="91">
        <f t="shared" ref="AA525" si="9291">LN(C525/N524)</f>
        <v>-2.0530856218590973E-3</v>
      </c>
      <c r="AB525" s="91">
        <f t="shared" ref="AB525" si="9292">LN(N525/U525)</f>
        <v>-2.4812466958670665E-2</v>
      </c>
      <c r="AC525" s="91">
        <f t="shared" ref="AC525" si="9293">LN(N525/V525)</f>
        <v>6.6948881807851373E-3</v>
      </c>
      <c r="AD525" s="91">
        <f t="shared" ref="AD525" si="9294">LN(U525/C525)</f>
        <v>1.304760096968892E-3</v>
      </c>
      <c r="AE525" s="91">
        <f t="shared" ref="AE525" si="9295">LN(V525/C525)</f>
        <v>-3.0202595042486933E-2</v>
      </c>
      <c r="AF525" s="91">
        <f t="shared" ref="AF525" si="9296">LN(N525/C525)</f>
        <v>-2.3507706861701765E-2</v>
      </c>
      <c r="AG525" s="91">
        <f t="shared" ref="AG525" si="9297">LN(N525/N524)</f>
        <v>-2.5560792483560739E-2</v>
      </c>
      <c r="AH525" s="91">
        <f t="shared" ref="AH525" si="9298">LN(D525/C525)</f>
        <v>2.6742107718939615E-4</v>
      </c>
      <c r="AI525" s="91">
        <f t="shared" ref="AI525" si="9299">LN(E525/C525)</f>
        <v>-2.014993354526309E-3</v>
      </c>
      <c r="AJ525" s="91">
        <f t="shared" ref="AJ525" si="9300">LN(F525/C525)</f>
        <v>1.262584244746969E-3</v>
      </c>
      <c r="AK525" s="91">
        <f t="shared" ref="AK525" si="9301">+LN(G525/C525)</f>
        <v>-9.348241577516226E-3</v>
      </c>
      <c r="AL525" s="91">
        <f t="shared" ref="AL525" si="9302">LN(H525/I525)</f>
        <v>1.0653001674485223E-2</v>
      </c>
      <c r="AM525" s="91">
        <f t="shared" ref="AM525" si="9303">LN(O525/P525)</f>
        <v>2.0886322944776711E-2</v>
      </c>
      <c r="AN525" s="91">
        <f t="shared" ref="AN525" si="9304">LN(L525/G525)</f>
        <v>3.1969479806057961E-5</v>
      </c>
      <c r="AO525" s="40">
        <f t="shared" ref="AO525" si="9305">(C525-I525)/(H525-I525)</f>
        <v>0.87694859038142536</v>
      </c>
      <c r="AP525" s="40">
        <f t="shared" ref="AP525" si="9306">(N524-I525)/(H525-I525)</f>
        <v>1.0706467661691577</v>
      </c>
      <c r="AQ525" s="91">
        <f t="shared" ref="AQ525" si="9307">LN(M525/L525)</f>
        <v>-2.0196352322016334E-3</v>
      </c>
      <c r="AR525" s="91">
        <f t="shared" ref="AR525" si="9308">LN(N525/L525)</f>
        <v>-1.4191434763991536E-2</v>
      </c>
      <c r="AS525" s="91">
        <f t="shared" ref="AS525" si="9309">LN(N525/C525)</f>
        <v>-2.3507706861701765E-2</v>
      </c>
      <c r="AT525" s="28">
        <f t="shared" ref="AT525" si="9310">+(G525-I525)/(H525-I525)</f>
        <v>0</v>
      </c>
      <c r="AU525" s="28">
        <f t="shared" ref="AU525" si="9311">+(N525-P525)/(O525-P525)</f>
        <v>0.31826774359855586</v>
      </c>
      <c r="AV525" s="40">
        <f t="shared" ref="AV525" si="9312">+(N525-V525)/(U525-V525)</f>
        <v>0.20985835694050972</v>
      </c>
      <c r="AW525" s="91">
        <f t="shared" ref="AW525" si="9313">LN(N525/C525)</f>
        <v>-2.3507706861701765E-2</v>
      </c>
      <c r="AX525" s="28">
        <f t="shared" ref="AX525" si="9314">(N525-L525)/(U525-V525)</f>
        <v>-0.44951841359773453</v>
      </c>
      <c r="AY525" s="91">
        <f t="shared" ref="AY525" si="9315">LN(G525/I525)</f>
        <v>0</v>
      </c>
      <c r="AZ525" s="91">
        <f t="shared" ref="AZ525" si="9316">LN(N525/P525)</f>
        <v>6.6948881807851373E-3</v>
      </c>
      <c r="BA525" s="91">
        <f t="shared" ref="BA525" si="9317">AV524</f>
        <v>0.98649878640776889</v>
      </c>
      <c r="BB525" s="91">
        <f t="shared" ref="BB525" si="9318">AR524</f>
        <v>9.073780928219451E-3</v>
      </c>
      <c r="BC525" s="91">
        <f t="shared" ref="BC525" si="9319">AS524</f>
        <v>2.0439827968599063E-2</v>
      </c>
      <c r="BD525" s="39">
        <f t="shared" si="9247"/>
        <v>0</v>
      </c>
    </row>
    <row r="526" spans="1:56">
      <c r="A526" s="88">
        <v>43284</v>
      </c>
      <c r="B526" s="41">
        <f t="shared" si="8880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90">
        <f t="shared" si="7408"/>
        <v>2947.5722222222221</v>
      </c>
      <c r="T526" s="90" t="str">
        <f t="shared" ref="T526" si="9320">IF(AVERAGE(N525)&lt;S525,"熊",IF(AVERAGE(N525)&gt;S525,"牛",""))</f>
        <v>熊</v>
      </c>
      <c r="U526" s="90">
        <f t="shared" ref="U526" si="9321">MAX(H526,O526)</f>
        <v>2786.89</v>
      </c>
      <c r="V526" s="90">
        <f t="shared" ref="V526" si="9322">MIN(I526,P526)</f>
        <v>2722.45</v>
      </c>
      <c r="W526" s="40">
        <f t="shared" ref="W526" si="9323">LN(U526/V526)</f>
        <v>2.3394068574428224E-2</v>
      </c>
      <c r="X526" s="90">
        <f t="shared" ref="X526" si="9324">IF(U526=H526,J526,Q526)</f>
        <v>1459</v>
      </c>
      <c r="Y526" s="90">
        <f t="shared" ref="Y526" si="9325">IF(V526=I526,K526,R526)</f>
        <v>1120</v>
      </c>
      <c r="Z526" s="91">
        <f t="shared" ref="Z526" si="9326">(U526-V526)/(C526)</f>
        <v>2.3225220484615651E-2</v>
      </c>
      <c r="AA526" s="91">
        <f t="shared" ref="AA526" si="9327">LN(C526/N525)</f>
        <v>-3.5674840427148217E-4</v>
      </c>
      <c r="AB526" s="91">
        <f t="shared" ref="AB526" si="9328">LN(N526/U526)</f>
        <v>0</v>
      </c>
      <c r="AC526" s="91">
        <f t="shared" ref="AC526" si="9329">LN(N526/V526)</f>
        <v>2.3394068574428224E-2</v>
      </c>
      <c r="AD526" s="91">
        <f t="shared" ref="AD526" si="9330">LN(U526/C526)</f>
        <v>4.4304985211648575E-3</v>
      </c>
      <c r="AE526" s="91">
        <f t="shared" ref="AE526" si="9331">LN(V526/C526)</f>
        <v>-1.8963570053263372E-2</v>
      </c>
      <c r="AF526" s="91">
        <f t="shared" ref="AF526" si="9332">LN(N526/C526)</f>
        <v>4.4304985211648575E-3</v>
      </c>
      <c r="AG526" s="91">
        <f t="shared" ref="AG526" si="9333">LN(N526/N525)</f>
        <v>4.0737501168934612E-3</v>
      </c>
      <c r="AH526" s="91">
        <f t="shared" ref="AH526" si="9334">LN(D526/C526)</f>
        <v>7.7099339467898826E-4</v>
      </c>
      <c r="AI526" s="91">
        <f t="shared" ref="AI526" si="9335">LN(E526/C526)</f>
        <v>-1.756769151754322E-3</v>
      </c>
      <c r="AJ526" s="91">
        <f t="shared" ref="AJ526" si="9336">LN(F526/C526)</f>
        <v>3.4863486794377376E-3</v>
      </c>
      <c r="AK526" s="91">
        <f t="shared" ref="AK526" si="9337">+LN(G526/C526)</f>
        <v>-1.2439324545480562E-2</v>
      </c>
      <c r="AL526" s="91">
        <f t="shared" ref="AL526" si="9338">LN(H526/I526)</f>
        <v>2.2683346695198673E-2</v>
      </c>
      <c r="AM526" s="91">
        <f t="shared" ref="AM526" si="9339">LN(O526/P526)</f>
        <v>1.6982957004575212E-2</v>
      </c>
      <c r="AN526" s="91">
        <f t="shared" ref="AN526" si="9340">LN(L526/G526)</f>
        <v>-4.0142835512912358E-5</v>
      </c>
      <c r="AO526" s="40">
        <f t="shared" ref="AO526" si="9341">(C526-I526)/(H526-I526)</f>
        <v>0.8344540505923842</v>
      </c>
      <c r="AP526" s="40">
        <f t="shared" ref="AP526" si="9342">(N525-I526)/(H526-I526)</f>
        <v>0.85030419468459972</v>
      </c>
      <c r="AQ526" s="91">
        <f t="shared" ref="AQ526" si="9343">LN(M526/L526)</f>
        <v>4.337042938428121E-3</v>
      </c>
      <c r="AR526" s="91">
        <f t="shared" ref="AR526" si="9344">LN(N526/L526)</f>
        <v>1.6909965902158288E-2</v>
      </c>
      <c r="AS526" s="91">
        <f t="shared" ref="AS526" si="9345">LN(N526/C526)</f>
        <v>4.4304985211648575E-3</v>
      </c>
      <c r="AT526" s="28">
        <f t="shared" ref="AT526" si="9346">+(G526-I526)/(H526-I526)</f>
        <v>0.28530259365994481</v>
      </c>
      <c r="AU526" s="28">
        <f t="shared" ref="AU526" si="9347">+(N526-P526)/(O526-P526)</f>
        <v>1</v>
      </c>
      <c r="AV526" s="40">
        <f t="shared" ref="AV526" si="9348">+(N526-V526)/(U526-V526)</f>
        <v>1</v>
      </c>
      <c r="AW526" s="91">
        <f t="shared" ref="AW526" si="9349">LN(N526/C526)</f>
        <v>4.4304985211648575E-3</v>
      </c>
      <c r="AX526" s="28">
        <f t="shared" ref="AX526" si="9350">(N526-L526)/(U526-V526)</f>
        <v>0.72517070142768436</v>
      </c>
      <c r="AY526" s="91">
        <f t="shared" ref="AY526" si="9351">LN(G526/I526)</f>
        <v>6.5242455077828762E-3</v>
      </c>
      <c r="AZ526" s="91">
        <f t="shared" ref="AZ526" si="9352">LN(N526/P526)</f>
        <v>1.6982957004575212E-2</v>
      </c>
      <c r="BA526" s="91">
        <f t="shared" ref="BA526" si="9353">AV525</f>
        <v>0.20985835694050972</v>
      </c>
      <c r="BB526" s="91">
        <f t="shared" ref="BB526" si="9354">AR525</f>
        <v>-1.4191434763991536E-2</v>
      </c>
      <c r="BC526" s="91">
        <f t="shared" ref="BC526" si="9355">AS525</f>
        <v>-2.3507706861701765E-2</v>
      </c>
      <c r="BD526" s="39">
        <f t="shared" ref="BD526" si="9356">IF(AR525&lt;0,1,0)</f>
        <v>1</v>
      </c>
    </row>
    <row r="527" spans="1:56">
      <c r="A527" s="88">
        <v>43285</v>
      </c>
      <c r="B527" s="41">
        <f t="shared" si="8880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90">
        <f t="shared" si="7408"/>
        <v>2929.3338888888889</v>
      </c>
      <c r="T527" s="90" t="str">
        <f t="shared" ref="T527" si="9357">IF(AVERAGE(N526)&lt;S526,"熊",IF(AVERAGE(N526)&gt;S526,"牛",""))</f>
        <v>熊</v>
      </c>
      <c r="U527" s="90">
        <f t="shared" ref="U527" si="9358">MAX(H527,O527)</f>
        <v>2792.65</v>
      </c>
      <c r="V527" s="90">
        <f t="shared" ref="V527" si="9359">MIN(I527,P527)</f>
        <v>2754.2</v>
      </c>
      <c r="W527" s="40">
        <f t="shared" ref="W527" si="9360">LN(U527/V527)</f>
        <v>1.3863946516577916E-2</v>
      </c>
      <c r="X527" s="90">
        <f t="shared" ref="X527" si="9361">IF(U527=H527,J527,Q527)</f>
        <v>939</v>
      </c>
      <c r="Y527" s="90">
        <f t="shared" ref="Y527" si="9362">IF(V527=I527,K527,R527)</f>
        <v>1439</v>
      </c>
      <c r="Z527" s="91">
        <f t="shared" ref="Z527" si="9363">(U527-V527)/(C527)</f>
        <v>1.3847721878680368E-2</v>
      </c>
      <c r="AA527" s="91">
        <f t="shared" ref="AA527" si="9364">LN(C527/N526)</f>
        <v>-3.6883166165100562E-3</v>
      </c>
      <c r="AB527" s="91">
        <f t="shared" ref="AB527" si="9365">LN(N527/U527)</f>
        <v>-1.2075553181156499E-2</v>
      </c>
      <c r="AC527" s="91">
        <f t="shared" ref="AC527" si="9366">LN(N527/V527)</f>
        <v>1.7883933354212516E-3</v>
      </c>
      <c r="AD527" s="91">
        <f t="shared" ref="AD527" si="9367">LN(U527/C527)</f>
        <v>5.7530036861278624E-3</v>
      </c>
      <c r="AE527" s="91">
        <f t="shared" ref="AE527" si="9368">LN(V527/C527)</f>
        <v>-8.1109428304499374E-3</v>
      </c>
      <c r="AF527" s="91">
        <f t="shared" ref="AF527" si="9369">LN(N527/C527)</f>
        <v>-6.3225494950285401E-3</v>
      </c>
      <c r="AG527" s="91">
        <f t="shared" ref="AG527" si="9370">LN(N527/N526)</f>
        <v>-1.0010866111538641E-2</v>
      </c>
      <c r="AH527" s="91">
        <f t="shared" ref="AH527" si="9371">LN(D527/C527)</f>
        <v>-1.7288637446308448E-4</v>
      </c>
      <c r="AI527" s="91">
        <f t="shared" ref="AI527" si="9372">LN(E527/C527)</f>
        <v>1.2992927701584091E-3</v>
      </c>
      <c r="AJ527" s="91">
        <f t="shared" ref="AJ527" si="9373">LN(F527/C527)</f>
        <v>4.6710084101369304E-3</v>
      </c>
      <c r="AK527" s="91">
        <f t="shared" ref="AK527" si="9374">+LN(G527/C527)</f>
        <v>-3.1454393653884945E-3</v>
      </c>
      <c r="AL527" s="91">
        <f t="shared" ref="AL527" si="9375">LN(H527/I527)</f>
        <v>1.0985224217640824E-2</v>
      </c>
      <c r="AM527" s="91">
        <f t="shared" ref="AM527" si="9376">LN(O527/P527)</f>
        <v>8.0893336681642589E-3</v>
      </c>
      <c r="AN527" s="91">
        <f t="shared" ref="AN527" si="9377">LN(L527/G527)</f>
        <v>-1.9511208166991399E-4</v>
      </c>
      <c r="AO527" s="40">
        <f t="shared" ref="AO527" si="9378">(C527-I527)/(H527-I527)</f>
        <v>0.47492625368732</v>
      </c>
      <c r="AP527" s="40">
        <f t="shared" ref="AP527" si="9379">(N526-I527)/(H527-I527)</f>
        <v>0.81120943952801783</v>
      </c>
      <c r="AQ527" s="91">
        <f t="shared" ref="AQ527" si="9380">LN(M527/L527)</f>
        <v>4.2269473940879639E-4</v>
      </c>
      <c r="AR527" s="91">
        <f t="shared" ref="AR527" si="9381">LN(N527/L527)</f>
        <v>-2.981998047970147E-3</v>
      </c>
      <c r="AS527" s="91">
        <f t="shared" ref="AS527" si="9382">LN(N527/C527)</f>
        <v>-6.3225494950285401E-3</v>
      </c>
      <c r="AT527" s="28">
        <f t="shared" ref="AT527" si="9383">+(G527-I527)/(H527-I527)</f>
        <v>0.18911832186168273</v>
      </c>
      <c r="AU527" s="28">
        <f t="shared" ref="AU527" si="9384">+(N527-P527)/(O527-P527)</f>
        <v>0.22038444345106012</v>
      </c>
      <c r="AV527" s="40">
        <f t="shared" ref="AV527" si="9385">+(N527-V527)/(U527-V527)</f>
        <v>0.12821846553966856</v>
      </c>
      <c r="AW527" s="91">
        <f t="shared" ref="AW527" si="9386">LN(N527/C527)</f>
        <v>-6.3225494950285401E-3</v>
      </c>
      <c r="AX527" s="28">
        <f t="shared" ref="AX527" si="9387">(N527-L527)/(U527-V527)</f>
        <v>-0.21430429128737902</v>
      </c>
      <c r="AY527" s="91">
        <f t="shared" ref="AY527" si="9388">LN(G527/I527)</f>
        <v>2.0867811661245076E-3</v>
      </c>
      <c r="AZ527" s="91">
        <f t="shared" ref="AZ527" si="9389">LN(N527/P527)</f>
        <v>1.7883933354212516E-3</v>
      </c>
      <c r="BA527" s="91">
        <f t="shared" ref="BA527" si="9390">AV526</f>
        <v>1</v>
      </c>
      <c r="BB527" s="91">
        <f t="shared" ref="BB527" si="9391">AR526</f>
        <v>1.6909965902158288E-2</v>
      </c>
      <c r="BC527" s="91">
        <f t="shared" ref="BC527" si="9392">AS526</f>
        <v>4.4304985211648575E-3</v>
      </c>
      <c r="BD527" s="39">
        <f t="shared" ref="BD527" si="9393">IF(AR526&lt;0,1,0)</f>
        <v>0</v>
      </c>
    </row>
    <row r="528" spans="1:56">
      <c r="A528" s="88">
        <v>43286</v>
      </c>
      <c r="B528" s="41">
        <f t="shared" si="8880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90">
        <f t="shared" si="7408"/>
        <v>2909.8688888888883</v>
      </c>
      <c r="T528" s="90" t="str">
        <f t="shared" ref="T528" si="9394">IF(AVERAGE(N527)&lt;S527,"熊",IF(AVERAGE(N527)&gt;S527,"牛",""))</f>
        <v>熊</v>
      </c>
      <c r="U528" s="90">
        <f t="shared" ref="U528" si="9395">MAX(H528,O528)</f>
        <v>2777.52</v>
      </c>
      <c r="V528" s="90">
        <f t="shared" ref="V528" si="9396">MIN(I528,P528)</f>
        <v>2728.17</v>
      </c>
      <c r="W528" s="40">
        <f t="shared" ref="W528" si="9397">LN(U528/V528)</f>
        <v>1.7927388470642684E-2</v>
      </c>
      <c r="X528" s="90">
        <f t="shared" ref="X528" si="9398">IF(U528=H528,J528,Q528)</f>
        <v>941</v>
      </c>
      <c r="Y528" s="90">
        <f t="shared" ref="Y528" si="9399">IF(V528=I528,K528,R528)</f>
        <v>1306</v>
      </c>
      <c r="Z528" s="91">
        <f t="shared" ref="Z528" si="9400">(U528-V528)/(C528)</f>
        <v>1.7910675270565488E-2</v>
      </c>
      <c r="AA528" s="91">
        <f t="shared" ref="AA528" si="9401">LN(C528/N527)</f>
        <v>-1.3745656778422291E-3</v>
      </c>
      <c r="AB528" s="91">
        <f t="shared" ref="AB528" si="9402">LN(N528/U528)</f>
        <v>-1.5836597621030905E-2</v>
      </c>
      <c r="AC528" s="91">
        <f t="shared" ref="AC528" si="9403">LN(N528/V528)</f>
        <v>2.0907908496117684E-3</v>
      </c>
      <c r="AD528" s="91">
        <f t="shared" ref="AD528" si="9404">LN(U528/C528)</f>
        <v>8.0175962573273748E-3</v>
      </c>
      <c r="AE528" s="91">
        <f t="shared" ref="AE528" si="9405">LN(V528/C528)</f>
        <v>-9.9097922133151734E-3</v>
      </c>
      <c r="AF528" s="91">
        <f t="shared" ref="AF528" si="9406">LN(N528/C528)</f>
        <v>-7.8190013637034952E-3</v>
      </c>
      <c r="AG528" s="91">
        <f t="shared" ref="AG528" si="9407">LN(N528/N527)</f>
        <v>-9.1935670415457423E-3</v>
      </c>
      <c r="AH528" s="91">
        <f t="shared" ref="AH528" si="9408">LN(D528/C528)</f>
        <v>2.2585116118275447E-3</v>
      </c>
      <c r="AI528" s="91">
        <f t="shared" ref="AI528" si="9409">LN(E528/C528)</f>
        <v>4.3204276808263302E-3</v>
      </c>
      <c r="AJ528" s="91">
        <f t="shared" ref="AJ528" si="9410">LN(F528/C528)</f>
        <v>7.8555680964786743E-3</v>
      </c>
      <c r="AK528" s="91">
        <f t="shared" ref="AK528" si="9411">+LN(G528/C528)</f>
        <v>-7.4935096946965466E-3</v>
      </c>
      <c r="AL528" s="91">
        <f t="shared" ref="AL528" si="9412">LN(H528/I528)</f>
        <v>1.5642752743872026E-2</v>
      </c>
      <c r="AM528" s="91">
        <f t="shared" ref="AM528" si="9413">LN(O528/P528)</f>
        <v>5.4649039648830026E-3</v>
      </c>
      <c r="AN528" s="91">
        <f t="shared" ref="AN528" si="9414">LN(L528/G528)</f>
        <v>-4.0223569920435244E-5</v>
      </c>
      <c r="AO528" s="40">
        <f t="shared" ref="AO528" si="9415">(C528-I528)/(H528-I528)</f>
        <v>0.4855022036650482</v>
      </c>
      <c r="AP528" s="40">
        <f t="shared" ref="AP528" si="9416">(N527-I528)/(H528-I528)</f>
        <v>0.57341684064022691</v>
      </c>
      <c r="AQ528" s="91">
        <f t="shared" ref="AQ528" si="9417">LN(M528/L528)</f>
        <v>3.6566948601946053E-5</v>
      </c>
      <c r="AR528" s="91">
        <f t="shared" ref="AR528" si="9418">LN(N528/L528)</f>
        <v>-2.8526809908652591E-4</v>
      </c>
      <c r="AS528" s="91">
        <f t="shared" ref="AS528" si="9419">LN(N528/C528)</f>
        <v>-7.8190013637034952E-3</v>
      </c>
      <c r="AT528" s="28">
        <f t="shared" ref="AT528" si="9420">+(G528-I528)/(H528-I528)</f>
        <v>8.350730688938211E-3</v>
      </c>
      <c r="AU528" s="28">
        <f t="shared" ref="AU528" si="9421">+(N528-P528)/(O528-P528)</f>
        <v>0.38193979933111077</v>
      </c>
      <c r="AV528" s="40">
        <f t="shared" ref="AV528" si="9422">+(N528-V528)/(U528-V528)</f>
        <v>0.1157041540020273</v>
      </c>
      <c r="AW528" s="91">
        <f t="shared" ref="AW528" si="9423">LN(N528/C528)</f>
        <v>-7.8190013637034952E-3</v>
      </c>
      <c r="AX528" s="28">
        <f t="shared" ref="AX528" si="9424">(N528-L528)/(U528-V528)</f>
        <v>-1.5805471124614931E-2</v>
      </c>
      <c r="AY528" s="91">
        <f t="shared" ref="AY528" si="9425">LN(G528/I528)</f>
        <v>1.3164679184818321E-4</v>
      </c>
      <c r="AZ528" s="91">
        <f t="shared" ref="AZ528" si="9426">LN(N528/P528)</f>
        <v>2.0907908496117684E-3</v>
      </c>
      <c r="BA528" s="91">
        <f t="shared" ref="BA528" si="9427">AV527</f>
        <v>0.12821846553966856</v>
      </c>
      <c r="BB528" s="91">
        <f t="shared" ref="BB528" si="9428">AR527</f>
        <v>-2.981998047970147E-3</v>
      </c>
      <c r="BC528" s="91">
        <f t="shared" ref="BC528" si="9429">AS527</f>
        <v>-6.3225494950285401E-3</v>
      </c>
      <c r="BD528" s="39">
        <f t="shared" ref="BD528:BD529" si="9430">IF(AR527&lt;0,1,0)</f>
        <v>1</v>
      </c>
    </row>
    <row r="529" spans="1:56">
      <c r="A529" s="88">
        <v>43287</v>
      </c>
      <c r="B529" s="41">
        <f t="shared" si="8880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90">
        <f t="shared" si="7408"/>
        <v>2891.3538888888888</v>
      </c>
      <c r="T529" s="90" t="str">
        <f t="shared" ref="T529" si="9431">IF(AVERAGE(N528)&lt;S528,"熊",IF(AVERAGE(N528)&gt;S528,"牛",""))</f>
        <v>熊</v>
      </c>
      <c r="U529" s="90">
        <f t="shared" ref="U529" si="9432">MAX(H529,O529)</f>
        <v>2768.59</v>
      </c>
      <c r="V529" s="90">
        <f t="shared" ref="V529" si="9433">MIN(I529,P529)</f>
        <v>2691.15</v>
      </c>
      <c r="W529" s="40">
        <f t="shared" ref="W529" si="9434">LN(U529/V529)</f>
        <v>2.8369553779779177E-2</v>
      </c>
      <c r="X529" s="90">
        <f t="shared" ref="X529" si="9435">IF(U529=H529,J529,Q529)</f>
        <v>1402</v>
      </c>
      <c r="Y529" s="90">
        <f t="shared" ref="Y529" si="9436">IF(V529=I529,K529,R529)</f>
        <v>1114</v>
      </c>
      <c r="Z529" s="91">
        <f t="shared" ref="Z529" si="9437">(U529-V529)/(C529)</f>
        <v>2.8352280008054644E-2</v>
      </c>
      <c r="AA529" s="91">
        <f t="shared" ref="AA529" si="9438">LN(C529/N528)</f>
        <v>-9.2585314093913973E-4</v>
      </c>
      <c r="AB529" s="91">
        <f t="shared" ref="AB529" si="9439">LN(N529/U529)</f>
        <v>-7.7450340200281948E-3</v>
      </c>
      <c r="AC529" s="91">
        <f t="shared" ref="AC529" si="9440">LN(N529/V529)</f>
        <v>2.0624519759750975E-2</v>
      </c>
      <c r="AD529" s="91">
        <f t="shared" ref="AD529" si="9441">LN(U529/C529)</f>
        <v>1.3542172867320247E-2</v>
      </c>
      <c r="AE529" s="91">
        <f t="shared" ref="AE529" si="9442">LN(V529/C529)</f>
        <v>-1.4827380912458868E-2</v>
      </c>
      <c r="AF529" s="91">
        <f t="shared" ref="AF529" si="9443">LN(N529/C529)</f>
        <v>5.7971388472921456E-3</v>
      </c>
      <c r="AG529" s="91">
        <f t="shared" ref="AG529" si="9444">LN(N529/N528)</f>
        <v>4.8712857063528724E-3</v>
      </c>
      <c r="AH529" s="91">
        <f t="shared" ref="AH529" si="9445">LN(D529/C529)</f>
        <v>4.393335311027011E-5</v>
      </c>
      <c r="AI529" s="91">
        <f t="shared" ref="AI529" si="9446">LN(E529/C529)</f>
        <v>-2.1954629826440664E-3</v>
      </c>
      <c r="AJ529" s="91">
        <f t="shared" ref="AJ529" si="9447">LN(F529/C529)</f>
        <v>3.333446072792541E-3</v>
      </c>
      <c r="AK529" s="91">
        <f t="shared" ref="AK529" si="9448">+LN(G529/C529)</f>
        <v>-2.4376621522775622E-3</v>
      </c>
      <c r="AL529" s="91">
        <f t="shared" ref="AL529" si="9449">LN(H529/I529)</f>
        <v>2.0518953313765662E-2</v>
      </c>
      <c r="AM529" s="91">
        <f t="shared" ref="AM529" si="9450">LN(O529/P529)</f>
        <v>1.5961484543861263E-2</v>
      </c>
      <c r="AN529" s="91">
        <f t="shared" ref="AN529" si="9451">LN(L529/G529)</f>
        <v>1.8350475736591125E-5</v>
      </c>
      <c r="AO529" s="40">
        <f t="shared" ref="AO529" si="9452">(C529-I529)/(H529-I529)</f>
        <v>0.72055924000716698</v>
      </c>
      <c r="AP529" s="40">
        <f t="shared" ref="AP529" si="9453">(N528-I529)/(H529-I529)</f>
        <v>0.76590786879369144</v>
      </c>
      <c r="AQ529" s="91">
        <f t="shared" ref="AQ529" si="9454">LN(M529/L529)</f>
        <v>1.1418186046902949E-2</v>
      </c>
      <c r="AR529" s="91">
        <f t="shared" ref="AR529" si="9455">LN(N529/L529)</f>
        <v>8.216450523833102E-3</v>
      </c>
      <c r="AS529" s="91">
        <f t="shared" ref="AS529" si="9456">LN(N529/C529)</f>
        <v>5.7971388472921456E-3</v>
      </c>
      <c r="AT529" s="28">
        <f t="shared" ref="AT529" si="9457">+(G529-I529)/(H529-I529)</f>
        <v>0.6013622512995116</v>
      </c>
      <c r="AU529" s="28">
        <f t="shared" ref="AU529" si="9458">+(N529-P529)/(O529-P529)</f>
        <v>0.51277372262773591</v>
      </c>
      <c r="AV529" s="40">
        <f t="shared" ref="AV529" si="9459">+(N529-V529)/(U529-V529)</f>
        <v>0.72417355371900682</v>
      </c>
      <c r="AW529" s="91">
        <f t="shared" ref="AW529" si="9460">LN(N529/C529)</f>
        <v>5.7971388472921456E-3</v>
      </c>
      <c r="AX529" s="28">
        <f t="shared" ref="AX529" si="9461">(N529-L529)/(U529-V529)</f>
        <v>0.29028925619834711</v>
      </c>
      <c r="AY529" s="91">
        <f t="shared" ref="AY529" si="9462">LN(G529/I529)</f>
        <v>1.2389718760181136E-2</v>
      </c>
      <c r="AZ529" s="91">
        <f t="shared" ref="AZ529" si="9463">LN(N529/P529)</f>
        <v>8.216450523833102E-3</v>
      </c>
      <c r="BA529" s="91">
        <f t="shared" ref="BA529" si="9464">AV528</f>
        <v>0.1157041540020273</v>
      </c>
      <c r="BB529" s="91">
        <f t="shared" ref="BB529" si="9465">AR528</f>
        <v>-2.8526809908652591E-4</v>
      </c>
      <c r="BC529" s="91">
        <f t="shared" ref="BC529" si="9466">AS528</f>
        <v>-7.8190013637034952E-3</v>
      </c>
      <c r="BD529" s="39">
        <f t="shared" si="9430"/>
        <v>1</v>
      </c>
    </row>
    <row r="530" spans="1:56">
      <c r="A530" s="88">
        <v>43290</v>
      </c>
      <c r="B530" s="41">
        <f t="shared" si="8880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90">
        <f t="shared" si="7408"/>
        <v>2874.3788888888885</v>
      </c>
      <c r="T530" s="90" t="str">
        <f t="shared" ref="T530" si="9467">IF(AVERAGE(N529)&lt;S529,"熊",IF(AVERAGE(N529)&gt;S529,"牛",""))</f>
        <v>熊</v>
      </c>
      <c r="U530" s="90">
        <f t="shared" ref="U530" si="9468">MAX(H530,O530)</f>
        <v>2815.79</v>
      </c>
      <c r="V530" s="90">
        <f t="shared" ref="V530" si="9469">MIN(I530,P530)</f>
        <v>2752.45</v>
      </c>
      <c r="W530" s="40">
        <f t="shared" ref="W530" si="9470">LN(U530/V530)</f>
        <v>2.2751437505952776E-2</v>
      </c>
      <c r="X530" s="90">
        <f t="shared" ref="X530" si="9471">IF(U530=H530,J530,Q530)</f>
        <v>1459</v>
      </c>
      <c r="Y530" s="90">
        <f t="shared" ref="Y530" si="9472">IF(V530=I530,K530,R530)</f>
        <v>930</v>
      </c>
      <c r="Z530" s="91">
        <f t="shared" ref="Z530" si="9473">(U530-V530)/(C530)</f>
        <v>2.3012225471852405E-2</v>
      </c>
      <c r="AA530" s="91">
        <f t="shared" ref="AA530" si="9474">LN(C530/N529)</f>
        <v>1.8982928343209166E-3</v>
      </c>
      <c r="AB530" s="91">
        <f t="shared" ref="AB530" si="9475">LN(N530/U530)</f>
        <v>-2.4152444664461031E-4</v>
      </c>
      <c r="AC530" s="91">
        <f t="shared" ref="AC530" si="9476">LN(N530/V530)</f>
        <v>2.2509913059308346E-2</v>
      </c>
      <c r="AD530" s="91">
        <f t="shared" ref="AD530" si="9477">LN(U530/C530)</f>
        <v>2.2751437505952776E-2</v>
      </c>
      <c r="AE530" s="91">
        <f t="shared" ref="AE530" si="9478">LN(V530/C530)</f>
        <v>0</v>
      </c>
      <c r="AF530" s="91">
        <f t="shared" ref="AF530" si="9479">LN(N530/C530)</f>
        <v>2.2509913059308346E-2</v>
      </c>
      <c r="AG530" s="91">
        <f t="shared" ref="AG530" si="9480">LN(N530/N529)</f>
        <v>2.4408205893629263E-2</v>
      </c>
      <c r="AH530" s="91">
        <f t="shared" ref="AH530" si="9481">LN(D530/C530)</f>
        <v>1.0748277134722342E-3</v>
      </c>
      <c r="AI530" s="91">
        <f t="shared" ref="AI530" si="9482">LN(E530/C530)</f>
        <v>5.9009189211993883E-3</v>
      </c>
      <c r="AJ530" s="91">
        <f t="shared" ref="AJ530" si="9483">LN(F530/C530)</f>
        <v>5.8936953927224717E-3</v>
      </c>
      <c r="AK530" s="91">
        <f t="shared" ref="AK530" si="9484">+LN(G530/C530)</f>
        <v>1.4470894645741269E-2</v>
      </c>
      <c r="AL530" s="91">
        <f t="shared" ref="AL530" si="9485">LN(H530/I530)</f>
        <v>1.5036521719274389E-2</v>
      </c>
      <c r="AM530" s="91">
        <f t="shared" ref="AM530" si="9486">LN(O530/P530)</f>
        <v>8.4775134531389351E-3</v>
      </c>
      <c r="AN530" s="91">
        <f t="shared" ref="AN530" si="9487">LN(L530/G530)</f>
        <v>-5.371540505392595E-5</v>
      </c>
      <c r="AO530" s="40">
        <f t="shared" ref="AO530" si="9488">(C530-I530)/(H530-I530)</f>
        <v>0</v>
      </c>
      <c r="AP530" s="40">
        <f t="shared" ref="AP530" si="9489">(N529-I530)/(H530-I530)</f>
        <v>-0.12517985611510229</v>
      </c>
      <c r="AQ530" s="91">
        <f t="shared" ref="AQ530" si="9490">LN(M530/L530)</f>
        <v>1.2991035151016495E-3</v>
      </c>
      <c r="AR530" s="91">
        <f t="shared" ref="AR530" si="9491">LN(N530/L530)</f>
        <v>8.0927338186210021E-3</v>
      </c>
      <c r="AS530" s="91">
        <f t="shared" ref="AS530" si="9492">LN(N530/C530)</f>
        <v>2.2509913059308346E-2</v>
      </c>
      <c r="AT530" s="28">
        <f t="shared" ref="AT530" si="9493">+(G530-I530)/(H530-I530)</f>
        <v>0.96211031175060147</v>
      </c>
      <c r="AU530" s="28">
        <f t="shared" ref="AU530" si="9494">+(N530-P530)/(O530-P530)</f>
        <v>0.97139251156921169</v>
      </c>
      <c r="AV530" s="40">
        <f t="shared" ref="AV530" si="9495">+(N530-V530)/(U530-V530)</f>
        <v>0.98926428796969001</v>
      </c>
      <c r="AW530" s="91">
        <f t="shared" ref="AW530" si="9496">LN(N530/C530)</f>
        <v>2.2509913059308346E-2</v>
      </c>
      <c r="AX530" s="28">
        <f t="shared" ref="AX530" si="9497">(N530-L530)/(U530-V530)</f>
        <v>0.35822544995263661</v>
      </c>
      <c r="AY530" s="91">
        <f t="shared" ref="AY530" si="9498">LN(G530/I530)</f>
        <v>1.4470894645741269E-2</v>
      </c>
      <c r="AZ530" s="91">
        <f t="shared" ref="AZ530" si="9499">LN(N530/P530)</f>
        <v>8.2359890064943788E-3</v>
      </c>
      <c r="BA530" s="91">
        <f t="shared" ref="BA530" si="9500">AV529</f>
        <v>0.72417355371900682</v>
      </c>
      <c r="BB530" s="91">
        <f t="shared" ref="BB530" si="9501">AR529</f>
        <v>8.216450523833102E-3</v>
      </c>
      <c r="BC530" s="91">
        <f t="shared" ref="BC530" si="9502">AS529</f>
        <v>5.7971388472921456E-3</v>
      </c>
      <c r="BD530" s="39">
        <f t="shared" ref="BD530" si="9503">IF(AR529&lt;0,1,0)</f>
        <v>0</v>
      </c>
    </row>
    <row r="531" spans="1:56">
      <c r="A531" s="88">
        <v>43291</v>
      </c>
      <c r="B531" s="41">
        <f t="shared" si="8880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90">
        <f t="shared" si="7408"/>
        <v>2859.6738888888885</v>
      </c>
      <c r="T531" s="90" t="str">
        <f t="shared" ref="T531" si="9504">IF(AVERAGE(N530)&lt;S530,"熊",IF(AVERAGE(N530)&gt;S530,"牛",""))</f>
        <v>熊</v>
      </c>
      <c r="U531" s="90">
        <f t="shared" ref="U531" si="9505">MAX(H531,O531)</f>
        <v>2828.49</v>
      </c>
      <c r="V531" s="90">
        <f t="shared" ref="V531" si="9506">MIN(I531,P531)</f>
        <v>2800.66</v>
      </c>
      <c r="W531" s="40">
        <f t="shared" ref="W531" si="9507">LN(U531/V531)</f>
        <v>9.8878966613844058E-3</v>
      </c>
      <c r="X531" s="90">
        <f t="shared" ref="X531" si="9508">IF(U531=H531,J531,Q531)</f>
        <v>1015</v>
      </c>
      <c r="Y531" s="90">
        <f t="shared" ref="Y531" si="9509">IF(V531=I531,K531,R531)</f>
        <v>1405</v>
      </c>
      <c r="Z531" s="91">
        <f t="shared" ref="Z531" si="9510">(U531-V531)/(C531)</f>
        <v>9.8698093066307974E-3</v>
      </c>
      <c r="AA531" s="91">
        <f t="shared" ref="AA531" si="9511">LN(C531/N530)</f>
        <v>1.6327055777688949E-3</v>
      </c>
      <c r="AB531" s="91">
        <f t="shared" ref="AB531" si="9512">LN(N531/U531)</f>
        <v>-3.040953892870054E-4</v>
      </c>
      <c r="AC531" s="91">
        <f t="shared" ref="AC531" si="9513">LN(N531/V531)</f>
        <v>9.5838012720972851E-3</v>
      </c>
      <c r="AD531" s="91">
        <f t="shared" ref="AD531" si="9514">LN(U531/C531)</f>
        <v>3.1089575694941553E-3</v>
      </c>
      <c r="AE531" s="91">
        <f t="shared" ref="AE531" si="9515">LN(V531/C531)</f>
        <v>-6.7789390918901486E-3</v>
      </c>
      <c r="AF531" s="91">
        <f t="shared" ref="AF531" si="9516">LN(N531/C531)</f>
        <v>2.8048621802072007E-3</v>
      </c>
      <c r="AG531" s="91">
        <f t="shared" ref="AG531" si="9517">LN(N531/N530)</f>
        <v>4.437567757976167E-3</v>
      </c>
      <c r="AH531" s="91">
        <f t="shared" ref="AH531" si="9518">LN(D531/C531)</f>
        <v>-1.746384328846138E-3</v>
      </c>
      <c r="AI531" s="91">
        <f t="shared" ref="AI531" si="9519">LN(E531/C531)</f>
        <v>-1.5119360626894799E-3</v>
      </c>
      <c r="AJ531" s="91">
        <f t="shared" ref="AJ531" si="9520">LN(F531/C531)</f>
        <v>-3.2965462329461997E-3</v>
      </c>
      <c r="AK531" s="91">
        <f t="shared" ref="AK531" si="9521">+LN(G531/C531)</f>
        <v>-2.1301455487997873E-3</v>
      </c>
      <c r="AL531" s="91">
        <f t="shared" ref="AL531" si="9522">LN(H531/I531)</f>
        <v>7.7905924256319965E-3</v>
      </c>
      <c r="AM531" s="91">
        <f t="shared" ref="AM531" si="9523">LN(O531/P531)</f>
        <v>9.6262387387284071E-3</v>
      </c>
      <c r="AN531" s="91">
        <f t="shared" ref="AN531" si="9524">LN(L531/G531)</f>
        <v>2.4519776744141782E-4</v>
      </c>
      <c r="AO531" s="40">
        <f t="shared" ref="AO531" si="9525">(C531-I531)/(H531-I531)</f>
        <v>0.6000000000000083</v>
      </c>
      <c r="AP531" s="40">
        <f t="shared" ref="AP531" si="9526">(N530-I531)/(H531-I531)</f>
        <v>0.39043280182233414</v>
      </c>
      <c r="AQ531" s="91">
        <f t="shared" ref="AQ531" si="9527">LN(M531/L531)</f>
        <v>1.0014881102416722E-3</v>
      </c>
      <c r="AR531" s="91">
        <f t="shared" ref="AR531" si="9528">LN(N531/L531)</f>
        <v>4.6898099615656332E-3</v>
      </c>
      <c r="AS531" s="91">
        <f t="shared" ref="AS531" si="9529">LN(N531/C531)</f>
        <v>2.8048621802072007E-3</v>
      </c>
      <c r="AT531" s="28">
        <f t="shared" ref="AT531" si="9530">+(G531-I531)/(H531-I531)</f>
        <v>0.32665148063781924</v>
      </c>
      <c r="AU531" s="28">
        <f t="shared" ref="AU531" si="9531">+(N531-P531)/(O531-P531)</f>
        <v>0.99557032115172051</v>
      </c>
      <c r="AV531" s="40">
        <f t="shared" ref="AV531" si="9532">+(N531-V531)/(U531-V531)</f>
        <v>0.96909809558032067</v>
      </c>
      <c r="AW531" s="91">
        <f t="shared" ref="AW531" si="9533">LN(N531/C531)</f>
        <v>2.8048621802072007E-3</v>
      </c>
      <c r="AX531" s="28">
        <f t="shared" ref="AX531" si="9534">(N531-L531)/(U531-V531)</f>
        <v>0.47538627380524806</v>
      </c>
      <c r="AY531" s="91">
        <f t="shared" ref="AY531" si="9535">LN(G531/I531)</f>
        <v>2.5514893073379894E-3</v>
      </c>
      <c r="AZ531" s="91">
        <f t="shared" ref="AZ531" si="9536">LN(N531/P531)</f>
        <v>9.5838012720972851E-3</v>
      </c>
      <c r="BA531" s="91">
        <f t="shared" ref="BA531" si="9537">AV530</f>
        <v>0.98926428796969001</v>
      </c>
      <c r="BB531" s="91">
        <f t="shared" ref="BB531" si="9538">AR530</f>
        <v>8.0927338186210021E-3</v>
      </c>
      <c r="BC531" s="91">
        <f t="shared" ref="BC531" si="9539">AS530</f>
        <v>2.2509913059308346E-2</v>
      </c>
      <c r="BD531" s="39">
        <f t="shared" ref="BD531" si="9540">IF(AR530&lt;0,1,0)</f>
        <v>0</v>
      </c>
    </row>
    <row r="532" spans="1:56">
      <c r="A532" s="88">
        <v>43292</v>
      </c>
      <c r="B532" s="41">
        <f t="shared" si="8880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90">
        <f t="shared" si="7408"/>
        <v>2847.3311111111107</v>
      </c>
      <c r="T532" s="90" t="str">
        <f t="shared" ref="T532" si="9541">IF(AVERAGE(N531)&lt;S531,"熊",IF(AVERAGE(N531)&gt;S531,"牛",""))</f>
        <v>熊</v>
      </c>
      <c r="U532" s="90">
        <f t="shared" ref="U532" si="9542">MAX(H532,O532)</f>
        <v>2794.35</v>
      </c>
      <c r="V532" s="90">
        <f t="shared" ref="V532" si="9543">MIN(I532,P532)</f>
        <v>2752.8</v>
      </c>
      <c r="W532" s="40">
        <f t="shared" ref="W532" si="9544">LN(U532/V532)</f>
        <v>1.4980945920556555E-2</v>
      </c>
      <c r="X532" s="90">
        <f t="shared" ref="X532" si="9545">IF(U532=H532,J532,Q532)</f>
        <v>1038</v>
      </c>
      <c r="Y532" s="90">
        <f t="shared" ref="Y532" si="9546">IF(V532=I532,K532,R532)</f>
        <v>1414</v>
      </c>
      <c r="Z532" s="91">
        <f t="shared" ref="Z532" si="9547">(U532-V532)/(C532)</f>
        <v>1.4942280720681746E-2</v>
      </c>
      <c r="AA532" s="91">
        <f t="shared" ref="AA532" si="9548">LN(C532/N531)</f>
        <v>-1.6736210394962744E-2</v>
      </c>
      <c r="AB532" s="91">
        <f t="shared" ref="AB532" si="9549">LN(N532/U532)</f>
        <v>-5.9510738936288613E-3</v>
      </c>
      <c r="AC532" s="91">
        <f t="shared" ref="AC532" si="9550">LN(N532/V532)</f>
        <v>9.0298720269276975E-3</v>
      </c>
      <c r="AD532" s="91">
        <f t="shared" ref="AD532" si="9551">LN(U532/C532)</f>
        <v>4.8968268539305903E-3</v>
      </c>
      <c r="AE532" s="91">
        <f t="shared" ref="AE532" si="9552">LN(V532/C532)</f>
        <v>-1.0084119066625935E-2</v>
      </c>
      <c r="AF532" s="91">
        <f t="shared" ref="AF532" si="9553">LN(N532/C532)</f>
        <v>-1.0542470396982214E-3</v>
      </c>
      <c r="AG532" s="91">
        <f t="shared" ref="AG532" si="9554">LN(N532/N531)</f>
        <v>-1.7790457434661004E-2</v>
      </c>
      <c r="AH532" s="91">
        <f t="shared" ref="AH532" si="9555">LN(D532/C532)</f>
        <v>-3.5738255594448451E-3</v>
      </c>
      <c r="AI532" s="91">
        <f t="shared" ref="AI532" si="9556">LN(E532/C532)</f>
        <v>-6.9974897623761492E-3</v>
      </c>
      <c r="AJ532" s="91">
        <f t="shared" ref="AJ532" si="9557">LN(F532/C532)</f>
        <v>-3.1516509208182916E-3</v>
      </c>
      <c r="AK532" s="91">
        <f t="shared" ref="AK532" si="9558">+LN(G532/C532)</f>
        <v>-2.1312297914091037E-3</v>
      </c>
      <c r="AL532" s="91">
        <f t="shared" ref="AL532" si="9559">LN(H532/I532)</f>
        <v>1.2687733112806382E-2</v>
      </c>
      <c r="AM532" s="91">
        <f t="shared" ref="AM532" si="9560">LN(O532/P532)</f>
        <v>9.4509845259749189E-3</v>
      </c>
      <c r="AN532" s="91">
        <f t="shared" ref="AN532" si="9561">LN(L532/G532)</f>
        <v>1.4415453366295511E-5</v>
      </c>
      <c r="AO532" s="40">
        <f t="shared" ref="AO532" si="9562">(C532-I532)/(H532-I532)</f>
        <v>0.6125461254612522</v>
      </c>
      <c r="AP532" s="40">
        <f t="shared" ref="AP532" si="9563">(N531-I532)/(H532-I532)</f>
        <v>1.9446494464944701</v>
      </c>
      <c r="AQ532" s="91">
        <f t="shared" ref="AQ532" si="9564">LN(M532/L532)</f>
        <v>-1.3307009780147293E-3</v>
      </c>
      <c r="AR532" s="91">
        <f t="shared" ref="AR532" si="9565">LN(N532/L532)</f>
        <v>1.0625672983445671E-3</v>
      </c>
      <c r="AS532" s="91">
        <f t="shared" ref="AS532" si="9566">LN(N532/C532)</f>
        <v>-1.0542470396982214E-3</v>
      </c>
      <c r="AT532" s="28">
        <f t="shared" ref="AT532" si="9567">+(G532-I532)/(H532-I532)</f>
        <v>0.44450752199830545</v>
      </c>
      <c r="AU532" s="28">
        <f t="shared" ref="AU532" si="9568">+(N532-P532)/(O532-P532)</f>
        <v>0.95524100994643923</v>
      </c>
      <c r="AV532" s="40">
        <f t="shared" ref="AV532" si="9569">+(N532-V532)/(U532-V532)</f>
        <v>0.60096269554753223</v>
      </c>
      <c r="AW532" s="91">
        <f t="shared" ref="AW532" si="9570">LN(N532/C532)</f>
        <v>-1.0542470396982214E-3</v>
      </c>
      <c r="AX532" s="28">
        <f t="shared" ref="AX532" si="9571">(N532-L532)/(U532-V532)</f>
        <v>7.0998796630561675E-2</v>
      </c>
      <c r="AY532" s="91">
        <f t="shared" ref="AY532" si="9572">LN(G532/I532)</f>
        <v>5.6596764674665028E-3</v>
      </c>
      <c r="AZ532" s="91">
        <f t="shared" ref="AZ532" si="9573">LN(N532/P532)</f>
        <v>9.0298720269276975E-3</v>
      </c>
      <c r="BA532" s="91">
        <f t="shared" ref="BA532" si="9574">AV531</f>
        <v>0.96909809558032067</v>
      </c>
      <c r="BB532" s="91">
        <f t="shared" ref="BB532" si="9575">AR531</f>
        <v>4.6898099615656332E-3</v>
      </c>
      <c r="BC532" s="91">
        <f t="shared" ref="BC532" si="9576">AS531</f>
        <v>2.8048621802072007E-3</v>
      </c>
      <c r="BD532" s="39">
        <f t="shared" ref="BD532" si="9577">IF(AR531&lt;0,1,0)</f>
        <v>0</v>
      </c>
    </row>
    <row r="533" spans="1:56">
      <c r="A533" s="88">
        <v>43293</v>
      </c>
      <c r="B533" s="41">
        <f t="shared" si="8880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90">
        <f t="shared" si="7408"/>
        <v>2832.5316666666668</v>
      </c>
      <c r="T533" s="90" t="str">
        <f t="shared" ref="T533" si="9578">IF(AVERAGE(N532)&lt;S532,"熊",IF(AVERAGE(N532)&gt;S532,"牛",""))</f>
        <v>熊</v>
      </c>
      <c r="U533" s="90">
        <f t="shared" ref="U533" si="9579">MAX(H533,O533)</f>
        <v>2843.94</v>
      </c>
      <c r="V533" s="90">
        <f t="shared" ref="V533" si="9580">MIN(I533,P533)</f>
        <v>2771.04</v>
      </c>
      <c r="W533" s="40">
        <f t="shared" ref="W533" si="9581">LN(U533/V533)</f>
        <v>2.5967713673438968E-2</v>
      </c>
      <c r="X533" s="90">
        <f t="shared" ref="X533" si="9582">IF(U533=H533,J533,Q533)</f>
        <v>1435</v>
      </c>
      <c r="Y533" s="90">
        <f t="shared" ref="Y533" si="9583">IF(V533=I533,K533,R533)</f>
        <v>930</v>
      </c>
      <c r="Z533" s="91">
        <f t="shared" ref="Z533" si="9584">(U533-V533)/(C533)</f>
        <v>2.630781222934353E-2</v>
      </c>
      <c r="AA533" s="91">
        <f t="shared" ref="AA533" si="9585">LN(C533/N532)</f>
        <v>-2.4257465294652554E-3</v>
      </c>
      <c r="AB533" s="91">
        <f t="shared" ref="AB533" si="9586">LN(N533/U533)</f>
        <v>-2.2106457890405462E-3</v>
      </c>
      <c r="AC533" s="91">
        <f t="shared" ref="AC533" si="9587">LN(N533/V533)</f>
        <v>2.3757067884398471E-2</v>
      </c>
      <c r="AD533" s="91">
        <f t="shared" ref="AD533" si="9588">LN(U533/C533)</f>
        <v>2.5967713673438968E-2</v>
      </c>
      <c r="AE533" s="91">
        <f t="shared" ref="AE533" si="9589">LN(V533/C533)</f>
        <v>0</v>
      </c>
      <c r="AF533" s="91">
        <f t="shared" ref="AF533" si="9590">LN(N533/C533)</f>
        <v>2.3757067884398471E-2</v>
      </c>
      <c r="AG533" s="91">
        <f t="shared" ref="AG533" si="9591">LN(N533/N532)</f>
        <v>2.1331321354933212E-2</v>
      </c>
      <c r="AH533" s="91">
        <f t="shared" ref="AH533" si="9592">LN(D533/C533)</f>
        <v>2.1989201712699006E-3</v>
      </c>
      <c r="AI533" s="91">
        <f t="shared" ref="AI533" si="9593">LN(E533/C533)</f>
        <v>5.9439602196659459E-3</v>
      </c>
      <c r="AJ533" s="91">
        <f t="shared" ref="AJ533" si="9594">LN(F533/C533)</f>
        <v>9.0529565990621411E-3</v>
      </c>
      <c r="AK533" s="91">
        <f t="shared" ref="AK533" si="9595">+LN(G533/C533)</f>
        <v>2.1209475603051298E-2</v>
      </c>
      <c r="AL533" s="91">
        <f t="shared" ref="AL533" si="9596">LN(H533/I533)</f>
        <v>2.1216541617289343E-2</v>
      </c>
      <c r="AM533" s="91">
        <f t="shared" ref="AM533" si="9597">LN(O533/P533)</f>
        <v>4.2602063450102737E-3</v>
      </c>
      <c r="AN533" s="91">
        <f t="shared" ref="AN533" si="9598">LN(L533/G533)</f>
        <v>4.9803172537764425E-4</v>
      </c>
      <c r="AO533" s="40">
        <f t="shared" ref="AO533" si="9599">(C533-I533)/(H533-I533)</f>
        <v>0</v>
      </c>
      <c r="AP533" s="40">
        <f t="shared" ref="AP533" si="9600">(N532-I533)/(H533-I533)</f>
        <v>0.11326152810501532</v>
      </c>
      <c r="AQ533" s="91">
        <f t="shared" ref="AQ533" si="9601">LN(M533/L533)</f>
        <v>2.8773649666513084E-3</v>
      </c>
      <c r="AR533" s="91">
        <f t="shared" ref="AR533" si="9602">LN(N533/L533)</f>
        <v>2.0495605559697951E-3</v>
      </c>
      <c r="AS533" s="91">
        <f t="shared" ref="AS533" si="9603">LN(N533/C533)</f>
        <v>2.3757067884398471E-2</v>
      </c>
      <c r="AT533" s="28">
        <f t="shared" ref="AT533" si="9604">+(G533-I533)/(H533-I533)</f>
        <v>0.9996634129922588</v>
      </c>
      <c r="AU533" s="28">
        <f t="shared" ref="AU533" si="9605">+(N533-P533)/(O533-P533)</f>
        <v>0.4805624483043735</v>
      </c>
      <c r="AV533" s="40">
        <f t="shared" ref="AV533" si="9606">+(N533-V533)/(U533-V533)</f>
        <v>0.91385459533607416</v>
      </c>
      <c r="AW533" s="91">
        <f t="shared" ref="AW533" si="9607">LN(N533/C533)</f>
        <v>2.3757067884398471E-2</v>
      </c>
      <c r="AX533" s="28">
        <f t="shared" ref="AX533" si="9608">(N533-L533)/(U533-V533)</f>
        <v>7.969821673525293E-2</v>
      </c>
      <c r="AY533" s="91">
        <f t="shared" ref="AY533" si="9609">LN(G533/I533)</f>
        <v>2.1209475603051298E-2</v>
      </c>
      <c r="AZ533" s="91">
        <f t="shared" ref="AZ533" si="9610">LN(N533/P533)</f>
        <v>2.0495605559697951E-3</v>
      </c>
      <c r="BA533" s="91">
        <f t="shared" ref="BA533" si="9611">AV532</f>
        <v>0.60096269554753223</v>
      </c>
      <c r="BB533" s="91">
        <f t="shared" ref="BB533" si="9612">AR532</f>
        <v>1.0625672983445671E-3</v>
      </c>
      <c r="BC533" s="91">
        <f t="shared" ref="BC533" si="9613">AS532</f>
        <v>-1.0542470396982214E-3</v>
      </c>
      <c r="BD533" s="39">
        <f t="shared" ref="BD533" si="9614">IF(AR532&lt;0,1,0)</f>
        <v>0</v>
      </c>
    </row>
    <row r="534" spans="1:56">
      <c r="A534" s="88">
        <v>43294</v>
      </c>
      <c r="B534" s="41">
        <f t="shared" si="8880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90">
        <f t="shared" si="7408"/>
        <v>2822.2961111111113</v>
      </c>
      <c r="T534" s="90" t="str">
        <f t="shared" ref="T534" si="9615">IF(AVERAGE(N533)&lt;S533,"熊",IF(AVERAGE(N533)&gt;S533,"牛",""))</f>
        <v>牛</v>
      </c>
      <c r="U534" s="90">
        <f t="shared" ref="U534" si="9616">MAX(H534,O534)</f>
        <v>2835.46</v>
      </c>
      <c r="V534" s="90">
        <f t="shared" ref="V534" si="9617">MIN(I534,P534)</f>
        <v>2818.85</v>
      </c>
      <c r="W534" s="40">
        <f t="shared" ref="W534" si="9618">LN(U534/V534)</f>
        <v>5.8751811550115263E-3</v>
      </c>
      <c r="X534" s="90">
        <f t="shared" ref="X534" si="9619">IF(U534=H534,J534,Q534)</f>
        <v>1300</v>
      </c>
      <c r="Y534" s="90">
        <f t="shared" ref="Y534" si="9620">IF(V534=I534,K534,R534)</f>
        <v>1038</v>
      </c>
      <c r="Z534" s="91">
        <f t="shared" ref="Z534" si="9621">(U534-V534)/(C534)</f>
        <v>5.8662937102453979E-3</v>
      </c>
      <c r="AA534" s="91">
        <f t="shared" ref="AA534" si="9622">LN(C534/N533)</f>
        <v>-2.1978844957255424E-3</v>
      </c>
      <c r="AB534" s="91">
        <f t="shared" ref="AB534" si="9623">LN(N534/U534)</f>
        <v>-1.510595631230333E-3</v>
      </c>
      <c r="AC534" s="91">
        <f t="shared" ref="AC534" si="9624">LN(N534/V534)</f>
        <v>4.3645855237812092E-3</v>
      </c>
      <c r="AD534" s="91">
        <f t="shared" ref="AD534" si="9625">LN(U534/C534)</f>
        <v>1.4222971257135003E-3</v>
      </c>
      <c r="AE534" s="91">
        <f t="shared" ref="AE534" si="9626">LN(V534/C534)</f>
        <v>-4.452884029298004E-3</v>
      </c>
      <c r="AF534" s="91">
        <f t="shared" ref="AF534" si="9627">LN(N534/C534)</f>
        <v>-8.8298505516819947E-5</v>
      </c>
      <c r="AG534" s="91">
        <f t="shared" ref="AG534" si="9628">LN(N534/N533)</f>
        <v>-2.2861830012424391E-3</v>
      </c>
      <c r="AH534" s="91">
        <f t="shared" ref="AH534" si="9629">LN(D534/C534)</f>
        <v>-1.2510338562584712E-3</v>
      </c>
      <c r="AI534" s="91">
        <f t="shared" ref="AI534" si="9630">LN(E534/C534)</f>
        <v>-1.4632286943541937E-3</v>
      </c>
      <c r="AJ534" s="91">
        <f t="shared" ref="AJ534" si="9631">LN(F534/C534)</f>
        <v>3.1785553468684852E-5</v>
      </c>
      <c r="AK534" s="91">
        <f t="shared" ref="AK534" si="9632">+LN(G534/C534)</f>
        <v>1.0448620920874274E-3</v>
      </c>
      <c r="AL534" s="91">
        <f t="shared" ref="AL534" si="9633">LN(H534/I534)</f>
        <v>5.5259704910135144E-3</v>
      </c>
      <c r="AM534" s="91">
        <f t="shared" ref="AM534" si="9634">LN(O534/P534)</f>
        <v>4.4607111415078619E-3</v>
      </c>
      <c r="AN534" s="91">
        <f t="shared" ref="AN534" si="9635">LN(L534/G534)</f>
        <v>-1.0937695720677058E-4</v>
      </c>
      <c r="AO534" s="40">
        <f t="shared" ref="AO534" si="9636">(C534-I534)/(H534-I534)</f>
        <v>0.8053777208706796</v>
      </c>
      <c r="AP534" s="40">
        <f t="shared" ref="AP534" si="9637">(N533-I534)/(H534-I534)</f>
        <v>1.2042253521126809</v>
      </c>
      <c r="AQ534" s="91">
        <f t="shared" ref="AQ534" si="9638">LN(M534/L534)</f>
        <v>-9.3195335682443286E-4</v>
      </c>
      <c r="AR534" s="91">
        <f t="shared" ref="AR534" si="9639">LN(N534/L534)</f>
        <v>-1.0237836403973704E-3</v>
      </c>
      <c r="AS534" s="91">
        <f t="shared" ref="AS534" si="9640">LN(N534/C534)</f>
        <v>-8.8298505516819947E-5</v>
      </c>
      <c r="AT534" s="28">
        <f t="shared" ref="AT534" si="9641">+(G534-I534)/(H534-I534)</f>
        <v>0.99487836107554883</v>
      </c>
      <c r="AU534" s="28">
        <f t="shared" ref="AU534" si="9642">+(N534-P534)/(O534-P534)</f>
        <v>0.66085578446907789</v>
      </c>
      <c r="AV534" s="40">
        <f t="shared" ref="AV534" si="9643">+(N534-V534)/(U534-V534)</f>
        <v>0.7423239012642886</v>
      </c>
      <c r="AW534" s="91">
        <f t="shared" ref="AW534" si="9644">LN(N534/C534)</f>
        <v>-8.8298505516819947E-5</v>
      </c>
      <c r="AX534" s="28">
        <f t="shared" ref="AX534" si="9645">(N534-L534)/(U534-V534)</f>
        <v>-0.17459361830223172</v>
      </c>
      <c r="AY534" s="91">
        <f t="shared" ref="AY534" si="9646">LN(G534/I534)</f>
        <v>5.4977461213853718E-3</v>
      </c>
      <c r="AZ534" s="91">
        <f t="shared" ref="AZ534" si="9647">LN(N534/P534)</f>
        <v>2.9501155102775916E-3</v>
      </c>
      <c r="BA534" s="91">
        <f t="shared" ref="BA534" si="9648">AV533</f>
        <v>0.91385459533607416</v>
      </c>
      <c r="BB534" s="91">
        <f t="shared" ref="BB534" si="9649">AR533</f>
        <v>2.0495605559697951E-3</v>
      </c>
      <c r="BC534" s="91">
        <f t="shared" ref="BC534" si="9650">AS533</f>
        <v>2.3757067884398471E-2</v>
      </c>
      <c r="BD534" s="39">
        <f t="shared" ref="BD534" si="9651">IF(AR533&lt;0,1,0)</f>
        <v>0</v>
      </c>
    </row>
    <row r="535" spans="1:56">
      <c r="A535" s="88">
        <v>43297</v>
      </c>
      <c r="B535" s="41">
        <f t="shared" si="8880"/>
        <v>1</v>
      </c>
    </row>
    <row r="536" spans="1:56">
      <c r="A536" s="88">
        <v>43298</v>
      </c>
      <c r="B536" s="41">
        <f t="shared" si="8880"/>
        <v>2</v>
      </c>
    </row>
    <row r="537" spans="1:56">
      <c r="A537" s="88">
        <v>43299</v>
      </c>
      <c r="B537" s="41">
        <f t="shared" si="8880"/>
        <v>3</v>
      </c>
    </row>
    <row r="538" spans="1:56">
      <c r="A538" s="88">
        <v>43300</v>
      </c>
      <c r="B538" s="41">
        <f t="shared" si="8880"/>
        <v>4</v>
      </c>
    </row>
    <row r="539" spans="1:56">
      <c r="A539" s="88">
        <v>43301</v>
      </c>
      <c r="B539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00"/>
  <sheetViews>
    <sheetView tabSelected="1" zoomScale="115" zoomScaleNormal="115" workbookViewId="0">
      <pane xSplit="1" ySplit="1" topLeftCell="B482" activePane="bottomRight" state="frozen"/>
      <selection pane="topRight" activeCell="B1" sqref="B1"/>
      <selection pane="bottomLeft" activeCell="A2" sqref="A2"/>
      <selection pane="bottomRight" activeCell="B495" sqref="B495:B500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>
      <c r="A291" s="88">
        <v>43007</v>
      </c>
      <c r="B291" s="41">
        <f t="shared" ref="B291:B496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>
      <c r="A441" s="88">
        <v>43220</v>
      </c>
      <c r="B441" s="41">
        <f t="shared" si="20"/>
        <v>1</v>
      </c>
      <c r="C441" s="90">
        <v>6.3392999999999997</v>
      </c>
      <c r="D441" s="91">
        <f t="shared" ref="D441:D495" si="24">LN(C441/C440)</f>
        <v>0</v>
      </c>
      <c r="E441" s="90"/>
      <c r="F441" s="90"/>
      <c r="G441" s="90"/>
      <c r="H441" s="90">
        <v>6.3363399999999999</v>
      </c>
      <c r="I441" s="91">
        <f t="shared" ref="I441:I495" si="25">LN(H441/H440)</f>
        <v>0</v>
      </c>
      <c r="J441" s="90">
        <v>6.3370749999999996</v>
      </c>
      <c r="K441" s="91">
        <f t="shared" ref="K441:K495" si="26">LN(J441/J440)</f>
        <v>0</v>
      </c>
      <c r="L441" s="90">
        <v>6.3179100000000004</v>
      </c>
      <c r="M441" s="91">
        <f t="shared" si="21"/>
        <v>0</v>
      </c>
    </row>
    <row r="442" spans="1:14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95" si="27">LN(L442/L441)</f>
        <v>3.4287950972879296E-3</v>
      </c>
    </row>
    <row r="443" spans="1:14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>
      <c r="A470" s="88">
        <v>43259</v>
      </c>
      <c r="B470" s="41">
        <f t="shared" si="20"/>
        <v>5</v>
      </c>
      <c r="C470">
        <v>6.4002999999999997</v>
      </c>
      <c r="D470" s="91">
        <f t="shared" si="24"/>
        <v>1.3133004811261453E-3</v>
      </c>
      <c r="H470">
        <v>6.3987400000000001</v>
      </c>
      <c r="I470" s="91">
        <f t="shared" si="25"/>
        <v>2.2247855187736867E-3</v>
      </c>
      <c r="J470">
        <v>6.4074799999999996</v>
      </c>
      <c r="K470" s="91">
        <f t="shared" si="26"/>
        <v>3.4253006784029159E-3</v>
      </c>
      <c r="L470">
        <v>6.3996700000000004</v>
      </c>
      <c r="M470" s="91">
        <f t="shared" si="27"/>
        <v>1.6577086448545941E-3</v>
      </c>
    </row>
    <row r="471" spans="1:14">
      <c r="A471" s="88">
        <v>43262</v>
      </c>
      <c r="B471" s="41">
        <f t="shared" si="20"/>
        <v>1</v>
      </c>
      <c r="C471">
        <v>6.4063999999999997</v>
      </c>
      <c r="D471" s="91">
        <f t="shared" si="24"/>
        <v>9.5262643168203076E-4</v>
      </c>
      <c r="H471">
        <v>6.402145</v>
      </c>
      <c r="I471" s="91">
        <f t="shared" si="25"/>
        <v>5.3199448011702864E-4</v>
      </c>
      <c r="J471">
        <v>6.3986799999999997</v>
      </c>
      <c r="K471" s="91">
        <f t="shared" si="26"/>
        <v>-1.3743388158706756E-3</v>
      </c>
      <c r="L471">
        <v>6.3977899999999996</v>
      </c>
      <c r="M471" s="91">
        <f t="shared" si="27"/>
        <v>-2.9380830469871521E-4</v>
      </c>
    </row>
    <row r="472" spans="1:14">
      <c r="A472" s="88">
        <v>43263</v>
      </c>
      <c r="B472" s="41">
        <f t="shared" si="20"/>
        <v>2</v>
      </c>
      <c r="C472">
        <v>6.4120999999999997</v>
      </c>
      <c r="D472" s="91">
        <f t="shared" si="24"/>
        <v>8.8933968493805425E-4</v>
      </c>
      <c r="H472">
        <v>6.3999350000000002</v>
      </c>
      <c r="I472" s="91">
        <f t="shared" si="25"/>
        <v>-3.4525639926523091E-4</v>
      </c>
      <c r="J472">
        <v>6.3988350000000001</v>
      </c>
      <c r="K472" s="91">
        <f t="shared" si="26"/>
        <v>2.4223452757432848E-5</v>
      </c>
      <c r="L472">
        <v>6.4053250000000004</v>
      </c>
      <c r="M472" s="91">
        <f t="shared" si="27"/>
        <v>1.1770574379683803E-3</v>
      </c>
    </row>
    <row r="473" spans="1:14">
      <c r="A473" s="88">
        <v>43264</v>
      </c>
      <c r="B473" s="41">
        <f t="shared" si="20"/>
        <v>3</v>
      </c>
      <c r="C473">
        <v>6.4155999999999898</v>
      </c>
      <c r="D473" s="91">
        <f t="shared" si="24"/>
        <v>5.4569409743649702E-4</v>
      </c>
      <c r="H473">
        <v>6.4002600000000003</v>
      </c>
      <c r="I473" s="91">
        <f t="shared" si="25"/>
        <v>5.0780476402022817E-5</v>
      </c>
      <c r="J473">
        <v>6.4020999999999999</v>
      </c>
      <c r="K473" s="91">
        <f t="shared" si="26"/>
        <v>5.1011899846406788E-4</v>
      </c>
      <c r="L473">
        <v>6.3873949999999997</v>
      </c>
      <c r="M473" s="91">
        <f t="shared" si="27"/>
        <v>-2.803158630957309E-3</v>
      </c>
    </row>
    <row r="474" spans="1:14">
      <c r="A474" s="88">
        <v>43265</v>
      </c>
      <c r="B474" s="41">
        <f t="shared" si="20"/>
        <v>4</v>
      </c>
      <c r="C474">
        <v>6.3962000000000003</v>
      </c>
      <c r="D474" s="91">
        <f t="shared" si="24"/>
        <v>-3.0284604547936803E-3</v>
      </c>
      <c r="H474">
        <v>6.3907749999999997</v>
      </c>
      <c r="I474" s="91">
        <f t="shared" si="25"/>
        <v>-1.483070250143182E-3</v>
      </c>
      <c r="J474">
        <v>6.38584</v>
      </c>
      <c r="K474" s="91">
        <f t="shared" si="26"/>
        <v>-2.5430223730692832E-3</v>
      </c>
      <c r="L474">
        <v>6.416245</v>
      </c>
      <c r="M474" s="91">
        <f t="shared" si="27"/>
        <v>4.5065385821438054E-3</v>
      </c>
    </row>
    <row r="475" spans="1:14">
      <c r="A475" s="88">
        <v>43266</v>
      </c>
      <c r="B475" s="41">
        <f t="shared" si="20"/>
        <v>5</v>
      </c>
      <c r="C475">
        <v>6.4305999999999903</v>
      </c>
      <c r="D475" s="91">
        <f t="shared" si="24"/>
        <v>5.3637824670869872E-3</v>
      </c>
      <c r="H475">
        <v>6.4177299999999997</v>
      </c>
      <c r="I475" s="91">
        <f t="shared" si="25"/>
        <v>4.208928331992109E-3</v>
      </c>
      <c r="J475">
        <v>6.4256349999999998</v>
      </c>
      <c r="K475" s="91">
        <f t="shared" si="26"/>
        <v>6.2124194111582614E-3</v>
      </c>
      <c r="L475">
        <v>6.4341350000000004</v>
      </c>
      <c r="M475" s="91">
        <f t="shared" si="27"/>
        <v>2.7843552576474772E-3</v>
      </c>
    </row>
    <row r="476" spans="1:14">
      <c r="A476" s="88">
        <v>43269</v>
      </c>
      <c r="B476" s="41">
        <f t="shared" si="20"/>
        <v>1</v>
      </c>
      <c r="C476">
        <v>6.4305999999999903</v>
      </c>
      <c r="D476" s="91">
        <f t="shared" si="24"/>
        <v>0</v>
      </c>
      <c r="H476">
        <v>6.4591099999999999</v>
      </c>
      <c r="I476" s="91">
        <f t="shared" si="25"/>
        <v>6.4270647830934084E-3</v>
      </c>
      <c r="J476">
        <v>6.4520900000000001</v>
      </c>
      <c r="K476" s="91">
        <f t="shared" si="26"/>
        <v>4.1086507462435567E-3</v>
      </c>
      <c r="L476">
        <v>6.4555100000000003</v>
      </c>
      <c r="M476" s="91">
        <f t="shared" si="27"/>
        <v>3.3166188197852118E-3</v>
      </c>
    </row>
    <row r="477" spans="1:14">
      <c r="A477" s="88">
        <v>43270</v>
      </c>
      <c r="B477" s="41">
        <f t="shared" si="20"/>
        <v>2</v>
      </c>
      <c r="C477">
        <v>6.4234999999999998</v>
      </c>
      <c r="D477" s="91">
        <f t="shared" si="24"/>
        <v>-1.1047060038502641E-3</v>
      </c>
      <c r="H477">
        <v>6.4607200000000002</v>
      </c>
      <c r="I477" s="91">
        <f t="shared" si="25"/>
        <v>2.4922928681487107E-4</v>
      </c>
      <c r="J477">
        <v>6.47865</v>
      </c>
      <c r="K477" s="91">
        <f t="shared" si="26"/>
        <v>4.1080459977224674E-3</v>
      </c>
      <c r="L477">
        <v>6.4782999999999999</v>
      </c>
      <c r="M477" s="91">
        <f t="shared" si="27"/>
        <v>3.524100568399607E-3</v>
      </c>
    </row>
    <row r="478" spans="1:14">
      <c r="A478" s="88">
        <v>43271</v>
      </c>
      <c r="B478" s="41">
        <f t="shared" si="20"/>
        <v>3</v>
      </c>
      <c r="C478">
        <v>6.4585999999999997</v>
      </c>
      <c r="D478" s="91">
        <f t="shared" si="24"/>
        <v>5.4494355519324657E-3</v>
      </c>
      <c r="H478">
        <v>6.4743500000000003</v>
      </c>
      <c r="I478" s="91">
        <f t="shared" si="25"/>
        <v>2.1074497539829784E-3</v>
      </c>
      <c r="J478">
        <v>6.4798400000000003</v>
      </c>
      <c r="K478" s="91">
        <f t="shared" si="26"/>
        <v>1.8366337487561772E-4</v>
      </c>
      <c r="L478">
        <v>6.482755</v>
      </c>
      <c r="M478" s="91">
        <f t="shared" si="27"/>
        <v>6.8744406615734983E-4</v>
      </c>
      <c r="N478" t="s">
        <v>802</v>
      </c>
    </row>
    <row r="479" spans="1:14">
      <c r="A479" s="88">
        <v>43272</v>
      </c>
      <c r="B479" s="41">
        <f t="shared" si="20"/>
        <v>4</v>
      </c>
      <c r="C479">
        <v>6.4705999999999904</v>
      </c>
      <c r="D479" s="91">
        <f t="shared" si="24"/>
        <v>1.8562638749042286E-3</v>
      </c>
      <c r="H479">
        <v>6.5036750000000003</v>
      </c>
      <c r="I479" s="91">
        <f t="shared" si="25"/>
        <v>4.5191853011188237E-3</v>
      </c>
      <c r="J479">
        <v>6.5140000000000002</v>
      </c>
      <c r="K479" s="91">
        <f t="shared" si="26"/>
        <v>5.2578881527198026E-3</v>
      </c>
      <c r="L479">
        <v>6.5013800000000002</v>
      </c>
      <c r="M479" s="91">
        <f t="shared" si="27"/>
        <v>2.8688877271295338E-3</v>
      </c>
    </row>
    <row r="480" spans="1:14">
      <c r="A480" s="88">
        <v>43273</v>
      </c>
      <c r="B480" s="41">
        <f t="shared" si="20"/>
        <v>5</v>
      </c>
      <c r="C480">
        <v>6.4803999999999897</v>
      </c>
      <c r="D480" s="91">
        <f t="shared" si="24"/>
        <v>1.5133969377605838E-3</v>
      </c>
      <c r="H480">
        <v>6.5062749999999996</v>
      </c>
      <c r="I480" s="91">
        <f t="shared" si="25"/>
        <v>3.9969408562110051E-4</v>
      </c>
      <c r="J480">
        <v>6.4995599999999998</v>
      </c>
      <c r="K480" s="91">
        <f t="shared" si="26"/>
        <v>-2.2192245513703648E-3</v>
      </c>
      <c r="L480">
        <v>6.5117000000000003</v>
      </c>
      <c r="M480" s="91">
        <f t="shared" si="27"/>
        <v>1.5860967831603885E-3</v>
      </c>
    </row>
    <row r="481" spans="1:14">
      <c r="A481" s="88">
        <v>43276</v>
      </c>
      <c r="B481" s="41">
        <f t="shared" si="20"/>
        <v>1</v>
      </c>
      <c r="C481">
        <v>6.4892999999999903</v>
      </c>
      <c r="D481" s="91">
        <f t="shared" si="24"/>
        <v>1.372429801302648E-3</v>
      </c>
      <c r="H481">
        <v>6.5506399999999996</v>
      </c>
      <c r="I481" s="91">
        <f t="shared" si="25"/>
        <v>6.7956589645874685E-3</v>
      </c>
      <c r="J481">
        <v>6.5486149999999999</v>
      </c>
      <c r="K481" s="91">
        <f t="shared" si="26"/>
        <v>7.5190946040259487E-3</v>
      </c>
      <c r="L481">
        <v>6.5402500000000003</v>
      </c>
      <c r="M481" s="91">
        <f t="shared" si="27"/>
        <v>4.3748321952243267E-3</v>
      </c>
    </row>
    <row r="482" spans="1:14">
      <c r="A482" s="88">
        <v>43277</v>
      </c>
      <c r="B482" s="41">
        <f t="shared" si="20"/>
        <v>2</v>
      </c>
      <c r="C482">
        <v>6.5179999999999998</v>
      </c>
      <c r="D482" s="91">
        <f t="shared" si="24"/>
        <v>4.4129137599426792E-3</v>
      </c>
      <c r="H482">
        <v>6.5575000000000001</v>
      </c>
      <c r="I482" s="91">
        <f t="shared" si="25"/>
        <v>1.0466779613706909E-3</v>
      </c>
      <c r="J482">
        <v>6.5658450000000004</v>
      </c>
      <c r="K482" s="91">
        <f t="shared" si="26"/>
        <v>2.627635436558431E-3</v>
      </c>
      <c r="L482">
        <v>6.5815849999999996</v>
      </c>
      <c r="M482" s="91">
        <f t="shared" si="27"/>
        <v>6.3002067507166807E-3</v>
      </c>
    </row>
    <row r="483" spans="1:14">
      <c r="A483" s="88">
        <v>43278</v>
      </c>
      <c r="B483" s="41">
        <f t="shared" si="20"/>
        <v>3</v>
      </c>
      <c r="C483">
        <v>6.5568999999999997</v>
      </c>
      <c r="D483" s="91">
        <f t="shared" si="24"/>
        <v>5.9503498728913579E-3</v>
      </c>
      <c r="H483">
        <v>6.5961999999999996</v>
      </c>
      <c r="I483" s="91">
        <f t="shared" si="25"/>
        <v>5.8842928856893371E-3</v>
      </c>
      <c r="J483">
        <v>6.6131799999999998</v>
      </c>
      <c r="K483" s="91">
        <f t="shared" si="26"/>
        <v>7.18341509270287E-3</v>
      </c>
      <c r="L483">
        <v>6.6183100000000001</v>
      </c>
      <c r="M483" s="91">
        <f t="shared" si="27"/>
        <v>5.5644525596663316E-3</v>
      </c>
      <c r="N483" t="s">
        <v>803</v>
      </c>
    </row>
    <row r="484" spans="1:14">
      <c r="A484" s="88">
        <v>43279</v>
      </c>
      <c r="B484" s="41">
        <f t="shared" si="20"/>
        <v>4</v>
      </c>
      <c r="C484">
        <v>6.5960000000000001</v>
      </c>
      <c r="D484" s="91">
        <f t="shared" si="24"/>
        <v>5.9454744090912844E-3</v>
      </c>
      <c r="H484">
        <v>6.6114649999999999</v>
      </c>
      <c r="I484" s="91">
        <f t="shared" si="25"/>
        <v>2.3115375499003746E-3</v>
      </c>
      <c r="J484">
        <v>6.6365499999999997</v>
      </c>
      <c r="K484" s="91">
        <f t="shared" si="26"/>
        <v>3.5276227115455367E-3</v>
      </c>
      <c r="L484">
        <v>6.6373699999999998</v>
      </c>
      <c r="M484" s="91">
        <f t="shared" si="27"/>
        <v>2.8757503402948139E-3</v>
      </c>
    </row>
    <row r="485" spans="1:14">
      <c r="A485" s="88">
        <v>43280</v>
      </c>
      <c r="B485" s="41">
        <f t="shared" si="20"/>
        <v>5</v>
      </c>
      <c r="C485">
        <v>6.6166</v>
      </c>
      <c r="D485" s="91">
        <f t="shared" si="24"/>
        <v>3.1182381502277549E-3</v>
      </c>
      <c r="H485">
        <v>6.6220600000000003</v>
      </c>
      <c r="I485" s="91">
        <f t="shared" si="25"/>
        <v>1.6012365962601288E-3</v>
      </c>
      <c r="J485">
        <v>6.6268599999999998</v>
      </c>
      <c r="K485" s="91">
        <f t="shared" si="26"/>
        <v>-1.4611629624674762E-3</v>
      </c>
      <c r="L485">
        <v>6.6342749999999997</v>
      </c>
      <c r="M485" s="91">
        <f t="shared" si="27"/>
        <v>-4.6640790287956913E-4</v>
      </c>
    </row>
    <row r="486" spans="1:14">
      <c r="A486" s="88">
        <v>43283</v>
      </c>
      <c r="B486" s="41">
        <f t="shared" si="20"/>
        <v>1</v>
      </c>
      <c r="C486">
        <v>6.6157000000000004</v>
      </c>
      <c r="D486" s="91">
        <f t="shared" si="24"/>
        <v>-1.3603077339353607E-4</v>
      </c>
      <c r="H486">
        <v>6.6546349999999999</v>
      </c>
      <c r="I486" s="91">
        <f t="shared" si="25"/>
        <v>4.9071045717715873E-3</v>
      </c>
      <c r="J486">
        <v>6.6713149999999999</v>
      </c>
      <c r="K486" s="91">
        <f t="shared" si="26"/>
        <v>6.685904734995445E-3</v>
      </c>
      <c r="L486">
        <v>6.6847950000000003</v>
      </c>
      <c r="M486" s="91">
        <f t="shared" si="27"/>
        <v>7.5861516283029749E-3</v>
      </c>
    </row>
    <row r="487" spans="1:14">
      <c r="A487" s="88">
        <v>43284</v>
      </c>
      <c r="B487" s="41">
        <f t="shared" si="20"/>
        <v>2</v>
      </c>
      <c r="C487">
        <v>6.6497000000000002</v>
      </c>
      <c r="D487" s="91">
        <f t="shared" si="24"/>
        <v>5.1261287940090414E-3</v>
      </c>
      <c r="H487">
        <v>6.7141250000000001</v>
      </c>
      <c r="I487" s="91">
        <f t="shared" si="25"/>
        <v>8.8999118355443958E-3</v>
      </c>
      <c r="J487">
        <v>6.6632699999999998</v>
      </c>
      <c r="K487" s="91">
        <f t="shared" si="26"/>
        <v>-1.2066368733797065E-3</v>
      </c>
      <c r="L487">
        <v>6.6687700000000003</v>
      </c>
      <c r="M487" s="91">
        <f t="shared" si="27"/>
        <v>-2.4001092880739667E-3</v>
      </c>
    </row>
    <row r="488" spans="1:14">
      <c r="A488" s="88">
        <v>43285</v>
      </c>
      <c r="B488" s="41">
        <f t="shared" si="20"/>
        <v>3</v>
      </c>
      <c r="C488">
        <v>6.6595000000000004</v>
      </c>
      <c r="D488" s="91">
        <f t="shared" si="24"/>
        <v>1.4726657907523852E-3</v>
      </c>
      <c r="H488">
        <v>6.6411350000000002</v>
      </c>
      <c r="I488" s="91">
        <f t="shared" si="25"/>
        <v>-1.0930633582281832E-2</v>
      </c>
      <c r="J488">
        <v>6.6394500000000001</v>
      </c>
      <c r="K488" s="91">
        <f t="shared" si="26"/>
        <v>-3.5812263143146705E-3</v>
      </c>
      <c r="L488">
        <v>6.6425299999999998</v>
      </c>
      <c r="M488" s="91">
        <f t="shared" si="27"/>
        <v>-3.9425201127414738E-3</v>
      </c>
    </row>
    <row r="489" spans="1:14">
      <c r="A489" s="88">
        <v>43286</v>
      </c>
      <c r="B489" s="41">
        <f t="shared" si="20"/>
        <v>4</v>
      </c>
      <c r="C489">
        <v>6.6595000000000004</v>
      </c>
      <c r="D489" s="91">
        <f t="shared" si="24"/>
        <v>0</v>
      </c>
      <c r="H489">
        <v>6.6511899999999997</v>
      </c>
      <c r="I489" s="91">
        <f t="shared" si="25"/>
        <v>1.5129034112373297E-3</v>
      </c>
      <c r="J489">
        <v>6.6492950000000004</v>
      </c>
      <c r="K489" s="91">
        <f t="shared" si="26"/>
        <v>1.481705277839843E-3</v>
      </c>
      <c r="L489">
        <v>6.6573450000000003</v>
      </c>
      <c r="M489" s="91">
        <f t="shared" si="27"/>
        <v>2.2278414086718467E-3</v>
      </c>
    </row>
    <row r="490" spans="1:14">
      <c r="A490" s="88">
        <v>43287</v>
      </c>
      <c r="B490" s="41">
        <f t="shared" si="20"/>
        <v>5</v>
      </c>
      <c r="C490">
        <v>6.6336000000000004</v>
      </c>
      <c r="D490" s="91">
        <f t="shared" si="24"/>
        <v>-3.8967633996248308E-3</v>
      </c>
      <c r="H490">
        <v>6.6618700000000004</v>
      </c>
      <c r="I490" s="91">
        <f t="shared" si="25"/>
        <v>1.6044398945191359E-3</v>
      </c>
      <c r="J490">
        <v>6.6566299999999998</v>
      </c>
      <c r="K490" s="91">
        <f t="shared" si="26"/>
        <v>1.102516471872438E-3</v>
      </c>
      <c r="L490">
        <v>6.6651400000000001</v>
      </c>
      <c r="M490" s="91">
        <f t="shared" si="27"/>
        <v>1.17020223922517E-3</v>
      </c>
    </row>
    <row r="491" spans="1:14">
      <c r="A491" s="88">
        <v>43290</v>
      </c>
      <c r="B491" s="41">
        <f t="shared" si="20"/>
        <v>1</v>
      </c>
      <c r="C491">
        <v>6.6392999999999898</v>
      </c>
      <c r="D491" s="91">
        <f t="shared" si="24"/>
        <v>8.5889298501390875E-4</v>
      </c>
      <c r="H491">
        <v>6.6338549999999996</v>
      </c>
      <c r="I491" s="91">
        <f t="shared" si="25"/>
        <v>-4.2141427353305522E-3</v>
      </c>
      <c r="J491">
        <v>6.625</v>
      </c>
      <c r="K491" s="91">
        <f t="shared" si="26"/>
        <v>-4.7629786097641543E-3</v>
      </c>
      <c r="L491">
        <v>6.6200850000000004</v>
      </c>
      <c r="M491" s="91">
        <f t="shared" si="27"/>
        <v>-6.782748915737164E-3</v>
      </c>
    </row>
    <row r="492" spans="1:14">
      <c r="A492" s="88">
        <v>43291</v>
      </c>
      <c r="B492" s="41">
        <f t="shared" si="20"/>
        <v>2</v>
      </c>
      <c r="C492">
        <v>6.6258999999999997</v>
      </c>
      <c r="D492" s="91">
        <f t="shared" si="24"/>
        <v>-2.0203245420952376E-3</v>
      </c>
      <c r="H492">
        <v>6.6200099999999997</v>
      </c>
      <c r="I492" s="91">
        <f t="shared" si="25"/>
        <v>-2.089202664407775E-3</v>
      </c>
      <c r="J492">
        <v>6.6379149999999996</v>
      </c>
      <c r="K492" s="91">
        <f t="shared" si="26"/>
        <v>1.9475362817458195E-3</v>
      </c>
      <c r="L492">
        <v>6.6330850000000003</v>
      </c>
      <c r="M492" s="91">
        <f t="shared" si="27"/>
        <v>1.9617954299779457E-3</v>
      </c>
    </row>
    <row r="493" spans="1:14">
      <c r="A493" s="88">
        <v>43292</v>
      </c>
      <c r="B493" s="41">
        <f t="shared" si="20"/>
        <v>3</v>
      </c>
      <c r="C493">
        <v>6.6234000000000002</v>
      </c>
      <c r="D493" s="91">
        <f t="shared" si="24"/>
        <v>-3.7737843201815437E-4</v>
      </c>
      <c r="H493">
        <v>6.6785899999999998</v>
      </c>
      <c r="I493" s="91">
        <f t="shared" si="25"/>
        <v>8.8100069023855695E-3</v>
      </c>
      <c r="J493">
        <v>6.691465</v>
      </c>
      <c r="K493" s="91">
        <f t="shared" si="26"/>
        <v>8.0349255702545624E-3</v>
      </c>
      <c r="L493">
        <v>6.7235699999999996</v>
      </c>
      <c r="M493" s="91">
        <f t="shared" si="27"/>
        <v>1.3549258296116187E-2</v>
      </c>
      <c r="N493" t="s">
        <v>804</v>
      </c>
    </row>
    <row r="494" spans="1:14">
      <c r="A494" s="88">
        <v>43293</v>
      </c>
      <c r="B494" s="41">
        <f t="shared" si="20"/>
        <v>4</v>
      </c>
      <c r="C494">
        <v>6.6726000000000001</v>
      </c>
      <c r="D494" s="91">
        <f t="shared" si="24"/>
        <v>7.4007558004902402E-3</v>
      </c>
      <c r="H494">
        <v>6.7056449999999996</v>
      </c>
      <c r="I494" s="91">
        <f t="shared" si="25"/>
        <v>4.0428215508491443E-3</v>
      </c>
      <c r="J494">
        <v>6.6888649999999998</v>
      </c>
      <c r="K494" s="91">
        <f t="shared" si="26"/>
        <v>-3.8863018067924419E-4</v>
      </c>
      <c r="L494">
        <v>6.6900399999999998</v>
      </c>
      <c r="M494" s="91">
        <f t="shared" si="27"/>
        <v>-4.9994102762284352E-3</v>
      </c>
    </row>
    <row r="495" spans="1:14">
      <c r="A495" s="88">
        <v>43294</v>
      </c>
      <c r="B495" s="41">
        <f t="shared" si="20"/>
        <v>5</v>
      </c>
      <c r="C495">
        <v>6.6726999999999999</v>
      </c>
      <c r="D495" s="91">
        <f t="shared" si="24"/>
        <v>1.4986549571935505E-5</v>
      </c>
      <c r="H495">
        <v>6.6821400000000004</v>
      </c>
      <c r="I495" s="91">
        <f t="shared" si="25"/>
        <v>-3.5114134491149719E-3</v>
      </c>
      <c r="J495">
        <v>6.7153</v>
      </c>
      <c r="K495" s="91">
        <f t="shared" si="26"/>
        <v>3.9443015319341095E-3</v>
      </c>
      <c r="L495">
        <v>6.7160349999999998</v>
      </c>
      <c r="M495" s="91">
        <f t="shared" si="27"/>
        <v>3.8780974415869645E-3</v>
      </c>
    </row>
    <row r="496" spans="1:14">
      <c r="A496" s="88">
        <v>43297</v>
      </c>
      <c r="B496" s="41">
        <f t="shared" si="20"/>
        <v>1</v>
      </c>
    </row>
    <row r="497" spans="1:2">
      <c r="A497" s="88">
        <v>43298</v>
      </c>
      <c r="B497" s="41">
        <f t="shared" ref="B497:B500" si="28">WEEKDAY(A497,2)</f>
        <v>2</v>
      </c>
    </row>
    <row r="498" spans="1:2">
      <c r="A498" s="88">
        <v>43299</v>
      </c>
      <c r="B498" s="41">
        <f t="shared" si="28"/>
        <v>3</v>
      </c>
    </row>
    <row r="499" spans="1:2">
      <c r="A499" s="88">
        <v>43300</v>
      </c>
      <c r="B499" s="41">
        <f t="shared" si="28"/>
        <v>4</v>
      </c>
    </row>
    <row r="500" spans="1:2">
      <c r="A500" s="88">
        <v>43301</v>
      </c>
      <c r="B50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19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I605" s="91">
        <f t="shared" si="590"/>
        <v>1.9006244909041126E-3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>
      <c r="A606" s="88">
        <v>43259</v>
      </c>
      <c r="B606">
        <v>14.38</v>
      </c>
      <c r="C606" s="91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91">
        <f t="shared" ref="G606" si="980">+B606/D606-1</f>
        <v>-9.4559672317953147E-3</v>
      </c>
      <c r="H606" s="91">
        <f>(+B606/(D606*(1-VLOOKUP(A606,FX!A:K,9,0)))-1)</f>
        <v>-7.2473054131548809E-3</v>
      </c>
      <c r="I606" s="91">
        <f t="shared" si="590"/>
        <v>-7.9337702656087083E-3</v>
      </c>
      <c r="J606">
        <v>12554.01</v>
      </c>
      <c r="K606">
        <v>12371.03</v>
      </c>
      <c r="L606" s="91">
        <f t="shared" ref="L606" si="981">+K606/J606-1</f>
        <v>-1.4575422514399694E-2</v>
      </c>
      <c r="M606" s="90">
        <f t="shared" ref="M606" si="982">WEEKDAY(A606,2)</f>
        <v>5</v>
      </c>
      <c r="N606" s="50" t="s">
        <v>801</v>
      </c>
    </row>
    <row r="607" spans="1:14">
      <c r="A607" s="88">
        <v>43262</v>
      </c>
      <c r="B607">
        <v>14.56</v>
      </c>
      <c r="C607" s="91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91">
        <f t="shared" ref="G607" si="985">+B607/D607-1</f>
        <v>-5.2879327953991861E-4</v>
      </c>
      <c r="H607" s="91">
        <f>(+B607/(D607*(1-VLOOKUP(A607,FX!A:K,9,0)))-1)</f>
        <v>3.2029045045067761E-6</v>
      </c>
      <c r="I607" s="91">
        <f t="shared" si="590"/>
        <v>-1.37174211248281E-3</v>
      </c>
      <c r="J607">
        <v>12371.03</v>
      </c>
      <c r="K607">
        <v>12433.08</v>
      </c>
      <c r="L607" s="91">
        <f t="shared" ref="L607" si="986">+K607/J607-1</f>
        <v>5.0157505074355235E-3</v>
      </c>
      <c r="M607" s="90">
        <f t="shared" ref="M607" si="987">WEEKDAY(A607,2)</f>
        <v>1</v>
      </c>
    </row>
    <row r="608" spans="1:14">
      <c r="A608" s="88">
        <v>43263</v>
      </c>
      <c r="B608">
        <v>14.72</v>
      </c>
      <c r="C608" s="91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91">
        <f t="shared" ref="G608" si="990">+B608/D608-1</f>
        <v>-3.1468282098462419E-3</v>
      </c>
      <c r="H608" s="91">
        <f>(+B608/(D608*(1-VLOOKUP(A608,FX!A:K,9,0)))-1)</f>
        <v>-3.4908793606731603E-3</v>
      </c>
      <c r="I608" s="91">
        <f t="shared" si="590"/>
        <v>-2.8451429345617285E-3</v>
      </c>
      <c r="J608">
        <v>12433.08</v>
      </c>
      <c r="K608">
        <v>12592.09</v>
      </c>
      <c r="L608" s="91">
        <f t="shared" ref="L608" si="991">+K608/J608-1</f>
        <v>1.2789268628529804E-2</v>
      </c>
      <c r="M608" s="90">
        <f t="shared" ref="M608" si="992">WEEKDAY(A608,2)</f>
        <v>2</v>
      </c>
    </row>
    <row r="609" spans="1:13">
      <c r="A609" s="88">
        <v>43264</v>
      </c>
      <c r="B609">
        <v>14.58</v>
      </c>
      <c r="C609" s="91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91">
        <f t="shared" ref="G609" si="995">+B609/D609-1</f>
        <v>-6.196648994564069E-3</v>
      </c>
      <c r="H609" s="91">
        <f>(+B609/(D609*(1-VLOOKUP(A609,FX!A:K,9,0)))-1)</f>
        <v>-6.1461806241421835E-3</v>
      </c>
      <c r="I609" s="91">
        <f t="shared" si="590"/>
        <v>-7.4205187555314023E-3</v>
      </c>
      <c r="J609">
        <v>12592.09</v>
      </c>
      <c r="K609">
        <v>12514.39</v>
      </c>
      <c r="L609" s="91">
        <f t="shared" ref="L609" si="996">+K609/J609-1</f>
        <v>-6.1705403948034698E-3</v>
      </c>
      <c r="M609" s="90">
        <f t="shared" ref="M609" si="997">WEEKDAY(A609,2)</f>
        <v>3</v>
      </c>
    </row>
    <row r="610" spans="1:13">
      <c r="A610" s="88">
        <v>43265</v>
      </c>
      <c r="B610">
        <v>14.64</v>
      </c>
      <c r="C610" s="91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F610">
        <v>14.638</v>
      </c>
      <c r="G610" s="91">
        <f t="shared" ref="G610" si="1000">+B610/D610-1</f>
        <v>-9.944583158396636E-4</v>
      </c>
      <c r="H610" s="91">
        <f>(+B610/(D610*(1-VLOOKUP(A610,FX!A:K,9,0)))-1)</f>
        <v>-2.4738596583205874E-3</v>
      </c>
      <c r="I610" s="91">
        <f t="shared" si="590"/>
        <v>1.3663068725233707E-4</v>
      </c>
      <c r="J610">
        <v>12514.39</v>
      </c>
      <c r="K610">
        <v>12485.06</v>
      </c>
      <c r="L610" s="91">
        <f t="shared" ref="L610" si="1001">+K610/J610-1</f>
        <v>-2.3437019303378381E-3</v>
      </c>
      <c r="M610" s="90">
        <f t="shared" ref="M610" si="1002">WEEKDAY(A610,2)</f>
        <v>4</v>
      </c>
    </row>
    <row r="611" spans="1:13">
      <c r="A611" s="88">
        <v>43266</v>
      </c>
      <c r="B611">
        <v>14.54</v>
      </c>
      <c r="C611" s="91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(D611-O611)*(1-VLOOKUP(A611,FX!A:K,9,0))</f>
        <v>14.573739467138722</v>
      </c>
      <c r="F611">
        <v>14.593</v>
      </c>
      <c r="G611" s="91">
        <f t="shared" ref="G611" si="1005">+B611/D611-1</f>
        <v>-6.5142707744951789E-3</v>
      </c>
      <c r="H611" s="91">
        <f>(+B611/(D611*(1-VLOOKUP(A611,FX!A:K,9,0)))-1)</f>
        <v>-2.3150864755610012E-3</v>
      </c>
      <c r="I611" s="91">
        <f t="shared" si="590"/>
        <v>-3.631878297814084E-3</v>
      </c>
      <c r="J611">
        <v>12485.06</v>
      </c>
      <c r="K611">
        <v>12482.79</v>
      </c>
      <c r="L611" s="91">
        <f t="shared" ref="L611" si="1006">+K611/J611-1</f>
        <v>-1.8181730804645024E-4</v>
      </c>
      <c r="M611" s="90">
        <f t="shared" ref="M611" si="1007">WEEKDAY(A611,2)</f>
        <v>5</v>
      </c>
    </row>
    <row r="612" spans="1:13">
      <c r="A612" s="88">
        <v>43270</v>
      </c>
      <c r="B612">
        <v>13.94</v>
      </c>
      <c r="C612" s="91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(D612-O612)*(1-VLOOKUP(A612,FX!A:K,9,0))</f>
        <v>14.214308495119862</v>
      </c>
      <c r="F612">
        <v>14.093999999999999</v>
      </c>
      <c r="G612" s="91">
        <f t="shared" ref="G612" si="1010">+B612/D612-1</f>
        <v>-1.9542473801904103E-2</v>
      </c>
      <c r="H612" s="91">
        <f>(+B612/(D612*(1-VLOOKUP(A612,FX!A:K,9,0)))-1)</f>
        <v>-1.9298054155363231E-2</v>
      </c>
      <c r="I612" s="91">
        <f t="shared" si="590"/>
        <v>-1.0926635447708222E-2</v>
      </c>
      <c r="J612">
        <v>12482.79</v>
      </c>
      <c r="K612">
        <v>12161.89</v>
      </c>
      <c r="L612" s="91">
        <f t="shared" ref="L612" si="1011">+K612/J612-1</f>
        <v>-2.5707393939976675E-2</v>
      </c>
      <c r="M612" s="90">
        <f t="shared" ref="M612" si="1012">WEEKDAY(A612,2)</f>
        <v>2</v>
      </c>
    </row>
    <row r="613" spans="1:13">
      <c r="A613" s="88">
        <v>43271</v>
      </c>
      <c r="B613">
        <v>14.16</v>
      </c>
      <c r="C613" s="91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(D613-O613)*(1-VLOOKUP(A613,FX!A:K,9,0))</f>
        <v>14.103523494430929</v>
      </c>
      <c r="F613">
        <v>14.166</v>
      </c>
      <c r="G613" s="91">
        <f t="shared" ref="G613" si="1015">+B613/D613-1</f>
        <v>1.8885363691696355E-3</v>
      </c>
      <c r="H613" s="91">
        <f>(+B613/(D613*(1-VLOOKUP(A613,FX!A:K,9,0)))-1)</f>
        <v>4.0044252481568066E-3</v>
      </c>
      <c r="I613" s="91">
        <f t="shared" si="590"/>
        <v>-4.2354934349853046E-4</v>
      </c>
      <c r="J613">
        <v>12161.89</v>
      </c>
      <c r="K613">
        <v>12195.81</v>
      </c>
      <c r="L613" s="91">
        <f t="shared" ref="L613" si="1016">+K613/J613-1</f>
        <v>2.7890401902994633E-3</v>
      </c>
      <c r="M613" s="90">
        <f t="shared" ref="M613" si="1017">WEEKDAY(A613,2)</f>
        <v>3</v>
      </c>
    </row>
    <row r="614" spans="1:13">
      <c r="A614" s="88">
        <v>43272</v>
      </c>
      <c r="B614">
        <v>13.94</v>
      </c>
      <c r="C614" s="91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(D614-O614)*(1-VLOOKUP(A614,FX!A:K,9,0))</f>
        <v>13.994757779643615</v>
      </c>
      <c r="F614">
        <v>14</v>
      </c>
      <c r="G614" s="91">
        <f t="shared" ref="G614" si="1020">+B614/D614-1</f>
        <v>-8.4142380022107499E-3</v>
      </c>
      <c r="H614" s="91">
        <f>(+B614/(D614*(1-VLOOKUP(A614,FX!A:K,9,0)))-1)</f>
        <v>-3.9127350759342594E-3</v>
      </c>
      <c r="I614" s="91">
        <f t="shared" si="590"/>
        <v>-4.2857142857143371E-3</v>
      </c>
      <c r="J614">
        <v>12195.81</v>
      </c>
      <c r="K614">
        <v>12103.08</v>
      </c>
      <c r="L614" s="91">
        <f t="shared" ref="L614" si="1021">+K614/J614-1</f>
        <v>-7.6034310144221795E-3</v>
      </c>
      <c r="M614" s="90">
        <f t="shared" ref="M614" si="1022">WEEKDAY(A614,2)</f>
        <v>4</v>
      </c>
    </row>
    <row r="615" spans="1:13">
      <c r="A615" s="88">
        <v>43273</v>
      </c>
      <c r="B615">
        <v>13.94</v>
      </c>
      <c r="C615" s="91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(D615-O615)*(1-VLOOKUP(A615,FX!A:K,9,0))</f>
        <v>13.993710521992513</v>
      </c>
      <c r="F615">
        <v>13.986000000000001</v>
      </c>
      <c r="G615" s="91">
        <f t="shared" ref="G615" si="1025">+B615/D615-1</f>
        <v>-4.236350141222589E-3</v>
      </c>
      <c r="H615" s="91">
        <f>(+B615/(D615*(1-VLOOKUP(A615,FX!A:K,9,0)))-1)</f>
        <v>-3.838190157506971E-3</v>
      </c>
      <c r="I615" s="91">
        <f t="shared" si="590"/>
        <v>-3.2890032890033893E-3</v>
      </c>
      <c r="J615">
        <v>12103.08</v>
      </c>
      <c r="K615">
        <v>12102.48</v>
      </c>
      <c r="L615" s="91">
        <f t="shared" ref="L615" si="1026">+K615/J615-1</f>
        <v>-4.9574157982901212E-5</v>
      </c>
      <c r="M615" s="90">
        <f t="shared" ref="M615" si="1027">WEEKDAY(A615,2)</f>
        <v>5</v>
      </c>
    </row>
    <row r="616" spans="1:13">
      <c r="A616" s="88">
        <v>43276</v>
      </c>
      <c r="B616">
        <v>13.62</v>
      </c>
      <c r="C616" s="91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(D616-O616)*(1-VLOOKUP(A616,FX!A:K,9,0))</f>
        <v>13.641061766279153</v>
      </c>
      <c r="F616">
        <v>13.672000000000001</v>
      </c>
      <c r="G616" s="91">
        <f t="shared" ref="G616" si="1030">+B616/D616-1</f>
        <v>-8.3291640580135384E-3</v>
      </c>
      <c r="H616" s="91">
        <f>(+B616/(D616*(1-VLOOKUP(A616,FX!A:K,9,0)))-1)</f>
        <v>-1.5439975743837264E-3</v>
      </c>
      <c r="I616" s="91">
        <f t="shared" si="590"/>
        <v>-3.8033937975425758E-3</v>
      </c>
      <c r="J616">
        <v>12102.48</v>
      </c>
      <c r="K616">
        <v>11884.76</v>
      </c>
      <c r="L616" s="91">
        <f t="shared" ref="L616" si="1031">+K616/J616-1</f>
        <v>-1.7989701284364834E-2</v>
      </c>
      <c r="M616" s="90">
        <f t="shared" ref="M616" si="1032">WEEKDAY(A616,2)</f>
        <v>1</v>
      </c>
    </row>
    <row r="617" spans="1:13">
      <c r="A617" s="88">
        <v>43277</v>
      </c>
      <c r="B617">
        <v>13.4</v>
      </c>
      <c r="C617" s="91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(D617-O617)*(1-VLOOKUP(A617,FX!A:K,9,0))</f>
        <v>13.488048347728219</v>
      </c>
      <c r="F617">
        <v>13.426</v>
      </c>
      <c r="G617" s="91">
        <f t="shared" ref="G617" si="1035">+B617/D617-1</f>
        <v>-7.5677243867366961E-3</v>
      </c>
      <c r="H617" s="91">
        <f>(+B617/(D617*(1-VLOOKUP(A617,FX!A:K,9,0)))-1)</f>
        <v>-6.5278790124627672E-3</v>
      </c>
      <c r="I617" s="91">
        <f t="shared" si="590"/>
        <v>-1.9365410397735872E-3</v>
      </c>
      <c r="J617">
        <v>11884.76</v>
      </c>
      <c r="K617">
        <v>11737.14</v>
      </c>
      <c r="L617" s="91">
        <f t="shared" ref="L617" si="1036">+K617/J617-1</f>
        <v>-1.242094918197767E-2</v>
      </c>
      <c r="M617" s="90">
        <f t="shared" ref="M617" si="1037">WEEKDAY(A617,2)</f>
        <v>2</v>
      </c>
    </row>
    <row r="618" spans="1:13">
      <c r="A618" s="88">
        <v>43278</v>
      </c>
      <c r="B618">
        <v>12.94</v>
      </c>
      <c r="C618" s="91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(D618-O618)*(1-VLOOKUP(A618,FX!A:K,9,0))</f>
        <v>13.009579586906403</v>
      </c>
      <c r="F618">
        <v>13.045999999999999</v>
      </c>
      <c r="G618" s="91">
        <f t="shared" ref="G618" si="1040">+B618/D618-1</f>
        <v>-1.1201156491935094E-2</v>
      </c>
      <c r="H618" s="91">
        <f>(+B618/(D618*(1-VLOOKUP(A618,FX!A:K,9,0)))-1)</f>
        <v>-5.3483347745096887E-3</v>
      </c>
      <c r="I618" s="91">
        <f t="shared" si="590"/>
        <v>-8.1250958148091357E-3</v>
      </c>
      <c r="J618">
        <v>11737.14</v>
      </c>
      <c r="K618">
        <v>11440.42</v>
      </c>
      <c r="L618" s="91">
        <f t="shared" ref="L618" si="1041">+K618/J618-1</f>
        <v>-2.5280434586279044E-2</v>
      </c>
      <c r="M618" s="90">
        <f t="shared" ref="M618" si="1042">WEEKDAY(A618,2)</f>
        <v>3</v>
      </c>
    </row>
    <row r="619" spans="1:13">
      <c r="A619" s="88">
        <v>43279</v>
      </c>
      <c r="B619">
        <v>12.96</v>
      </c>
      <c r="C619" s="91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(D619-O619)*(1-VLOOKUP(A619,FX!A:K,9,0))</f>
        <v>12.86801005893834</v>
      </c>
      <c r="F619">
        <v>12.855</v>
      </c>
      <c r="G619" s="91">
        <f t="shared" ref="G619" si="1045">+B619/D619-1</f>
        <v>4.8206687849037255E-3</v>
      </c>
      <c r="H619" s="91">
        <f>(+B619/(D619*(1-VLOOKUP(A619,FX!A:K,9,0)))-1)</f>
        <v>7.1487308947013606E-3</v>
      </c>
      <c r="I619" s="91">
        <f t="shared" si="590"/>
        <v>8.168028004667427E-3</v>
      </c>
      <c r="J619">
        <v>11440.42</v>
      </c>
      <c r="K619">
        <v>11310.48</v>
      </c>
      <c r="L619" s="91">
        <f t="shared" ref="L619" si="1046">+K619/J619-1</f>
        <v>-1.1357974619812916E-2</v>
      </c>
      <c r="M619" s="90">
        <f t="shared" ref="M619" si="1047">WEEKDAY(A619,2)</f>
        <v>4</v>
      </c>
    </row>
    <row r="620" spans="1:13">
      <c r="A620" s="88">
        <v>43280</v>
      </c>
      <c r="B620">
        <v>13.34</v>
      </c>
      <c r="C620" s="91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(D620-O620)*(1-VLOOKUP(A620,FX!A:K,9,0))</f>
        <v>13.145958048833355</v>
      </c>
      <c r="G620" s="91">
        <f t="shared" ref="G620" si="1050">+B620/D620-1</f>
        <v>1.3135707137591268E-2</v>
      </c>
      <c r="H620" s="91">
        <f>(+B620/(D620*(1-VLOOKUP(A620,FX!A:K,9,0)))-1)</f>
        <v>1.4760578912988764E-2</v>
      </c>
      <c r="J620">
        <v>11310.48</v>
      </c>
      <c r="K620">
        <v>11585.03</v>
      </c>
      <c r="L620" s="91">
        <f t="shared" ref="L620" si="1051">+K620/J620-1</f>
        <v>2.427394770160074E-2</v>
      </c>
      <c r="M620" s="90">
        <f t="shared" ref="M620" si="1052">WEEKDAY(A620,2)</f>
        <v>5</v>
      </c>
    </row>
    <row r="621" spans="1:13">
      <c r="A621" s="88">
        <v>43283</v>
      </c>
    </row>
    <row r="622" spans="1:13">
      <c r="A622" s="88">
        <v>43284</v>
      </c>
    </row>
    <row r="623" spans="1:13">
      <c r="A623" s="88">
        <v>43285</v>
      </c>
    </row>
    <row r="624" spans="1:13">
      <c r="A624" s="88">
        <v>43286</v>
      </c>
    </row>
    <row r="625" spans="1:1">
      <c r="A625" s="8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19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>
      <c r="A605" s="88">
        <v>43259</v>
      </c>
      <c r="B605">
        <v>14.76</v>
      </c>
      <c r="C605" s="91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91">
        <f t="shared" ref="G605" si="1189">+B605/D605-1</f>
        <v>-8.3672450516996122E-3</v>
      </c>
      <c r="H605" s="91">
        <f>(+B605/(D605*(1-VLOOKUP(A605,FX!A:K,9,0)))-1)</f>
        <v>-6.1561556588871635E-3</v>
      </c>
      <c r="I605" s="91">
        <f t="shared" si="1049"/>
        <v>-6.5222219978595675E-3</v>
      </c>
      <c r="J605">
        <v>12554.01</v>
      </c>
      <c r="K605">
        <v>12371.03</v>
      </c>
      <c r="L605" s="91">
        <f t="shared" ref="L605" si="1190">+K605/J605-1</f>
        <v>-1.4575422514399694E-2</v>
      </c>
      <c r="M605" s="90">
        <f t="shared" ref="M605" si="1191">WEEKDAY(A605,2)</f>
        <v>5</v>
      </c>
    </row>
    <row r="606" spans="1:13">
      <c r="A606" s="88">
        <v>43262</v>
      </c>
      <c r="B606">
        <v>14.94</v>
      </c>
      <c r="C606" s="91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91">
        <f t="shared" ref="G606" si="1194">+B606/D606-1</f>
        <v>5.7472746370001992E-4</v>
      </c>
      <c r="H606" s="91">
        <f>(+B606/(D606*(1-VLOOKUP(A606,FX!A:K,9,0)))-1)</f>
        <v>1.1073110271710984E-3</v>
      </c>
      <c r="I606" s="91">
        <f t="shared" si="1049"/>
        <v>1.3387060067815426E-5</v>
      </c>
      <c r="J606">
        <v>12371.03</v>
      </c>
      <c r="K606">
        <v>12433.08</v>
      </c>
      <c r="L606" s="91">
        <f t="shared" ref="L606" si="1195">+K606/J606-1</f>
        <v>5.0157505074355235E-3</v>
      </c>
      <c r="M606" s="90">
        <f t="shared" ref="M606" si="1196">WEEKDAY(A606,2)</f>
        <v>1</v>
      </c>
    </row>
    <row r="607" spans="1:13">
      <c r="A607" s="88">
        <v>43263</v>
      </c>
      <c r="B607">
        <v>15.14</v>
      </c>
      <c r="C607" s="91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91">
        <f t="shared" ref="G607" si="1199">+B607/D607-1</f>
        <v>6.0346067855188146E-4</v>
      </c>
      <c r="H607" s="91">
        <f>(+B607/(D607*(1-VLOOKUP(A607,FX!A:K,9,0)))-1)</f>
        <v>2.5811516337470586E-4</v>
      </c>
      <c r="I607" s="91">
        <f t="shared" si="1049"/>
        <v>8.1307799599406039E-4</v>
      </c>
      <c r="J607">
        <v>12433.08</v>
      </c>
      <c r="K607">
        <v>12592.09</v>
      </c>
      <c r="L607" s="91">
        <f t="shared" ref="L607" si="1200">+K607/J607-1</f>
        <v>1.2789268628529804E-2</v>
      </c>
      <c r="M607" s="90">
        <f t="shared" ref="M607" si="1201">WEEKDAY(A607,2)</f>
        <v>2</v>
      </c>
    </row>
    <row r="608" spans="1:13">
      <c r="A608" s="88">
        <v>43264</v>
      </c>
      <c r="B608">
        <v>14.96</v>
      </c>
      <c r="C608" s="91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91">
        <f t="shared" ref="G608" si="1204">+B608/D608-1</f>
        <v>-4.9456010204773637E-3</v>
      </c>
      <c r="H608" s="91">
        <f>(+B608/(D608*(1-VLOOKUP(A608,FX!A:K,9,0)))-1)</f>
        <v>-4.8950691180171813E-3</v>
      </c>
      <c r="I608" s="91">
        <f t="shared" si="1049"/>
        <v>-4.8758422967678516E-3</v>
      </c>
      <c r="J608">
        <v>12592.09</v>
      </c>
      <c r="K608">
        <v>12514.39</v>
      </c>
      <c r="L608" s="91">
        <f t="shared" ref="L608" si="1205">+K608/J608-1</f>
        <v>-6.1705403948034698E-3</v>
      </c>
      <c r="M608" s="90">
        <f t="shared" ref="M608" si="1206">WEEKDAY(A608,2)</f>
        <v>3</v>
      </c>
    </row>
    <row r="609" spans="1:13">
      <c r="A609" s="88">
        <v>43265</v>
      </c>
      <c r="B609">
        <v>15.02</v>
      </c>
      <c r="C609" s="91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91">
        <f t="shared" ref="G609" si="1209">+B609/D609-1</f>
        <v>1.4624267960074988E-3</v>
      </c>
      <c r="H609" s="91">
        <f>(+B609/(D609*(1-VLOOKUP(A609,FX!A:K,9,0)))-1)</f>
        <v>-2.0612883780968261E-5</v>
      </c>
      <c r="I609" s="91">
        <f t="shared" si="1049"/>
        <v>-5.3233963268572992E-4</v>
      </c>
      <c r="J609">
        <v>12514.39</v>
      </c>
      <c r="K609">
        <v>12485.06</v>
      </c>
      <c r="L609" s="91">
        <f t="shared" ref="L609" si="1210">+K609/J609-1</f>
        <v>-2.3437019303378381E-3</v>
      </c>
      <c r="M609" s="90">
        <f t="shared" ref="M609" si="1211">WEEKDAY(A609,2)</f>
        <v>4</v>
      </c>
    </row>
    <row r="610" spans="1:13">
      <c r="A610" s="88">
        <v>43266</v>
      </c>
      <c r="B610">
        <v>14.92</v>
      </c>
      <c r="C610" s="91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D610*(1-VLOOKUP(A610,FX!A:K,9,0))</f>
        <v>14.962027374788955</v>
      </c>
      <c r="F610">
        <v>14.96</v>
      </c>
      <c r="G610" s="91">
        <f t="shared" ref="G610" si="1214">+B610/D610-1</f>
        <v>-7.0060415528250264E-3</v>
      </c>
      <c r="H610" s="91">
        <f>(+B610/(D610*(1-VLOOKUP(A610,FX!A:K,9,0)))-1)</f>
        <v>-2.8089358304324019E-3</v>
      </c>
      <c r="I610" s="91">
        <f t="shared" si="1049"/>
        <v>-2.673796791443861E-3</v>
      </c>
      <c r="J610">
        <v>12485.06</v>
      </c>
      <c r="K610">
        <v>12482.79</v>
      </c>
      <c r="L610" s="91">
        <f t="shared" ref="L610" si="1215">+K610/J610-1</f>
        <v>-1.8181730804645024E-4</v>
      </c>
      <c r="M610" s="90">
        <f t="shared" ref="M610" si="1216">WEEKDAY(A610,2)</f>
        <v>5</v>
      </c>
    </row>
    <row r="611" spans="1:13">
      <c r="A611" s="88">
        <v>43270</v>
      </c>
      <c r="B611">
        <v>14.3</v>
      </c>
      <c r="C611" s="91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D611*(1-VLOOKUP(A611,FX!A:K,9,0))</f>
        <v>14.571784765777643</v>
      </c>
      <c r="F611">
        <v>14.492900000000001</v>
      </c>
      <c r="G611" s="91">
        <f t="shared" ref="G611" si="1219">+B611/D611-1</f>
        <v>-1.8896020563367255E-2</v>
      </c>
      <c r="H611" s="91">
        <f>(+B611/(D611*(1-VLOOKUP(A611,FX!A:K,9,0)))-1)</f>
        <v>-1.8651439761582123E-2</v>
      </c>
      <c r="I611" s="91">
        <f t="shared" si="1049"/>
        <v>-1.3309965569347715E-2</v>
      </c>
      <c r="J611">
        <v>12482.79</v>
      </c>
      <c r="K611">
        <v>12161.89</v>
      </c>
      <c r="L611" s="91">
        <f t="shared" ref="L611" si="1220">+K611/J611-1</f>
        <v>-2.5707393939976675E-2</v>
      </c>
      <c r="M611" s="90">
        <f t="shared" ref="M611" si="1221">WEEKDAY(A611,2)</f>
        <v>2</v>
      </c>
    </row>
    <row r="612" spans="1:13">
      <c r="A612" s="88">
        <v>43271</v>
      </c>
      <c r="B612">
        <v>14.5</v>
      </c>
      <c r="C612" s="91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D612*(1-VLOOKUP(A612,FX!A:K,9,0))</f>
        <v>14.502693036216689</v>
      </c>
      <c r="F612">
        <v>14.5342</v>
      </c>
      <c r="G612" s="91">
        <f t="shared" ref="G612" si="1224">+B612/D612-1</f>
        <v>-2.2927505647680757E-3</v>
      </c>
      <c r="H612" s="91">
        <f>(+B612/(D612*(1-VLOOKUP(A612,FX!A:K,9,0)))-1)</f>
        <v>-1.8569214765584707E-4</v>
      </c>
      <c r="I612" s="91">
        <f t="shared" si="1049"/>
        <v>-2.3530706884451469E-3</v>
      </c>
      <c r="J612">
        <v>12161.89</v>
      </c>
      <c r="K612">
        <v>12195.81</v>
      </c>
      <c r="L612" s="91">
        <f t="shared" ref="L612" si="1225">+K612/J612-1</f>
        <v>2.7890401902994633E-3</v>
      </c>
      <c r="M612" s="90">
        <f t="shared" ref="M612" si="1226">WEEKDAY(A612,2)</f>
        <v>3</v>
      </c>
    </row>
    <row r="613" spans="1:13">
      <c r="A613" s="88">
        <v>43272</v>
      </c>
      <c r="B613">
        <v>14.32</v>
      </c>
      <c r="C613" s="91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D613*(1-VLOOKUP(A613,FX!A:K,9,0))</f>
        <v>14.358506884151931</v>
      </c>
      <c r="F613">
        <v>14.33</v>
      </c>
      <c r="G613" s="91">
        <f t="shared" ref="G613" si="1229">+B613/D613-1</f>
        <v>-7.1888824163104381E-3</v>
      </c>
      <c r="H613" s="91">
        <f>(+B613/(D613*(1-VLOOKUP(A613,FX!A:K,9,0)))-1)</f>
        <v>-2.6818167419923045E-3</v>
      </c>
      <c r="I613" s="91">
        <f t="shared" si="1049"/>
        <v>-6.9783670621070826E-4</v>
      </c>
      <c r="J613">
        <v>12195.81</v>
      </c>
      <c r="K613">
        <v>12103.08</v>
      </c>
      <c r="L613" s="91">
        <f t="shared" ref="L613" si="1230">+K613/J613-1</f>
        <v>-7.6034310144221795E-3</v>
      </c>
      <c r="M613" s="90">
        <f t="shared" ref="M613" si="1231">WEEKDAY(A613,2)</f>
        <v>4</v>
      </c>
    </row>
    <row r="614" spans="1:13">
      <c r="A614" s="88">
        <v>43273</v>
      </c>
      <c r="B614">
        <v>14.3</v>
      </c>
      <c r="C614" s="91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D614*(1-VLOOKUP(A614,FX!A:K,9,0))</f>
        <v>14.323562270010907</v>
      </c>
      <c r="F614">
        <v>14.366</v>
      </c>
      <c r="G614" s="91">
        <f t="shared" ref="G614" si="1234">+B614/D614-1</f>
        <v>-2.0440372920769168E-3</v>
      </c>
      <c r="H614" s="91">
        <f>(+B614/(D614*(1-VLOOKUP(A614,FX!A:K,9,0)))-1)</f>
        <v>-1.6450007035078151E-3</v>
      </c>
      <c r="I614" s="91">
        <f t="shared" si="1049"/>
        <v>-4.5941807044409533E-3</v>
      </c>
      <c r="J614">
        <v>12103.08</v>
      </c>
      <c r="K614">
        <v>12102.48</v>
      </c>
      <c r="L614" s="91">
        <f t="shared" ref="L614" si="1235">+K614/J614-1</f>
        <v>-4.9574157982901212E-5</v>
      </c>
      <c r="M614" s="90">
        <f t="shared" ref="M614" si="1236">WEEKDAY(A614,2)</f>
        <v>5</v>
      </c>
    </row>
    <row r="615" spans="1:13">
      <c r="A615" s="88">
        <v>43276</v>
      </c>
      <c r="B615">
        <v>13.96</v>
      </c>
      <c r="C615" s="91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D615*(1-VLOOKUP(A615,FX!A:K,9,0))</f>
        <v>14.011689785096976</v>
      </c>
      <c r="F615">
        <v>14.016299999999999</v>
      </c>
      <c r="G615" s="91">
        <f t="shared" ref="G615" si="1239">+B615/D615-1</f>
        <v>-1.0459636666984795E-2</v>
      </c>
      <c r="H615" s="91">
        <f>(+B615/(D615*(1-VLOOKUP(A615,FX!A:K,9,0)))-1)</f>
        <v>-3.6890472091348769E-3</v>
      </c>
      <c r="I615" s="91">
        <f t="shared" si="1049"/>
        <v>-4.0167519245448702E-3</v>
      </c>
      <c r="J615">
        <v>12102.48</v>
      </c>
      <c r="K615">
        <v>11884.76</v>
      </c>
      <c r="L615" s="91">
        <f t="shared" ref="L615" si="1240">+K615/J615-1</f>
        <v>-1.7989701284364834E-2</v>
      </c>
      <c r="M615" s="90">
        <f t="shared" ref="M615" si="1241">WEEKDAY(A615,2)</f>
        <v>1</v>
      </c>
    </row>
    <row r="616" spans="1:13">
      <c r="A616" s="88">
        <v>43277</v>
      </c>
      <c r="B616">
        <v>13.72</v>
      </c>
      <c r="C616" s="91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D616*(1-VLOOKUP(A616,FX!A:K,9,0))</f>
        <v>13.8277159198554</v>
      </c>
      <c r="F616">
        <v>13.819599999999999</v>
      </c>
      <c r="G616" s="91">
        <f t="shared" ref="G616" si="1244">+B616/D616-1</f>
        <v>-8.8283807819710125E-3</v>
      </c>
      <c r="H616" s="91">
        <f>(+B616/(D616*(1-VLOOKUP(A616,FX!A:K,9,0)))-1)</f>
        <v>-7.7898562915028613E-3</v>
      </c>
      <c r="I616" s="91">
        <f t="shared" si="1049"/>
        <v>-7.2071550551390251E-3</v>
      </c>
      <c r="J616">
        <v>11884.76</v>
      </c>
      <c r="K616">
        <v>11737.14</v>
      </c>
      <c r="L616" s="91">
        <f t="shared" ref="L616" si="1245">+K616/J616-1</f>
        <v>-1.242094918197767E-2</v>
      </c>
      <c r="M616" s="90">
        <f t="shared" ref="M616" si="1246">WEEKDAY(A616,2)</f>
        <v>2</v>
      </c>
    </row>
    <row r="617" spans="1:13">
      <c r="A617" s="88">
        <v>43278</v>
      </c>
      <c r="B617">
        <v>13.28</v>
      </c>
      <c r="C617" s="91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D617*(1-VLOOKUP(A617,FX!A:K,9,0))</f>
        <v>13.390971701118108</v>
      </c>
      <c r="F617">
        <v>13.3949</v>
      </c>
      <c r="G617" s="91">
        <f t="shared" ref="G617" si="1249">+B617/D617-1</f>
        <v>-1.4122583100095176E-2</v>
      </c>
      <c r="H617" s="91">
        <f>(+B617/(D617*(1-VLOOKUP(A617,FX!A:K,9,0)))-1)</f>
        <v>-8.2870536653320004E-3</v>
      </c>
      <c r="I617" s="91">
        <f t="shared" si="1049"/>
        <v>-8.5778915856035143E-3</v>
      </c>
      <c r="J617">
        <v>11737.14</v>
      </c>
      <c r="K617">
        <v>11440.42</v>
      </c>
      <c r="L617" s="91">
        <f t="shared" ref="L617" si="1250">+K617/J617-1</f>
        <v>-2.5280434586279044E-2</v>
      </c>
      <c r="M617" s="90">
        <f t="shared" ref="M617" si="1251">WEEKDAY(A617,2)</f>
        <v>3</v>
      </c>
    </row>
    <row r="618" spans="1:13">
      <c r="A618" s="88">
        <v>43279</v>
      </c>
      <c r="B618">
        <v>13.26</v>
      </c>
      <c r="C618" s="91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D618*(1-VLOOKUP(A618,FX!A:K,9,0))</f>
        <v>13.212149926297194</v>
      </c>
      <c r="F618">
        <v>13.2034</v>
      </c>
      <c r="G618" s="91">
        <f t="shared" ref="G618" si="1254">+B618/D618-1</f>
        <v>1.3017628385290081E-3</v>
      </c>
      <c r="H618" s="91">
        <f>(+B618/(D618*(1-VLOOKUP(A618,FX!A:K,9,0)))-1)</f>
        <v>3.6216720192954188E-3</v>
      </c>
      <c r="I618" s="91">
        <f t="shared" si="1049"/>
        <v>4.2867746186587841E-3</v>
      </c>
      <c r="J618">
        <v>11440.42</v>
      </c>
      <c r="K618">
        <v>11310.48</v>
      </c>
      <c r="L618" s="91">
        <f t="shared" ref="L618" si="1255">+K618/J618-1</f>
        <v>-1.1357974619812916E-2</v>
      </c>
      <c r="M618" s="90">
        <f t="shared" ref="M618" si="1256">WEEKDAY(A618,2)</f>
        <v>4</v>
      </c>
    </row>
    <row r="619" spans="1:13">
      <c r="A619" s="88">
        <v>43280</v>
      </c>
      <c r="B619">
        <v>13.52</v>
      </c>
      <c r="C619" s="91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D619*(1-VLOOKUP(A619,FX!A:K,9,0))</f>
        <v>13.5022436796551</v>
      </c>
      <c r="F619">
        <v>13.5169</v>
      </c>
      <c r="G619" s="91">
        <f t="shared" ref="G619" si="1259">+B619/D619-1</f>
        <v>-2.8827789876151311E-4</v>
      </c>
      <c r="H619" s="91">
        <f>(+B619/(D619*(1-VLOOKUP(A619,FX!A:K,9,0)))-1)</f>
        <v>1.3150644267851952E-3</v>
      </c>
      <c r="I619" s="91">
        <f t="shared" si="1049"/>
        <v>2.2934252676276579E-4</v>
      </c>
      <c r="J619">
        <v>11310.48</v>
      </c>
      <c r="K619">
        <v>11585.03</v>
      </c>
      <c r="L619" s="91">
        <f t="shared" ref="L619" si="1260">+K619/J619-1</f>
        <v>2.427394770160074E-2</v>
      </c>
      <c r="M619" s="90">
        <f t="shared" ref="M619" si="1261">WEEKDAY(A619,2)</f>
        <v>5</v>
      </c>
    </row>
    <row r="620" spans="1:13">
      <c r="A620" s="88">
        <v>43283</v>
      </c>
    </row>
    <row r="621" spans="1:13">
      <c r="A621" s="88">
        <v>43284</v>
      </c>
    </row>
    <row r="622" spans="1:13">
      <c r="A622" s="88">
        <v>43285</v>
      </c>
    </row>
    <row r="623" spans="1:13">
      <c r="A623" s="88">
        <v>43286</v>
      </c>
    </row>
    <row r="624" spans="1:13">
      <c r="A624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20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>
      <c r="A606" s="88">
        <v>43259</v>
      </c>
      <c r="B606">
        <v>7.63</v>
      </c>
      <c r="C606" s="91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91">
        <f t="shared" si="1388"/>
        <v>6.330783434449927E-3</v>
      </c>
      <c r="J606">
        <v>1730.38</v>
      </c>
      <c r="K606">
        <v>1711.52</v>
      </c>
      <c r="L606" s="91">
        <f t="shared" ref="L606" si="1529">+K606/J606-1</f>
        <v>-1.0899340029357774E-2</v>
      </c>
      <c r="M606" s="90">
        <f t="shared" ref="M606" si="1530">WEEKDAY(A606,2)</f>
        <v>5</v>
      </c>
    </row>
    <row r="607" spans="1:13">
      <c r="A607" s="88">
        <v>43262</v>
      </c>
      <c r="B607">
        <v>7.56</v>
      </c>
      <c r="C607" s="91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91">
        <f t="shared" si="1388"/>
        <v>9.8851188885920038E-3</v>
      </c>
      <c r="J607">
        <v>1711.52</v>
      </c>
      <c r="K607">
        <v>1688.62</v>
      </c>
      <c r="L607" s="91">
        <f t="shared" ref="L607" si="1534">+K607/J607-1</f>
        <v>-1.3379919603627277E-2</v>
      </c>
      <c r="M607" s="90">
        <f t="shared" ref="M607" si="1535">WEEKDAY(A607,2)</f>
        <v>1</v>
      </c>
    </row>
    <row r="608" spans="1:13">
      <c r="A608" s="88">
        <v>43263</v>
      </c>
      <c r="B608">
        <v>7.65</v>
      </c>
      <c r="C608" s="91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91">
        <f t="shared" si="1388"/>
        <v>7.6396206533193567E-3</v>
      </c>
      <c r="J608">
        <v>1688.62</v>
      </c>
      <c r="K608">
        <v>1712.77</v>
      </c>
      <c r="L608" s="91">
        <f t="shared" ref="L608" si="1539">+K608/J608-1</f>
        <v>1.4301619073562977E-2</v>
      </c>
      <c r="M608" s="90">
        <f t="shared" ref="M608" si="1540">WEEKDAY(A608,2)</f>
        <v>2</v>
      </c>
    </row>
    <row r="609" spans="1:13">
      <c r="A609" s="88">
        <v>43264</v>
      </c>
      <c r="B609">
        <v>7.53</v>
      </c>
      <c r="C609" s="91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91">
        <f t="shared" si="1388"/>
        <v>7.4926411560074513E-3</v>
      </c>
      <c r="J609">
        <v>1712.77</v>
      </c>
      <c r="K609">
        <v>1685.89</v>
      </c>
      <c r="L609" s="91">
        <f t="shared" ref="L609" si="1544">+K609/J609-1</f>
        <v>-1.5693876002031759E-2</v>
      </c>
      <c r="M609" s="90">
        <f t="shared" ref="M609" si="1545">WEEKDAY(A609,2)</f>
        <v>3</v>
      </c>
    </row>
    <row r="610" spans="1:13">
      <c r="A610" s="88">
        <v>43265</v>
      </c>
      <c r="B610">
        <v>7.5</v>
      </c>
      <c r="C610" s="91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91">
        <f t="shared" si="1388"/>
        <v>8.8781275221951894E-3</v>
      </c>
      <c r="J610">
        <v>1685.89</v>
      </c>
      <c r="K610">
        <v>1673.32</v>
      </c>
      <c r="L610" s="91">
        <f t="shared" ref="L610" si="1549">+K610/J610-1</f>
        <v>-7.4560024675395242E-3</v>
      </c>
      <c r="M610" s="90">
        <f t="shared" ref="M610" si="1550">WEEKDAY(A610,2)</f>
        <v>4</v>
      </c>
    </row>
    <row r="611" spans="1:13">
      <c r="A611" s="88">
        <v>43266</v>
      </c>
      <c r="B611">
        <v>7.36</v>
      </c>
      <c r="C611" s="91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D611*(1-VLOOKUP(A611,FX!A:K,9,0))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(+B611/(D611*(1-VLOOKUP(A611,FX!A:K,9,0)))-1)</f>
        <v>1.3404468548254389E-2</v>
      </c>
      <c r="I611" s="91">
        <f t="shared" si="1388"/>
        <v>1.377410468319562E-2</v>
      </c>
      <c r="J611">
        <v>1673.32</v>
      </c>
      <c r="K611">
        <v>1641.66</v>
      </c>
      <c r="L611" s="91">
        <f t="shared" ref="L611" si="1554">+K611/J611-1</f>
        <v>-1.8920469485812497E-2</v>
      </c>
      <c r="M611" s="90">
        <f t="shared" ref="M611" si="1555">WEEKDAY(A611,2)</f>
        <v>5</v>
      </c>
    </row>
    <row r="612" spans="1:13">
      <c r="A612" s="88">
        <v>43270</v>
      </c>
      <c r="B612">
        <v>7.16</v>
      </c>
      <c r="C612" s="91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D612*(1-VLOOKUP(A612,FX!A:K,9,0))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(+B612/(D612*(1-VLOOKUP(A612,FX!A:K,9,0)))-1)</f>
        <v>4.6731873430419402E-2</v>
      </c>
      <c r="I612" s="91">
        <f t="shared" si="1388"/>
        <v>5.4491899852724623E-2</v>
      </c>
      <c r="J612">
        <v>1641.66</v>
      </c>
      <c r="K612">
        <v>1547.15</v>
      </c>
      <c r="L612" s="91">
        <f t="shared" ref="L612" si="1559">+K612/J612-1</f>
        <v>-5.7569776933104277E-2</v>
      </c>
      <c r="M612" s="90">
        <f t="shared" ref="M612" si="1560">WEEKDAY(A612,2)</f>
        <v>2</v>
      </c>
    </row>
    <row r="613" spans="1:13">
      <c r="A613" s="88">
        <v>43271</v>
      </c>
      <c r="B613">
        <v>6.97</v>
      </c>
      <c r="C613" s="91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D613*(1-VLOOKUP(A613,FX!A:K,9,0))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(+B613/(D613*(1-VLOOKUP(A613,FX!A:K,9,0)))-1)</f>
        <v>1.7731492482129019E-2</v>
      </c>
      <c r="I613" s="91">
        <f t="shared" si="1388"/>
        <v>1.5886896953796859E-2</v>
      </c>
      <c r="J613">
        <v>1547.15</v>
      </c>
      <c r="K613">
        <v>1563.79</v>
      </c>
      <c r="L613" s="91">
        <f t="shared" ref="L613" si="1564">+K613/J613-1</f>
        <v>1.0755259671007877E-2</v>
      </c>
      <c r="M613" s="90">
        <f t="shared" ref="M613" si="1565">WEEKDAY(A613,2)</f>
        <v>3</v>
      </c>
    </row>
    <row r="614" spans="1:13">
      <c r="A614" s="88">
        <v>43272</v>
      </c>
      <c r="B614">
        <v>6.65</v>
      </c>
      <c r="C614" s="91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D614*(1-VLOOKUP(A614,FX!A:K,9,0))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(+B614/(D614*(1-VLOOKUP(A614,FX!A:K,9,0)))-1)</f>
        <v>5.9062734527337568E-4</v>
      </c>
      <c r="I614" s="91">
        <f t="shared" si="1388"/>
        <v>2.5629428614504235E-3</v>
      </c>
      <c r="J614">
        <v>1563.79</v>
      </c>
      <c r="K614">
        <v>1521.68</v>
      </c>
      <c r="L614" s="91">
        <f t="shared" ref="L614" si="1569">+K614/J614-1</f>
        <v>-2.6928168104412897E-2</v>
      </c>
      <c r="M614" s="90">
        <f t="shared" ref="M614" si="1570">WEEKDAY(A614,2)</f>
        <v>4</v>
      </c>
    </row>
    <row r="615" spans="1:13">
      <c r="A615" s="88">
        <v>43273</v>
      </c>
      <c r="B615">
        <v>6.78</v>
      </c>
      <c r="C615" s="91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D615*(1-VLOOKUP(A615,FX!A:K,9,0))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(+B615/(D615*(1-VLOOKUP(A615,FX!A:K,9,0)))-1)</f>
        <v>4.1075339130831612E-3</v>
      </c>
      <c r="I615" s="91">
        <f t="shared" si="1388"/>
        <v>1.9210876311510638E-3</v>
      </c>
      <c r="J615">
        <v>1521.68</v>
      </c>
      <c r="K615">
        <v>1549.66</v>
      </c>
      <c r="L615" s="91">
        <f t="shared" ref="L615" si="1574">+K615/J615-1</f>
        <v>1.8387571631354849E-2</v>
      </c>
      <c r="M615" s="90">
        <f t="shared" ref="M615" si="1575">WEEKDAY(A615,2)</f>
        <v>5</v>
      </c>
    </row>
    <row r="616" spans="1:13">
      <c r="A616" s="88">
        <v>43276</v>
      </c>
      <c r="B616">
        <v>6.66</v>
      </c>
      <c r="C616" s="91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D616*(1-VLOOKUP(A616,FX!A:K,9,0))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(+B616/(D616*(1-VLOOKUP(A616,FX!A:K,9,0)))-1)</f>
        <v>-1.9290171607945217E-3</v>
      </c>
      <c r="I616" s="91">
        <f t="shared" si="1388"/>
        <v>-2.2471910112359383E-3</v>
      </c>
      <c r="J616">
        <v>1549.66</v>
      </c>
      <c r="K616">
        <v>1538.56</v>
      </c>
      <c r="L616" s="91">
        <f t="shared" ref="L616" si="1579">+K616/J616-1</f>
        <v>-7.1628615309164978E-3</v>
      </c>
      <c r="M616" s="90">
        <f t="shared" ref="M616" si="1580">WEEKDAY(A616,2)</f>
        <v>1</v>
      </c>
    </row>
    <row r="617" spans="1:13">
      <c r="A617" s="88">
        <v>43277</v>
      </c>
      <c r="B617">
        <v>6.8</v>
      </c>
      <c r="C617" s="91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D617*(1-VLOOKUP(A617,FX!A:K,9,0))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(+B617/(D617*(1-VLOOKUP(A617,FX!A:K,9,0)))-1)</f>
        <v>2.6162600275692061E-3</v>
      </c>
      <c r="I617" s="91">
        <f t="shared" si="1388"/>
        <v>3.6900369003689537E-3</v>
      </c>
      <c r="J617">
        <v>1538.56</v>
      </c>
      <c r="K617">
        <v>1564.92</v>
      </c>
      <c r="L617" s="91">
        <f t="shared" ref="L617" si="1584">+K617/J617-1</f>
        <v>1.713290349417651E-2</v>
      </c>
      <c r="M617" s="90">
        <f t="shared" ref="M617" si="1585">WEEKDAY(A617,2)</f>
        <v>2</v>
      </c>
    </row>
    <row r="618" spans="1:13">
      <c r="A618" s="88">
        <v>43278</v>
      </c>
      <c r="B618">
        <v>6.63</v>
      </c>
      <c r="C618" s="91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D618*(1-VLOOKUP(A618,FX!A:K,9,0))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(+B618/(D618*(1-VLOOKUP(A618,FX!A:K,9,0)))-1)</f>
        <v>-3.7109918495966676E-3</v>
      </c>
      <c r="I618" s="91">
        <f t="shared" si="1388"/>
        <v>-3.7565740045079066E-3</v>
      </c>
      <c r="J618">
        <v>1564.92</v>
      </c>
      <c r="K618">
        <v>1546.23</v>
      </c>
      <c r="L618" s="91">
        <f t="shared" ref="L618" si="1589">+K618/J618-1</f>
        <v>-1.1943102522812721E-2</v>
      </c>
      <c r="M618" s="90">
        <f t="shared" ref="M618" si="1590">WEEKDAY(A618,2)</f>
        <v>3</v>
      </c>
    </row>
    <row r="619" spans="1:13">
      <c r="A619" s="88">
        <v>43279</v>
      </c>
      <c r="B619">
        <v>6.66</v>
      </c>
      <c r="C619" s="91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D619*(1-VLOOKUP(A619,FX!A:K,9,0))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(+B619/(D619*(1-VLOOKUP(A619,FX!A:K,9,0)))-1)</f>
        <v>4.7399341207143841E-3</v>
      </c>
      <c r="I619" s="91">
        <f t="shared" si="1388"/>
        <v>5.4347826086957873E-3</v>
      </c>
      <c r="J619">
        <v>1546.23</v>
      </c>
      <c r="K619">
        <v>1543.66</v>
      </c>
      <c r="L619" s="91">
        <f t="shared" ref="L619" si="1594">+K619/J619-1</f>
        <v>-1.6621071897453543E-3</v>
      </c>
      <c r="M619" s="90">
        <f t="shared" ref="M619" si="1595">WEEKDAY(A619,2)</f>
        <v>4</v>
      </c>
    </row>
    <row r="620" spans="1:13">
      <c r="A620" s="88">
        <v>43280</v>
      </c>
      <c r="B620">
        <v>6.92</v>
      </c>
      <c r="C620" s="91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D620*(1-VLOOKUP(A620,FX!A:K,9,0))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(+B620/(D620*(1-VLOOKUP(A620,FX!A:K,9,0)))-1)</f>
        <v>5.3004807120389241E-3</v>
      </c>
      <c r="I620" s="91">
        <f t="shared" si="1388"/>
        <v>5.2295177222545508E-3</v>
      </c>
      <c r="J620">
        <v>1543.66</v>
      </c>
      <c r="K620">
        <v>1606.71</v>
      </c>
      <c r="L620" s="91">
        <f t="shared" ref="L620" si="1599">+K620/J620-1</f>
        <v>4.0844486480183351E-2</v>
      </c>
      <c r="M620" s="90">
        <f t="shared" ref="M620" si="1600">WEEKDAY(A620,2)</f>
        <v>5</v>
      </c>
    </row>
    <row r="621" spans="1:13">
      <c r="A621" s="88">
        <v>43283</v>
      </c>
    </row>
    <row r="622" spans="1:13">
      <c r="A622" s="88">
        <v>43284</v>
      </c>
    </row>
    <row r="623" spans="1:13">
      <c r="A623" s="88">
        <v>43285</v>
      </c>
    </row>
    <row r="624" spans="1:13">
      <c r="A624" s="88">
        <v>43286</v>
      </c>
    </row>
    <row r="625" spans="1:1">
      <c r="A625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20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>
      <c r="A606" s="88">
        <v>43259</v>
      </c>
      <c r="B606">
        <v>47</v>
      </c>
      <c r="C606" s="91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91">
        <f t="shared" ref="G606" si="1760">+B606/D606-1</f>
        <v>-5.1780142285778874E-3</v>
      </c>
      <c r="H606" s="42">
        <f t="shared" ref="H606" si="1761">(+B606/(E606)-1)</f>
        <v>-2.9598136603740111E-3</v>
      </c>
      <c r="I606" s="91">
        <f t="shared" si="1593"/>
        <v>-3.6039855840577228E-3</v>
      </c>
      <c r="J606">
        <v>3831.01</v>
      </c>
      <c r="K606">
        <v>3779.62</v>
      </c>
      <c r="L606" s="91">
        <f t="shared" ref="L606" si="1762">+K606/J606-1</f>
        <v>-1.3414217138561502E-2</v>
      </c>
      <c r="M606" s="90">
        <f t="shared" ref="M606" si="1763">WEEKDAY(A606,2)</f>
        <v>5</v>
      </c>
    </row>
    <row r="607" spans="1:13">
      <c r="A607" s="88">
        <v>43262</v>
      </c>
      <c r="B607">
        <v>47.2</v>
      </c>
      <c r="C607" s="91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91">
        <f t="shared" ref="G607" si="1766">+B607/D607-1</f>
        <v>5.4069828535729947E-4</v>
      </c>
      <c r="H607" s="42">
        <f t="shared" ref="H607" si="1767">(+B607/(E607)-1)</f>
        <v>1.073263735857477E-3</v>
      </c>
      <c r="I607" s="91">
        <f t="shared" si="1593"/>
        <v>1.8678892851078377E-3</v>
      </c>
      <c r="J607">
        <v>3779.62</v>
      </c>
      <c r="K607">
        <v>3779.98</v>
      </c>
      <c r="L607" s="91">
        <f t="shared" ref="L607" si="1768">+K607/J607-1</f>
        <v>9.5247670400810946E-5</v>
      </c>
      <c r="M607" s="90">
        <f t="shared" ref="M607" si="1769">WEEKDAY(A607,2)</f>
        <v>1</v>
      </c>
    </row>
    <row r="608" spans="1:13">
      <c r="A608" s="88">
        <v>43263</v>
      </c>
      <c r="B608">
        <v>47.75</v>
      </c>
      <c r="C608" s="91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91">
        <f t="shared" ref="G608" si="1772">+B608/D608-1</f>
        <v>1.3641670733892663E-3</v>
      </c>
      <c r="H608" s="42">
        <f t="shared" ref="H608" si="1773">(+B608/(E608)-1)</f>
        <v>1.0185590101077224E-3</v>
      </c>
      <c r="I608" s="91">
        <f t="shared" si="1593"/>
        <v>1.279120971293235E-3</v>
      </c>
      <c r="J608">
        <v>3779.98</v>
      </c>
      <c r="K608">
        <v>3825.95</v>
      </c>
      <c r="L608" s="91">
        <f t="shared" ref="L608" si="1774">+K608/J608-1</f>
        <v>1.2161440007619095E-2</v>
      </c>
      <c r="M608" s="90">
        <f t="shared" ref="M608" si="1775">WEEKDAY(A608,2)</f>
        <v>2</v>
      </c>
    </row>
    <row r="609" spans="1:13">
      <c r="A609" s="88">
        <v>43264</v>
      </c>
      <c r="B609">
        <v>47.25</v>
      </c>
      <c r="C609" s="91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91">
        <f t="shared" ref="G609" si="1778">+B609/D609-1</f>
        <v>6.3096361003012191E-4</v>
      </c>
      <c r="H609" s="42">
        <f t="shared" ref="H609" si="1779">(+B609/(E609)-1)</f>
        <v>6.8177870747976321E-4</v>
      </c>
      <c r="I609" s="91">
        <f t="shared" si="1593"/>
        <v>-5.4996192571288294E-4</v>
      </c>
      <c r="J609">
        <v>3825.95</v>
      </c>
      <c r="K609">
        <v>3788.34</v>
      </c>
      <c r="L609" s="91">
        <f t="shared" ref="L609" si="1780">+K609/J609-1</f>
        <v>-9.8302382414824363E-3</v>
      </c>
      <c r="M609" s="90">
        <f t="shared" ref="M609" si="1781">WEEKDAY(A609,2)</f>
        <v>3</v>
      </c>
    </row>
    <row r="610" spans="1:13">
      <c r="A610" s="88">
        <v>43265</v>
      </c>
      <c r="B610">
        <v>47.2</v>
      </c>
      <c r="C610" s="91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91">
        <f t="shared" ref="G610" si="1784">+B610/D610-1</f>
        <v>2.3533172052712104E-3</v>
      </c>
      <c r="H610" s="42">
        <f t="shared" ref="H610" si="1785">(+B610/(E610)-1)</f>
        <v>8.6895822902999242E-4</v>
      </c>
      <c r="I610" s="91">
        <f t="shared" si="1593"/>
        <v>7.6329403782549043E-4</v>
      </c>
      <c r="J610">
        <v>3788.34</v>
      </c>
      <c r="K610">
        <v>3773.37</v>
      </c>
      <c r="L610" s="91">
        <f t="shared" ref="L610" si="1786">+K610/J610-1</f>
        <v>-3.9515988533236346E-3</v>
      </c>
      <c r="M610" s="90">
        <f t="shared" ref="M610" si="1787">WEEKDAY(A610,2)</f>
        <v>4</v>
      </c>
    </row>
    <row r="611" spans="1:13">
      <c r="A611" s="88">
        <v>43266</v>
      </c>
      <c r="B611">
        <v>46.75</v>
      </c>
      <c r="C611" s="91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D611*(1-VLOOKUP(A611,FX!A:K,9,0))</f>
        <v>46.717305623784426</v>
      </c>
      <c r="F611">
        <v>46.822000000000003</v>
      </c>
      <c r="G611" s="91">
        <f t="shared" ref="G611" si="1790">+B611/D611-1</f>
        <v>-3.5120395132874904E-3</v>
      </c>
      <c r="H611" s="42">
        <f t="shared" ref="H611" si="1791">(+B611/(E611)-1)</f>
        <v>6.9983437141818428E-4</v>
      </c>
      <c r="I611" s="91">
        <f t="shared" si="1593"/>
        <v>-1.5377386698560702E-3</v>
      </c>
      <c r="J611">
        <v>3773.37</v>
      </c>
      <c r="K611">
        <v>3753.43</v>
      </c>
      <c r="L611" s="91">
        <f t="shared" ref="L611" si="1792">+K611/J611-1</f>
        <v>-5.2844009466339603E-3</v>
      </c>
      <c r="M611" s="90">
        <f t="shared" ref="M611" si="1793">WEEKDAY(A611,2)</f>
        <v>5</v>
      </c>
    </row>
    <row r="612" spans="1:13">
      <c r="A612" s="88">
        <v>43270</v>
      </c>
      <c r="B612">
        <v>44.55</v>
      </c>
      <c r="C612" s="91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D612*(1-VLOOKUP(A612,FX!A:K,9,0))</f>
        <v>45.160246572543315</v>
      </c>
      <c r="F612">
        <v>44.881</v>
      </c>
      <c r="G612" s="91">
        <f t="shared" ref="G612" si="1796">+B612/D612-1</f>
        <v>-1.3758776455589539E-2</v>
      </c>
      <c r="H612" s="42">
        <f t="shared" ref="H612" si="1797">(+B612/(E612)-1)</f>
        <v>-1.3512914982938495E-2</v>
      </c>
      <c r="I612" s="91">
        <f t="shared" si="1593"/>
        <v>-7.3750584880016845E-3</v>
      </c>
      <c r="J612">
        <v>3753.43</v>
      </c>
      <c r="K612">
        <v>3621.12</v>
      </c>
      <c r="L612" s="91">
        <f t="shared" ref="L612" si="1798">+K612/J612-1</f>
        <v>-3.5250424278593151E-2</v>
      </c>
      <c r="M612" s="90">
        <f t="shared" ref="M612" si="1799">WEEKDAY(A612,2)</f>
        <v>2</v>
      </c>
    </row>
    <row r="613" spans="1:13">
      <c r="A613" s="88">
        <v>43271</v>
      </c>
      <c r="B613">
        <v>45.1</v>
      </c>
      <c r="C613" s="91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D613*(1-VLOOKUP(A613,FX!A:K,9,0))</f>
        <v>44.963526902819019</v>
      </c>
      <c r="F613">
        <v>44.89</v>
      </c>
      <c r="G613" s="91">
        <f t="shared" ref="G613" si="1802">+B613/D613-1</f>
        <v>9.2134928307308073E-4</v>
      </c>
      <c r="H613" s="42">
        <f t="shared" ref="H613" si="1803">(+B613/(E613)-1)</f>
        <v>3.0351955591905178E-3</v>
      </c>
      <c r="I613" s="91">
        <f t="shared" si="1593"/>
        <v>4.6781020271775553E-3</v>
      </c>
      <c r="J613">
        <v>3621.12</v>
      </c>
      <c r="K613">
        <v>3635.44</v>
      </c>
      <c r="L613" s="91">
        <f t="shared" ref="L613" si="1804">+K613/J613-1</f>
        <v>3.9545775892542157E-3</v>
      </c>
      <c r="M613" s="90">
        <f t="shared" ref="M613" si="1805">WEEKDAY(A613,2)</f>
        <v>3</v>
      </c>
    </row>
    <row r="614" spans="1:13">
      <c r="A614" s="88">
        <v>43272</v>
      </c>
      <c r="B614">
        <v>44.1</v>
      </c>
      <c r="C614" s="91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D614*(1-VLOOKUP(A614,FX!A:K,9,0))</f>
        <v>44.165088965347252</v>
      </c>
      <c r="F614">
        <v>44.170999999999999</v>
      </c>
      <c r="G614" s="91">
        <f t="shared" ref="G614" si="1808">+B614/D614-1</f>
        <v>-5.9862901517990785E-3</v>
      </c>
      <c r="H614" s="42">
        <f t="shared" ref="H614" si="1809">(+B614/(E614)-1)</f>
        <v>-1.4737650681134751E-3</v>
      </c>
      <c r="I614" s="91">
        <f t="shared" si="1593"/>
        <v>-1.607389463675224E-3</v>
      </c>
      <c r="J614">
        <v>3635.44</v>
      </c>
      <c r="K614">
        <v>3592.97</v>
      </c>
      <c r="L614" s="91">
        <f t="shared" ref="L614" si="1810">+K614/J614-1</f>
        <v>-1.1682217283189966E-2</v>
      </c>
      <c r="M614" s="90">
        <f t="shared" ref="M614" si="1811">WEEKDAY(A614,2)</f>
        <v>4</v>
      </c>
    </row>
    <row r="615" spans="1:13">
      <c r="A615" s="88">
        <v>43273</v>
      </c>
      <c r="B615">
        <v>44.1</v>
      </c>
      <c r="C615" s="91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D615*(1-VLOOKUP(A615,FX!A:K,9,0))</f>
        <v>44.349105942064682</v>
      </c>
      <c r="F615">
        <v>44.35</v>
      </c>
      <c r="G615" s="91">
        <f t="shared" ref="G615" si="1814">+B615/D615-1</f>
        <v>-6.0143817011558687E-3</v>
      </c>
      <c r="H615" s="42">
        <f t="shared" ref="H615" si="1815">(+B615/(E615)-1)</f>
        <v>-5.6169326703022771E-3</v>
      </c>
      <c r="I615" s="91">
        <f t="shared" si="1593"/>
        <v>-5.636978579481422E-3</v>
      </c>
      <c r="J615">
        <v>3592.97</v>
      </c>
      <c r="K615">
        <v>3608.9</v>
      </c>
      <c r="L615" s="91">
        <f t="shared" ref="L615" si="1816">+K615/J615-1</f>
        <v>4.4336579487165295E-3</v>
      </c>
      <c r="M615" s="90">
        <f t="shared" ref="M615" si="1817">WEEKDAY(A615,2)</f>
        <v>5</v>
      </c>
    </row>
    <row r="616" spans="1:13">
      <c r="A616" s="88">
        <v>43276</v>
      </c>
      <c r="B616">
        <v>43.35</v>
      </c>
      <c r="C616" s="91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D616*(1-VLOOKUP(A616,FX!A:K,9,0))</f>
        <v>43.457619751926934</v>
      </c>
      <c r="F616">
        <v>43.488999999999997</v>
      </c>
      <c r="G616" s="91">
        <f t="shared" ref="G616" si="1820">+B616/D616-1</f>
        <v>-9.2552599598823004E-3</v>
      </c>
      <c r="H616" s="42">
        <f t="shared" ref="H616" si="1821">(+B616/(E616)-1)</f>
        <v>-2.4764299688125879E-3</v>
      </c>
      <c r="I616" s="91">
        <f t="shared" si="1593"/>
        <v>-3.1962105359975013E-3</v>
      </c>
      <c r="J616">
        <v>3608.9</v>
      </c>
      <c r="K616">
        <v>3560.48</v>
      </c>
      <c r="L616" s="91">
        <f t="shared" ref="L616" si="1822">+K616/J616-1</f>
        <v>-1.341683061320631E-2</v>
      </c>
      <c r="M616" s="90">
        <f t="shared" ref="M616" si="1823">WEEKDAY(A616,2)</f>
        <v>1</v>
      </c>
    </row>
    <row r="617" spans="1:13">
      <c r="A617" s="88">
        <v>43277</v>
      </c>
      <c r="B617">
        <v>42.8</v>
      </c>
      <c r="C617" s="91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D617*(1-VLOOKUP(A617,FX!A:K,9,0))</f>
        <v>43.085120621961515</v>
      </c>
      <c r="F617">
        <v>43.085999999999999</v>
      </c>
      <c r="G617" s="91">
        <f t="shared" ref="G617" si="1826">+B617/D617-1</f>
        <v>-7.6573637011014828E-3</v>
      </c>
      <c r="H617" s="42">
        <f t="shared" ref="H617" si="1827">(+B617/(E617)-1)</f>
        <v>-6.6176122486282241E-3</v>
      </c>
      <c r="I617" s="91">
        <f t="shared" si="1593"/>
        <v>-6.6378870166643456E-3</v>
      </c>
      <c r="J617">
        <v>3560.48</v>
      </c>
      <c r="K617">
        <v>3531.11</v>
      </c>
      <c r="L617" s="91">
        <f t="shared" ref="L617" si="1828">+K617/J617-1</f>
        <v>-8.2488877904102198E-3</v>
      </c>
      <c r="M617" s="90">
        <f t="shared" ref="M617" si="1829">WEEKDAY(A617,2)</f>
        <v>2</v>
      </c>
    </row>
    <row r="618" spans="1:13">
      <c r="A618" s="88">
        <v>43278</v>
      </c>
      <c r="B618">
        <v>41.6</v>
      </c>
      <c r="C618" s="91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D618*(1-VLOOKUP(A618,FX!A:K,9,0))</f>
        <v>41.960926719063437</v>
      </c>
      <c r="F618">
        <v>41.966999999999999</v>
      </c>
      <c r="G618" s="91">
        <f t="shared" ref="G618" si="1832">+B618/D618-1</f>
        <v>-1.4435174589052413E-2</v>
      </c>
      <c r="H618" s="42">
        <f t="shared" ref="H618" si="1833">(+B618/(E618)-1)</f>
        <v>-8.6014954216790951E-3</v>
      </c>
      <c r="I618" s="91">
        <f t="shared" si="1593"/>
        <v>-8.7449662830318964E-3</v>
      </c>
      <c r="J618">
        <v>3531.11</v>
      </c>
      <c r="K618">
        <v>3459.26</v>
      </c>
      <c r="L618" s="91">
        <f t="shared" ref="L618" si="1834">+K618/J618-1</f>
        <v>-2.0347709360512667E-2</v>
      </c>
      <c r="M618" s="90">
        <f t="shared" ref="M618" si="1835">WEEKDAY(A618,2)</f>
        <v>3</v>
      </c>
    </row>
    <row r="619" spans="1:13">
      <c r="A619" s="88">
        <v>43279</v>
      </c>
      <c r="B619">
        <v>41.65</v>
      </c>
      <c r="C619" s="91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D619*(1-VLOOKUP(A619,FX!A:K,9,0))</f>
        <v>41.437524990077087</v>
      </c>
      <c r="F619">
        <v>41.427</v>
      </c>
      <c r="G619" s="91">
        <f t="shared" ref="G619" si="1838">+B619/D619-1</f>
        <v>2.8042087696451556E-3</v>
      </c>
      <c r="H619" s="42">
        <f t="shared" ref="H619" si="1839">(+B619/(E619)-1)</f>
        <v>5.1275989570755964E-3</v>
      </c>
      <c r="I619" s="91">
        <f t="shared" si="1593"/>
        <v>5.3829628020372056E-3</v>
      </c>
      <c r="J619">
        <v>3459.26</v>
      </c>
      <c r="K619">
        <v>3423.53</v>
      </c>
      <c r="L619" s="91">
        <f t="shared" ref="L619" si="1840">+K619/J619-1</f>
        <v>-1.0328798644796855E-2</v>
      </c>
      <c r="M619" s="90">
        <f t="shared" ref="M619" si="1841">WEEKDAY(A619,2)</f>
        <v>4</v>
      </c>
    </row>
    <row r="620" spans="1:13">
      <c r="A620" s="88">
        <v>43280</v>
      </c>
      <c r="B620">
        <v>42.5</v>
      </c>
      <c r="C620" s="91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D620*(1-VLOOKUP(A620,FX!A:K,9,0))</f>
        <v>42.417174556180001</v>
      </c>
      <c r="F620">
        <v>42.44</v>
      </c>
      <c r="G620" s="91">
        <f t="shared" ref="G620" si="1844">+B620/D620-1</f>
        <v>3.4827610828669364E-4</v>
      </c>
      <c r="H620" s="42">
        <f t="shared" ref="H620" si="1845">(+B620/(E620)-1)</f>
        <v>1.9526393421207544E-3</v>
      </c>
      <c r="I620" s="91">
        <f t="shared" si="1593"/>
        <v>1.413760603204528E-3</v>
      </c>
      <c r="J620">
        <v>3423.53</v>
      </c>
      <c r="K620">
        <v>3510.98</v>
      </c>
      <c r="L620" s="91">
        <f t="shared" ref="L620" si="1846">+K620/J620-1</f>
        <v>2.5543810044018844E-2</v>
      </c>
      <c r="M620" s="90">
        <f t="shared" ref="M620" si="1847">WEEKDAY(A620,2)</f>
        <v>5</v>
      </c>
    </row>
    <row r="621" spans="1:13">
      <c r="A621" s="88">
        <v>43283</v>
      </c>
    </row>
    <row r="622" spans="1:13">
      <c r="A622" s="88">
        <v>43284</v>
      </c>
    </row>
    <row r="623" spans="1:13">
      <c r="A623" s="88">
        <v>43285</v>
      </c>
    </row>
    <row r="624" spans="1:13">
      <c r="A624" s="88">
        <v>43286</v>
      </c>
    </row>
    <row r="625" spans="1:1">
      <c r="A625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28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>
      <c r="A611" s="88">
        <v>43257</v>
      </c>
      <c r="B611">
        <v>48.77</v>
      </c>
      <c r="C611" s="91">
        <f t="shared" ref="C611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>
      <c r="A612" s="88">
        <v>43258</v>
      </c>
      <c r="B612">
        <v>48.47</v>
      </c>
      <c r="C612" s="91">
        <f t="shared" ref="C612" si="1322">B612/B611-1</f>
        <v>-6.1513225343449163E-3</v>
      </c>
      <c r="D612" s="38">
        <f t="shared" ref="D612" si="1323">+(F611-O612)*(1+L612)</f>
        <v>48.845777044596986</v>
      </c>
      <c r="E612" s="90"/>
      <c r="F612">
        <v>48.92</v>
      </c>
      <c r="G612" s="42">
        <f t="shared" ref="G612" si="1324">+B612/D612-1</f>
        <v>-7.6931326991460658E-3</v>
      </c>
      <c r="H612" s="90"/>
      <c r="I612" s="91">
        <f t="shared" si="1191"/>
        <v>-9.198691741619025E-3</v>
      </c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>
      <c r="A613" s="88">
        <v>43259</v>
      </c>
      <c r="B613">
        <v>48.21</v>
      </c>
      <c r="C613" s="91">
        <f t="shared" ref="C613" si="1327">B613/B612-1</f>
        <v>-5.3641427687228793E-3</v>
      </c>
      <c r="D613" s="38">
        <f t="shared" ref="D613" si="1328">+(F612-O613)*(1+L613)</f>
        <v>47.968630210209142</v>
      </c>
      <c r="E613" s="90"/>
      <c r="F613">
        <v>47.98</v>
      </c>
      <c r="G613" s="42">
        <f t="shared" ref="G613" si="1329">+B613/D613-1</f>
        <v>5.0318257730754823E-3</v>
      </c>
      <c r="H613" s="90"/>
      <c r="I613" s="91">
        <f t="shared" si="1191"/>
        <v>4.7936640266779129E-3</v>
      </c>
      <c r="J613">
        <v>21907.23</v>
      </c>
      <c r="K613">
        <v>21481.19</v>
      </c>
      <c r="L613" s="91">
        <f t="shared" ref="L613" si="1330">+K613/J613-1</f>
        <v>-1.9447460952388806E-2</v>
      </c>
      <c r="M613" s="90">
        <f t="shared" ref="M613" si="1331">WEEKDAY(A613,2)</f>
        <v>5</v>
      </c>
    </row>
    <row r="614" spans="1:13">
      <c r="A614" s="88">
        <v>43262</v>
      </c>
      <c r="B614">
        <v>48.02</v>
      </c>
      <c r="C614" s="91">
        <f t="shared" ref="C614" si="1332">B614/B613-1</f>
        <v>-3.9410910599460003E-3</v>
      </c>
      <c r="D614" s="38">
        <f t="shared" ref="D614" si="1333">+(F613-O614)*(1+L614)</f>
        <v>48.060230266572752</v>
      </c>
      <c r="E614" s="90"/>
      <c r="F614">
        <v>48.11</v>
      </c>
      <c r="G614" s="42">
        <f t="shared" ref="G614" si="1334">+B614/D614-1</f>
        <v>-8.3708018770622949E-4</v>
      </c>
      <c r="H614" s="90"/>
      <c r="I614" s="91">
        <f t="shared" si="1191"/>
        <v>-1.8707129494907049E-3</v>
      </c>
      <c r="J614">
        <v>21481.19</v>
      </c>
      <c r="K614">
        <v>21517.11</v>
      </c>
      <c r="L614" s="91">
        <f t="shared" ref="L614" si="1335">+K614/J614-1</f>
        <v>1.6721606205243322E-3</v>
      </c>
      <c r="M614" s="90">
        <f t="shared" ref="M614" si="1336">WEEKDAY(A614,2)</f>
        <v>1</v>
      </c>
    </row>
    <row r="615" spans="1:13">
      <c r="A615" s="88">
        <v>43263</v>
      </c>
      <c r="B615">
        <v>47.96</v>
      </c>
      <c r="C615" s="91">
        <f t="shared" ref="C615" si="1337">B615/B614-1</f>
        <v>-1.2494793835902129E-3</v>
      </c>
      <c r="D615" s="38">
        <f t="shared" ref="D615" si="1338">+(F614-O615)*(1+L615)</f>
        <v>48.273622800645633</v>
      </c>
      <c r="E615" s="90"/>
      <c r="F615">
        <v>48.27</v>
      </c>
      <c r="G615" s="42">
        <f t="shared" ref="G615" si="1339">+B615/D615-1</f>
        <v>-6.4967736509189411E-3</v>
      </c>
      <c r="H615" s="90"/>
      <c r="I615" s="91">
        <f t="shared" si="1191"/>
        <v>-6.4222084110213684E-3</v>
      </c>
      <c r="J615">
        <v>21517.11</v>
      </c>
      <c r="K615">
        <v>21590.29</v>
      </c>
      <c r="L615" s="91">
        <f t="shared" ref="L615" si="1340">+K615/J615-1</f>
        <v>3.4010143555525119E-3</v>
      </c>
      <c r="M615" s="90">
        <f t="shared" ref="M615" si="1341">WEEKDAY(A615,2)</f>
        <v>2</v>
      </c>
    </row>
    <row r="616" spans="1:13">
      <c r="A616" s="88">
        <v>43264</v>
      </c>
      <c r="B616">
        <v>47.22</v>
      </c>
      <c r="C616" s="91">
        <f t="shared" ref="C616" si="1342">B616/B615-1</f>
        <v>-1.542952460383662E-2</v>
      </c>
      <c r="D616" s="38">
        <f t="shared" ref="D616" si="1343">+(F615-O616)*(1+L616)</f>
        <v>47.471554722053291</v>
      </c>
      <c r="E616" s="90"/>
      <c r="F616">
        <v>47.62</v>
      </c>
      <c r="G616" s="42">
        <f t="shared" ref="G616" si="1344">+B616/D616-1</f>
        <v>-5.2990622179144298E-3</v>
      </c>
      <c r="H616" s="90"/>
      <c r="I616" s="91">
        <f t="shared" si="1191"/>
        <v>-8.3998320033599194E-3</v>
      </c>
      <c r="J616">
        <v>21590.29</v>
      </c>
      <c r="K616">
        <v>21233.16</v>
      </c>
      <c r="L616" s="91">
        <f t="shared" ref="L616" si="1345">+K616/J616-1</f>
        <v>-1.6541232192805233E-2</v>
      </c>
      <c r="M616" s="90">
        <f t="shared" ref="M616" si="1346">WEEKDAY(A616,2)</f>
        <v>3</v>
      </c>
    </row>
    <row r="617" spans="1:13">
      <c r="A617" s="88">
        <v>43265</v>
      </c>
      <c r="B617">
        <v>47.07</v>
      </c>
      <c r="C617" s="91">
        <f t="shared" ref="C617" si="1347">B617/B616-1</f>
        <v>-3.1766200762388674E-3</v>
      </c>
      <c r="D617" s="38">
        <f t="shared" ref="D617" si="1348">+(F616-O617)*(1+L617)</f>
        <v>47.167419413784856</v>
      </c>
      <c r="E617" s="90"/>
      <c r="F617">
        <v>47.17</v>
      </c>
      <c r="G617" s="42">
        <f t="shared" ref="G617" si="1349">+B617/D617-1</f>
        <v>-2.0653963052382762E-3</v>
      </c>
      <c r="H617" s="90"/>
      <c r="I617" s="91">
        <f t="shared" si="1191"/>
        <v>-2.1199915200339481E-3</v>
      </c>
      <c r="J617">
        <v>21233.16</v>
      </c>
      <c r="K617">
        <v>21031.360000000001</v>
      </c>
      <c r="L617" s="91">
        <f t="shared" ref="L617" si="1350">+K617/J617-1</f>
        <v>-9.5040022304734295E-3</v>
      </c>
      <c r="M617" s="90">
        <f t="shared" ref="M617" si="1351">WEEKDAY(A617,2)</f>
        <v>4</v>
      </c>
    </row>
    <row r="618" spans="1:13">
      <c r="A618" s="88">
        <v>43266</v>
      </c>
      <c r="B618">
        <v>46.81</v>
      </c>
      <c r="C618" s="91">
        <f t="shared" ref="C618" si="1352">B618/B617-1</f>
        <v>-5.5236881240704472E-3</v>
      </c>
      <c r="D618" s="38">
        <f t="shared" ref="D618" si="1353">+(F617-O618)*(1+L618)</f>
        <v>46.831196413356054</v>
      </c>
      <c r="E618" s="90"/>
      <c r="F618">
        <v>46.83</v>
      </c>
      <c r="G618" s="42">
        <f t="shared" ref="G618" si="1354">+B618/D618-1</f>
        <v>-4.5261310791555598E-4</v>
      </c>
      <c r="H618" s="90"/>
      <c r="I618" s="91">
        <f t="shared" si="1191"/>
        <v>-4.2707666026042812E-4</v>
      </c>
      <c r="J618">
        <v>21031.360000000001</v>
      </c>
      <c r="K618">
        <v>20880.3</v>
      </c>
      <c r="L618" s="91">
        <f t="shared" ref="L618" si="1355">+K618/J618-1</f>
        <v>-7.182607306422506E-3</v>
      </c>
      <c r="M618" s="90">
        <f t="shared" ref="M618" si="1356">WEEKDAY(A618,2)</f>
        <v>5</v>
      </c>
    </row>
    <row r="619" spans="1:13">
      <c r="A619" s="88">
        <v>43269</v>
      </c>
      <c r="B619">
        <v>46.25</v>
      </c>
      <c r="C619" s="91">
        <f t="shared" ref="C619" si="1357">B619/B618-1</f>
        <v>-1.1963255714590892E-2</v>
      </c>
      <c r="D619" s="38">
        <f t="shared" ref="D619" si="1358">+(F618-O619)*(1+L619)</f>
        <v>46.83</v>
      </c>
      <c r="E619" s="90"/>
      <c r="F619">
        <v>46.83</v>
      </c>
      <c r="G619" s="42">
        <f t="shared" ref="G619" si="1359">+B619/D619-1</f>
        <v>-1.2385223147554969E-2</v>
      </c>
      <c r="H619" s="90"/>
      <c r="I619" s="91">
        <f t="shared" si="1191"/>
        <v>-1.2385223147554969E-2</v>
      </c>
      <c r="J619">
        <v>20880.3</v>
      </c>
      <c r="K619">
        <v>20880.3</v>
      </c>
      <c r="L619" s="91">
        <f t="shared" ref="L619" si="1360">+K619/J619-1</f>
        <v>0</v>
      </c>
      <c r="M619" s="90">
        <f t="shared" ref="M619" si="1361">WEEKDAY(A619,2)</f>
        <v>1</v>
      </c>
    </row>
    <row r="620" spans="1:13">
      <c r="A620" s="88">
        <v>43270</v>
      </c>
      <c r="B620">
        <v>44.97</v>
      </c>
      <c r="C620" s="91">
        <f t="shared" ref="C620" si="1362">B620/B619-1</f>
        <v>-2.7675675675675748E-2</v>
      </c>
      <c r="D620" s="38">
        <f t="shared" ref="D620" si="1363">+(F619-O620)*(1+L620)</f>
        <v>45.360707432364478</v>
      </c>
      <c r="E620" s="90"/>
      <c r="F620">
        <v>44.72</v>
      </c>
      <c r="G620" s="42">
        <f t="shared" ref="G620" si="1364">+B620/D620-1</f>
        <v>-8.6133452161664126E-3</v>
      </c>
      <c r="H620" s="90"/>
      <c r="I620" s="91">
        <f t="shared" si="1191"/>
        <v>5.5903398926655523E-3</v>
      </c>
      <c r="J620">
        <v>20880.3</v>
      </c>
      <c r="K620">
        <v>20225.18</v>
      </c>
      <c r="L620" s="91">
        <f t="shared" ref="L620" si="1365">+K620/J620-1</f>
        <v>-3.1375028136568894E-2</v>
      </c>
      <c r="M620" s="90">
        <f t="shared" ref="M620" si="1366">WEEKDAY(A620,2)</f>
        <v>2</v>
      </c>
    </row>
    <row r="621" spans="1:13">
      <c r="A621" s="88">
        <v>43271</v>
      </c>
      <c r="B621">
        <v>44.72</v>
      </c>
      <c r="C621" s="91">
        <f t="shared" ref="C621" si="1367">B621/B620-1</f>
        <v>-5.5592617300422864E-3</v>
      </c>
      <c r="D621" s="38">
        <f t="shared" ref="D621" si="1368">+(F620-O621)*(1+L621)</f>
        <v>44.807316543041885</v>
      </c>
      <c r="E621" s="90"/>
      <c r="F621">
        <v>44.84</v>
      </c>
      <c r="G621" s="42">
        <f t="shared" ref="G621" si="1369">+B621/D621-1</f>
        <v>-1.9487117234081586E-3</v>
      </c>
      <c r="H621" s="90"/>
      <c r="I621" s="91">
        <f t="shared" si="1191"/>
        <v>-2.6761819803747811E-3</v>
      </c>
      <c r="J621">
        <v>20225.18</v>
      </c>
      <c r="K621">
        <v>20264.669999999998</v>
      </c>
      <c r="L621" s="91">
        <f t="shared" ref="L621" si="1370">+K621/J621-1</f>
        <v>1.9525166154268359E-3</v>
      </c>
      <c r="M621" s="90">
        <f t="shared" ref="M621" si="1371">WEEKDAY(A621,2)</f>
        <v>3</v>
      </c>
    </row>
    <row r="622" spans="1:13">
      <c r="A622" s="88">
        <v>43272</v>
      </c>
      <c r="B622">
        <v>43.66</v>
      </c>
      <c r="C622" s="91">
        <f t="shared" ref="C622" si="1372">B622/B621-1</f>
        <v>-2.3703041144901627E-2</v>
      </c>
      <c r="D622" s="38">
        <f t="shared" ref="D622" si="1373">+(F621-O622)*(1+L622)</f>
        <v>44.175874820562093</v>
      </c>
      <c r="E622" s="90"/>
      <c r="F622">
        <v>44.18</v>
      </c>
      <c r="G622" s="42">
        <f t="shared" ref="G622" si="1374">+B622/D622-1</f>
        <v>-1.1677749963244111E-2</v>
      </c>
      <c r="H622" s="90"/>
      <c r="I622" s="91">
        <f t="shared" si="1191"/>
        <v>-1.1770031688546956E-2</v>
      </c>
      <c r="J622">
        <v>20264.669999999998</v>
      </c>
      <c r="K622">
        <v>19964.53</v>
      </c>
      <c r="L622" s="91">
        <f t="shared" ref="L622" si="1375">+K622/J622-1</f>
        <v>-1.4810998649373519E-2</v>
      </c>
      <c r="M622" s="90">
        <f t="shared" ref="M622" si="1376">WEEKDAY(A622,2)</f>
        <v>4</v>
      </c>
    </row>
    <row r="623" spans="1:13">
      <c r="A623" s="88">
        <v>43273</v>
      </c>
      <c r="B623">
        <v>44.2</v>
      </c>
      <c r="C623" s="91">
        <f t="shared" ref="C623" si="1377">B623/B622-1</f>
        <v>1.2368300503893925E-2</v>
      </c>
      <c r="D623" s="38">
        <f t="shared" ref="D623" si="1378">+(F622-O623)*(1+L623)</f>
        <v>44.128084788372178</v>
      </c>
      <c r="E623" s="90"/>
      <c r="F623">
        <v>44.12</v>
      </c>
      <c r="G623" s="42">
        <f t="shared" ref="G623" si="1379">+B623/D623-1</f>
        <v>1.6296925636523074E-3</v>
      </c>
      <c r="H623" s="90"/>
      <c r="I623" s="91">
        <f t="shared" si="1191"/>
        <v>1.8132366273799772E-3</v>
      </c>
      <c r="J623">
        <v>19964.53</v>
      </c>
      <c r="K623">
        <v>19941.07</v>
      </c>
      <c r="L623" s="91">
        <f t="shared" ref="L623" si="1380">+K623/J623-1</f>
        <v>-1.1750840114943539E-3</v>
      </c>
      <c r="M623" s="90">
        <f t="shared" ref="M623" si="1381">WEEKDAY(A623,2)</f>
        <v>5</v>
      </c>
    </row>
    <row r="624" spans="1:13">
      <c r="A624" s="88">
        <v>43276</v>
      </c>
      <c r="B624">
        <v>43.25</v>
      </c>
      <c r="C624" s="91">
        <f t="shared" ref="C624" si="1382">B624/B623-1</f>
        <v>-2.1493212669683293E-2</v>
      </c>
      <c r="D624" s="38">
        <f t="shared" ref="D624" si="1383">+(F623-O624)*(1+L624)</f>
        <v>43.444009012555497</v>
      </c>
      <c r="E624" s="90"/>
      <c r="F624">
        <v>43.45</v>
      </c>
      <c r="G624" s="42">
        <f t="shared" ref="G624" si="1384">+B624/D624-1</f>
        <v>-4.4657253546611653E-3</v>
      </c>
      <c r="H624" s="90"/>
      <c r="I624" s="91">
        <f t="shared" si="1191"/>
        <v>-4.602991944764212E-3</v>
      </c>
      <c r="J624">
        <v>19941.07</v>
      </c>
      <c r="K624">
        <v>19635.54</v>
      </c>
      <c r="L624" s="91">
        <f t="shared" ref="L624" si="1385">+K624/J624-1</f>
        <v>-1.5321645227663216E-2</v>
      </c>
      <c r="M624" s="90">
        <f t="shared" ref="M624" si="1386">WEEKDAY(A624,2)</f>
        <v>1</v>
      </c>
    </row>
    <row r="625" spans="1:13">
      <c r="A625" s="88">
        <v>43277</v>
      </c>
      <c r="B625">
        <v>43.2</v>
      </c>
      <c r="C625" s="91">
        <f t="shared" ref="C625" si="1387">B625/B624-1</f>
        <v>-1.1560693641617936E-3</v>
      </c>
      <c r="D625" s="38">
        <f t="shared" ref="D625" si="1388">+(F624-O625)*(1+L625)</f>
        <v>43.1053526157162</v>
      </c>
      <c r="E625" s="90"/>
      <c r="F625">
        <v>43.11</v>
      </c>
      <c r="G625" s="42">
        <f t="shared" ref="G625" si="1389">+B625/D625-1</f>
        <v>2.1957223068695964E-3</v>
      </c>
      <c r="H625" s="90"/>
      <c r="I625" s="91">
        <f t="shared" si="1191"/>
        <v>2.0876826722338038E-3</v>
      </c>
      <c r="J625">
        <v>19635.54</v>
      </c>
      <c r="K625">
        <v>19479.79</v>
      </c>
      <c r="L625" s="91">
        <f t="shared" ref="L625" si="1390">+K625/J625-1</f>
        <v>-7.9320456682118179E-3</v>
      </c>
      <c r="M625" s="90">
        <f t="shared" ref="M625" si="1391">WEEKDAY(A625,2)</f>
        <v>2</v>
      </c>
    </row>
    <row r="626" spans="1:13">
      <c r="A626" s="88">
        <v>43278</v>
      </c>
      <c r="B626">
        <v>41.99</v>
      </c>
      <c r="C626" s="91">
        <f t="shared" ref="C626" si="1392">B626/B625-1</f>
        <v>-2.8009259259259234E-2</v>
      </c>
      <c r="D626" s="38">
        <f t="shared" ref="D626" si="1393">+(F625-O626)*(1+L626)</f>
        <v>42.104118663496884</v>
      </c>
      <c r="E626" s="90"/>
      <c r="F626">
        <v>42.12</v>
      </c>
      <c r="G626" s="42">
        <f t="shared" ref="G626" si="1394">+B626/D626-1</f>
        <v>-2.7103919312250202E-3</v>
      </c>
      <c r="H626" s="90"/>
      <c r="I626" s="91">
        <f t="shared" si="1191"/>
        <v>-3.0864197530863224E-3</v>
      </c>
      <c r="J626">
        <v>19479.79</v>
      </c>
      <c r="K626">
        <v>19025.27</v>
      </c>
      <c r="L626" s="91">
        <f t="shared" ref="L626" si="1395">+K626/J626-1</f>
        <v>-2.3332900406010548E-2</v>
      </c>
      <c r="M626" s="90">
        <f t="shared" ref="M626" si="1396">WEEKDAY(A626,2)</f>
        <v>3</v>
      </c>
    </row>
    <row r="627" spans="1:13">
      <c r="A627" s="88">
        <v>43279</v>
      </c>
      <c r="B627">
        <v>42.36</v>
      </c>
      <c r="C627" s="91">
        <f t="shared" ref="C627" si="1397">B627/B626-1</f>
        <v>8.8116218147176184E-3</v>
      </c>
      <c r="D627" s="38">
        <f t="shared" ref="D627" si="1398">+(F626-O627)*(1+L627)</f>
        <v>42.116413485853286</v>
      </c>
      <c r="E627" s="90"/>
      <c r="F627">
        <v>42.16</v>
      </c>
      <c r="G627" s="42">
        <f t="shared" ref="G627" si="1399">+B627/D627-1</f>
        <v>5.7836480836273019E-3</v>
      </c>
      <c r="H627" s="90"/>
      <c r="I627" s="91">
        <f t="shared" si="1191"/>
        <v>4.7438330170779253E-3</v>
      </c>
      <c r="J627">
        <v>19025.27</v>
      </c>
      <c r="K627">
        <v>19023.650000000001</v>
      </c>
      <c r="L627" s="91">
        <f t="shared" ref="L627" si="1400">+K627/J627-1</f>
        <v>-8.5149908516379824E-5</v>
      </c>
      <c r="M627" s="90">
        <f t="shared" ref="M627" si="1401">WEEKDAY(A627,2)</f>
        <v>4</v>
      </c>
    </row>
    <row r="628" spans="1:13">
      <c r="A628" s="88">
        <v>43280</v>
      </c>
      <c r="B628">
        <v>42.97</v>
      </c>
      <c r="C628" s="91">
        <f t="shared" ref="C628:C629" si="1402">B628/B627-1</f>
        <v>1.4400377714825385E-2</v>
      </c>
      <c r="D628" s="38">
        <f t="shared" ref="D628" si="1403">+(F627-O628)*(1+L628)</f>
        <v>43.226430048912789</v>
      </c>
      <c r="E628" s="90"/>
      <c r="F628">
        <v>43.23</v>
      </c>
      <c r="G628" s="42">
        <f t="shared" ref="G628:G629" si="1404">+B628/D628-1</f>
        <v>-5.9322513708077729E-3</v>
      </c>
      <c r="H628" s="90"/>
      <c r="I628" s="91">
        <f t="shared" si="1191"/>
        <v>-6.0143418922044001E-3</v>
      </c>
      <c r="J628">
        <v>19023.650000000001</v>
      </c>
      <c r="K628">
        <v>19504.849999999999</v>
      </c>
      <c r="L628" s="91">
        <f t="shared" ref="L628" si="1405">+K628/J628-1</f>
        <v>2.5294830382182054E-2</v>
      </c>
      <c r="M628" s="90">
        <f t="shared" ref="M628" si="1406">WEEKDAY(A628,2)</f>
        <v>5</v>
      </c>
    </row>
    <row r="629" spans="1:13">
      <c r="A629" s="88">
        <v>43283</v>
      </c>
      <c r="B629">
        <v>43</v>
      </c>
      <c r="C629" s="91">
        <f t="shared" si="1402"/>
        <v>6.9816150802881616E-4</v>
      </c>
      <c r="D629">
        <v>43.226430048912789</v>
      </c>
      <c r="G629" s="42">
        <f t="shared" si="1404"/>
        <v>-5.2382315323419304E-3</v>
      </c>
    </row>
    <row r="630" spans="1:13">
      <c r="A630" s="88">
        <v>43284</v>
      </c>
    </row>
    <row r="631" spans="1:13">
      <c r="A631" s="88">
        <v>43285</v>
      </c>
    </row>
    <row r="632" spans="1:13">
      <c r="A632" s="88">
        <v>43286</v>
      </c>
    </row>
    <row r="633" spans="1:13">
      <c r="A633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28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>
      <c r="A611" s="88">
        <v>43257</v>
      </c>
      <c r="B611">
        <v>33.72</v>
      </c>
      <c r="C611" s="91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>
      <c r="A612" s="88">
        <v>43258</v>
      </c>
      <c r="B612">
        <v>33.350999999999999</v>
      </c>
      <c r="C612" s="91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91">
        <f>(B612/(D612*(1-VLOOKUP(A612,FX!A:M,13,0))))-1</f>
        <v>-7.7820878561052353E-4</v>
      </c>
      <c r="I612" s="91">
        <f t="shared" si="1318"/>
        <v>3.1371534618473973E-3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>
      <c r="A613" s="88">
        <v>43259</v>
      </c>
      <c r="B613">
        <v>33.020000000000003</v>
      </c>
      <c r="C613" s="91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91">
        <f>(B613/(D613*(1-VLOOKUP(A613,FX!A:M,13,0))))-1</f>
        <v>5.7928958960058452E-3</v>
      </c>
      <c r="I613" s="91">
        <f t="shared" si="1318"/>
        <v>3.421722773601088E-3</v>
      </c>
      <c r="J613">
        <v>1730.38</v>
      </c>
      <c r="K613">
        <v>1711.52</v>
      </c>
      <c r="L613" s="91">
        <f t="shared" ref="L613" si="1516">+K613/J613-1</f>
        <v>-1.0899340029357774E-2</v>
      </c>
      <c r="M613" s="90">
        <f t="shared" ref="M613" si="1517">WEEKDAY(A613,2)</f>
        <v>5</v>
      </c>
    </row>
    <row r="614" spans="1:13">
      <c r="A614" s="88">
        <v>43262</v>
      </c>
      <c r="B614">
        <v>32.840000000000003</v>
      </c>
      <c r="C614" s="91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91">
        <f>(B614/(D614*(1-VLOOKUP(A614,FX!A:M,13,0))))-1</f>
        <v>1.1188326563986939E-2</v>
      </c>
      <c r="I614" s="91">
        <f t="shared" si="1318"/>
        <v>4.5547564933576812E-3</v>
      </c>
      <c r="J614">
        <v>1711.52</v>
      </c>
      <c r="K614">
        <v>1688.62</v>
      </c>
      <c r="L614" s="91">
        <f t="shared" ref="L614" si="1521">+K614/J614-1</f>
        <v>-1.3379919603627277E-2</v>
      </c>
      <c r="M614" s="90">
        <f t="shared" ref="M614" si="1522">WEEKDAY(A614,2)</f>
        <v>1</v>
      </c>
    </row>
    <row r="615" spans="1:13">
      <c r="A615" s="88">
        <v>43263</v>
      </c>
      <c r="B615">
        <v>33.14</v>
      </c>
      <c r="C615" s="91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91">
        <f>(B615/(D615*(1-VLOOKUP(A615,FX!A:M,13,0))))-1</f>
        <v>6.1576696941756381E-4</v>
      </c>
      <c r="I615" s="91">
        <f t="shared" si="1318"/>
        <v>1.901617735533101E-3</v>
      </c>
      <c r="J615">
        <v>1688.62</v>
      </c>
      <c r="K615">
        <v>1712.77</v>
      </c>
      <c r="L615" s="91">
        <f t="shared" ref="L615" si="1526">+K615/J615-1</f>
        <v>1.4301619073562977E-2</v>
      </c>
      <c r="M615" s="90">
        <f t="shared" ref="M615" si="1527">WEEKDAY(A615,2)</f>
        <v>2</v>
      </c>
    </row>
    <row r="616" spans="1:13">
      <c r="A616" s="88">
        <v>43264</v>
      </c>
      <c r="B616">
        <v>32.505499999999998</v>
      </c>
      <c r="C616" s="91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91">
        <f>(B616/(D616*(1-VLOOKUP(A616,FX!A:M,13,0))))-1</f>
        <v>-4.4030805745634005E-3</v>
      </c>
      <c r="I616" s="91">
        <f t="shared" si="1318"/>
        <v>8.189932540816347E-4</v>
      </c>
      <c r="J616">
        <v>1712.77</v>
      </c>
      <c r="K616">
        <v>1685.89</v>
      </c>
      <c r="L616" s="91">
        <f t="shared" ref="L616" si="1531">+K616/J616-1</f>
        <v>-1.5693876002031759E-2</v>
      </c>
      <c r="M616" s="90">
        <f t="shared" ref="M616" si="1532">WEEKDAY(A616,2)</f>
        <v>3</v>
      </c>
    </row>
    <row r="617" spans="1:13">
      <c r="A617" s="88">
        <v>43265</v>
      </c>
      <c r="B617">
        <v>32.419800000000002</v>
      </c>
      <c r="C617" s="91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91">
        <f>(B617/(D617*(1-VLOOKUP(A617,FX!A:M,13,0))))-1</f>
        <v>1.0231346501743177E-2</v>
      </c>
      <c r="I617" s="91">
        <f t="shared" si="1318"/>
        <v>2.8396436525612856E-3</v>
      </c>
      <c r="J617">
        <v>1685.89</v>
      </c>
      <c r="K617">
        <v>1673.32</v>
      </c>
      <c r="L617" s="91">
        <f t="shared" ref="L617" si="1536">+K617/J617-1</f>
        <v>-7.4560024675395242E-3</v>
      </c>
      <c r="M617" s="90">
        <f t="shared" ref="M617" si="1537">WEEKDAY(A617,2)</f>
        <v>4</v>
      </c>
    </row>
    <row r="618" spans="1:13">
      <c r="A618" s="88">
        <v>43266</v>
      </c>
      <c r="B618">
        <v>31.62</v>
      </c>
      <c r="C618" s="91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D618*(1-VLOOKUP(A618,FX!A:M,13,0))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91">
        <f>(B618/(D618*(1-VLOOKUP(A618,FX!A:M,13,0))))-1</f>
        <v>-2.5387313613600693E-4</v>
      </c>
      <c r="I618" s="91">
        <f t="shared" si="1318"/>
        <v>-2.8462187983246956E-5</v>
      </c>
      <c r="J618">
        <v>1673.32</v>
      </c>
      <c r="K618">
        <v>1641.66</v>
      </c>
      <c r="L618" s="91">
        <f t="shared" ref="L618" si="1541">+K618/J618-1</f>
        <v>-1.8920469485812497E-2</v>
      </c>
      <c r="M618" s="90">
        <f t="shared" ref="M618" si="1542">WEEKDAY(A618,2)</f>
        <v>5</v>
      </c>
    </row>
    <row r="619" spans="1:13">
      <c r="A619" s="88">
        <v>43269</v>
      </c>
      <c r="B619">
        <v>31.274999999999999</v>
      </c>
      <c r="C619" s="91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D619*(1-VLOOKUP(A619,FX!A:M,13,0))</f>
        <v>31.516025527961453</v>
      </c>
      <c r="F619">
        <v>31.3903</v>
      </c>
      <c r="G619" s="42">
        <f t="shared" ref="G619" si="1545">+B619/D619-1</f>
        <v>-1.0938967581567871E-2</v>
      </c>
      <c r="H619" s="91">
        <f>(B619/(D619*(1-VLOOKUP(A619,FX!A:M,13,0))))-1</f>
        <v>-7.6477133116805707E-3</v>
      </c>
      <c r="I619" s="91">
        <f t="shared" si="1318"/>
        <v>-3.6731092088957418E-3</v>
      </c>
      <c r="J619">
        <v>1641.66</v>
      </c>
      <c r="K619">
        <v>1641.66</v>
      </c>
      <c r="L619" s="91">
        <f t="shared" ref="L619" si="1546">+K619/J619-1</f>
        <v>0</v>
      </c>
      <c r="M619" s="90">
        <f t="shared" ref="M619" si="1547">WEEKDAY(A619,2)</f>
        <v>1</v>
      </c>
    </row>
    <row r="620" spans="1:13">
      <c r="A620" s="88">
        <v>43270</v>
      </c>
      <c r="B620">
        <v>29.79</v>
      </c>
      <c r="C620" s="91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D620*(1-VLOOKUP(A620,FX!A:M,13,0))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91">
        <f>(B620/(D620*(1-VLOOKUP(A620,FX!A:M,13,0))))-1</f>
        <v>1.0552852544997826E-2</v>
      </c>
      <c r="I620" s="91">
        <f t="shared" si="1318"/>
        <v>-2.7182941194248134E-4</v>
      </c>
      <c r="J620">
        <v>1641.66</v>
      </c>
      <c r="K620">
        <v>1547.15</v>
      </c>
      <c r="L620" s="91">
        <f t="shared" ref="L620" si="1551">+K620/J620-1</f>
        <v>-5.7569776933104277E-2</v>
      </c>
      <c r="M620" s="90">
        <f t="shared" ref="M620" si="1552">WEEKDAY(A620,2)</f>
        <v>2</v>
      </c>
    </row>
    <row r="621" spans="1:13">
      <c r="A621" s="88">
        <v>43271</v>
      </c>
      <c r="B621">
        <v>29.981999999999999</v>
      </c>
      <c r="C621" s="91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D621*(1-VLOOKUP(A621,FX!A:M,13,0))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91">
        <f>(B621/(D621*(1-VLOOKUP(A621,FX!A:M,13,0))))-1</f>
        <v>-3.85015337117256E-3</v>
      </c>
      <c r="I621" s="91">
        <f t="shared" si="1318"/>
        <v>-3.0491758579755945E-3</v>
      </c>
      <c r="J621">
        <v>1547.15</v>
      </c>
      <c r="K621">
        <v>1563.79</v>
      </c>
      <c r="L621" s="91">
        <f t="shared" ref="L621" si="1556">+K621/J621-1</f>
        <v>1.0755259671007877E-2</v>
      </c>
      <c r="M621" s="90">
        <f t="shared" ref="M621" si="1557">WEEKDAY(A621,2)</f>
        <v>3</v>
      </c>
    </row>
    <row r="622" spans="1:13">
      <c r="A622" s="88">
        <v>43272</v>
      </c>
      <c r="B622">
        <v>29.15</v>
      </c>
      <c r="C622" s="91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D622*(1-VLOOKUP(A622,FX!A:M,13,0))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91">
        <f>(B622/(D622*(1-VLOOKUP(A622,FX!A:M,13,0))))-1</f>
        <v>-1.0252117517497439E-3</v>
      </c>
      <c r="I622" s="91">
        <f t="shared" si="1318"/>
        <v>2.2899660974988745E-3</v>
      </c>
      <c r="J622">
        <v>1563.79</v>
      </c>
      <c r="K622">
        <v>1521.68</v>
      </c>
      <c r="L622" s="91">
        <f t="shared" ref="L622" si="1561">+K622/J622-1</f>
        <v>-2.6928168104412897E-2</v>
      </c>
      <c r="M622" s="90">
        <f t="shared" ref="M622" si="1562">WEEKDAY(A622,2)</f>
        <v>4</v>
      </c>
    </row>
    <row r="623" spans="1:13">
      <c r="A623" s="88">
        <v>43273</v>
      </c>
      <c r="B623">
        <v>29.731000000000002</v>
      </c>
      <c r="C623" s="91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D623*(1-VLOOKUP(A623,FX!A:M,13,0))</f>
        <v>29.57119581170511</v>
      </c>
      <c r="F623">
        <v>29.6356</v>
      </c>
      <c r="G623" s="42">
        <f t="shared" ref="G623" si="1565">+B623/D623-1</f>
        <v>3.8093807755370523E-3</v>
      </c>
      <c r="H623" s="91">
        <f>(B623/(D623*(1-VLOOKUP(A623,FX!A:M,13,0))))-1</f>
        <v>5.4040489032789463E-3</v>
      </c>
      <c r="I623" s="91">
        <f t="shared" si="1318"/>
        <v>3.2191013510778355E-3</v>
      </c>
      <c r="J623">
        <v>1521.68</v>
      </c>
      <c r="K623">
        <v>1549.66</v>
      </c>
      <c r="L623" s="91">
        <f t="shared" ref="L623" si="1566">+K623/J623-1</f>
        <v>1.8387571631354849E-2</v>
      </c>
      <c r="M623" s="90">
        <f t="shared" ref="M623" si="1567">WEEKDAY(A623,2)</f>
        <v>5</v>
      </c>
    </row>
    <row r="624" spans="1:13">
      <c r="A624" s="88">
        <v>43276</v>
      </c>
      <c r="B624">
        <v>29.2362</v>
      </c>
      <c r="C624" s="91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D624*(1-VLOOKUP(A624,FX!A:M,13,0))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91">
        <f>(B624/(D624*(1-VLOOKUP(A624,FX!A:M,13,0))))-1</f>
        <v>-1.9936162295408622E-3</v>
      </c>
      <c r="I624" s="91">
        <f t="shared" si="1318"/>
        <v>4.0627929898791049E-3</v>
      </c>
      <c r="J624">
        <v>1549.66</v>
      </c>
      <c r="K624">
        <v>1538.56</v>
      </c>
      <c r="L624" s="91">
        <f t="shared" ref="L624" si="1571">+K624/J624-1</f>
        <v>-7.1628615309164978E-3</v>
      </c>
      <c r="M624" s="90">
        <f t="shared" ref="M624" si="1572">WEEKDAY(A624,2)</f>
        <v>1</v>
      </c>
    </row>
    <row r="625" spans="1:13">
      <c r="A625" s="88">
        <v>43277</v>
      </c>
      <c r="B625">
        <v>29.28</v>
      </c>
      <c r="C625" s="91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D625*(1-VLOOKUP(A625,FX!A:M,13,0))</f>
        <v>29.430182370088684</v>
      </c>
      <c r="F625">
        <v>29.43</v>
      </c>
      <c r="G625" s="42">
        <f t="shared" ref="G625" si="1575">+B625/D625-1</f>
        <v>-1.1371061841933594E-2</v>
      </c>
      <c r="H625" s="91">
        <f>(B625/(D625*(1-VLOOKUP(A625,FX!A:M,13,0))))-1</f>
        <v>-5.1030050782601144E-3</v>
      </c>
      <c r="I625" s="91">
        <f t="shared" si="1318"/>
        <v>-5.0968399592252744E-3</v>
      </c>
      <c r="J625">
        <v>1538.56</v>
      </c>
      <c r="K625">
        <v>1564.92</v>
      </c>
      <c r="L625" s="91">
        <f t="shared" ref="L625" si="1576">+K625/J625-1</f>
        <v>1.713290349417651E-2</v>
      </c>
      <c r="M625" s="90">
        <f t="shared" ref="M625" si="1577">WEEKDAY(A625,2)</f>
        <v>2</v>
      </c>
    </row>
    <row r="626" spans="1:13">
      <c r="A626" s="88">
        <v>43278</v>
      </c>
      <c r="B626">
        <v>28.315000000000001</v>
      </c>
      <c r="C626" s="91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D626*(1-VLOOKUP(A626,FX!A:M,13,0))</f>
        <v>28.916708478353126</v>
      </c>
      <c r="F626">
        <v>28.3749</v>
      </c>
      <c r="G626" s="42">
        <f t="shared" ref="G626" si="1580">+B626/D626-1</f>
        <v>-2.6256997858122744E-2</v>
      </c>
      <c r="H626" s="91">
        <f>(B626/(D626*(1-VLOOKUP(A626,FX!A:M,13,0))))-1</f>
        <v>-2.0808332276253338E-2</v>
      </c>
      <c r="I626" s="91">
        <f t="shared" si="1318"/>
        <v>-2.1110206555793321E-3</v>
      </c>
      <c r="J626">
        <v>1564.92</v>
      </c>
      <c r="K626">
        <v>1546.23</v>
      </c>
      <c r="L626" s="91">
        <f t="shared" ref="L626" si="1581">+K626/J626-1</f>
        <v>-1.1943102522812721E-2</v>
      </c>
      <c r="M626" s="90">
        <f t="shared" ref="M626" si="1582">WEEKDAY(A626,2)</f>
        <v>3</v>
      </c>
    </row>
    <row r="627" spans="1:13">
      <c r="A627" s="88">
        <v>43279</v>
      </c>
      <c r="B627">
        <v>28.56</v>
      </c>
      <c r="C627" s="91">
        <f t="shared" ref="C627" si="1583">B627/B626-1</f>
        <v>8.6526576019776424E-3</v>
      </c>
      <c r="D627" s="26">
        <f t="shared" ref="D627" si="1584">+F626*(1+L627)</f>
        <v>28.327737874701693</v>
      </c>
      <c r="E627" s="26">
        <f>D627*(1-VLOOKUP(A627,FX!A:M,13,0))</f>
        <v>28.246274372868736</v>
      </c>
      <c r="F627">
        <v>28.338899999999999</v>
      </c>
      <c r="G627" s="42">
        <f t="shared" ref="G627" si="1585">+B627/D627-1</f>
        <v>8.1991059902362107E-3</v>
      </c>
      <c r="H627" s="91">
        <f>(B627/(D627*(1-VLOOKUP(A627,FX!A:M,13,0))))-1</f>
        <v>1.1106796704934752E-2</v>
      </c>
      <c r="I627" s="91">
        <f t="shared" si="1318"/>
        <v>7.8019965489133369E-3</v>
      </c>
      <c r="J627">
        <v>1546.23</v>
      </c>
      <c r="K627">
        <v>1543.66</v>
      </c>
      <c r="L627" s="91">
        <f t="shared" ref="L627" si="1586">+K627/J627-1</f>
        <v>-1.6621071897453543E-3</v>
      </c>
      <c r="M627" s="90">
        <f t="shared" ref="M627" si="1587">WEEKDAY(A627,2)</f>
        <v>4</v>
      </c>
    </row>
    <row r="628" spans="1:13">
      <c r="A628" s="88">
        <v>43280</v>
      </c>
      <c r="B628">
        <v>29.35</v>
      </c>
      <c r="C628" s="91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D628*(1-VLOOKUP(A628,FX!A:M,13,0))</f>
        <v>29.510145166297942</v>
      </c>
      <c r="F628">
        <v>29.258700000000001</v>
      </c>
      <c r="G628" s="42">
        <f t="shared" ref="G628:G629" si="1590">+B628/D628-1</f>
        <v>-4.9629066045966397E-3</v>
      </c>
      <c r="H628" s="91">
        <f>(B628/(D628*(1-VLOOKUP(A628,FX!A:M,13,0))))-1</f>
        <v>-5.426783412805225E-3</v>
      </c>
      <c r="I628" s="91">
        <f t="shared" si="1318"/>
        <v>3.1204393906769656E-3</v>
      </c>
      <c r="J628">
        <v>1543.66</v>
      </c>
      <c r="K628">
        <v>1606.71</v>
      </c>
      <c r="L628" s="91">
        <f t="shared" ref="L628" si="1591">+K628/J628-1</f>
        <v>4.0844486480183351E-2</v>
      </c>
      <c r="M628" s="90">
        <f t="shared" ref="M628" si="1592">WEEKDAY(A628,2)</f>
        <v>5</v>
      </c>
    </row>
    <row r="629" spans="1:13">
      <c r="A629" s="88">
        <v>43283</v>
      </c>
      <c r="B629">
        <v>29.35</v>
      </c>
      <c r="C629" s="91">
        <f t="shared" si="1588"/>
        <v>0</v>
      </c>
      <c r="D629">
        <v>29.496387817913266</v>
      </c>
      <c r="G629" s="42">
        <f t="shared" si="1590"/>
        <v>-4.9629066045966397E-3</v>
      </c>
    </row>
    <row r="630" spans="1:13">
      <c r="A630" s="88">
        <v>43284</v>
      </c>
    </row>
    <row r="631" spans="1:13">
      <c r="A631" s="88">
        <v>43285</v>
      </c>
    </row>
    <row r="632" spans="1:13">
      <c r="A632" s="88">
        <v>43286</v>
      </c>
    </row>
    <row r="633" spans="1:13">
      <c r="A633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C628" sqref="C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28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>
      <c r="A611" s="88">
        <v>43257</v>
      </c>
      <c r="B611">
        <v>30.21</v>
      </c>
      <c r="C611" s="91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>
      <c r="A612" s="88">
        <v>43258</v>
      </c>
      <c r="B612">
        <v>29.87</v>
      </c>
      <c r="C612" s="91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91">
        <f t="shared" ref="G612" si="1502">+B612/D612-1</f>
        <v>-2.8118990625533025E-3</v>
      </c>
      <c r="H612" s="91">
        <f>(B612/(D612*(1-VLOOKUP(A612,FX!A:M,13,0))))-1</f>
        <v>-1.7300872274367274E-3</v>
      </c>
      <c r="I612" s="91">
        <f t="shared" si="1267"/>
        <v>-3.1770186749963125E-3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>
      <c r="A613" s="88">
        <v>43259</v>
      </c>
      <c r="B613">
        <v>29.59</v>
      </c>
      <c r="C613" s="91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91">
        <f t="shared" ref="G613" si="1507">+B613/D613-1</f>
        <v>9.05168010283397E-4</v>
      </c>
      <c r="H613" s="91">
        <f>(B613/(D613*(1-VLOOKUP(A613,FX!A:M,13,0))))-1</f>
        <v>2.5671322123987927E-3</v>
      </c>
      <c r="I613" s="91">
        <f t="shared" si="1267"/>
        <v>2.0895209002889104E-3</v>
      </c>
      <c r="J613">
        <v>3831.01</v>
      </c>
      <c r="K613">
        <v>3779.62</v>
      </c>
      <c r="L613" s="91">
        <f t="shared" ref="L613" si="1508">+K613/J613-1</f>
        <v>-1.3414217138561502E-2</v>
      </c>
      <c r="M613" s="90">
        <f t="shared" ref="M613" si="1509">WEEKDAY(A613,2)</f>
        <v>5</v>
      </c>
    </row>
    <row r="614" spans="1:14">
      <c r="A614" s="88">
        <v>43262</v>
      </c>
      <c r="B614">
        <v>29.65</v>
      </c>
      <c r="C614" s="91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91">
        <f t="shared" ref="G614" si="1512">+B614/D614-1</f>
        <v>4.0258387897480485E-3</v>
      </c>
      <c r="H614" s="91">
        <f>(B614/(D614*(1-VLOOKUP(A614,FX!A:M,13,0))))-1</f>
        <v>3.730934305566036E-3</v>
      </c>
      <c r="I614" s="91">
        <f t="shared" si="1267"/>
        <v>4.0160642570279403E-3</v>
      </c>
      <c r="J614">
        <v>3779.62</v>
      </c>
      <c r="K614">
        <v>3779.98</v>
      </c>
      <c r="L614" s="91">
        <f t="shared" ref="L614" si="1513">+K614/J614-1</f>
        <v>9.5247670400810946E-5</v>
      </c>
      <c r="M614" s="90">
        <f t="shared" ref="M614" si="1514">WEEKDAY(A614,2)</f>
        <v>1</v>
      </c>
    </row>
    <row r="615" spans="1:14">
      <c r="A615" s="88">
        <v>43263</v>
      </c>
      <c r="B615">
        <v>29.84</v>
      </c>
      <c r="C615" s="91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91">
        <f t="shared" ref="G615" si="1517">+B615/D615-1</f>
        <v>-1.690981229719557E-3</v>
      </c>
      <c r="H615" s="91">
        <f>(B615/(D615*(1-VLOOKUP(A615,FX!A:M,13,0))))-1</f>
        <v>-5.1452942243490618E-4</v>
      </c>
      <c r="I615" s="91">
        <f t="shared" si="1267"/>
        <v>-8.0364318242698296E-4</v>
      </c>
      <c r="J615">
        <v>3779.98</v>
      </c>
      <c r="K615">
        <v>3825.95</v>
      </c>
      <c r="L615" s="91">
        <f t="shared" ref="L615" si="1518">+K615/J615-1</f>
        <v>1.2161440007619095E-2</v>
      </c>
      <c r="M615" s="90">
        <f t="shared" ref="M615" si="1519">WEEKDAY(A615,2)</f>
        <v>2</v>
      </c>
    </row>
    <row r="616" spans="1:14">
      <c r="A616" s="88">
        <v>43264</v>
      </c>
      <c r="B616">
        <v>29.5</v>
      </c>
      <c r="C616" s="91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91">
        <f t="shared" ref="G616" si="1522">+B616/D616-1</f>
        <v>-2.3817633262590565E-3</v>
      </c>
      <c r="H616" s="91">
        <f>(B616/(D616*(1-VLOOKUP(A616,FX!A:M,13,0))))-1</f>
        <v>-5.1704284261478994E-3</v>
      </c>
      <c r="I616" s="91">
        <f t="shared" si="1267"/>
        <v>-5.5252343757901112E-3</v>
      </c>
      <c r="J616">
        <v>3825.95</v>
      </c>
      <c r="K616">
        <v>3788.34</v>
      </c>
      <c r="L616" s="91">
        <f t="shared" ref="L616" si="1523">+K616/J616-1</f>
        <v>-9.8302382414824363E-3</v>
      </c>
      <c r="M616" s="90">
        <f t="shared" ref="M616" si="1524">WEEKDAY(A616,2)</f>
        <v>3</v>
      </c>
    </row>
    <row r="617" spans="1:14">
      <c r="A617" s="88">
        <v>43265</v>
      </c>
      <c r="B617">
        <v>29.41</v>
      </c>
      <c r="C617" s="91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F617">
        <v>29.419899999999998</v>
      </c>
      <c r="G617" s="91">
        <f t="shared" ref="G617" si="1527">+B617/D617-1</f>
        <v>-4.625906057919571E-3</v>
      </c>
      <c r="H617" s="91">
        <f>(B617/(D617*(1-VLOOKUP(A617,FX!A:M,13,0))))-1</f>
        <v>-1.1990784510595986E-4</v>
      </c>
      <c r="I617" s="91">
        <f t="shared" si="1267"/>
        <v>-3.3650692218523126E-4</v>
      </c>
      <c r="J617">
        <v>3788.34</v>
      </c>
      <c r="K617">
        <v>3773.37</v>
      </c>
      <c r="L617" s="91">
        <f t="shared" ref="L617" si="1528">+K617/J617-1</f>
        <v>-3.9515988533236346E-3</v>
      </c>
      <c r="M617" s="90">
        <f t="shared" ref="M617" si="1529">WEEKDAY(A617,2)</f>
        <v>4</v>
      </c>
    </row>
    <row r="618" spans="1:14">
      <c r="A618" s="88">
        <v>43266</v>
      </c>
      <c r="B618">
        <v>29.06</v>
      </c>
      <c r="C618" s="91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D618*((1-VLOOKUP(A618,FX!A:M,13,0)))</f>
        <v>29.182950873444327</v>
      </c>
      <c r="F618">
        <v>29.222799999999999</v>
      </c>
      <c r="G618" s="91">
        <f t="shared" ref="G618" si="1532">+B618/D618-1</f>
        <v>-6.9857307479167519E-3</v>
      </c>
      <c r="H618" s="91">
        <f>(B618/(D618*(1-VLOOKUP(A618,FX!A:M,13,0))))-1</f>
        <v>-4.213106274876699E-3</v>
      </c>
      <c r="I618" s="91">
        <f t="shared" si="1267"/>
        <v>-5.5709925126955495E-3</v>
      </c>
      <c r="J618">
        <v>3773.37</v>
      </c>
      <c r="K618">
        <v>3753.43</v>
      </c>
      <c r="L618" s="91">
        <f t="shared" ref="L618" si="1533">+K618/J618-1</f>
        <v>-5.2844009466339603E-3</v>
      </c>
      <c r="M618" s="90">
        <f t="shared" ref="M618" si="1534">WEEKDAY(A618,2)</f>
        <v>5</v>
      </c>
    </row>
    <row r="619" spans="1:14">
      <c r="A619" s="88">
        <v>43269</v>
      </c>
      <c r="B619">
        <v>28.72</v>
      </c>
      <c r="C619" s="91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D619*((1-VLOOKUP(A619,FX!A:M,13,0)))</f>
        <v>29.125879111553182</v>
      </c>
      <c r="F619">
        <v>29.125299999999999</v>
      </c>
      <c r="G619" s="91">
        <f t="shared" ref="G619" si="1537">+B619/D619-1</f>
        <v>-1.7205743460585565E-2</v>
      </c>
      <c r="H619" s="91">
        <f>(B619/(D619*(1-VLOOKUP(A619,FX!A:M,13,0))))-1</f>
        <v>-1.3935342861194022E-2</v>
      </c>
      <c r="I619" s="91">
        <f t="shared" si="1267"/>
        <v>-1.3915736490267894E-2</v>
      </c>
      <c r="J619">
        <v>3753.43</v>
      </c>
      <c r="K619">
        <v>3753.43</v>
      </c>
      <c r="L619" s="91">
        <f t="shared" ref="L619" si="1538">+K619/J619-1</f>
        <v>0</v>
      </c>
      <c r="M619" s="90">
        <f t="shared" ref="M619" si="1539">WEEKDAY(A619,2)</f>
        <v>1</v>
      </c>
    </row>
    <row r="620" spans="1:14">
      <c r="A620" s="88">
        <v>43270</v>
      </c>
      <c r="B620">
        <v>27.72</v>
      </c>
      <c r="C620" s="91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D620*((1-VLOOKUP(A620,FX!A:M,13,0)))</f>
        <v>27.999598452163582</v>
      </c>
      <c r="F620">
        <v>27.972300000000001</v>
      </c>
      <c r="G620" s="91">
        <f t="shared" ref="G620" si="1542">+B620/D620-1</f>
        <v>-1.3474711809321138E-2</v>
      </c>
      <c r="H620" s="91">
        <f>(B620/(D620*(1-VLOOKUP(A620,FX!A:M,13,0))))-1</f>
        <v>-9.9858022121734891E-3</v>
      </c>
      <c r="I620" s="91">
        <f t="shared" si="1267"/>
        <v>-9.0196372840274375E-3</v>
      </c>
      <c r="J620">
        <v>3753.43</v>
      </c>
      <c r="K620">
        <v>3621.12</v>
      </c>
      <c r="L620" s="91">
        <f t="shared" ref="L620" si="1543">+K620/J620-1</f>
        <v>-3.5250424278593151E-2</v>
      </c>
      <c r="M620" s="90">
        <f t="shared" ref="M620" si="1544">WEEKDAY(A620,2)</f>
        <v>2</v>
      </c>
    </row>
    <row r="621" spans="1:14">
      <c r="A621" s="88">
        <v>43271</v>
      </c>
      <c r="B621">
        <v>27.88</v>
      </c>
      <c r="C621" s="91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D621*((1-VLOOKUP(A621,FX!A:M,13,0)))</f>
        <v>28.063613194926841</v>
      </c>
      <c r="F621">
        <v>28.080300000000001</v>
      </c>
      <c r="G621" s="91">
        <f t="shared" ref="G621" si="1547">+B621/D621-1</f>
        <v>-7.2256959245706742E-3</v>
      </c>
      <c r="H621" s="91">
        <f>(B621/(D621*(1-VLOOKUP(A621,FX!A:M,13,0))))-1</f>
        <v>-6.5427496328247514E-3</v>
      </c>
      <c r="I621" s="91">
        <f t="shared" si="1267"/>
        <v>-7.1331146747007912E-3</v>
      </c>
      <c r="J621">
        <v>3621.12</v>
      </c>
      <c r="K621">
        <v>3635.44</v>
      </c>
      <c r="L621" s="91">
        <f t="shared" ref="L621" si="1548">+K621/J621-1</f>
        <v>3.9545775892542157E-3</v>
      </c>
      <c r="M621" s="90">
        <f t="shared" ref="M621" si="1549">WEEKDAY(A621,2)</f>
        <v>3</v>
      </c>
    </row>
    <row r="622" spans="1:14">
      <c r="A622" s="88">
        <v>43272</v>
      </c>
      <c r="B622">
        <v>27.34</v>
      </c>
      <c r="C622" s="91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D622*((1-VLOOKUP(A622,FX!A:M,13,0)))</f>
        <v>27.672641716384902</v>
      </c>
      <c r="F622">
        <v>27.67</v>
      </c>
      <c r="G622" s="91">
        <f t="shared" ref="G622" si="1552">+B622/D622-1</f>
        <v>-1.4855000511253214E-2</v>
      </c>
      <c r="H622" s="91">
        <f>(B622/(D622*(1-VLOOKUP(A622,FX!A:M,13,0))))-1</f>
        <v>-1.2020598531724103E-2</v>
      </c>
      <c r="I622" s="91">
        <f t="shared" si="1267"/>
        <v>-1.1926273942898469E-2</v>
      </c>
      <c r="J622">
        <v>3635.44</v>
      </c>
      <c r="K622">
        <v>3592.97</v>
      </c>
      <c r="L622" s="91">
        <f t="shared" ref="L622" si="1553">+K622/J622-1</f>
        <v>-1.1682217283189966E-2</v>
      </c>
      <c r="M622" s="90">
        <f t="shared" ref="M622" si="1554">WEEKDAY(A622,2)</f>
        <v>4</v>
      </c>
    </row>
    <row r="623" spans="1:14">
      <c r="A623" s="88">
        <v>43273</v>
      </c>
      <c r="B623">
        <v>27.63</v>
      </c>
      <c r="C623" s="91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D623*((1-VLOOKUP(A623,FX!A:M,13,0)))</f>
        <v>27.74859743618336</v>
      </c>
      <c r="F623">
        <v>27.773399999999999</v>
      </c>
      <c r="G623" s="91">
        <f t="shared" ref="G623" si="1557">+B623/D623-1</f>
        <v>-5.853315313526064E-3</v>
      </c>
      <c r="H623" s="91">
        <f>(B623/(D623*(1-VLOOKUP(A623,FX!A:M,13,0))))-1</f>
        <v>-4.2739975040581024E-3</v>
      </c>
      <c r="I623" s="91">
        <f t="shared" si="1267"/>
        <v>-5.1632137224826291E-3</v>
      </c>
      <c r="J623">
        <v>3592.97</v>
      </c>
      <c r="K623">
        <v>3608.9</v>
      </c>
      <c r="L623" s="91">
        <f t="shared" ref="L623" si="1558">+K623/J623-1</f>
        <v>4.4336579487165295E-3</v>
      </c>
      <c r="M623" s="90">
        <f t="shared" ref="M623" si="1559">WEEKDAY(A623,2)</f>
        <v>5</v>
      </c>
    </row>
    <row r="624" spans="1:14">
      <c r="A624" s="88">
        <v>43276</v>
      </c>
      <c r="B624">
        <v>26.99</v>
      </c>
      <c r="C624" s="91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D624*((1-VLOOKUP(A624,FX!A:M,13,0)))</f>
        <v>27.280895230266736</v>
      </c>
      <c r="F624">
        <v>27.2835</v>
      </c>
      <c r="G624" s="91">
        <f t="shared" ref="G624" si="1562">+B624/D624-1</f>
        <v>-1.4991148485556605E-2</v>
      </c>
      <c r="H624" s="91">
        <f>(B624/(D624*(1-VLOOKUP(A624,FX!A:M,13,0))))-1</f>
        <v>-1.0662964972791844E-2</v>
      </c>
      <c r="I624" s="91">
        <f t="shared" si="1267"/>
        <v>-1.0757417486759402E-2</v>
      </c>
      <c r="J624">
        <v>3608.9</v>
      </c>
      <c r="K624">
        <v>3560.48</v>
      </c>
      <c r="L624" s="91">
        <f t="shared" ref="L624" si="1563">+K624/J624-1</f>
        <v>-1.341683061320631E-2</v>
      </c>
      <c r="M624" s="90">
        <f t="shared" ref="M624" si="1564">WEEKDAY(A624,2)</f>
        <v>1</v>
      </c>
    </row>
    <row r="625" spans="1:13">
      <c r="A625" s="88">
        <v>43277</v>
      </c>
      <c r="B625">
        <v>26.69</v>
      </c>
      <c r="C625" s="91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D625*((1-VLOOKUP(A625,FX!A:M,13,0)))</f>
        <v>26.887967694357364</v>
      </c>
      <c r="F625">
        <v>26.89</v>
      </c>
      <c r="G625" s="91">
        <f t="shared" ref="G625" si="1567">+B625/D625-1</f>
        <v>-1.361650745403209E-2</v>
      </c>
      <c r="H625" s="91">
        <f>(B625/(D625*(1-VLOOKUP(A625,FX!A:M,13,0))))-1</f>
        <v>-7.3626871546303985E-3</v>
      </c>
      <c r="I625" s="91">
        <f t="shared" si="1267"/>
        <v>-7.437709185570851E-3</v>
      </c>
      <c r="J625">
        <v>3560.48</v>
      </c>
      <c r="K625">
        <v>3531.11</v>
      </c>
      <c r="L625" s="91">
        <f t="shared" ref="L625" si="1568">+K625/J625-1</f>
        <v>-8.2488877904102198E-3</v>
      </c>
      <c r="M625" s="90">
        <f t="shared" ref="M625" si="1569">WEEKDAY(A625,2)</f>
        <v>2</v>
      </c>
    </row>
    <row r="626" spans="1:13">
      <c r="A626" s="88">
        <v>43278</v>
      </c>
      <c r="B626">
        <v>25.89</v>
      </c>
      <c r="C626" s="91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D626*((1-VLOOKUP(A626,FX!A:M,13,0)))</f>
        <v>26.196266555654141</v>
      </c>
      <c r="F626">
        <v>26.189399999999999</v>
      </c>
      <c r="G626" s="91">
        <f t="shared" ref="G626" si="1572">+B626/D626-1</f>
        <v>-1.7190626437823542E-2</v>
      </c>
      <c r="H626" s="91">
        <f>(B626/(D626*(1-VLOOKUP(A626,FX!A:M,13,0))))-1</f>
        <v>-1.1691229168228068E-2</v>
      </c>
      <c r="I626" s="91">
        <f t="shared" si="1267"/>
        <v>-1.1432106119269592E-2</v>
      </c>
      <c r="J626">
        <v>3531.11</v>
      </c>
      <c r="K626">
        <v>3459.26</v>
      </c>
      <c r="L626" s="91">
        <f t="shared" ref="L626" si="1573">+K626/J626-1</f>
        <v>-2.0347709360512667E-2</v>
      </c>
      <c r="M626" s="90">
        <f t="shared" ref="M626" si="1574">WEEKDAY(A626,2)</f>
        <v>3</v>
      </c>
    </row>
    <row r="627" spans="1:13">
      <c r="A627" s="88">
        <v>43279</v>
      </c>
      <c r="B627">
        <v>26.03</v>
      </c>
      <c r="C627" s="91">
        <f t="shared" ref="C627" si="1575">B627/B626-1</f>
        <v>5.4074932406333875E-3</v>
      </c>
      <c r="D627" s="26">
        <f t="shared" ref="D627" si="1576">+F626*(1+L627)</f>
        <v>25.918894960771958</v>
      </c>
      <c r="E627" s="26">
        <f>D627*((1-VLOOKUP(A627,FX!A:M,13,0)))</f>
        <v>25.844358689768452</v>
      </c>
      <c r="F627">
        <v>25.846399999999999</v>
      </c>
      <c r="G627" s="91">
        <f t="shared" ref="G627" si="1577">+B627/D627-1</f>
        <v>4.2866425978498324E-3</v>
      </c>
      <c r="H627" s="91">
        <f>(B627/(D627*(1-VLOOKUP(A627,FX!A:M,13,0))))-1</f>
        <v>7.1830495954632312E-3</v>
      </c>
      <c r="I627" s="91">
        <f t="shared" si="1267"/>
        <v>7.1035037761546516E-3</v>
      </c>
      <c r="J627">
        <v>3459.26</v>
      </c>
      <c r="K627">
        <v>3423.53</v>
      </c>
      <c r="L627" s="91">
        <f t="shared" ref="L627" si="1578">+K627/J627-1</f>
        <v>-1.0328798644796855E-2</v>
      </c>
      <c r="M627" s="90">
        <f t="shared" ref="M627" si="1579">WEEKDAY(A627,2)</f>
        <v>4</v>
      </c>
    </row>
    <row r="628" spans="1:13">
      <c r="A628" s="88">
        <v>43280</v>
      </c>
      <c r="B628">
        <v>26.53</v>
      </c>
      <c r="C628" s="91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D628*((1-VLOOKUP(A628,FX!A:M,13,0)))</f>
        <v>26.518978426884406</v>
      </c>
      <c r="F628">
        <v>26.552900000000001</v>
      </c>
      <c r="G628" s="91">
        <f t="shared" ref="G628:G629" si="1582">+B628/D628-1</f>
        <v>8.8221251974296422E-4</v>
      </c>
      <c r="H628" s="91">
        <f>(B628/(D628*(1-VLOOKUP(A628,FX!A:M,13,0))))-1</f>
        <v>4.1561077271445868E-4</v>
      </c>
      <c r="I628" s="91">
        <f t="shared" si="1267"/>
        <v>-8.6242933916824693E-4</v>
      </c>
      <c r="J628">
        <v>3423.53</v>
      </c>
      <c r="K628">
        <v>3510.98</v>
      </c>
      <c r="L628" s="91">
        <f t="shared" ref="L628" si="1583">+K628/J628-1</f>
        <v>2.5543810044018844E-2</v>
      </c>
      <c r="M628" s="90">
        <f t="shared" ref="M628" si="1584">WEEKDAY(A628,2)</f>
        <v>5</v>
      </c>
    </row>
    <row r="629" spans="1:13">
      <c r="A629" s="88">
        <v>43283</v>
      </c>
      <c r="B629">
        <v>26.31</v>
      </c>
      <c r="C629" s="91">
        <f t="shared" si="1580"/>
        <v>-8.2924990576705992E-3</v>
      </c>
      <c r="D629">
        <v>26.506615531921728</v>
      </c>
      <c r="G629" s="91">
        <f t="shared" si="1582"/>
        <v>-7.4176022844163469E-3</v>
      </c>
    </row>
    <row r="630" spans="1:13">
      <c r="A630" s="88">
        <v>43284</v>
      </c>
    </row>
    <row r="631" spans="1:13">
      <c r="A631" s="88">
        <v>43285</v>
      </c>
    </row>
    <row r="632" spans="1:13">
      <c r="A632" s="88">
        <v>43286</v>
      </c>
    </row>
    <row r="633" spans="1:13">
      <c r="A633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B618" activePane="bottomRight" state="frozen"/>
      <selection pane="topRight" activeCell="B1" sqref="B1"/>
      <selection pane="bottomLeft" activeCell="A3" sqref="A3"/>
      <selection pane="bottomRight" activeCell="D625" sqref="D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29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>
      <c r="A612" s="88">
        <v>43257</v>
      </c>
      <c r="B612">
        <v>33.1999</v>
      </c>
      <c r="C612" s="91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>
      <c r="A613" s="88">
        <v>43258</v>
      </c>
      <c r="B613">
        <v>32.700000000000003</v>
      </c>
      <c r="C613" s="91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91">
        <f t="shared" ref="G613" si="1509">+B613/D613-1</f>
        <v>2.1295017126401472E-3</v>
      </c>
      <c r="H613" s="91">
        <f>(B613/(D613*(1-VLOOKUP(A613,FX!A:M,13,0))))-1</f>
        <v>3.2166742874562004E-3</v>
      </c>
      <c r="I613" s="91">
        <f t="shared" si="1374"/>
        <v>3.8311353422235683E-3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>
      <c r="A614" s="88">
        <v>43259</v>
      </c>
      <c r="B614">
        <v>32.28</v>
      </c>
      <c r="C614" s="91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91">
        <f t="shared" ref="G614" si="1514">+B614/D614-1</f>
        <v>2.9494716495477302E-3</v>
      </c>
      <c r="H614" s="91">
        <f>(B614/(D614*(1-VLOOKUP(A614,FX!A:M,13,0))))-1</f>
        <v>4.6148303385491474E-3</v>
      </c>
      <c r="I614" s="91">
        <f t="shared" si="1374"/>
        <v>5.1440457359224201E-3</v>
      </c>
      <c r="J614">
        <v>5738.02</v>
      </c>
      <c r="K614">
        <v>5669.3</v>
      </c>
      <c r="L614" s="91">
        <f t="shared" ref="L614" si="1515">+K614/J614-1</f>
        <v>-1.1976256618136616E-2</v>
      </c>
      <c r="M614" s="90">
        <f t="shared" ref="M614" si="1516">WEEKDAY(A614,2)</f>
        <v>5</v>
      </c>
    </row>
    <row r="615" spans="1:13">
      <c r="A615" s="88">
        <v>43262</v>
      </c>
      <c r="B615">
        <v>32.21</v>
      </c>
      <c r="C615" s="91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91">
        <f t="shared" ref="G615" si="1519">+B615/D615-1</f>
        <v>9.5423368567260081E-3</v>
      </c>
      <c r="H615" s="91">
        <f>(B615/(D615*(1-VLOOKUP(A615,FX!A:M,13,0))))-1</f>
        <v>9.2458120556617729E-3</v>
      </c>
      <c r="I615" s="91">
        <f t="shared" si="1374"/>
        <v>9.8065033921472811E-3</v>
      </c>
      <c r="J615">
        <v>5669.3</v>
      </c>
      <c r="K615">
        <v>5632.36</v>
      </c>
      <c r="L615" s="91">
        <f t="shared" ref="L615" si="1520">+K615/J615-1</f>
        <v>-6.5157956008679019E-3</v>
      </c>
      <c r="M615" s="90">
        <f t="shared" ref="M615" si="1521">WEEKDAY(A615,2)</f>
        <v>1</v>
      </c>
    </row>
    <row r="616" spans="1:13">
      <c r="A616" s="88">
        <v>43263</v>
      </c>
      <c r="B616">
        <v>32.231999999999999</v>
      </c>
      <c r="C616" s="91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91">
        <f t="shared" ref="G616" si="1524">+B616/D616-1</f>
        <v>-3.2871953561985912E-4</v>
      </c>
      <c r="H616" s="91">
        <f>(B616/(D616*(1-VLOOKUP(A616,FX!A:M,13,0))))-1</f>
        <v>8.4933762151329084E-4</v>
      </c>
      <c r="I616" s="91">
        <f t="shared" si="1374"/>
        <v>-3.1024105730081963E-5</v>
      </c>
      <c r="J616">
        <v>5632.36</v>
      </c>
      <c r="K616">
        <v>5693.35</v>
      </c>
      <c r="L616" s="91">
        <f t="shared" ref="L616" si="1525">+K616/J616-1</f>
        <v>1.0828498178383716E-2</v>
      </c>
      <c r="M616" s="90">
        <f t="shared" ref="M616" si="1526">WEEKDAY(A616,2)</f>
        <v>2</v>
      </c>
    </row>
    <row r="617" spans="1:13">
      <c r="A617" s="88">
        <v>43264</v>
      </c>
      <c r="B617">
        <v>31.910399999999999</v>
      </c>
      <c r="C617" s="91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91">
        <f t="shared" ref="G617" si="1529">+B617/D617-1</f>
        <v>5.2342972925125686E-3</v>
      </c>
      <c r="H617" s="91">
        <f>(B617/(D617*(1-VLOOKUP(A617,FX!A:M,13,0))))-1</f>
        <v>2.4243428439876258E-3</v>
      </c>
      <c r="I617" s="91">
        <f t="shared" si="1374"/>
        <v>2.992280419422011E-3</v>
      </c>
      <c r="J617">
        <v>5693.35</v>
      </c>
      <c r="K617">
        <v>5607.02</v>
      </c>
      <c r="L617" s="91">
        <f t="shared" ref="L617" si="1530">+K617/J617-1</f>
        <v>-1.5163304557070933E-2</v>
      </c>
      <c r="M617" s="90">
        <f t="shared" ref="M617" si="1531">WEEKDAY(A617,2)</f>
        <v>3</v>
      </c>
    </row>
    <row r="618" spans="1:13">
      <c r="A618" s="88">
        <v>43265</v>
      </c>
      <c r="B618">
        <v>31.83</v>
      </c>
      <c r="C618" s="91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F618">
        <v>31.559000000000001</v>
      </c>
      <c r="G618" s="91">
        <f t="shared" ref="G618" si="1534">+B618/D618-1</f>
        <v>4.0627517686351311E-3</v>
      </c>
      <c r="H618" s="91">
        <f>(B618/(D618*(1-VLOOKUP(A618,FX!A:M,13,0))))-1</f>
        <v>8.6080830089771965E-3</v>
      </c>
      <c r="I618" s="91">
        <f t="shared" si="1374"/>
        <v>8.5870908457175155E-3</v>
      </c>
      <c r="J618">
        <v>5607.02</v>
      </c>
      <c r="K618">
        <v>5586.93</v>
      </c>
      <c r="L618" s="91">
        <f t="shared" ref="L618" si="1535">+K618/J618-1</f>
        <v>-3.5830084429875342E-3</v>
      </c>
      <c r="M618" s="90">
        <f t="shared" ref="M618" si="1536">WEEKDAY(A618,2)</f>
        <v>4</v>
      </c>
    </row>
    <row r="619" spans="1:13">
      <c r="A619" s="88">
        <v>43266</v>
      </c>
      <c r="B619">
        <v>30.97</v>
      </c>
      <c r="C619" s="91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D619*(1-VLOOKUP(A619,FX!A:M,13,0))</f>
        <v>30.890986750165244</v>
      </c>
      <c r="F619">
        <v>30.8901</v>
      </c>
      <c r="G619" s="91">
        <f t="shared" ref="G619" si="1539">+B619/D619-1</f>
        <v>-2.3366791591894476E-4</v>
      </c>
      <c r="H619" s="91">
        <f>(B619/(D619*(1-VLOOKUP(A619,FX!A:M,13,0))))-1</f>
        <v>2.5578091911981904E-3</v>
      </c>
      <c r="I619" s="91">
        <f t="shared" si="1374"/>
        <v>2.5865892308538641E-3</v>
      </c>
      <c r="J619">
        <v>5586.93</v>
      </c>
      <c r="K619">
        <v>5483.94</v>
      </c>
      <c r="L619" s="91">
        <f t="shared" ref="L619" si="1540">+K619/J619-1</f>
        <v>-1.8434095290257968E-2</v>
      </c>
      <c r="M619" s="90">
        <f t="shared" ref="M619" si="1541">WEEKDAY(A619,2)</f>
        <v>5</v>
      </c>
    </row>
    <row r="620" spans="1:13">
      <c r="A620" s="88">
        <v>43269</v>
      </c>
      <c r="B620">
        <v>30.4</v>
      </c>
      <c r="C620" s="91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D620*(1-VLOOKUP(A620,FX!A:M,13,0))</f>
        <v>30.787649312994954</v>
      </c>
      <c r="F620">
        <v>30.79</v>
      </c>
      <c r="G620" s="91">
        <f t="shared" ref="G620" si="1544">+B620/D620-1</f>
        <v>-1.5865924681370491E-2</v>
      </c>
      <c r="H620" s="91">
        <f>(B620/(D620*(1-VLOOKUP(A620,FX!A:M,13,0))))-1</f>
        <v>-1.2591065626804343E-2</v>
      </c>
      <c r="I620" s="91">
        <f t="shared" si="1374"/>
        <v>-1.266645014615142E-2</v>
      </c>
      <c r="J620">
        <v>5483.94</v>
      </c>
      <c r="K620">
        <v>5483.94</v>
      </c>
      <c r="L620" s="91">
        <f t="shared" ref="L620" si="1545">+K620/J620-1</f>
        <v>0</v>
      </c>
      <c r="M620" s="90">
        <f t="shared" ref="M620" si="1546">WEEKDAY(A620,2)</f>
        <v>1</v>
      </c>
    </row>
    <row r="621" spans="1:13">
      <c r="A621" s="88">
        <v>43270</v>
      </c>
      <c r="B621">
        <v>28.9</v>
      </c>
      <c r="C621" s="91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D621*(1-VLOOKUP(A621,FX!A:M,13,0))</f>
        <v>28.766787944893295</v>
      </c>
      <c r="F621">
        <v>28.668600000000001</v>
      </c>
      <c r="G621" s="91">
        <f t="shared" ref="G621" si="1549">+B621/D621-1</f>
        <v>1.0903389262659768E-3</v>
      </c>
      <c r="H621" s="91">
        <f>(B621/(D621*(1-VLOOKUP(A621,FX!A:M,13,0))))-1</f>
        <v>4.630758754223363E-3</v>
      </c>
      <c r="I621" s="91">
        <f t="shared" si="1374"/>
        <v>8.0715486629969746E-3</v>
      </c>
      <c r="J621">
        <v>5483.94</v>
      </c>
      <c r="K621">
        <v>5141.71</v>
      </c>
      <c r="L621" s="91">
        <f t="shared" ref="L621" si="1550">+K621/J621-1</f>
        <v>-6.2405861479155389E-2</v>
      </c>
      <c r="M621" s="90">
        <f t="shared" ref="M621" si="1551">WEEKDAY(A621,2)</f>
        <v>2</v>
      </c>
    </row>
    <row r="622" spans="1:13">
      <c r="A622" s="88">
        <v>43271</v>
      </c>
      <c r="B622">
        <v>29.068999999999999</v>
      </c>
      <c r="C622" s="91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D622*(1-VLOOKUP(A622,FX!A:M,13,0))</f>
        <v>28.964705006196137</v>
      </c>
      <c r="F622">
        <v>28.989000000000001</v>
      </c>
      <c r="G622" s="91">
        <f t="shared" ref="G622" si="1554">+B622/D622-1</f>
        <v>2.9108420826897685E-3</v>
      </c>
      <c r="H622" s="91">
        <f>(B622/(D622*(1-VLOOKUP(A622,FX!A:M,13,0))))-1</f>
        <v>3.6007614709541169E-3</v>
      </c>
      <c r="I622" s="91">
        <f t="shared" si="1374"/>
        <v>2.759667460070947E-3</v>
      </c>
      <c r="J622">
        <v>5141.71</v>
      </c>
      <c r="K622">
        <v>5198.3900000000003</v>
      </c>
      <c r="L622" s="91">
        <f t="shared" ref="L622" si="1555">+K622/J622-1</f>
        <v>1.1023569979637271E-2</v>
      </c>
      <c r="M622" s="90">
        <f t="shared" ref="M622" si="1556">WEEKDAY(A622,2)</f>
        <v>3</v>
      </c>
    </row>
    <row r="623" spans="1:13">
      <c r="A623" s="88">
        <v>43272</v>
      </c>
      <c r="B623">
        <v>28.36</v>
      </c>
      <c r="C623" s="91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D623*(1-VLOOKUP(A623,FX!A:M,13,0))</f>
        <v>28.298956934024186</v>
      </c>
      <c r="F623">
        <v>28.257999999999999</v>
      </c>
      <c r="G623" s="91">
        <f t="shared" ref="G623" si="1559">+B623/D623-1</f>
        <v>-7.1799784044879189E-4</v>
      </c>
      <c r="H623" s="91">
        <f>(B623/(D623*(1-VLOOKUP(A623,FX!A:M,13,0))))-1</f>
        <v>2.1570783021482853E-3</v>
      </c>
      <c r="I623" s="91">
        <f t="shared" si="1374"/>
        <v>3.6095972821856837E-3</v>
      </c>
      <c r="J623">
        <v>5198.3900000000003</v>
      </c>
      <c r="K623">
        <v>5089.25</v>
      </c>
      <c r="L623" s="91">
        <f t="shared" ref="L623" si="1560">+K623/J623-1</f>
        <v>-2.0994961901665721E-2</v>
      </c>
      <c r="M623" s="90">
        <f t="shared" ref="M623" si="1561">WEEKDAY(A623,2)</f>
        <v>4</v>
      </c>
    </row>
    <row r="624" spans="1:13">
      <c r="A624" s="88">
        <v>43273</v>
      </c>
      <c r="B624">
        <v>28.7</v>
      </c>
      <c r="C624" s="91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D624*(1-VLOOKUP(A624,FX!A:M,13,0))</f>
        <v>28.60606077112595</v>
      </c>
      <c r="F624">
        <v>28.6402</v>
      </c>
      <c r="G624" s="91">
        <f t="shared" ref="G624" si="1564">+B624/D624-1</f>
        <v>1.6925871613269194E-3</v>
      </c>
      <c r="H624" s="91">
        <f>(B624/(D624*(1-VLOOKUP(A624,FX!A:M,13,0))))-1</f>
        <v>3.2838925158429344E-3</v>
      </c>
      <c r="I624" s="91">
        <f t="shared" si="1374"/>
        <v>2.0879742459898321E-3</v>
      </c>
      <c r="J624">
        <v>5089.25</v>
      </c>
      <c r="K624">
        <v>5160.12</v>
      </c>
      <c r="L624" s="91">
        <f t="shared" ref="L624" si="1565">+K624/J624-1</f>
        <v>1.3925431055656468E-2</v>
      </c>
      <c r="M624" s="90">
        <f t="shared" ref="M624" si="1566">WEEKDAY(A624,2)</f>
        <v>5</v>
      </c>
    </row>
    <row r="625" spans="1:13">
      <c r="A625" s="88">
        <v>43276</v>
      </c>
      <c r="B625">
        <v>28.24</v>
      </c>
      <c r="C625" s="91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D625*(1-VLOOKUP(A625,FX!A:M,13,0))</f>
        <v>28.32099604142925</v>
      </c>
      <c r="F625">
        <v>28.308</v>
      </c>
      <c r="G625" s="91">
        <f t="shared" ref="G625" si="1569">+B625/D625-1</f>
        <v>-7.2222496102598566E-3</v>
      </c>
      <c r="H625" s="91">
        <f>(B625/(D625*(1-VLOOKUP(A625,FX!A:M,13,0))))-1</f>
        <v>-2.8599291250479553E-3</v>
      </c>
      <c r="I625" s="91">
        <f t="shared" si="1374"/>
        <v>-2.4021478027412835E-3</v>
      </c>
      <c r="J625">
        <v>5160.12</v>
      </c>
      <c r="K625">
        <v>5125.03</v>
      </c>
      <c r="L625" s="91">
        <f t="shared" ref="L625" si="1570">+K625/J625-1</f>
        <v>-6.8002294520282947E-3</v>
      </c>
      <c r="M625" s="90">
        <f t="shared" ref="M625" si="1571">WEEKDAY(A625,2)</f>
        <v>1</v>
      </c>
    </row>
    <row r="626" spans="1:13">
      <c r="A626" s="88">
        <v>43277</v>
      </c>
      <c r="B626">
        <v>28.3428</v>
      </c>
      <c r="C626" s="91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D626*(1-VLOOKUP(A626,FX!A:M,13,0))</f>
        <v>28.323129745410455</v>
      </c>
      <c r="F626">
        <v>28.32</v>
      </c>
      <c r="G626" s="91">
        <f t="shared" ref="G626" si="1574">+B626/D626-1</f>
        <v>-5.6100878233773521E-3</v>
      </c>
      <c r="H626" s="91">
        <f>(B626/(D626*(1-VLOOKUP(A626,FX!A:M,13,0))))-1</f>
        <v>6.9449438555535536E-4</v>
      </c>
      <c r="I626" s="91">
        <f t="shared" si="1374"/>
        <v>8.0508474576279632E-4</v>
      </c>
      <c r="J626">
        <v>5125.03</v>
      </c>
      <c r="K626">
        <v>5160.28</v>
      </c>
      <c r="L626" s="91">
        <f t="shared" ref="L626" si="1575">+K626/J626-1</f>
        <v>6.8780085189745765E-3</v>
      </c>
      <c r="M626" s="90">
        <f t="shared" ref="M626" si="1576">WEEKDAY(A626,2)</f>
        <v>2</v>
      </c>
    </row>
    <row r="627" spans="1:13">
      <c r="A627" s="88">
        <v>43278</v>
      </c>
      <c r="B627">
        <v>27.7471</v>
      </c>
      <c r="C627" s="91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D627*(1-VLOOKUP(A627,FX!A:M,13,0))</f>
        <v>27.885281017228838</v>
      </c>
      <c r="F627">
        <v>27.866</v>
      </c>
      <c r="G627" s="91">
        <f t="shared" ref="G627" si="1579">+B627/D627-1</f>
        <v>-1.0492217692423034E-2</v>
      </c>
      <c r="H627" s="91">
        <f>(B627/(D627*(1-VLOOKUP(A627,FX!A:M,13,0))))-1</f>
        <v>-4.9553388808764032E-3</v>
      </c>
      <c r="I627" s="91">
        <f t="shared" si="1374"/>
        <v>-4.2668484891983383E-3</v>
      </c>
      <c r="J627">
        <v>5160.28</v>
      </c>
      <c r="K627">
        <v>5109.5</v>
      </c>
      <c r="L627" s="91">
        <f t="shared" ref="L627" si="1580">+K627/J627-1</f>
        <v>-9.8405512879146118E-3</v>
      </c>
      <c r="M627" s="90">
        <f t="shared" ref="M627" si="1581">WEEKDAY(A627,2)</f>
        <v>3</v>
      </c>
    </row>
    <row r="628" spans="1:13">
      <c r="A628" s="88">
        <v>43279</v>
      </c>
      <c r="B628">
        <v>27.814599999999999</v>
      </c>
      <c r="C628" s="91">
        <f t="shared" ref="C628" si="1582">B628/B627-1</f>
        <v>2.4326866591464213E-3</v>
      </c>
      <c r="D628" s="26">
        <f t="shared" ref="D628" si="1583">+F627*(1+L628)</f>
        <v>27.569369852236029</v>
      </c>
      <c r="E628" s="26">
        <f>D628*(1-VLOOKUP(A628,FX!A:M,13,0))</f>
        <v>27.490087227501746</v>
      </c>
      <c r="F628">
        <v>27.4727</v>
      </c>
      <c r="G628" s="91">
        <f t="shared" ref="G628" si="1584">+B628/D628-1</f>
        <v>8.895021869499864E-3</v>
      </c>
      <c r="H628" s="91">
        <f>(B628/(D628*(1-VLOOKUP(A628,FX!A:M,13,0))))-1</f>
        <v>1.1804719636306027E-2</v>
      </c>
      <c r="I628" s="91">
        <f t="shared" si="1374"/>
        <v>1.2445081844886019E-2</v>
      </c>
      <c r="J628">
        <v>5109.5</v>
      </c>
      <c r="K628">
        <v>5055.1099999999997</v>
      </c>
      <c r="L628" s="91">
        <f t="shared" ref="L628" si="1585">+K628/J628-1</f>
        <v>-1.0644877189548985E-2</v>
      </c>
      <c r="M628" s="90">
        <f t="shared" ref="M628" si="1586">WEEKDAY(A628,2)</f>
        <v>4</v>
      </c>
    </row>
    <row r="629" spans="1:13">
      <c r="A629" s="88">
        <v>43280</v>
      </c>
      <c r="B629">
        <v>28.559899999999999</v>
      </c>
      <c r="C629" s="91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D629*(1-VLOOKUP(A629,FX!A:M,13,0))</f>
        <v>28.369869862046269</v>
      </c>
      <c r="F629">
        <v>28.426200000000001</v>
      </c>
      <c r="G629" s="91">
        <f t="shared" ref="G629:G630" si="1589">+B629/D629-1</f>
        <v>7.1678404591917211E-3</v>
      </c>
      <c r="H629" s="91">
        <f>(B629/(D629*(1-VLOOKUP(A629,FX!A:M,13,0))))-1</f>
        <v>6.6983084123328762E-3</v>
      </c>
      <c r="I629" s="91">
        <f t="shared" si="1374"/>
        <v>4.703407419915262E-3</v>
      </c>
      <c r="J629">
        <v>5055.1099999999997</v>
      </c>
      <c r="K629">
        <v>5217.76</v>
      </c>
      <c r="L629" s="91">
        <f t="shared" ref="L629" si="1590">+K629/J629-1</f>
        <v>3.2175363147389557E-2</v>
      </c>
      <c r="M629" s="90">
        <f t="shared" ref="M629" si="1591">WEEKDAY(A629,2)</f>
        <v>5</v>
      </c>
    </row>
    <row r="630" spans="1:13">
      <c r="A630" s="88">
        <v>43283</v>
      </c>
      <c r="B630">
        <v>28.56</v>
      </c>
      <c r="C630" s="91">
        <f t="shared" si="1587"/>
        <v>3.5014128201282801E-6</v>
      </c>
      <c r="D630">
        <v>28.356644099139288</v>
      </c>
      <c r="G630" s="91">
        <f t="shared" si="1589"/>
        <v>7.1713669695803173E-3</v>
      </c>
    </row>
    <row r="631" spans="1:13">
      <c r="A631" s="88">
        <v>43284</v>
      </c>
    </row>
    <row r="632" spans="1:13">
      <c r="A632" s="88">
        <v>43285</v>
      </c>
    </row>
    <row r="633" spans="1:13">
      <c r="A633" s="88">
        <v>43286</v>
      </c>
    </row>
    <row r="634" spans="1:13">
      <c r="A634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2018-07-14T00:28:04Z</dcterms:modified>
</cp:coreProperties>
</file>