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605" i="10" l="1"/>
  <c r="G606" i="9"/>
  <c r="I604" i="9"/>
  <c r="S502" i="20"/>
  <c r="T502" i="20"/>
  <c r="U502" i="20"/>
  <c r="V502" i="20"/>
  <c r="AC502" i="20" s="1"/>
  <c r="W502" i="20"/>
  <c r="X502" i="20"/>
  <c r="Y502" i="20"/>
  <c r="Z502" i="20"/>
  <c r="AA502" i="20"/>
  <c r="AB502" i="20"/>
  <c r="AD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AT502" i="20"/>
  <c r="AU502" i="20"/>
  <c r="AV502" i="20"/>
  <c r="AW502" i="20"/>
  <c r="AX502" i="20"/>
  <c r="AY502" i="20"/>
  <c r="AZ502" i="20"/>
  <c r="BA502" i="20"/>
  <c r="BB502" i="20"/>
  <c r="BC502" i="20"/>
  <c r="BD502" i="20"/>
  <c r="B462" i="25"/>
  <c r="D462" i="25"/>
  <c r="M462" i="25"/>
  <c r="K462" i="25"/>
  <c r="I462" i="25"/>
  <c r="G607" i="10"/>
  <c r="C607" i="10"/>
  <c r="L606" i="10"/>
  <c r="M606" i="10"/>
  <c r="I604" i="10"/>
  <c r="C606" i="10"/>
  <c r="D606" i="10"/>
  <c r="E606" i="10" s="1"/>
  <c r="C606" i="9"/>
  <c r="L605" i="9"/>
  <c r="M605" i="9"/>
  <c r="I603" i="9"/>
  <c r="C605" i="9"/>
  <c r="D605" i="9"/>
  <c r="E605" i="9" s="1"/>
  <c r="G606" i="11"/>
  <c r="C606" i="11"/>
  <c r="L605" i="11"/>
  <c r="M605" i="11"/>
  <c r="I603" i="11"/>
  <c r="C605" i="11"/>
  <c r="D605" i="11"/>
  <c r="E605" i="11" s="1"/>
  <c r="G606" i="12"/>
  <c r="C606" i="12"/>
  <c r="L605" i="12"/>
  <c r="M605" i="12"/>
  <c r="I603" i="12"/>
  <c r="C605" i="12"/>
  <c r="D605" i="12"/>
  <c r="G605" i="12" s="1"/>
  <c r="L598" i="8"/>
  <c r="M598" i="8"/>
  <c r="I598" i="8"/>
  <c r="C598" i="8"/>
  <c r="D598" i="8"/>
  <c r="G598" i="8" s="1"/>
  <c r="E598" i="8"/>
  <c r="H598" i="8" s="1"/>
  <c r="L598" i="7"/>
  <c r="M598" i="7"/>
  <c r="I598" i="7"/>
  <c r="C598" i="7"/>
  <c r="D598" i="7"/>
  <c r="E598" i="7" s="1"/>
  <c r="L597" i="6"/>
  <c r="M597" i="6"/>
  <c r="I597" i="6"/>
  <c r="C597" i="6"/>
  <c r="D597" i="6"/>
  <c r="E597" i="6" s="1"/>
  <c r="L598" i="5"/>
  <c r="M598" i="5"/>
  <c r="I597" i="5"/>
  <c r="C598" i="5"/>
  <c r="D598" i="5"/>
  <c r="E598" i="5" s="1"/>
  <c r="H606" i="10" l="1"/>
  <c r="G606" i="10"/>
  <c r="G605" i="9"/>
  <c r="H605" i="9"/>
  <c r="H605" i="11"/>
  <c r="G605" i="11"/>
  <c r="G598" i="7"/>
  <c r="H598" i="7"/>
  <c r="G597" i="6"/>
  <c r="H597" i="6"/>
  <c r="G598" i="5"/>
  <c r="H598" i="5"/>
  <c r="BD501" i="20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1" i="20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AT501" i="20"/>
  <c r="AU501" i="20"/>
  <c r="AW501" i="20"/>
  <c r="AY501" i="20"/>
  <c r="AZ501" i="20"/>
  <c r="BA501" i="20"/>
  <c r="BB501" i="20"/>
  <c r="BC501" i="20"/>
  <c r="D605" i="10"/>
  <c r="D604" i="9"/>
  <c r="D604" i="11"/>
  <c r="D604" i="12"/>
  <c r="G604" i="12" s="1"/>
  <c r="D597" i="8"/>
  <c r="D597" i="7"/>
  <c r="D596" i="6"/>
  <c r="D597" i="5"/>
  <c r="I596" i="5"/>
  <c r="AE501" i="20" l="1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X501" i="20"/>
  <c r="W501" i="20"/>
  <c r="BD500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463" i="25"/>
  <c r="B464" i="25"/>
  <c r="B465" i="25"/>
  <c r="B505" i="20"/>
  <c r="B504" i="20"/>
  <c r="B503" i="20"/>
  <c r="B502" i="20"/>
  <c r="B501" i="20"/>
  <c r="S500" i="20"/>
  <c r="T500" i="20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AT500" i="20"/>
  <c r="AU500" i="20"/>
  <c r="AW500" i="20"/>
  <c r="AY500" i="20"/>
  <c r="AZ500" i="20"/>
  <c r="BA500" i="20"/>
  <c r="BB500" i="20"/>
  <c r="BC500" i="20"/>
  <c r="I603" i="10"/>
  <c r="I602" i="9"/>
  <c r="I602" i="11"/>
  <c r="I602" i="12"/>
  <c r="AX500" i="20" l="1"/>
  <c r="Y500" i="20"/>
  <c r="Z500" i="20"/>
  <c r="AV500" i="20"/>
  <c r="AD500" i="20"/>
  <c r="AB500" i="20"/>
  <c r="AE500" i="20"/>
  <c r="W500" i="20"/>
  <c r="S499" i="20"/>
  <c r="T499" i="20"/>
  <c r="U499" i="20"/>
  <c r="V499" i="20"/>
  <c r="AC499" i="20" s="1"/>
  <c r="W499" i="20"/>
  <c r="X499" i="20"/>
  <c r="Y499" i="20"/>
  <c r="Z499" i="20"/>
  <c r="AA499" i="20"/>
  <c r="AB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AT499" i="20"/>
  <c r="AU499" i="20"/>
  <c r="AV499" i="20"/>
  <c r="AW499" i="20"/>
  <c r="AX499" i="20"/>
  <c r="AY499" i="20"/>
  <c r="AZ499" i="20"/>
  <c r="BA499" i="20"/>
  <c r="BB499" i="20"/>
  <c r="BC499" i="20"/>
  <c r="BD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M595" i="8"/>
  <c r="I595" i="8"/>
  <c r="C595" i="8"/>
  <c r="D595" i="8"/>
  <c r="G595" i="8" s="1"/>
  <c r="L595" i="7"/>
  <c r="M595" i="7"/>
  <c r="I595" i="7"/>
  <c r="C595" i="7"/>
  <c r="D595" i="7"/>
  <c r="H595" i="7" s="1"/>
  <c r="E595" i="7"/>
  <c r="L594" i="6"/>
  <c r="M594" i="6"/>
  <c r="I594" i="6"/>
  <c r="C594" i="6"/>
  <c r="D594" i="6"/>
  <c r="E594" i="6" s="1"/>
  <c r="L595" i="5"/>
  <c r="M595" i="5"/>
  <c r="I594" i="5"/>
  <c r="C595" i="5"/>
  <c r="D595" i="5"/>
  <c r="E595" i="5" s="1"/>
  <c r="E603" i="10" l="1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8" i="20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AT498" i="20"/>
  <c r="AU498" i="20"/>
  <c r="AW498" i="20"/>
  <c r="AY498" i="20"/>
  <c r="AZ498" i="20"/>
  <c r="BA498" i="20"/>
  <c r="BB498" i="20"/>
  <c r="BC498" i="20"/>
  <c r="BD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A1" i="27"/>
  <c r="E594" i="5" l="1"/>
  <c r="AX498" i="20"/>
  <c r="Z498" i="20"/>
  <c r="AV498" i="20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7" i="20"/>
  <c r="U497" i="20"/>
  <c r="AB497" i="20" s="1"/>
  <c r="V497" i="20"/>
  <c r="Y497" i="20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AT497" i="20"/>
  <c r="AU497" i="20"/>
  <c r="AW497" i="20"/>
  <c r="AY497" i="20"/>
  <c r="AZ497" i="20"/>
  <c r="BA497" i="20"/>
  <c r="BB497" i="20"/>
  <c r="BC497" i="20"/>
  <c r="BD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M593" i="8"/>
  <c r="I592" i="8"/>
  <c r="C593" i="8"/>
  <c r="D593" i="8"/>
  <c r="E593" i="8" s="1"/>
  <c r="H593" i="8" s="1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AX497" i="20" l="1"/>
  <c r="Z497" i="20"/>
  <c r="AV497" i="20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6" i="20"/>
  <c r="U496" i="20"/>
  <c r="AD496" i="20" s="1"/>
  <c r="V496" i="20"/>
  <c r="Y496" i="20"/>
  <c r="Z496" i="20"/>
  <c r="AA496" i="20"/>
  <c r="AB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AT496" i="20"/>
  <c r="AU496" i="20"/>
  <c r="AV496" i="20"/>
  <c r="AW496" i="20"/>
  <c r="AX496" i="20"/>
  <c r="AY496" i="20"/>
  <c r="AZ496" i="20"/>
  <c r="BA496" i="20"/>
  <c r="BB496" i="20"/>
  <c r="BC496" i="20"/>
  <c r="BD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X496" i="20" l="1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D495" i="20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5" i="20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AT495" i="20"/>
  <c r="AU495" i="20"/>
  <c r="AW495" i="20"/>
  <c r="AY495" i="20"/>
  <c r="AZ495" i="20"/>
  <c r="BA495" i="20"/>
  <c r="BB495" i="20"/>
  <c r="BC495" i="20"/>
  <c r="I598" i="10"/>
  <c r="I597" i="9"/>
  <c r="I597" i="11"/>
  <c r="I597" i="12"/>
  <c r="AC495" i="20" l="1"/>
  <c r="Y495" i="20"/>
  <c r="AV495" i="20"/>
  <c r="AB495" i="20"/>
  <c r="AX495" i="20"/>
  <c r="Z495" i="20"/>
  <c r="X495" i="20"/>
  <c r="W495" i="20"/>
  <c r="S494" i="20"/>
  <c r="T494" i="20"/>
  <c r="U494" i="20"/>
  <c r="AD494" i="20" s="1"/>
  <c r="V494" i="20"/>
  <c r="Y494" i="20" s="1"/>
  <c r="AA494" i="20"/>
  <c r="AC494" i="20"/>
  <c r="AE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AT494" i="20"/>
  <c r="AU494" i="20"/>
  <c r="AW494" i="20"/>
  <c r="AY494" i="20"/>
  <c r="AZ494" i="20"/>
  <c r="BA494" i="20"/>
  <c r="BB494" i="20"/>
  <c r="BC494" i="20"/>
  <c r="BD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M590" i="7"/>
  <c r="I590" i="7"/>
  <c r="C590" i="7"/>
  <c r="D590" i="7"/>
  <c r="E590" i="7" s="1"/>
  <c r="L589" i="6"/>
  <c r="M589" i="6"/>
  <c r="I589" i="6"/>
  <c r="C589" i="6"/>
  <c r="D589" i="6"/>
  <c r="H589" i="6" s="1"/>
  <c r="E589" i="6"/>
  <c r="L590" i="5"/>
  <c r="M590" i="5"/>
  <c r="I589" i="5"/>
  <c r="C590" i="5"/>
  <c r="D590" i="5"/>
  <c r="E590" i="5" s="1"/>
  <c r="AB494" i="20" l="1"/>
  <c r="AX494" i="20"/>
  <c r="Z494" i="20"/>
  <c r="AV494" i="20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3" i="20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AT493" i="20"/>
  <c r="AU493" i="20"/>
  <c r="AW493" i="20"/>
  <c r="AY493" i="20"/>
  <c r="AZ493" i="20"/>
  <c r="BA493" i="20"/>
  <c r="BB493" i="20"/>
  <c r="BC493" i="20"/>
  <c r="BD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M589" i="7"/>
  <c r="I589" i="7"/>
  <c r="C589" i="7"/>
  <c r="D589" i="7"/>
  <c r="E589" i="7" s="1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AX493" i="20" l="1"/>
  <c r="Z493" i="20"/>
  <c r="AV493" i="20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2" i="20"/>
  <c r="U492" i="20"/>
  <c r="W492" i="20" s="1"/>
  <c r="V492" i="20"/>
  <c r="AE492" i="20" s="1"/>
  <c r="X492" i="20"/>
  <c r="Y492" i="20"/>
  <c r="Z492" i="20"/>
  <c r="AA492" i="20"/>
  <c r="AB492" i="20"/>
  <c r="AC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AT492" i="20"/>
  <c r="AU492" i="20"/>
  <c r="AV492" i="20"/>
  <c r="AW492" i="20"/>
  <c r="AX492" i="20"/>
  <c r="AY492" i="20"/>
  <c r="AZ492" i="20"/>
  <c r="BA492" i="20"/>
  <c r="BB492" i="20"/>
  <c r="BC492" i="20"/>
  <c r="BD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M588" i="7"/>
  <c r="I588" i="7"/>
  <c r="C588" i="7"/>
  <c r="D588" i="7"/>
  <c r="E588" i="7" s="1"/>
  <c r="L587" i="6"/>
  <c r="M587" i="6"/>
  <c r="I587" i="6"/>
  <c r="C587" i="6"/>
  <c r="D587" i="6"/>
  <c r="E587" i="6" s="1"/>
  <c r="L588" i="5"/>
  <c r="M588" i="5"/>
  <c r="I587" i="5"/>
  <c r="C588" i="5"/>
  <c r="D588" i="5"/>
  <c r="E588" i="5" s="1"/>
  <c r="H596" i="10" l="1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1" i="20"/>
  <c r="U491" i="20"/>
  <c r="V491" i="20"/>
  <c r="AC491" i="20" s="1"/>
  <c r="X491" i="20"/>
  <c r="Y491" i="20"/>
  <c r="Z491" i="20"/>
  <c r="AA491" i="20"/>
  <c r="AB491" i="20"/>
  <c r="AD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AT491" i="20"/>
  <c r="AU491" i="20"/>
  <c r="AV491" i="20"/>
  <c r="AW491" i="20"/>
  <c r="AX491" i="20"/>
  <c r="AY491" i="20"/>
  <c r="AZ491" i="20"/>
  <c r="BA491" i="20"/>
  <c r="BB491" i="20"/>
  <c r="BC491" i="20"/>
  <c r="BD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M587" i="8"/>
  <c r="I587" i="8"/>
  <c r="C587" i="8"/>
  <c r="D587" i="8"/>
  <c r="E587" i="8" s="1"/>
  <c r="H587" i="8" s="1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AE491" i="20" l="1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D490" i="20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0" i="20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AT490" i="20"/>
  <c r="AU490" i="20"/>
  <c r="AW490" i="20"/>
  <c r="AY490" i="20"/>
  <c r="AZ490" i="20"/>
  <c r="BA490" i="20"/>
  <c r="BB490" i="20"/>
  <c r="BC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AE490" i="20" l="1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W490" i="20"/>
  <c r="X490" i="20"/>
  <c r="AD490" i="20"/>
  <c r="S489" i="20"/>
  <c r="T489" i="20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AT489" i="20"/>
  <c r="AU489" i="20"/>
  <c r="AW489" i="20"/>
  <c r="AY489" i="20"/>
  <c r="AZ489" i="20"/>
  <c r="BA489" i="20"/>
  <c r="BB489" i="20"/>
  <c r="BC489" i="20"/>
  <c r="BD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AX489" i="20" l="1"/>
  <c r="Z489" i="20"/>
  <c r="AV489" i="20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8" i="20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AT488" i="20"/>
  <c r="AU488" i="20"/>
  <c r="AV488" i="20"/>
  <c r="AW488" i="20"/>
  <c r="AX488" i="20"/>
  <c r="AY488" i="20"/>
  <c r="AZ488" i="20"/>
  <c r="BA488" i="20"/>
  <c r="BB488" i="20"/>
  <c r="BC488" i="20"/>
  <c r="BD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M584" i="8"/>
  <c r="I584" i="8"/>
  <c r="C584" i="8"/>
  <c r="D584" i="8"/>
  <c r="G584" i="8" s="1"/>
  <c r="L584" i="7"/>
  <c r="M584" i="7"/>
  <c r="I584" i="7"/>
  <c r="C584" i="7"/>
  <c r="D584" i="7"/>
  <c r="E584" i="7" s="1"/>
  <c r="L583" i="6"/>
  <c r="M583" i="6"/>
  <c r="I583" i="6"/>
  <c r="C583" i="6"/>
  <c r="D583" i="6"/>
  <c r="E583" i="6" s="1"/>
  <c r="L584" i="5"/>
  <c r="M584" i="5"/>
  <c r="I583" i="5"/>
  <c r="C584" i="5"/>
  <c r="D584" i="5"/>
  <c r="E584" i="5" s="1"/>
  <c r="AE488" i="20" l="1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7" i="20"/>
  <c r="U487" i="20"/>
  <c r="AB487" i="20" s="1"/>
  <c r="V487" i="20"/>
  <c r="Y487" i="20"/>
  <c r="AA487" i="20"/>
  <c r="AC487" i="20"/>
  <c r="AE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AT487" i="20"/>
  <c r="AU487" i="20"/>
  <c r="AW487" i="20"/>
  <c r="AY487" i="20"/>
  <c r="AZ487" i="20"/>
  <c r="BA487" i="20"/>
  <c r="BB487" i="20"/>
  <c r="BC487" i="20"/>
  <c r="BD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E583" i="8"/>
  <c r="H583" i="8" s="1"/>
  <c r="L583" i="7"/>
  <c r="M583" i="7"/>
  <c r="I583" i="7"/>
  <c r="C583" i="7"/>
  <c r="D583" i="7"/>
  <c r="E583" i="7" s="1"/>
  <c r="L582" i="6"/>
  <c r="M582" i="6"/>
  <c r="I582" i="6"/>
  <c r="C582" i="6"/>
  <c r="D582" i="6"/>
  <c r="E582" i="6" s="1"/>
  <c r="L583" i="5"/>
  <c r="M583" i="5"/>
  <c r="I582" i="5"/>
  <c r="C583" i="5"/>
  <c r="D583" i="5"/>
  <c r="E583" i="5" s="1"/>
  <c r="AX487" i="20" l="1"/>
  <c r="Z487" i="20"/>
  <c r="AV487" i="20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6" i="20"/>
  <c r="U486" i="20"/>
  <c r="W486" i="20" s="1"/>
  <c r="V486" i="20"/>
  <c r="X486" i="20"/>
  <c r="Y486" i="20"/>
  <c r="Z486" i="20"/>
  <c r="AA486" i="20"/>
  <c r="AB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AT486" i="20"/>
  <c r="AU486" i="20"/>
  <c r="AV486" i="20"/>
  <c r="AW486" i="20"/>
  <c r="AX486" i="20"/>
  <c r="AY486" i="20"/>
  <c r="AZ486" i="20"/>
  <c r="BA486" i="20"/>
  <c r="BB486" i="20"/>
  <c r="BC486" i="20"/>
  <c r="BD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M582" i="8"/>
  <c r="I582" i="8"/>
  <c r="C582" i="8"/>
  <c r="D582" i="8"/>
  <c r="G582" i="8" s="1"/>
  <c r="E582" i="8"/>
  <c r="H582" i="8" s="1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M582" i="5"/>
  <c r="I581" i="5"/>
  <c r="C582" i="5"/>
  <c r="D582" i="5"/>
  <c r="E582" i="5" s="1"/>
  <c r="H590" i="10" l="1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D485" i="20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5" i="20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AT485" i="20"/>
  <c r="AU485" i="20"/>
  <c r="AW485" i="20"/>
  <c r="AY485" i="20"/>
  <c r="AZ485" i="20"/>
  <c r="BA485" i="20"/>
  <c r="BB485" i="20"/>
  <c r="BC485" i="20"/>
  <c r="I588" i="10"/>
  <c r="I587" i="9"/>
  <c r="I587" i="11"/>
  <c r="I587" i="12"/>
  <c r="AC485" i="20" l="1"/>
  <c r="Y485" i="20"/>
  <c r="AX485" i="20"/>
  <c r="Z485" i="20"/>
  <c r="AV485" i="20"/>
  <c r="X485" i="20"/>
  <c r="W485" i="20"/>
  <c r="AD485" i="20"/>
  <c r="S484" i="20"/>
  <c r="T484" i="20"/>
  <c r="U484" i="20"/>
  <c r="AD484" i="20" s="1"/>
  <c r="V484" i="20"/>
  <c r="Y484" i="20"/>
  <c r="AA484" i="20"/>
  <c r="AB484" i="20"/>
  <c r="AC484" i="20"/>
  <c r="AE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AT484" i="20"/>
  <c r="AU484" i="20"/>
  <c r="AW484" i="20"/>
  <c r="AY484" i="20"/>
  <c r="AZ484" i="20"/>
  <c r="BA484" i="20"/>
  <c r="BB484" i="20"/>
  <c r="BC484" i="20"/>
  <c r="BD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M580" i="8"/>
  <c r="I580" i="8"/>
  <c r="C580" i="8"/>
  <c r="D580" i="8"/>
  <c r="G580" i="8" s="1"/>
  <c r="L580" i="7"/>
  <c r="M580" i="7"/>
  <c r="I580" i="7"/>
  <c r="C580" i="7"/>
  <c r="D580" i="7"/>
  <c r="E580" i="7" s="1"/>
  <c r="L579" i="6"/>
  <c r="M579" i="6"/>
  <c r="I579" i="6"/>
  <c r="C579" i="6"/>
  <c r="D579" i="6"/>
  <c r="E579" i="6" s="1"/>
  <c r="L580" i="5"/>
  <c r="M580" i="5"/>
  <c r="I579" i="5"/>
  <c r="C580" i="5"/>
  <c r="D580" i="5"/>
  <c r="E580" i="5" s="1"/>
  <c r="AX484" i="20" l="1"/>
  <c r="Z484" i="20"/>
  <c r="AV484" i="20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3" i="20"/>
  <c r="U483" i="20"/>
  <c r="V483" i="20"/>
  <c r="AC483" i="20" s="1"/>
  <c r="W483" i="20"/>
  <c r="X483" i="20"/>
  <c r="AA483" i="20"/>
  <c r="AB483" i="20"/>
  <c r="AD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AT483" i="20"/>
  <c r="AU483" i="20"/>
  <c r="AV483" i="20"/>
  <c r="AW483" i="20"/>
  <c r="AX483" i="20"/>
  <c r="AY483" i="20"/>
  <c r="AZ483" i="20"/>
  <c r="BA483" i="20"/>
  <c r="BB483" i="20"/>
  <c r="BC483" i="20"/>
  <c r="BD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M579" i="8"/>
  <c r="I579" i="8"/>
  <c r="C579" i="8"/>
  <c r="D579" i="8"/>
  <c r="E579" i="8" s="1"/>
  <c r="H579" i="8" s="1"/>
  <c r="L579" i="7"/>
  <c r="M579" i="7"/>
  <c r="I579" i="7"/>
  <c r="H579" i="7"/>
  <c r="C579" i="7"/>
  <c r="D579" i="7"/>
  <c r="E579" i="7" s="1"/>
  <c r="L578" i="6"/>
  <c r="M578" i="6"/>
  <c r="I578" i="6"/>
  <c r="C578" i="6"/>
  <c r="D578" i="6"/>
  <c r="E578" i="6" s="1"/>
  <c r="L579" i="5"/>
  <c r="M579" i="5"/>
  <c r="I578" i="5"/>
  <c r="C579" i="5"/>
  <c r="D579" i="5"/>
  <c r="E579" i="5" s="1"/>
  <c r="Z483" i="20" l="1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AT482" i="20"/>
  <c r="AU482" i="20"/>
  <c r="AW482" i="20"/>
  <c r="AY482" i="20"/>
  <c r="AZ482" i="20"/>
  <c r="I583" i="10"/>
  <c r="I582" i="9"/>
  <c r="I582" i="11"/>
  <c r="I582" i="12"/>
  <c r="Z482" i="20" l="1"/>
  <c r="Y482" i="20"/>
  <c r="AX482" i="20"/>
  <c r="W482" i="20"/>
  <c r="AE482" i="20"/>
  <c r="AV482" i="20"/>
  <c r="X482" i="20"/>
  <c r="AD482" i="20"/>
  <c r="AB482" i="20"/>
  <c r="S481" i="20"/>
  <c r="T482" i="20" s="1"/>
  <c r="U481" i="20"/>
  <c r="V481" i="20"/>
  <c r="AC481" i="20" s="1"/>
  <c r="X481" i="20"/>
  <c r="Y481" i="20"/>
  <c r="Z481" i="20"/>
  <c r="AA481" i="20"/>
  <c r="AB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V481" i="20"/>
  <c r="BA482" i="20" s="1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BD482" i="20" l="1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X480" i="20"/>
  <c r="AA480" i="20"/>
  <c r="AD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V480" i="20"/>
  <c r="BA481" i="20" s="1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E575" i="8"/>
  <c r="H575" i="8" s="1"/>
  <c r="L575" i="7"/>
  <c r="D575" i="7" s="1"/>
  <c r="M575" i="7"/>
  <c r="I575" i="7"/>
  <c r="C575" i="7"/>
  <c r="L574" i="6"/>
  <c r="M574" i="6"/>
  <c r="I574" i="6"/>
  <c r="C574" i="6"/>
  <c r="D574" i="6"/>
  <c r="E574" i="6" s="1"/>
  <c r="L575" i="5"/>
  <c r="D575" i="5" s="1"/>
  <c r="M575" i="5"/>
  <c r="I574" i="5"/>
  <c r="C575" i="5"/>
  <c r="AE480" i="20" l="1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M574" i="7"/>
  <c r="I574" i="7"/>
  <c r="C574" i="7"/>
  <c r="D574" i="7"/>
  <c r="E574" i="7" s="1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V478" i="20"/>
  <c r="AC478" i="20" s="1"/>
  <c r="X478" i="20"/>
  <c r="Y478" i="20"/>
  <c r="Z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V478" i="20"/>
  <c r="BA479" i="20" s="1"/>
  <c r="AW478" i="20"/>
  <c r="AX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M573" i="5"/>
  <c r="I572" i="5"/>
  <c r="C573" i="5"/>
  <c r="D573" i="5"/>
  <c r="E573" i="5" s="1"/>
  <c r="BB479" i="20" l="1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Z476" i="20"/>
  <c r="AA476" i="20"/>
  <c r="AD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V476" i="20"/>
  <c r="BA477" i="20" s="1"/>
  <c r="AW476" i="20"/>
  <c r="AX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BD477" i="20" l="1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M570" i="8"/>
  <c r="I570" i="8"/>
  <c r="C570" i="8"/>
  <c r="D570" i="8"/>
  <c r="G570" i="8" s="1"/>
  <c r="E570" i="8"/>
  <c r="H570" i="8" s="1"/>
  <c r="L570" i="7"/>
  <c r="M570" i="7"/>
  <c r="I570" i="7"/>
  <c r="C570" i="7"/>
  <c r="D570" i="7"/>
  <c r="H570" i="7" s="1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BB476" i="20" l="1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M568" i="6"/>
  <c r="I568" i="6"/>
  <c r="C568" i="6"/>
  <c r="D568" i="6"/>
  <c r="E568" i="6" s="1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M567" i="6"/>
  <c r="C567" i="6"/>
  <c r="D567" i="6"/>
  <c r="E567" i="6" s="1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C469" i="20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M564" i="7"/>
  <c r="I564" i="7"/>
  <c r="C564" i="7"/>
  <c r="D564" i="7"/>
  <c r="E564" i="7" s="1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BB470" i="20" l="1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M563" i="7"/>
  <c r="I563" i="7"/>
  <c r="C563" i="7"/>
  <c r="D563" i="7"/>
  <c r="E563" i="7" s="1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M560" i="7"/>
  <c r="C560" i="7"/>
  <c r="D560" i="7"/>
  <c r="E560" i="7" s="1"/>
  <c r="L559" i="6"/>
  <c r="M559" i="6"/>
  <c r="C559" i="6"/>
  <c r="D559" i="6"/>
  <c r="E559" i="6" s="1"/>
  <c r="L560" i="5"/>
  <c r="M560" i="5"/>
  <c r="C560" i="5"/>
  <c r="D560" i="5"/>
  <c r="E560" i="5" s="1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M559" i="5"/>
  <c r="I556" i="5"/>
  <c r="C559" i="5"/>
  <c r="D559" i="5"/>
  <c r="E559" i="5" s="1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M558" i="7"/>
  <c r="I556" i="7"/>
  <c r="C558" i="7"/>
  <c r="D558" i="7"/>
  <c r="E558" i="7" s="1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M556" i="5"/>
  <c r="C556" i="5"/>
  <c r="D556" i="5"/>
  <c r="E556" i="5" s="1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X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M546" i="7"/>
  <c r="I546" i="7"/>
  <c r="C546" i="7"/>
  <c r="D546" i="7"/>
  <c r="E546" i="7" s="1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D540" i="7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D539" i="5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AV442" i="20" l="1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M533" i="6"/>
  <c r="I533" i="6"/>
  <c r="C533" i="6"/>
  <c r="D533" i="6"/>
  <c r="E533" i="6" s="1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M530" i="5"/>
  <c r="I529" i="5"/>
  <c r="C530" i="5"/>
  <c r="D530" i="5"/>
  <c r="E530" i="5" s="1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M520" i="5"/>
  <c r="I519" i="5"/>
  <c r="C520" i="5"/>
  <c r="D520" i="5"/>
  <c r="E520" i="5" s="1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M518" i="8"/>
  <c r="I518" i="8"/>
  <c r="C518" i="8"/>
  <c r="D518" i="8"/>
  <c r="G518" i="8" s="1"/>
  <c r="E518" i="8"/>
  <c r="H518" i="8" s="1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M495" i="5"/>
  <c r="I494" i="5"/>
  <c r="C495" i="5"/>
  <c r="D495" i="5"/>
  <c r="E495" i="5" s="1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M484" i="6"/>
  <c r="I484" i="6"/>
  <c r="E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M451" i="6"/>
  <c r="I451" i="6"/>
  <c r="E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M445" i="6"/>
  <c r="I445" i="6"/>
  <c r="E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L439" i="7"/>
  <c r="D439" i="7" s="1"/>
  <c r="E439" i="7" s="1"/>
  <c r="M439" i="7"/>
  <c r="I439" i="7"/>
  <c r="C439" i="7"/>
  <c r="L438" i="6"/>
  <c r="D438" i="6" s="1"/>
  <c r="M438" i="6"/>
  <c r="I438" i="6"/>
  <c r="E438" i="6"/>
  <c r="L439" i="5"/>
  <c r="D439" i="5" s="1"/>
  <c r="H439" i="5" s="1"/>
  <c r="M439" i="5"/>
  <c r="I439" i="5"/>
  <c r="E439" i="8" l="1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M421" i="7"/>
  <c r="I421" i="7"/>
  <c r="C421" i="7"/>
  <c r="D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M380" i="7"/>
  <c r="I380" i="7"/>
  <c r="C380" i="7"/>
  <c r="D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M365" i="7"/>
  <c r="I365" i="7"/>
  <c r="C365" i="7"/>
  <c r="D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G356" i="6"/>
  <c r="L355" i="6"/>
  <c r="D355" i="6" s="1"/>
  <c r="G355" i="6" s="1"/>
  <c r="M355" i="6"/>
  <c r="L356" i="6"/>
  <c r="D356" i="6" s="1"/>
  <c r="M356" i="6"/>
  <c r="L356" i="5"/>
  <c r="L357" i="5"/>
  <c r="D357" i="5" s="1"/>
  <c r="D356" i="5"/>
  <c r="M356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M354" i="7"/>
  <c r="I354" i="7"/>
  <c r="C354" i="7"/>
  <c r="D354" i="7"/>
  <c r="G354" i="7" s="1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M346" i="7"/>
  <c r="I346" i="7"/>
  <c r="C346" i="7"/>
  <c r="D346" i="7"/>
  <c r="G346" i="7" s="1"/>
  <c r="L345" i="6"/>
  <c r="D345" i="6" s="1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M342" i="7"/>
  <c r="I342" i="7"/>
  <c r="C342" i="7"/>
  <c r="D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M330" i="7"/>
  <c r="I330" i="7"/>
  <c r="C330" i="7"/>
  <c r="D330" i="7"/>
  <c r="L329" i="6"/>
  <c r="D329" i="6" s="1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M321" i="7"/>
  <c r="I321" i="7"/>
  <c r="C321" i="7"/>
  <c r="D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M306" i="5"/>
  <c r="I306" i="5"/>
  <c r="D313" i="10"/>
  <c r="D312" i="9"/>
  <c r="G312" i="12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M289" i="5"/>
  <c r="I289" i="5"/>
  <c r="B152" i="25"/>
  <c r="D296" i="10"/>
  <c r="D295" i="9"/>
  <c r="D295" i="11"/>
  <c r="D289" i="8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I278" i="7"/>
  <c r="D278" i="7"/>
  <c r="G278" i="7" s="1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G223" i="6" l="1"/>
  <c r="D223" i="6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G186" i="6" l="1"/>
  <c r="D186" i="6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<sst xmlns="http://schemas.openxmlformats.org/spreadsheetml/2006/main" count="897" uniqueCount="797">
  <si>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</si>
  <si>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</si>
  <si>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</si>
  <si>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</si>
  <si>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</si>
  <si>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</si>
  <si>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</si>
  <si>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</si>
  <si>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</si>
  <si>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</si>
  <si>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</si>
  <si>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</si>
  <si>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</si>
  <si>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</si>
  <si>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</si>
  <si>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</si>
  <si>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</si>
  <si>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</si>
  <si>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</si>
  <si>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</si>
  <si>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</si>
  <si>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</si>
  <si>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</si>
  <si>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</si>
  <si>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</si>
  <si>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</si>
  <si>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</si>
  <si>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</si>
  <si>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</si>
  <si>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</si>
  <si>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</si>
  <si>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</si>
  <si>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</si>
  <si>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</si>
  <si>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</si>
  <si>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</si>
  <si>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</si>
  <si>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</si>
  <si>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</si>
  <si>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</si>
  <si>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</si>
  <si>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</si>
  <si>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</si>
  <si>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</si>
  <si>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</si>
  <si>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</si>
  <si>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</si>
  <si>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</si>
  <si>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</si>
  <si>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</si>
  <si>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</si>
  <si>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</si>
  <si>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</si>
  <si>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</si>
  <si>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</si>
  <si>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</si>
  <si>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</si>
  <si>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</si>
  <si>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</si>
  <si>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</si>
  <si>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</si>
  <si>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</si>
  <si>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</si>
  <si>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</si>
  <si>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</si>
  <si>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</si>
  <si>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</si>
  <si>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</si>
  <si>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</si>
  <si>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</si>
  <si>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</si>
  <si>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</si>
  <si>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</si>
  <si>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</si>
  <si>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</si>
  <si>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</si>
  <si>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</si>
  <si>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</si>
  <si>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</si>
  <si>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</si>
  <si>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</si>
  <si>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</si>
  <si>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</si>
  <si>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</si>
  <si>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</si>
  <si>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</si>
  <si>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</si>
  <si>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</si>
  <si>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</si>
  <si>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</si>
  <si>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</si>
  <si>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</si>
  <si>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</si>
  <si>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</si>
  <si>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</si>
  <si>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</si>
  <si>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</si>
  <si>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</si>
  <si>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</si>
  <si>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</si>
  <si>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</si>
  <si>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</si>
  <si>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</si>
  <si>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</si>
  <si>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</si>
  <si>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</si>
  <si>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</si>
  <si>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</si>
  <si>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</si>
  <si>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</si>
  <si>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</si>
  <si>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</si>
  <si>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</si>
  <si>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</si>
  <si>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</si>
  <si>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</si>
  <si>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</si>
  <si>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</si>
  <si>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</si>
  <si>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</si>
  <si>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</si>
  <si>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</si>
  <si>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</si>
  <si>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</si>
  <si>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</si>
  <si>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</si>
  <si>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</si>
  <si>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</si>
  <si>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</si>
  <si>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</si>
  <si>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</si>
  <si>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</si>
  <si>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</si>
  <si>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</si>
  <si>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</si>
  <si>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</si>
  <si>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</si>
  <si>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</si>
  <si>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</si>
  <si>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</si>
  <si>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</si>
  <si>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</si>
  <si>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</si>
  <si>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</si>
  <si>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</si>
  <si>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</si>
  <si>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</si>
  <si>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</si>
  <si>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</si>
  <si>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</si>
  <si>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</si>
  <si>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</si>
  <si>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</si>
  <si>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</si>
  <si>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</si>
  <si>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</si>
  <si>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</si>
  <si>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</si>
  <si>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</si>
  <si>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</si>
  <si>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</si>
  <si>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</si>
  <si>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</si>
  <si>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</si>
  <si>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</si>
  <si>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</si>
  <si>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</si>
  <si>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</si>
  <si>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</si>
  <si>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</si>
  <si>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</si>
  <si>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</si>
  <si>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</si>
  <si>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</si>
  <si>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</si>
  <si>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</si>
  <si>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</si>
  <si>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</si>
  <si>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</si>
  <si>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</si>
  <si>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</si>
  <si>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</si>
  <si>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</si>
  <si>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</si>
  <si>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</si>
  <si>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</si>
  <si>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</si>
  <si>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</si>
  <si>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</si>
  <si>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</si>
  <si>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</si>
  <si>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</si>
  <si>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</si>
  <si>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</si>
  <si>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</si>
  <si>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</si>
  <si>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</si>
  <si>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</si>
  <si>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</si>
  <si>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</si>
  <si>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</si>
  <si>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</si>
  <si>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</si>
  <si>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</si>
  <si>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</si>
  <si>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</si>
  <si>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</si>
  <si>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</si>
  <si>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</si>
  <si>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</si>
  <si>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</si>
  <si>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</si>
  <si>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</si>
  <si>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</si>
  <si>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</si>
  <si>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</si>
  <si>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</si>
  <si>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</si>
  <si>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</si>
  <si>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</si>
  <si>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</si>
  <si>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</si>
  <si>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</si>
  <si>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</si>
  <si>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</si>
  <si>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</si>
  <si>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</si>
  <si>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</si>
  <si>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</si>
  <si>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</si>
  <si>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</si>
  <si>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</si>
  <si>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</si>
  <si>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</si>
  <si>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</si>
  <si>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</si>
  <si>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</si>
  <si>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</si>
  <si>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</si>
  <si>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</si>
  <si>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</si>
  <si>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</si>
  <si>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</si>
  <si>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</si>
  <si>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</si>
  <si>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</si>
  <si>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</si>
  <si>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</si>
  <si>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</si>
  <si>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</si>
  <si>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</si>
  <si>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</si>
  <si>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</si>
  <si>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</si>
  <si>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</si>
  <si>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</si>
  <si>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</si>
  <si>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</si>
  <si>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</si>
  <si>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</si>
  <si>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</si>
  <si>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</si>
  <si>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</si>
  <si>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</si>
  <si>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</si>
  <si>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</si>
  <si>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</si>
  <si>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</si>
  <si>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</si>
  <si>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</si>
  <si>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</si>
  <si>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</si>
  <si>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</si>
  <si>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</si>
  <si>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</si>
  <si>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</si>
  <si>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</si>
  <si>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</si>
  <si>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</si>
  <si>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</si>
  <si>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</si>
  <si>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</si>
  <si>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</si>
  <si>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</si>
  <si>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</si>
  <si>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</si>
  <si>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</si>
  <si>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</si>
  <si>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</si>
  <si>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</si>
  <si>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</si>
  <si>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</si>
  <si>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</si>
  <si>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</si>
  <si>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</si>
  <si>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</si>
  <si>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</si>
  <si>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</si>
  <si>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</si>
  <si>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</si>
  <si>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</si>
  <si>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</si>
  <si>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</si>
  <si>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</si>
  <si>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</si>
  <si>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</si>
  <si>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</si>
  <si>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</si>
  <si>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</si>
  <si>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</si>
  <si>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</si>
  <si>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</si>
  <si>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</si>
  <si>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</si>
  <si>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</si>
  <si>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</si>
  <si>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</si>
  <si>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</si>
  <si>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</si>
  <si>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</si>
  <si>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</si>
  <si>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</si>
  <si>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</si>
  <si>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</si>
  <si>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</si>
  <si>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</si>
  <si>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</si>
  <si>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</si>
  <si>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</si>
  <si>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</si>
  <si>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</si>
  <si>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</si>
  <si>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</si>
  <si>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</si>
  <si>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</si>
  <si>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</si>
  <si>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</si>
  <si>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</si>
  <si>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</si>
  <si>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</si>
  <si>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</si>
  <si>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</si>
  <si>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</si>
  <si>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</si>
  <si>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</si>
  <si>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</si>
  <si>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</si>
  <si>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</si>
  <si>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</si>
  <si>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</si>
  <si>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</si>
  <si>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</si>
  <si>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</si>
  <si>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</si>
  <si>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</si>
  <si>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</si>
  <si>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</si>
  <si>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</si>
  <si>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</si>
  <si>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</si>
  <si>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</si>
  <si>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</si>
  <si>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</si>
  <si>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</si>
  <si>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</si>
  <si>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</si>
  <si>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</si>
  <si>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</si>
  <si>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</si>
  <si>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</si>
  <si>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</si>
  <si>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</si>
  <si>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</si>
  <si>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</si>
  <si>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</si>
  <si>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</si>
  <si>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</si>
  <si>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</si>
  <si>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</si>
  <si>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</si>
  <si>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</si>
  <si>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</si>
  <si>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</si>
  <si>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</si>
  <si>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</si>
  <si>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</si>
  <si>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</si>
  <si>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</si>
  <si>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</si>
  <si>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</si>
  <si>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</si>
  <si>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</si>
  <si>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</si>
  <si>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</si>
  <si>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</si>
  <si>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</si>
  <si>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</si>
  <si>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</si>
  <si>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</si>
  <si>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</si>
  <si>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</si>
  <si>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</si>
  <si>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</si>
  <si>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</si>
  <si>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</si>
  <si>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</si>
  <si>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</si>
  <si>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</si>
  <si>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</si>
  <si>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</si>
  <si>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</si>
  <si>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</si>
  <si>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</si>
  <si>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</si>
  <si>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</si>
  <si>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</si>
  <si>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</si>
  <si>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</si>
  <si>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</si>
  <si>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</si>
  <si>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</si>
  <si>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</si>
  <si>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</si>
  <si>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</si>
  <si>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</si>
  <si>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</si>
  <si>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</si>
  <si>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</si>
  <si>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</si>
  <si>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</si>
  <si>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</si>
  <si>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</si>
  <si>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</si>
  <si>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</si>
  <si>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</si>
  <si>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</si>
  <si>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</si>
  <si>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</si>
  <si>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</si>
  <si>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</si>
  <si>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</si>
  <si>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</si>
  <si>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</si>
  <si>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</si>
  <si>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</si>
  <si>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</si>
  <si>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</si>
  <si>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</si>
  <si>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</si>
  <si>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</si>
  <si>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</si>
  <si>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</si>
  <si>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</si>
  <si>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</si>
  <si>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</si>
  <si>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</si>
  <si>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</si>
  <si>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</si>
  <si>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</si>
  <si>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</si>
  <si>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</si>
  <si>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</si>
  <si>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</si>
  <si>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</si>
  <si>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</si>
  <si>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</si>
  <si>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</si>
  <si>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</si>
  <si>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</si>
  <si>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</si>
  <si>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</si>
  <si>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</si>
  <si>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</si>
  <si>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</si>
  <si>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</si>
  <si>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</si>
  <si>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</si>
  <si>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</si>
  <si>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</si>
  <si>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</si>
  <si>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</si>
  <si>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</si>
  <si>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</si>
  <si>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</si>
  <si>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</si>
  <si>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</si>
  <si>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</si>
  <si>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</si>
  <si>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</si>
  <si>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</si>
  <si>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</si>
  <si>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</si>
  <si>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</si>
  <si>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</si>
  <si>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</si>
  <si>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</si>
  <si>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</si>
  <si>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</si>
  <si>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</si>
  <si>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</si>
  <si>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</si>
  <si>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</si>
  <si>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</si>
  <si>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</si>
  <si>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</si>
  <si>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</si>
  <si>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</si>
  <si>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</si>
  <si>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</si>
  <si>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</si>
  <si>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</si>
  <si>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</si>
  <si>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</si>
  <si>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</si>
  <si>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</si>
  <si>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</si>
  <si>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</si>
  <si>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</si>
  <si>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</si>
  <si>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</si>
  <si>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</si>
  <si>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</si>
  <si>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</si>
  <si>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</si>
  <si>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</si>
  <si>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</si>
  <si>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</si>
  <si>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</si>
  <si>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</si>
  <si>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</si>
  <si>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</si>
  <si>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</si>
  <si>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</si>
  <si>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</si>
  <si>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</si>
  <si>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XIN0U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</si>
  <si>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</si>
  <si>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</si>
  <si>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</si>
  <si>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</si>
  <si>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</si>
  <si>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</si>
  <si>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</si>
  <si>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</si>
  <si>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</si>
  <si>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</si>
  <si>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</si>
  <si>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</si>
  <si>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</si>
  <si>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</si>
  <si>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</si>
  <si>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</si>
  <si>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</si>
  <si>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</si>
  <si>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</si>
  <si>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</si>
  <si>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</si>
  <si>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</si>
  <si>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</si>
  <si>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</si>
  <si>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</si>
  <si>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</si>
  <si>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</si>
  <si>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</si>
  <si>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</si>
  <si>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</si>
  <si>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</si>
  <si>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</si>
  <si>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</si>
  <si>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</si>
  <si>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</si>
  <si>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</si>
  <si>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</si>
  <si>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</si>
  <si>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</si>
  <si>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</si>
  <si>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</si>
  <si>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</si>
  <si>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</si>
  <si>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</si>
  <si>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</si>
  <si>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</si>
  <si>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</si>
  <si>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</si>
  <si>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</si>
  <si>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</si>
  <si>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</si>
  <si>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</si>
  <si>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</si>
  <si>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</si>
  <si>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</si>
  <si>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</si>
  <si>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</si>
  <si>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</si>
  <si>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</si>
  <si>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</si>
  <si>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</si>
  <si>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</si>
  <si>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</si>
  <si>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</si>
  <si>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</si>
  <si>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</si>
  <si>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</si>
  <si>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</si>
  <si>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</si>
  <si>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</si>
  <si>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</si>
  <si>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</si>
  <si>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</si>
  <si>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</si>
  <si>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</si>
  <si>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</si>
  <si>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</si>
  <si>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</si>
  <si>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</si>
  <si>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</si>
  <si>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</si>
  <si>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</si>
  <si>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</si>
  <si>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</si>
  <si>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</si>
  <si>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</si>
  <si>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</si>
  <si>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</si>
  <si>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</si>
  <si>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</si>
  <si>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</si>
  <si>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</si>
  <si>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</si>
  <si>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</si>
  <si>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</si>
  <si>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</si>
  <si>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</si>
  <si>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</si>
  <si>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</si>
  <si>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</si>
  <si>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</si>
  <si>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</si>
  <si>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</si>
  <si>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</si>
  <si>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</si>
  <si>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</si>
  <si>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</si>
  <si>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</si>
  <si>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</si>
  <si>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</si>
  <si>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</si>
  <si>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</si>
  <si>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</si>
  <si>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</si>
  <si>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</si>
  <si>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</si>
  <si>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</si>
  <si>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</si>
  <si>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</si>
  <si>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</si>
  <si>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</si>
  <si>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</si>
  <si>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</si>
  <si>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</si>
  <si>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</si>
  <si>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</si>
  <si>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</si>
  <si>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</si>
  <si>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</si>
  <si>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</si>
  <si>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</si>
  <si>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</si>
  <si>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</si>
  <si>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</si>
  <si>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</si>
  <si>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</si>
  <si>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</si>
  <si>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</si>
  <si>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</si>
  <si>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</si>
  <si>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</si>
  <si>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</si>
  <si>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</si>
  <si>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</si>
  <si>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</si>
  <si>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</si>
  <si>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</si>
  <si>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</si>
  <si>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</si>
  <si>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</si>
  <si>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</si>
  <si>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</si>
  <si>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</si>
  <si>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</si>
  <si>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</si>
  <si>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</si>
  <si>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</si>
  <si>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</si>
  <si>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</si>
  <si>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</si>
  <si>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</si>
  <si>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</si>
  <si>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</si>
  <si>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</si>
  <si>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</si>
  <si>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</si>
  <si>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</si>
  <si>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</si>
  <si>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</si>
  <si>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</si>
  <si>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</si>
  <si>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</si>
  <si>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</si>
  <si>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</si>
  <si>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</si>
  <si>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</si>
  <si>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</si>
  <si>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</si>
  <si>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</si>
  <si>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</si>
  <si>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</si>
  <si>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</si>
  <si>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</si>
  <si>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</si>
  <si>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</si>
  <si>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</si>
  <si>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</si>
  <si>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</si>
  <si>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</si>
  <si>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</si>
  <si>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</si>
  <si>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</si>
  <si>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</si>
  <si>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</si>
  <si>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</si>
  <si>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</si>
  <si>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</si>
  <si>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</si>
  <si>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</si>
  <si>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</si>
  <si>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</si>
  <si>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</si>
  <si>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</si>
  <si>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</si>
  <si>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</si>
  <si>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</si>
  <si>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</si>
  <si>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</si>
  <si>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</si>
  <si>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</si>
  <si>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</si>
  <si>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</si>
  <si>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</si>
  <si>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</si>
  <si>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</si>
  <si>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</si>
  <si>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</si>
  <si>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</si>
  <si>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</si>
  <si>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</si>
  <si>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</si>
  <si>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</si>
  <si>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</si>
  <si>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</si>
  <si>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</si>
  <si>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</si>
  <si>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</si>
  <si>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</si>
  <si>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</si>
  <si>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</si>
  <si>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</si>
  <si>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</si>
  <si>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</si>
  <si>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</si>
  <si>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</si>
  <si>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</si>
  <si>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</si>
  <si>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</si>
  <si>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</si>
  <si>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</si>
  <si>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</si>
  <si>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</si>
  <si>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</si>
  <si>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</si>
  <si>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</si>
  <si>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</si>
  <si>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</si>
  <si>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</si>
  <si>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</si>
  <si>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</si>
  <si>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</si>
  <si>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</si>
  <si>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</si>
  <si>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</si>
  <si>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</si>
  <si>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</si>
  <si>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</si>
  <si>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</si>
  <si>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</si>
  <si>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>2018-05-29T17:20</t>
  </si>
  <si>
    <t>FTSE A50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</si>
</sst>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tabSelected="1" zoomScale="115" zoomScaleNormal="115" workbookViewId="0">
      <selection activeCell="D15" sqref="D15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D12</f>
        <v>43249</v>
      </c>
    </row>
    <row r="2" spans="1:16" x14ac:dyDescent="0.25">
      <c r="A2" s="39" t="s">
        <v>753</v>
      </c>
      <c r="B2" s="39">
        <v>6.4103599999999998</v>
      </c>
      <c r="C2" s="88">
        <v>43249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754</v>
      </c>
      <c r="B3" s="39">
        <v>6.4225050000000001</v>
      </c>
      <c r="C3" s="88">
        <v>43249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755</v>
      </c>
      <c r="B4" s="39">
        <v>6.4256450000000003</v>
      </c>
      <c r="C4" s="88">
        <v>43250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3804.01</v>
      </c>
      <c r="C5" s="39">
        <v>3833.26</v>
      </c>
      <c r="D5" s="91">
        <v>-7.6E-3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3120.46</v>
      </c>
      <c r="C6" s="39">
        <v>3135.08</v>
      </c>
      <c r="D6" s="91">
        <v>-4.7000000000000002E-3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1773.65</v>
      </c>
      <c r="C7" s="39">
        <v>1796.91</v>
      </c>
      <c r="D7" s="91">
        <v>-1.29E-2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10349.07</v>
      </c>
      <c r="C8" s="39">
        <v>10465.540000000001</v>
      </c>
      <c r="D8" s="91">
        <v>-1.11E-2</v>
      </c>
      <c r="J8" s="75"/>
      <c r="K8" s="76"/>
      <c r="L8" s="77"/>
      <c r="M8" s="78"/>
    </row>
    <row r="9" spans="1:16" x14ac:dyDescent="0.25">
      <c r="A9" s="39" t="s">
        <v>525</v>
      </c>
      <c r="B9" s="39">
        <v>5835.45</v>
      </c>
      <c r="C9" s="39">
        <v>5891.26</v>
      </c>
      <c r="D9" s="91">
        <v>-9.4999999999999998E-3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2663.4</v>
      </c>
      <c r="C10" s="39">
        <v>2673.2</v>
      </c>
      <c r="D10" s="91">
        <v>-3.7000000000000002E-3</v>
      </c>
    </row>
    <row r="11" spans="1:16" x14ac:dyDescent="0.25">
      <c r="A11" s="39" t="s">
        <v>527</v>
      </c>
      <c r="B11" s="39">
        <v>14.32</v>
      </c>
      <c r="C11" s="39">
        <v>14.444000000000001</v>
      </c>
      <c r="D11" s="88">
        <v>43248</v>
      </c>
    </row>
    <row r="12" spans="1:16" x14ac:dyDescent="0.25">
      <c r="A12" s="39" t="s">
        <v>528</v>
      </c>
      <c r="B12" s="39">
        <v>14.68</v>
      </c>
      <c r="C12" s="39">
        <v>14.686500000000001</v>
      </c>
      <c r="D12" s="88">
        <v>43249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7.84</v>
      </c>
      <c r="C13" s="39">
        <v>7.8319999999999999</v>
      </c>
      <c r="D13" s="88">
        <v>43249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47.25</v>
      </c>
      <c r="C14" s="39">
        <v>47.29</v>
      </c>
      <c r="D14" s="88">
        <v>43249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46.11</v>
      </c>
      <c r="C15" s="39">
        <v>47.07</v>
      </c>
      <c r="D15" s="88">
        <v>43245</v>
      </c>
      <c r="E15" t="s">
        <v>795</v>
      </c>
      <c r="F15">
        <v>46.12</v>
      </c>
    </row>
    <row r="16" spans="1:16" x14ac:dyDescent="0.25">
      <c r="A16" s="39" t="s">
        <v>532</v>
      </c>
      <c r="B16" s="39">
        <v>33.279899999999998</v>
      </c>
      <c r="C16" s="39">
        <v>33.670299999999997</v>
      </c>
      <c r="D16" s="88">
        <v>43245</v>
      </c>
      <c r="E16" t="s">
        <v>795</v>
      </c>
      <c r="F16">
        <v>33.270000000000003</v>
      </c>
    </row>
    <row r="17" spans="1:16" x14ac:dyDescent="0.25">
      <c r="A17" s="39" t="s">
        <v>533</v>
      </c>
      <c r="B17" s="39">
        <v>29.34</v>
      </c>
      <c r="C17" s="39">
        <v>29.773900000000001</v>
      </c>
      <c r="D17" s="88">
        <v>43245</v>
      </c>
      <c r="E17" t="s">
        <v>795</v>
      </c>
      <c r="F17">
        <v>29.34</v>
      </c>
    </row>
    <row r="18" spans="1:16" x14ac:dyDescent="0.25">
      <c r="A18" s="39" t="s">
        <v>534</v>
      </c>
      <c r="B18" s="39">
        <v>32.959899999999998</v>
      </c>
      <c r="C18" s="41">
        <v>33.573700000000002</v>
      </c>
      <c r="D18" s="88">
        <v>43245</v>
      </c>
      <c r="E18" t="s">
        <v>795</v>
      </c>
      <c r="F18">
        <v>32.950000000000003</v>
      </c>
    </row>
    <row r="19" spans="1:16" s="90" customFormat="1" x14ac:dyDescent="0.25">
      <c r="A19" s="39" t="s">
        <v>796</v>
      </c>
      <c r="B19" s="39">
        <v>12283.01</v>
      </c>
      <c r="C19" s="41"/>
      <c r="D19" s="88"/>
    </row>
    <row r="20" spans="1:16" x14ac:dyDescent="0.25">
      <c r="A20" s="39" t="s">
        <v>535</v>
      </c>
      <c r="B20" s="39">
        <v>20969.830000000002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536</v>
      </c>
      <c r="B21" s="39">
        <v>6.4020999999999999</v>
      </c>
      <c r="C21" s="88">
        <v>43249</v>
      </c>
      <c r="D21" s="89">
        <v>0.64304398148148145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87" customFormat="1" x14ac:dyDescent="0.25">
      <c r="A22" s="39" t="s">
        <v>537</v>
      </c>
      <c r="B22" s="39">
        <v>931</v>
      </c>
      <c r="C22" s="39">
        <v>935</v>
      </c>
      <c r="D22" s="39">
        <v>940</v>
      </c>
      <c r="E22" s="39" t="s">
        <v>781</v>
      </c>
      <c r="F22" s="39" t="s">
        <v>782</v>
      </c>
      <c r="G22" s="39" t="s">
        <v>783</v>
      </c>
      <c r="H22" s="39" t="s">
        <v>784</v>
      </c>
      <c r="I22" s="39" t="s">
        <v>785</v>
      </c>
      <c r="J22" s="39" t="s">
        <v>786</v>
      </c>
      <c r="K22" s="39" t="s">
        <v>787</v>
      </c>
      <c r="L22" s="39" t="s">
        <v>788</v>
      </c>
      <c r="M22" s="39" t="s">
        <v>789</v>
      </c>
      <c r="N22" s="39" t="s">
        <v>790</v>
      </c>
      <c r="O22" s="39" t="s">
        <v>791</v>
      </c>
      <c r="P22" s="39" t="s">
        <v>792</v>
      </c>
    </row>
    <row r="23" spans="1:16" x14ac:dyDescent="0.25">
      <c r="A23" s="39">
        <v>3129.62</v>
      </c>
      <c r="B23" s="39">
        <v>3127.85</v>
      </c>
      <c r="C23" s="39">
        <v>3133.38</v>
      </c>
      <c r="D23" s="39">
        <v>3136.32</v>
      </c>
      <c r="E23" s="39">
        <v>3116.59</v>
      </c>
      <c r="F23" s="39">
        <v>3143.05</v>
      </c>
      <c r="G23" s="39">
        <v>3116.59</v>
      </c>
      <c r="H23" s="39">
        <v>948</v>
      </c>
      <c r="I23" s="39">
        <v>1129</v>
      </c>
      <c r="J23" s="39">
        <v>3116.59</v>
      </c>
      <c r="K23" s="39">
        <v>3118.93</v>
      </c>
      <c r="L23" s="39">
        <v>3120.46</v>
      </c>
      <c r="M23" s="39">
        <v>3131.89</v>
      </c>
      <c r="N23" s="39">
        <v>3112.64</v>
      </c>
      <c r="O23" s="39">
        <v>1422</v>
      </c>
      <c r="P23" s="39">
        <v>1317</v>
      </c>
    </row>
    <row r="24" spans="1:16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 x14ac:dyDescent="0.25">
      <c r="D25" s="91"/>
    </row>
    <row r="26" spans="1:16" x14ac:dyDescent="0.25">
      <c r="A26" s="39"/>
      <c r="B26" s="39"/>
      <c r="C26" s="39"/>
      <c r="D26" s="91"/>
    </row>
    <row r="27" spans="1:16" x14ac:dyDescent="0.25">
      <c r="C27" s="39"/>
      <c r="D27" s="91"/>
    </row>
    <row r="28" spans="1:16" x14ac:dyDescent="0.25">
      <c r="D28" s="1"/>
    </row>
    <row r="29" spans="1:16" x14ac:dyDescent="0.25">
      <c r="D29" s="88"/>
    </row>
    <row r="30" spans="1:16" x14ac:dyDescent="0.25">
      <c r="D30" s="1"/>
    </row>
    <row r="31" spans="1:16" x14ac:dyDescent="0.25">
      <c r="C31" s="1"/>
      <c r="D31" s="88"/>
    </row>
    <row r="32" spans="1:16" x14ac:dyDescent="0.25">
      <c r="C32" s="1"/>
      <c r="D32" s="1"/>
    </row>
    <row r="33" spans="3:4" x14ac:dyDescent="0.25">
      <c r="D33" s="1"/>
    </row>
    <row r="34" spans="3:4" x14ac:dyDescent="0.25">
      <c r="D34" s="1"/>
    </row>
    <row r="35" spans="3:4" x14ac:dyDescent="0.25">
      <c r="C35" s="1"/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88"/>
      <c r="D38" s="89"/>
    </row>
    <row r="39" spans="3:4" x14ac:dyDescent="0.25">
      <c r="C39" s="88"/>
      <c r="D39" s="89"/>
    </row>
    <row r="40" spans="3:4" x14ac:dyDescent="0.25">
      <c r="C40" s="1"/>
      <c r="D40" s="1"/>
    </row>
    <row r="41" spans="3:4" x14ac:dyDescent="0.25">
      <c r="C41" s="1"/>
      <c r="D41" s="84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D45" s="1"/>
    </row>
    <row r="46" spans="3:4" x14ac:dyDescent="0.25">
      <c r="C46" s="1"/>
      <c r="D46" s="1"/>
    </row>
    <row r="47" spans="3:4" x14ac:dyDescent="0.25">
      <c r="D47" s="1"/>
    </row>
    <row r="48" spans="3:4" x14ac:dyDescent="0.25">
      <c r="D48" s="1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25"/>
    </row>
    <row r="54" spans="3:4" x14ac:dyDescent="0.25">
      <c r="D54" s="1"/>
    </row>
    <row r="55" spans="3:4" x14ac:dyDescent="0.25">
      <c r="D55" s="1"/>
    </row>
    <row r="56" spans="3:4" x14ac:dyDescent="0.25">
      <c r="D56" s="1"/>
    </row>
    <row r="57" spans="3:4" x14ac:dyDescent="0.25">
      <c r="C57" s="1"/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D64" s="1"/>
    </row>
    <row r="65" spans="3:4" x14ac:dyDescent="0.25">
      <c r="C65" s="1"/>
      <c r="D65" s="84"/>
    </row>
    <row r="66" spans="3:4" x14ac:dyDescent="0.25">
      <c r="C66" s="1"/>
      <c r="D66" s="84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25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98" spans="3:4" x14ac:dyDescent="0.25">
      <c r="D98" s="1"/>
    </row>
    <row r="102" spans="3:4" x14ac:dyDescent="0.25">
      <c r="C102" s="1"/>
      <c r="D102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05"/>
  <sheetViews>
    <sheetView zoomScale="115" zoomScaleNormal="115" workbookViewId="0">
      <pane xSplit="2" ySplit="6" topLeftCell="AT492" activePane="bottomRight" state="frozen"/>
      <selection pane="topRight" activeCell="C1" sqref="C1"/>
      <selection pane="bottomLeft" activeCell="A3" sqref="A3"/>
      <selection pane="bottomRight" activeCell="BC501" sqref="BC501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553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559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569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580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604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609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611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614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615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616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626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627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505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632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636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651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656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663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677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690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724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723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731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733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736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743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744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745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747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750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764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765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768</v>
      </c>
    </row>
    <row r="471" spans="1:57" x14ac:dyDescent="0.25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769</v>
      </c>
    </row>
    <row r="472" spans="1:57" x14ac:dyDescent="0.25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 x14ac:dyDescent="0.25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502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774</v>
      </c>
    </row>
    <row r="476" spans="1:57" x14ac:dyDescent="0.25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56" x14ac:dyDescent="0.25">
      <c r="A481" s="88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90">
        <f t="shared" si="7408"/>
        <v>3133.829444444445</v>
      </c>
      <c r="T481" s="90" t="str">
        <f t="shared" ref="T481" si="7667">IF(AVERAGE(N480)&lt;S480,"熊",IF(AVERAGE(N480)&gt;S480,"牛",""))</f>
        <v>熊</v>
      </c>
      <c r="U481" s="90">
        <f t="shared" ref="U481" si="7668">MAX(H481,O481)</f>
        <v>3121.84</v>
      </c>
      <c r="V481" s="90">
        <f t="shared" ref="V481" si="7669">MIN(I481,P481)</f>
        <v>3067.99</v>
      </c>
      <c r="W481" s="40">
        <f t="shared" ref="W481" si="7670">LN(U481/V481)</f>
        <v>1.7399947533438313E-2</v>
      </c>
      <c r="X481" s="90">
        <f t="shared" ref="X481" si="7671">IF(U481=H481,J481,Q481)</f>
        <v>933</v>
      </c>
      <c r="Y481" s="90">
        <f t="shared" ref="Y481" si="7672">IF(V481=I481,K481,R481)</f>
        <v>1436</v>
      </c>
      <c r="Z481" s="91">
        <f t="shared" ref="Z481" si="7673">(U481-V481)/(C481)</f>
        <v>1.7262381791953954E-2</v>
      </c>
      <c r="AA481" s="91">
        <f t="shared" ref="AA481" si="7674">LN(C481/N480)</f>
        <v>4.9058353168380826E-4</v>
      </c>
      <c r="AB481" s="91">
        <f t="shared" ref="AB481" si="7675">LN(N481/U481)</f>
        <v>-1.5107914272272161E-2</v>
      </c>
      <c r="AC481" s="91">
        <f t="shared" ref="AC481" si="7676">LN(N481/V481)</f>
        <v>2.2920332611662164E-3</v>
      </c>
      <c r="AD481" s="91">
        <f t="shared" ref="AD481" si="7677">LN(U481/C481)</f>
        <v>7.4983901202012272E-4</v>
      </c>
      <c r="AE481" s="91">
        <f t="shared" ref="AE481" si="7678">LN(V481/C481)</f>
        <v>-1.6650108521418336E-2</v>
      </c>
      <c r="AF481" s="91">
        <f t="shared" ref="AF481" si="7679">LN(N481/C481)</f>
        <v>-1.4358075260252132E-2</v>
      </c>
      <c r="AG481" s="91">
        <f t="shared" ref="AG481" si="7680">LN(N481/N480)</f>
        <v>-1.3867491728568338E-2</v>
      </c>
      <c r="AH481" s="91">
        <f t="shared" ref="AH481" si="7681">LN(D481/C481)</f>
        <v>-1.4564215032278048E-3</v>
      </c>
      <c r="AI481" s="91">
        <f t="shared" ref="AI481" si="7682">LN(E481/C481)</f>
        <v>-2.8185219181369415E-3</v>
      </c>
      <c r="AJ481" s="91">
        <f t="shared" ref="AJ481" si="7683">LN(F481/C481)</f>
        <v>-3.5646082157538826E-3</v>
      </c>
      <c r="AK481" s="91">
        <f t="shared" ref="AK481" si="7684">+LN(G481/C481)</f>
        <v>-9.7573377769369033E-3</v>
      </c>
      <c r="AL481" s="91">
        <f t="shared" ref="AL481" si="7685">LN(H481/I481)</f>
        <v>1.2658906941976283E-2</v>
      </c>
      <c r="AM481" s="91">
        <f t="shared" ref="AM481" si="7686">LN(O481/P481)</f>
        <v>7.0351918385810333E-3</v>
      </c>
      <c r="AN481" s="91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91">
        <f t="shared" ref="AQ481" si="7690">LN(M481/L481)</f>
        <v>-9.7145547850053247E-4</v>
      </c>
      <c r="AR481" s="91">
        <f t="shared" ref="AR481" si="7691">LN(N481/L481)</f>
        <v>-4.7431585774147748E-3</v>
      </c>
      <c r="AS481" s="91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91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91">
        <f t="shared" ref="AY481" si="7698">LN(G481/I481)</f>
        <v>2.151730153019546E-3</v>
      </c>
      <c r="AZ481" s="91">
        <f t="shared" ref="AZ481" si="7699">LN(N481/P481)</f>
        <v>2.2920332611662164E-3</v>
      </c>
      <c r="BA481" s="91">
        <f t="shared" ref="BA481" si="7700">AV480</f>
        <v>0.69783715012722258</v>
      </c>
      <c r="BB481" s="91">
        <f t="shared" ref="BB481" si="7701">AR480</f>
        <v>-6.2841663524630859E-4</v>
      </c>
      <c r="BC481" s="91">
        <f t="shared" ref="BC481" si="7702">AS480</f>
        <v>1.7880162763822063E-3</v>
      </c>
      <c r="BD481" s="39">
        <f t="shared" ref="BD481:BD482" si="7703">IF(AR480&lt;0,1,0)</f>
        <v>1</v>
      </c>
    </row>
    <row r="482" spans="1:56" x14ac:dyDescent="0.25">
      <c r="A482" s="88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90">
        <f t="shared" si="7408"/>
        <v>3129.079444444445</v>
      </c>
      <c r="T482" s="90" t="str">
        <f t="shared" ref="T482" si="7704">IF(AVERAGE(N481)&lt;S481,"熊",IF(AVERAGE(N481)&gt;S481,"牛",""))</f>
        <v>熊</v>
      </c>
      <c r="U482" s="90">
        <f t="shared" ref="U482" si="7705">MAX(H482,O482)</f>
        <v>3088.03</v>
      </c>
      <c r="V482" s="90">
        <f t="shared" ref="V482" si="7706">MIN(I482,P482)</f>
        <v>3049.91</v>
      </c>
      <c r="W482" s="40">
        <f t="shared" ref="W482" si="7707">LN(U482/V482)</f>
        <v>1.2421265154022417E-2</v>
      </c>
      <c r="X482" s="90">
        <f t="shared" ref="X482" si="7708">IF(U482=H482,J482,Q482)</f>
        <v>930</v>
      </c>
      <c r="Y482" s="90">
        <f t="shared" ref="Y482" si="7709">IF(V482=I482,K482,R482)</f>
        <v>1302</v>
      </c>
      <c r="Z482" s="91">
        <f t="shared" ref="Z482" si="7710">(U482-V482)/(C482)</f>
        <v>1.2366946642400053E-2</v>
      </c>
      <c r="AA482" s="91">
        <f t="shared" ref="AA482" si="7711">LN(C482/N481)</f>
        <v>2.3971012413754604E-3</v>
      </c>
      <c r="AB482" s="91">
        <f t="shared" ref="AB482" si="7712">LN(N482/U482)</f>
        <v>-1.8799861620962858E-3</v>
      </c>
      <c r="AC482" s="91">
        <f t="shared" ref="AC482" si="7713">LN(N482/V482)</f>
        <v>1.05412789919261E-2</v>
      </c>
      <c r="AD482" s="91">
        <f t="shared" ref="AD482" si="7714">LN(U482/C482)</f>
        <v>1.8215885914186374E-3</v>
      </c>
      <c r="AE482" s="91">
        <f t="shared" ref="AE482" si="7715">LN(V482/C482)</f>
        <v>-1.0599676562603808E-2</v>
      </c>
      <c r="AF482" s="91">
        <f t="shared" ref="AF482" si="7716">LN(N482/C482)</f>
        <v>-5.8397570677596999E-5</v>
      </c>
      <c r="AG482" s="91">
        <f t="shared" ref="AG482" si="7717">LN(N482/N481)</f>
        <v>2.338703670697741E-3</v>
      </c>
      <c r="AH482" s="91">
        <f t="shared" ref="AH482" si="7718">LN(D482/C482)</f>
        <v>8.1102079988375702E-5</v>
      </c>
      <c r="AI482" s="91">
        <f t="shared" ref="AI482" si="7719">LN(E482/C482)</f>
        <v>-4.7376756422107784E-4</v>
      </c>
      <c r="AJ482" s="91">
        <f t="shared" ref="AJ482" si="7720">LN(F482/C482)</f>
        <v>-2.7613916759499173E-3</v>
      </c>
      <c r="AK482" s="91">
        <f t="shared" ref="AK482" si="7721">+LN(G482/C482)</f>
        <v>-9.8098013447569018E-3</v>
      </c>
      <c r="AL482" s="91">
        <f t="shared" ref="AL482" si="7722">LN(H482/I482)</f>
        <v>1.1768999655570598E-2</v>
      </c>
      <c r="AM482" s="91">
        <f t="shared" ref="AM482" si="7723">LN(O482/P482)</f>
        <v>1.0774848815766791E-2</v>
      </c>
      <c r="AN482" s="91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91">
        <f t="shared" ref="AQ482" si="7727">LN(M482/L482)</f>
        <v>2.0294938143243786E-3</v>
      </c>
      <c r="AR482" s="91">
        <f t="shared" ref="AR482" si="7728">LN(N482/L482)</f>
        <v>9.9053968643533948E-3</v>
      </c>
      <c r="AS482" s="91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91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91">
        <f t="shared" ref="AY482" si="7735">LN(G482/I482)</f>
        <v>1.3760971939513192E-4</v>
      </c>
      <c r="AZ482" s="91">
        <f t="shared" ref="AZ482" si="7736">LN(N482/P482)</f>
        <v>1.05412789919261E-2</v>
      </c>
      <c r="BA482" s="91">
        <f t="shared" ref="BA482" si="7737">AV481</f>
        <v>0.13073351903436156</v>
      </c>
      <c r="BB482" s="91">
        <f t="shared" ref="BB482" si="7738">AR481</f>
        <v>-4.7431585774147748E-3</v>
      </c>
      <c r="BC482" s="91">
        <f t="shared" ref="BC482" si="7739">AS481</f>
        <v>-1.4358075260252132E-2</v>
      </c>
      <c r="BD482" s="39">
        <f t="shared" si="7703"/>
        <v>1</v>
      </c>
    </row>
    <row r="483" spans="1:56" x14ac:dyDescent="0.25">
      <c r="A483" s="88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90">
        <f t="shared" si="7408"/>
        <v>3124.2644444444445</v>
      </c>
      <c r="T483" s="90" t="str">
        <f t="shared" ref="T483" si="7740">IF(AVERAGE(N482)&lt;S482,"熊",IF(AVERAGE(N482)&gt;S482,"牛",""))</f>
        <v>熊</v>
      </c>
      <c r="U483" s="90">
        <f t="shared" ref="U483" si="7741">MAX(H483,O483)</f>
        <v>3097.46</v>
      </c>
      <c r="V483" s="90">
        <f t="shared" ref="V483" si="7742">MIN(I483,P483)</f>
        <v>3064.76</v>
      </c>
      <c r="W483" s="40">
        <f t="shared" ref="W483" si="7743">LN(U483/V483)</f>
        <v>1.0613157901219823E-2</v>
      </c>
      <c r="X483" s="90">
        <f t="shared" ref="X483" si="7744">IF(U483=H483,J483,Q483)</f>
        <v>947</v>
      </c>
      <c r="Y483" s="90">
        <f t="shared" ref="Y483" si="7745">IF(V483=I483,K483,R483)</f>
        <v>1415</v>
      </c>
      <c r="Z483" s="91">
        <f t="shared" ref="Z483" si="7746">(U483-V483)/(C483)</f>
        <v>1.0591401854628903E-2</v>
      </c>
      <c r="AA483" s="91">
        <f t="shared" ref="AA483" si="7747">LN(C483/N482)</f>
        <v>1.6791907525114593E-3</v>
      </c>
      <c r="AB483" s="91">
        <f t="shared" ref="AB483" si="7748">LN(N483/U483)</f>
        <v>-5.2697802996804757E-3</v>
      </c>
      <c r="AC483" s="91">
        <f t="shared" ref="AC483" si="7749">LN(N483/V483)</f>
        <v>5.3433776015393911E-3</v>
      </c>
      <c r="AD483" s="91">
        <f t="shared" ref="AD483" si="7750">LN(U483/C483)</f>
        <v>3.2498690660852734E-3</v>
      </c>
      <c r="AE483" s="91">
        <f t="shared" ref="AE483" si="7751">LN(V483/C483)</f>
        <v>-7.363288835134432E-3</v>
      </c>
      <c r="AF483" s="91">
        <f t="shared" ref="AF483" si="7752">LN(N483/C483)</f>
        <v>-2.0199112335951459E-3</v>
      </c>
      <c r="AG483" s="91">
        <f t="shared" ref="AG483" si="7753">LN(N483/N482)</f>
        <v>-3.4072048108373283E-4</v>
      </c>
      <c r="AH483" s="91">
        <f t="shared" ref="AH483" si="7754">LN(D483/C483)</f>
        <v>1.9433576037739943E-5</v>
      </c>
      <c r="AI483" s="91">
        <f t="shared" ref="AI483" si="7755">LN(E483/C483)</f>
        <v>-2.3737343938758392E-3</v>
      </c>
      <c r="AJ483" s="91">
        <f t="shared" ref="AJ483" si="7756">LN(F483/C483)</f>
        <v>7.7381216415122161E-4</v>
      </c>
      <c r="AK483" s="91">
        <f t="shared" ref="AK483" si="7757">+LN(G483/C483)</f>
        <v>-5.5084210697649199E-3</v>
      </c>
      <c r="AL483" s="91">
        <f t="shared" ref="AL483" si="7758">LN(H483/I483)</f>
        <v>9.106833991569965E-3</v>
      </c>
      <c r="AM483" s="91">
        <f t="shared" ref="AM483" si="7759">LN(O483/P483)</f>
        <v>5.6419199383576455E-3</v>
      </c>
      <c r="AN483" s="91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91">
        <f t="shared" ref="AQ483" si="7763">LN(M483/L483)</f>
        <v>-1.4333554876454753E-4</v>
      </c>
      <c r="AR483" s="91">
        <f t="shared" ref="AR483" si="7764">LN(N483/L483)</f>
        <v>3.6546230638873729E-3</v>
      </c>
      <c r="AS483" s="91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91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91">
        <f t="shared" ref="AY483" si="7771">LN(G483/I483)</f>
        <v>3.4854385571986485E-4</v>
      </c>
      <c r="AZ483" s="91">
        <f t="shared" ref="AZ483" si="7772">LN(N483/P483)</f>
        <v>5.3433776015393911E-3</v>
      </c>
      <c r="BA483" s="91">
        <f t="shared" ref="BA483" si="7773">AV482</f>
        <v>0.84784889821615605</v>
      </c>
      <c r="BB483" s="91">
        <f t="shared" ref="BB483" si="7774">AR482</f>
        <v>9.9053968643533948E-3</v>
      </c>
      <c r="BC483" s="91">
        <f t="shared" ref="BC483" si="7775">AS482</f>
        <v>-5.8397570677596999E-5</v>
      </c>
      <c r="BD483" s="39">
        <f t="shared" ref="BD483" si="7776">IF(AR482&lt;0,1,0)</f>
        <v>0</v>
      </c>
    </row>
    <row r="484" spans="1:56" x14ac:dyDescent="0.25">
      <c r="A484" s="88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90">
        <f t="shared" si="7408"/>
        <v>3119.7088888888889</v>
      </c>
      <c r="T484" s="90" t="str">
        <f t="shared" ref="T484" si="7777">IF(AVERAGE(N483)&lt;S483,"熊",IF(AVERAGE(N483)&gt;S483,"牛",""))</f>
        <v>熊</v>
      </c>
      <c r="U484" s="90">
        <f t="shared" ref="U484" si="7778">MAX(H484,O484)</f>
        <v>3105.15</v>
      </c>
      <c r="V484" s="90">
        <f t="shared" ref="V484" si="7779">MIN(I484,P484)</f>
        <v>3056.38</v>
      </c>
      <c r="W484" s="40">
        <f t="shared" ref="W484" si="7780">LN(U484/V484)</f>
        <v>1.5830814273589948E-2</v>
      </c>
      <c r="X484" s="90">
        <f t="shared" ref="X484" si="7781">IF(U484=H484,J484,Q484)</f>
        <v>1407</v>
      </c>
      <c r="Y484" s="90">
        <f t="shared" ref="Y484" si="7782">IF(V484=I484,K484,R484)</f>
        <v>1038</v>
      </c>
      <c r="Z484" s="91">
        <f t="shared" ref="Z484" si="7783">(U484-V484)/(C484)</f>
        <v>1.5862638720840972E-2</v>
      </c>
      <c r="AA484" s="91">
        <f t="shared" ref="AA484" si="7784">LN(C484/N483)</f>
        <v>-2.1638489850525932E-3</v>
      </c>
      <c r="AB484" s="91">
        <f t="shared" ref="AB484" si="7785">LN(N484/U484)</f>
        <v>-1.382531025029851E-3</v>
      </c>
      <c r="AC484" s="91">
        <f t="shared" ref="AC484" si="7786">LN(N484/V484)</f>
        <v>1.4448283248560232E-2</v>
      </c>
      <c r="AD484" s="91">
        <f t="shared" ref="AD484" si="7787">LN(U484/C484)</f>
        <v>9.9132318843219418E-3</v>
      </c>
      <c r="AE484" s="91">
        <f t="shared" ref="AE484" si="7788">LN(V484/C484)</f>
        <v>-5.9175823892680425E-3</v>
      </c>
      <c r="AF484" s="91">
        <f t="shared" ref="AF484" si="7789">LN(N484/C484)</f>
        <v>8.5307008592921899E-3</v>
      </c>
      <c r="AG484" s="91">
        <f t="shared" ref="AG484" si="7790">LN(N484/N483)</f>
        <v>6.3668518742396154E-3</v>
      </c>
      <c r="AH484" s="91">
        <f t="shared" ref="AH484" si="7791">LN(D484/C484)</f>
        <v>-1.7090432055335636E-3</v>
      </c>
      <c r="AI484" s="91">
        <f t="shared" ref="AI484" si="7792">LN(E484/C484)</f>
        <v>4.3249431196227259E-4</v>
      </c>
      <c r="AJ484" s="91">
        <f t="shared" ref="AJ484" si="7793">LN(F484/C484)</f>
        <v>1.2546930736353468E-3</v>
      </c>
      <c r="AK484" s="91">
        <f t="shared" ref="AK484" si="7794">+LN(G484/C484)</f>
        <v>5.8528592887618772E-4</v>
      </c>
      <c r="AL484" s="91">
        <f t="shared" ref="AL484" si="7795">LN(H484/I484)</f>
        <v>7.961340299702073E-3</v>
      </c>
      <c r="AM484" s="91">
        <f t="shared" ref="AM484" si="7796">LN(O484/P484)</f>
        <v>1.0567206265978315E-2</v>
      </c>
      <c r="AN484" s="91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91">
        <f t="shared" ref="AQ484" si="7800">LN(M484/L484)</f>
        <v>-1.0799277628130747E-3</v>
      </c>
      <c r="AR484" s="91">
        <f t="shared" ref="AR484" si="7801">LN(N484/L484)</f>
        <v>8.0689467709050399E-3</v>
      </c>
      <c r="AS484" s="91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91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91">
        <f t="shared" ref="AY484" si="7808">LN(G484/I484)</f>
        <v>6.502868318144236E-3</v>
      </c>
      <c r="AZ484" s="91">
        <f t="shared" ref="AZ484" si="7809">LN(N484/P484)</f>
        <v>9.1846752409485664E-3</v>
      </c>
      <c r="BA484" s="91">
        <f t="shared" ref="BA484" si="7810">AV483</f>
        <v>0.50214067278286578</v>
      </c>
      <c r="BB484" s="91">
        <f t="shared" ref="BB484" si="7811">AR483</f>
        <v>3.6546230638873729E-3</v>
      </c>
      <c r="BC484" s="91">
        <f t="shared" ref="BC484" si="7812">AS483</f>
        <v>-2.0199112335951459E-3</v>
      </c>
      <c r="BD484" s="39">
        <f t="shared" ref="BD484:BD485" si="7813">IF(AR483&lt;0,1,0)</f>
        <v>0</v>
      </c>
    </row>
    <row r="485" spans="1:56" x14ac:dyDescent="0.25">
      <c r="A485" s="88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90">
        <f t="shared" si="7408"/>
        <v>3117.7216666666668</v>
      </c>
      <c r="T485" s="90" t="str">
        <f t="shared" ref="T485" si="7814">IF(AVERAGE(N484)&lt;S484,"熊",IF(AVERAGE(N484)&gt;S484,"牛",""))</f>
        <v>熊</v>
      </c>
      <c r="U485" s="90">
        <f t="shared" ref="U485" si="7815">MAX(H485,O485)</f>
        <v>3104.09</v>
      </c>
      <c r="V485" s="90">
        <f t="shared" ref="V485" si="7816">MIN(I485,P485)</f>
        <v>3087.23</v>
      </c>
      <c r="W485" s="40">
        <f t="shared" ref="W485" si="7817">LN(U485/V485)</f>
        <v>5.4463480085287204E-3</v>
      </c>
      <c r="X485" s="90">
        <f t="shared" ref="X485" si="7818">IF(U485=H485,J485,Q485)</f>
        <v>945</v>
      </c>
      <c r="Y485" s="90">
        <f t="shared" ref="Y485" si="7819">IF(V485=I485,K485,R485)</f>
        <v>1434</v>
      </c>
      <c r="Z485" s="91">
        <f t="shared" ref="Z485" si="7820">(U485-V485)/(C485)</f>
        <v>5.4508069522036413E-3</v>
      </c>
      <c r="AA485" s="91">
        <f t="shared" ref="AA485" si="7821">LN(C485/N484)</f>
        <v>-2.4992021377780661E-3</v>
      </c>
      <c r="AB485" s="91">
        <f t="shared" ref="AB485" si="7822">LN(N485/U485)</f>
        <v>-4.2162280462162745E-3</v>
      </c>
      <c r="AC485" s="91">
        <f t="shared" ref="AC485" si="7823">LN(N485/V485)</f>
        <v>1.230119962312543E-3</v>
      </c>
      <c r="AD485" s="91">
        <f t="shared" ref="AD485" si="7824">LN(U485/C485)</f>
        <v>3.5403065114633296E-3</v>
      </c>
      <c r="AE485" s="91">
        <f t="shared" ref="AE485" si="7825">LN(V485/C485)</f>
        <v>-1.906041497065532E-3</v>
      </c>
      <c r="AF485" s="91">
        <f t="shared" ref="AF485" si="7826">LN(N485/C485)</f>
        <v>-6.7592153475294148E-4</v>
      </c>
      <c r="AG485" s="91">
        <f t="shared" ref="AG485" si="7827">LN(N485/N484)</f>
        <v>-3.1751236725310007E-3</v>
      </c>
      <c r="AH485" s="91">
        <f t="shared" ref="AH485" si="7828">LN(D485/C485)</f>
        <v>3.7495555923039073E-4</v>
      </c>
      <c r="AI485" s="91">
        <f t="shared" ref="AI485" si="7829">LN(E485/C485)</f>
        <v>9.080554182258917E-4</v>
      </c>
      <c r="AJ485" s="91">
        <f t="shared" ref="AJ485" si="7830">LN(F485/C485)</f>
        <v>2.0605179253095863E-3</v>
      </c>
      <c r="AK485" s="91">
        <f t="shared" ref="AK485" si="7831">+LN(G485/C485)</f>
        <v>1.2600685981339031E-3</v>
      </c>
      <c r="AL485" s="91">
        <f t="shared" ref="AL485" si="7832">LN(H485/I485)</f>
        <v>4.5462695956185357E-3</v>
      </c>
      <c r="AM485" s="91">
        <f t="shared" ref="AM485" si="7833">LN(O485/P485)</f>
        <v>5.1563659209455017E-3</v>
      </c>
      <c r="AN485" s="91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91">
        <f t="shared" ref="AQ485" si="7837">LN(M485/L485)</f>
        <v>-6.1351179011345138E-5</v>
      </c>
      <c r="AR485" s="91">
        <f t="shared" ref="AR485" si="7838">LN(N485/L485)</f>
        <v>-1.93599013288687E-3</v>
      </c>
      <c r="AS485" s="91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91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91">
        <f t="shared" ref="AY485" si="7845">LN(G485/I485)</f>
        <v>2.2660316822891609E-3</v>
      </c>
      <c r="AZ485" s="91">
        <f t="shared" ref="AZ485" si="7846">LN(N485/P485)</f>
        <v>1.230119962312543E-3</v>
      </c>
      <c r="BA485" s="91">
        <f t="shared" ref="BA485" si="7847">AV484</f>
        <v>0.91203608775886891</v>
      </c>
      <c r="BB485" s="91">
        <f t="shared" ref="BB485" si="7848">AR484</f>
        <v>8.0689467709050399E-3</v>
      </c>
      <c r="BC485" s="91">
        <f t="shared" ref="BC485" si="7849">AS484</f>
        <v>8.5307008592921899E-3</v>
      </c>
      <c r="BD485" s="39">
        <f t="shared" si="7813"/>
        <v>0</v>
      </c>
    </row>
    <row r="486" spans="1:56" x14ac:dyDescent="0.25">
      <c r="A486" s="88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90">
        <f t="shared" si="7408"/>
        <v>3115.4950000000008</v>
      </c>
      <c r="T486" s="90" t="str">
        <f t="shared" ref="T486" si="7850">IF(AVERAGE(N485)&lt;S485,"熊",IF(AVERAGE(N485)&gt;S485,"牛",""))</f>
        <v>熊</v>
      </c>
      <c r="U486" s="90">
        <f t="shared" ref="U486" si="7851">MAX(H486,O486)</f>
        <v>3136.76</v>
      </c>
      <c r="V486" s="90">
        <f t="shared" ref="V486" si="7852">MIN(I486,P486)</f>
        <v>3091.88</v>
      </c>
      <c r="W486" s="40">
        <f t="shared" ref="W486" si="7853">LN(U486/V486)</f>
        <v>1.441109992543081E-2</v>
      </c>
      <c r="X486" s="90">
        <f t="shared" ref="X486" si="7854">IF(U486=H486,J486,Q486)</f>
        <v>1459</v>
      </c>
      <c r="Y486" s="90">
        <f t="shared" ref="Y486" si="7855">IF(V486=I486,K486,R486)</f>
        <v>937</v>
      </c>
      <c r="Z486" s="91">
        <f t="shared" ref="Z486" si="7856">(U486-V486)/(C486)</f>
        <v>1.4501276293256683E-2</v>
      </c>
      <c r="AA486" s="91">
        <f t="shared" ref="AA486" si="7857">LN(C486/N485)</f>
        <v>1.2512267370939991E-3</v>
      </c>
      <c r="AB486" s="91">
        <f t="shared" ref="AB486" si="7858">LN(N486/U486)</f>
        <v>-3.8256766670371646E-5</v>
      </c>
      <c r="AC486" s="91">
        <f t="shared" ref="AC486" si="7859">LN(N486/V486)</f>
        <v>1.43728431587603E-2</v>
      </c>
      <c r="AD486" s="91">
        <f t="shared" ref="AD486" si="7860">LN(U486/C486)</f>
        <v>1.343482462879282E-2</v>
      </c>
      <c r="AE486" s="91">
        <f t="shared" ref="AE486" si="7861">LN(V486/C486)</f>
        <v>-9.7627529663798422E-4</v>
      </c>
      <c r="AF486" s="91">
        <f t="shared" ref="AF486" si="7862">LN(N486/C486)</f>
        <v>1.3396567862122535E-2</v>
      </c>
      <c r="AG486" s="91">
        <f t="shared" ref="AG486" si="7863">LN(N486/N485)</f>
        <v>1.4647794599216274E-2</v>
      </c>
      <c r="AH486" s="91">
        <f t="shared" ref="AH486" si="7864">LN(D486/C486)</f>
        <v>8.0422594361909247E-4</v>
      </c>
      <c r="AI486" s="91">
        <f t="shared" ref="AI486" si="7865">LN(E486/C486)</f>
        <v>-3.7164810200505499E-4</v>
      </c>
      <c r="AJ486" s="91">
        <f t="shared" ref="AJ486" si="7866">LN(F486/C486)</f>
        <v>9.6563914886104536E-4</v>
      </c>
      <c r="AK486" s="91">
        <f t="shared" ref="AK486" si="7867">+LN(G486/C486)</f>
        <v>1.0746916991425841E-2</v>
      </c>
      <c r="AL486" s="91">
        <f t="shared" ref="AL486" si="7868">LN(H486/I486)</f>
        <v>1.2049190660959037E-2</v>
      </c>
      <c r="AM486" s="91">
        <f t="shared" ref="AM486" si="7869">LN(O486/P486)</f>
        <v>3.2186813324060789E-3</v>
      </c>
      <c r="AN486" s="91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91">
        <f t="shared" ref="AQ486" si="7873">LN(M486/L486)</f>
        <v>3.0673376708264296E-4</v>
      </c>
      <c r="AR486" s="91">
        <f t="shared" ref="AR486" si="7874">LN(N486/L486)</f>
        <v>2.3524127855979928E-3</v>
      </c>
      <c r="AS486" s="91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91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91">
        <f t="shared" ref="AY486" si="7881">LN(G486/I486)</f>
        <v>1.1723192288063809E-2</v>
      </c>
      <c r="AZ486" s="91">
        <f t="shared" ref="AZ486" si="7882">LN(N486/P486)</f>
        <v>3.1804245657357129E-3</v>
      </c>
      <c r="BA486" s="91">
        <f t="shared" ref="BA486" si="7883">AV485</f>
        <v>0.22538552787664018</v>
      </c>
      <c r="BB486" s="91">
        <f t="shared" ref="BB486" si="7884">AR485</f>
        <v>-1.93599013288687E-3</v>
      </c>
      <c r="BC486" s="91">
        <f t="shared" ref="BC486" si="7885">AS485</f>
        <v>-6.7592153475294148E-4</v>
      </c>
      <c r="BD486" s="39">
        <f t="shared" ref="BD486" si="7886">IF(AR485&lt;0,1,0)</f>
        <v>1</v>
      </c>
    </row>
    <row r="487" spans="1:56" x14ac:dyDescent="0.25">
      <c r="A487" s="88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90">
        <f t="shared" si="7408"/>
        <v>3115.4033333333336</v>
      </c>
      <c r="T487" s="90" t="str">
        <f t="shared" ref="T487" si="7887">IF(AVERAGE(N486)&lt;S486,"熊",IF(AVERAGE(N486)&gt;S486,"牛",""))</f>
        <v>牛</v>
      </c>
      <c r="U487" s="90">
        <f t="shared" ref="U487" si="7888">MAX(H487,O487)</f>
        <v>3169.7</v>
      </c>
      <c r="V487" s="90">
        <f t="shared" ref="V487" si="7889">MIN(I487,P487)</f>
        <v>3134.1</v>
      </c>
      <c r="W487" s="40">
        <f t="shared" ref="W487" si="7890">LN(U487/V487)</f>
        <v>1.1294894657394978E-2</v>
      </c>
      <c r="X487" s="90">
        <f t="shared" ref="X487" si="7891">IF(U487=H487,J487,Q487)</f>
        <v>1316</v>
      </c>
      <c r="Y487" s="90">
        <f t="shared" ref="Y487" si="7892">IF(V487=I487,K487,R487)</f>
        <v>930</v>
      </c>
      <c r="Z487" s="91">
        <f t="shared" ref="Z487" si="7893">(U487-V487)/(C487)</f>
        <v>1.1354575319746088E-2</v>
      </c>
      <c r="AA487" s="91">
        <f t="shared" ref="AA487" si="7894">LN(C487/N486)</f>
        <v>-4.2730001256021603E-4</v>
      </c>
      <c r="AB487" s="91">
        <f t="shared" ref="AB487" si="7895">LN(N487/U487)</f>
        <v>-2.5903476702989234E-3</v>
      </c>
      <c r="AC487" s="91">
        <f t="shared" ref="AC487" si="7896">LN(N487/V487)</f>
        <v>8.7045469870958639E-3</v>
      </c>
      <c r="AD487" s="91">
        <f t="shared" ref="AD487" si="7897">LN(U487/C487)</f>
        <v>1.0912082900399151E-2</v>
      </c>
      <c r="AE487" s="91">
        <f t="shared" ref="AE487" si="7898">LN(V487/C487)</f>
        <v>-3.8281175699581124E-4</v>
      </c>
      <c r="AF487" s="91">
        <f t="shared" ref="AF487" si="7899">LN(N487/C487)</f>
        <v>8.3217352301000764E-3</v>
      </c>
      <c r="AG487" s="91">
        <f t="shared" ref="AG487" si="7900">LN(N487/N486)</f>
        <v>7.8944352175399166E-3</v>
      </c>
      <c r="AH487" s="91">
        <f t="shared" ref="AH487" si="7901">LN(D487/C487)</f>
        <v>3.9223002401820418E-4</v>
      </c>
      <c r="AI487" s="91">
        <f t="shared" ref="AI487" si="7902">LN(E487/C487)</f>
        <v>1.4820129400709714E-3</v>
      </c>
      <c r="AJ487" s="91">
        <f t="shared" ref="AJ487" si="7903">LN(F487/C487)</f>
        <v>2.2969803705648216E-3</v>
      </c>
      <c r="AK487" s="91">
        <f t="shared" ref="AK487" si="7904">+LN(G487/C487)</f>
        <v>9.4534684515598343E-3</v>
      </c>
      <c r="AL487" s="91">
        <f t="shared" ref="AL487" si="7905">LN(H487/I487)</f>
        <v>9.9247416741671621E-3</v>
      </c>
      <c r="AM487" s="91">
        <f t="shared" ref="AM487" si="7906">LN(O487/P487)</f>
        <v>5.1588815509270546E-3</v>
      </c>
      <c r="AN487" s="91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91">
        <f t="shared" ref="AQ487" si="7910">LN(M487/L487)</f>
        <v>2.9692993619357847E-4</v>
      </c>
      <c r="AR487" s="91">
        <f t="shared" ref="AR487" si="7911">LN(N487/L487)</f>
        <v>-1.1886022048157089E-3</v>
      </c>
      <c r="AS487" s="91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91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91">
        <f t="shared" ref="AY487" si="7918">LN(G487/I487)</f>
        <v>9.8362802085555992E-3</v>
      </c>
      <c r="AZ487" s="91">
        <f t="shared" ref="AZ487" si="7919">LN(N487/P487)</f>
        <v>2.5685338806280258E-3</v>
      </c>
      <c r="BA487" s="91">
        <f t="shared" ref="BA487" si="7920">AV486</f>
        <v>0.99732620320854848</v>
      </c>
      <c r="BB487" s="91">
        <f t="shared" ref="BB487" si="7921">AR486</f>
        <v>2.3524127855979928E-3</v>
      </c>
      <c r="BC487" s="91">
        <f t="shared" ref="BC487" si="7922">AS486</f>
        <v>1.3396567862122535E-2</v>
      </c>
      <c r="BD487" s="39">
        <f t="shared" ref="BD487" si="7923">IF(AR486&lt;0,1,0)</f>
        <v>0</v>
      </c>
    </row>
    <row r="488" spans="1:56" x14ac:dyDescent="0.25">
      <c r="A488" s="88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90">
        <f t="shared" si="7408"/>
        <v>3113.8022222222226</v>
      </c>
      <c r="T488" s="90" t="str">
        <f t="shared" ref="T488" si="7924">IF(AVERAGE(N487)&lt;S487,"熊",IF(AVERAGE(N487)&gt;S487,"牛",""))</f>
        <v>牛</v>
      </c>
      <c r="U488" s="90">
        <f t="shared" ref="U488" si="7925">MAX(H488,O488)</f>
        <v>3165.33</v>
      </c>
      <c r="V488" s="90">
        <f t="shared" ref="V488" si="7926">MIN(I488,P488)</f>
        <v>3145.66</v>
      </c>
      <c r="W488" s="40">
        <f t="shared" ref="W488" si="7927">LN(U488/V488)</f>
        <v>6.2335905124631056E-3</v>
      </c>
      <c r="X488" s="90">
        <f t="shared" ref="X488" si="7928">IF(U488=H488,J488,Q488)</f>
        <v>1300</v>
      </c>
      <c r="Y488" s="90">
        <f t="shared" ref="Y488" si="7929">IF(V488=I488,K488,R488)</f>
        <v>1428</v>
      </c>
      <c r="Z488" s="91">
        <f t="shared" ref="Z488" si="7930">(U488-V488)/(C488)</f>
        <v>6.224407779402202E-3</v>
      </c>
      <c r="AA488" s="91">
        <f t="shared" ref="AA488" si="7931">LN(C488/N487)</f>
        <v>-4.3026810162601168E-4</v>
      </c>
      <c r="AB488" s="91">
        <f t="shared" ref="AB488" si="7932">LN(N488/U488)</f>
        <v>-1.9543114902589348E-3</v>
      </c>
      <c r="AC488" s="91">
        <f t="shared" ref="AC488" si="7933">LN(N488/V488)</f>
        <v>4.2792790222040593E-3</v>
      </c>
      <c r="AD488" s="91">
        <f t="shared" ref="AD488" si="7934">LN(U488/C488)</f>
        <v>1.6409851488188665E-3</v>
      </c>
      <c r="AE488" s="91">
        <f t="shared" ref="AE488" si="7935">LN(V488/C488)</f>
        <v>-4.5926053636441127E-3</v>
      </c>
      <c r="AF488" s="91">
        <f t="shared" ref="AF488" si="7936">LN(N488/C488)</f>
        <v>-3.1332634143998637E-4</v>
      </c>
      <c r="AG488" s="91">
        <f t="shared" ref="AG488" si="7937">LN(N488/N487)</f>
        <v>-7.4359444306598091E-4</v>
      </c>
      <c r="AH488" s="91">
        <f t="shared" ref="AH488" si="7938">LN(D488/C488)</f>
        <v>-4.2412177361592069E-4</v>
      </c>
      <c r="AI488" s="91">
        <f t="shared" ref="AI488" si="7939">LN(E488/C488)</f>
        <v>8.859974438457111E-5</v>
      </c>
      <c r="AJ488" s="91">
        <f t="shared" ref="AJ488" si="7940">LN(F488/C488)</f>
        <v>-1.6341735860363402E-3</v>
      </c>
      <c r="AK488" s="91">
        <f t="shared" ref="AK488" si="7941">+LN(G488/C488)</f>
        <v>9.8364967233129813E-4</v>
      </c>
      <c r="AL488" s="91">
        <f t="shared" ref="AL488" si="7942">LN(H488/I488)</f>
        <v>3.498604919639848E-3</v>
      </c>
      <c r="AM488" s="91">
        <f t="shared" ref="AM488" si="7943">LN(O488/P488)</f>
        <v>6.2335905124631056E-3</v>
      </c>
      <c r="AN488" s="91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91">
        <f t="shared" ref="AQ488" si="7947">LN(M488/L488)</f>
        <v>-1.7585202602385488E-3</v>
      </c>
      <c r="AR488" s="91">
        <f t="shared" ref="AR488" si="7948">LN(N488/L488)</f>
        <v>-1.7015412854647237E-3</v>
      </c>
      <c r="AS488" s="91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91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91">
        <f t="shared" ref="AY488" si="7955">LN(G488/I488)</f>
        <v>3.2836592400106381E-3</v>
      </c>
      <c r="AZ488" s="91">
        <f t="shared" ref="AZ488" si="7956">LN(N488/P488)</f>
        <v>4.2792790222040593E-3</v>
      </c>
      <c r="BA488" s="91">
        <f t="shared" ref="BA488" si="7957">AV487</f>
        <v>0.76966292134831915</v>
      </c>
      <c r="BB488" s="91">
        <f t="shared" ref="BB488" si="7958">AR487</f>
        <v>-1.1886022048157089E-3</v>
      </c>
      <c r="BC488" s="91">
        <f t="shared" ref="BC488" si="7959">AS487</f>
        <v>8.3217352301000764E-3</v>
      </c>
      <c r="BD488" s="39">
        <f t="shared" ref="BD488" si="7960">IF(AR487&lt;0,1,0)</f>
        <v>1</v>
      </c>
    </row>
    <row r="489" spans="1:56" x14ac:dyDescent="0.25">
      <c r="A489" s="88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90">
        <f t="shared" si="7408"/>
        <v>3111.0838888888889</v>
      </c>
      <c r="T489" s="90" t="str">
        <f t="shared" ref="T489" si="7961">IF(AVERAGE(N488)&lt;S488,"熊",IF(AVERAGE(N488)&gt;S488,"牛",""))</f>
        <v>牛</v>
      </c>
      <c r="U489" s="90">
        <f t="shared" ref="U489" si="7962">MAX(H489,O489)</f>
        <v>3175.88</v>
      </c>
      <c r="V489" s="90">
        <f t="shared" ref="V489" si="7963">MIN(I489,P489)</f>
        <v>3155.57</v>
      </c>
      <c r="W489" s="40">
        <f t="shared" ref="W489" si="7964">LN(U489/V489)</f>
        <v>6.4156140105114503E-3</v>
      </c>
      <c r="X489" s="90">
        <f t="shared" ref="X489" si="7965">IF(U489=H489,J489,Q489)</f>
        <v>933</v>
      </c>
      <c r="Y489" s="90">
        <f t="shared" ref="Y489" si="7966">IF(V489=I489,K489,R489)</f>
        <v>1404</v>
      </c>
      <c r="Z489" s="91">
        <f t="shared" ref="Z489" si="7967">(U489-V489)/(C489)</f>
        <v>6.4088606995787202E-3</v>
      </c>
      <c r="AA489" s="91">
        <f t="shared" ref="AA489" si="7968">LN(C489/N488)</f>
        <v>3.1288543587515609E-3</v>
      </c>
      <c r="AB489" s="91">
        <f t="shared" ref="AB489" si="7969">LN(N489/U489)</f>
        <v>-4.6297099069722385E-4</v>
      </c>
      <c r="AC489" s="91">
        <f t="shared" ref="AC489" si="7970">LN(N489/V489)</f>
        <v>5.9526430198143894E-3</v>
      </c>
      <c r="AD489" s="91">
        <f t="shared" ref="AD489" si="7971">LN(U489/C489)</f>
        <v>2.1529008635483033E-3</v>
      </c>
      <c r="AE489" s="91">
        <f t="shared" ref="AE489" si="7972">LN(V489/C489)</f>
        <v>-4.2627131469631131E-3</v>
      </c>
      <c r="AF489" s="91">
        <f t="shared" ref="AF489" si="7973">LN(N489/C489)</f>
        <v>1.6899298728512396E-3</v>
      </c>
      <c r="AG489" s="91">
        <f t="shared" ref="AG489" si="7974">LN(N489/N488)</f>
        <v>4.8187842316026359E-3</v>
      </c>
      <c r="AH489" s="91">
        <f t="shared" ref="AH489" si="7975">LN(D489/C489)</f>
        <v>6.813600967672806E-4</v>
      </c>
      <c r="AI489" s="91">
        <f t="shared" ref="AI489" si="7976">LN(E489/C489)</f>
        <v>1.3559537899959619E-3</v>
      </c>
      <c r="AJ489" s="91">
        <f t="shared" ref="AJ489" si="7977">LN(F489/C489)</f>
        <v>1.0439319648474616E-3</v>
      </c>
      <c r="AK489" s="91">
        <f t="shared" ref="AK489" si="7978">+LN(G489/C489)</f>
        <v>-1.2440483057413281E-3</v>
      </c>
      <c r="AL489" s="91">
        <f t="shared" ref="AL489" si="7979">LN(H489/I489)</f>
        <v>5.0570364758545493E-3</v>
      </c>
      <c r="AM489" s="91">
        <f t="shared" ref="AM489" si="7980">LN(O489/P489)</f>
        <v>6.1920289330966403E-3</v>
      </c>
      <c r="AN489" s="91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91">
        <f t="shared" ref="AQ489" si="7984">LN(M489/L489)</f>
        <v>-7.2686594420329686E-4</v>
      </c>
      <c r="AR489" s="91">
        <f t="shared" ref="AR489" si="7985">LN(N489/L489)</f>
        <v>2.8360400911818964E-3</v>
      </c>
      <c r="AS489" s="91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91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91">
        <f t="shared" ref="AY489" si="7992">LN(G489/I489)</f>
        <v>1.6600873065648145E-3</v>
      </c>
      <c r="AZ489" s="91">
        <f t="shared" ref="AZ489" si="7993">LN(N489/P489)</f>
        <v>5.9526430198143894E-3</v>
      </c>
      <c r="BA489" s="91">
        <f t="shared" ref="BA489" si="7994">AV488</f>
        <v>0.685815963396044</v>
      </c>
      <c r="BB489" s="91">
        <f t="shared" ref="BB489" si="7995">AR488</f>
        <v>-1.7015412854647237E-3</v>
      </c>
      <c r="BC489" s="91">
        <f t="shared" ref="BC489" si="7996">AS488</f>
        <v>-3.1332634143998637E-4</v>
      </c>
      <c r="BD489" s="39">
        <f t="shared" ref="BD489:BD490" si="7997">IF(AR488&lt;0,1,0)</f>
        <v>1</v>
      </c>
    </row>
    <row r="490" spans="1:56" x14ac:dyDescent="0.25">
      <c r="A490" s="88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90">
        <f t="shared" si="7408"/>
        <v>3110.764444444445</v>
      </c>
      <c r="T490" s="90" t="str">
        <f t="shared" ref="T490" si="7998">IF(AVERAGE(N489)&lt;S489,"熊",IF(AVERAGE(N489)&gt;S489,"牛",""))</f>
        <v>牛</v>
      </c>
      <c r="U490" s="90">
        <f t="shared" ref="U490" si="7999">MAX(H490,O490)</f>
        <v>3180.67</v>
      </c>
      <c r="V490" s="90">
        <f t="shared" ref="V490" si="8000">MIN(I490,P490)</f>
        <v>3162.35</v>
      </c>
      <c r="W490" s="40">
        <f t="shared" ref="W490" si="8001">LN(U490/V490)</f>
        <v>5.7764443248580063E-3</v>
      </c>
      <c r="X490" s="90">
        <f t="shared" ref="X490" si="8002">IF(U490=H490,J490,Q490)</f>
        <v>930</v>
      </c>
      <c r="Y490" s="90">
        <f t="shared" ref="Y490" si="8003">IF(V490=I490,K490,R490)</f>
        <v>1459</v>
      </c>
      <c r="Z490" s="91">
        <f t="shared" ref="Z490" si="8004">(U490-V490)/(C490)</f>
        <v>5.7613686395371292E-3</v>
      </c>
      <c r="AA490" s="91">
        <f t="shared" ref="AA490" si="8005">LN(C490/N489)</f>
        <v>1.6965134274042259E-3</v>
      </c>
      <c r="AB490" s="91">
        <f t="shared" ref="AB490" si="8006">LN(N490/U490)</f>
        <v>-5.4887250357213112E-3</v>
      </c>
      <c r="AC490" s="91">
        <f t="shared" ref="AC490" si="8007">LN(N490/V490)</f>
        <v>2.8771928913661469E-4</v>
      </c>
      <c r="AD490" s="91">
        <f t="shared" ref="AD490" si="8008">LN(U490/C490)</f>
        <v>2.7356469110798769E-4</v>
      </c>
      <c r="AE490" s="91">
        <f t="shared" ref="AE490" si="8009">LN(V490/C490)</f>
        <v>-5.502879633749987E-3</v>
      </c>
      <c r="AF490" s="91">
        <f t="shared" ref="AF490" si="8010">LN(N490/C490)</f>
        <v>-5.215160344613402E-3</v>
      </c>
      <c r="AG490" s="91">
        <f t="shared" ref="AG490" si="8011">LN(N490/N489)</f>
        <v>-3.5186469172092212E-3</v>
      </c>
      <c r="AH490" s="91">
        <f t="shared" ref="AH490" si="8012">LN(D490/C490)</f>
        <v>-5.2218172481031705E-4</v>
      </c>
      <c r="AI490" s="91">
        <f t="shared" ref="AI490" si="8013">LN(E490/C490)</f>
        <v>-2.3274612221077875E-4</v>
      </c>
      <c r="AJ490" s="91">
        <f t="shared" ref="AJ490" si="8014">LN(F490/C490)</f>
        <v>-1.2839234430783416E-3</v>
      </c>
      <c r="AK490" s="91">
        <f t="shared" ref="AK490" si="8015">+LN(G490/C490)</f>
        <v>-2.4875243080182486E-3</v>
      </c>
      <c r="AL490" s="91">
        <f t="shared" ref="AL490" si="8016">LN(H490/I490)</f>
        <v>4.5565774108478167E-3</v>
      </c>
      <c r="AM490" s="91">
        <f t="shared" ref="AM490" si="8017">LN(O490/P490)</f>
        <v>5.1191340837916906E-3</v>
      </c>
      <c r="AN490" s="91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91">
        <f t="shared" ref="AQ490" si="8021">LN(M490/L490)</f>
        <v>-6.305249753024036E-5</v>
      </c>
      <c r="AR490" s="91">
        <f t="shared" ref="AR490" si="8022">LN(N490/L490)</f>
        <v>-2.778077716565925E-3</v>
      </c>
      <c r="AS490" s="91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91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91">
        <f t="shared" ref="AY490" si="8029">LN(G490/I490)</f>
        <v>1.7954884117215685E-3</v>
      </c>
      <c r="AZ490" s="91">
        <f t="shared" ref="AZ490" si="8030">LN(N490/P490)</f>
        <v>2.8771928913661469E-4</v>
      </c>
      <c r="BA490" s="91">
        <f t="shared" ref="BA490" si="8031">AV489</f>
        <v>0.92762186115212908</v>
      </c>
      <c r="BB490" s="91">
        <f t="shared" ref="BB490" si="8032">AR489</f>
        <v>2.8360400911818964E-3</v>
      </c>
      <c r="BC490" s="91">
        <f t="shared" ref="BC490" si="8033">AS489</f>
        <v>1.6899298728512396E-3</v>
      </c>
      <c r="BD490" s="39">
        <f t="shared" si="7997"/>
        <v>0</v>
      </c>
    </row>
    <row r="491" spans="1:56" x14ac:dyDescent="0.25">
      <c r="A491" s="88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90">
        <f t="shared" si="7408"/>
        <v>3110.998333333333</v>
      </c>
      <c r="T491" s="90" t="str">
        <f t="shared" ref="T491" si="8034">IF(AVERAGE(N490)&lt;S490,"熊",IF(AVERAGE(N490)&gt;S490,"牛",""))</f>
        <v>牛</v>
      </c>
      <c r="U491" s="90">
        <f t="shared" ref="U491" si="8035">MAX(H491,O491)</f>
        <v>3183.71</v>
      </c>
      <c r="V491" s="90">
        <f t="shared" ref="V491" si="8036">MIN(I491,P491)</f>
        <v>3163.55</v>
      </c>
      <c r="W491" s="40">
        <f t="shared" ref="W491" si="8037">LN(U491/V491)</f>
        <v>6.3523686731917668E-3</v>
      </c>
      <c r="X491" s="90">
        <f t="shared" ref="X491" si="8038">IF(U491=H491,J491,Q491)</f>
        <v>1052</v>
      </c>
      <c r="Y491" s="90">
        <f t="shared" ref="Y491" si="8039">IF(V491=I491,K491,R491)</f>
        <v>1445</v>
      </c>
      <c r="Z491" s="91">
        <f t="shared" ref="Z491" si="8040">(U491-V491)/(C491)</f>
        <v>6.3655653228250524E-3</v>
      </c>
      <c r="AA491" s="91">
        <f t="shared" ref="AA491" si="8041">LN(C491/N490)</f>
        <v>1.1942563383309502E-3</v>
      </c>
      <c r="AB491" s="91">
        <f t="shared" ref="AB491" si="8042">LN(N491/U491)</f>
        <v>-3.0451095766641369E-3</v>
      </c>
      <c r="AC491" s="91">
        <f t="shared" ref="AC491" si="8043">LN(N491/V491)</f>
        <v>3.3072590965276772E-3</v>
      </c>
      <c r="AD491" s="91">
        <f t="shared" ref="AD491" si="8044">LN(U491/C491)</f>
        <v>5.2497857058655404E-3</v>
      </c>
      <c r="AE491" s="91">
        <f t="shared" ref="AE491" si="8045">LN(V491/C491)</f>
        <v>-1.1025829673261603E-3</v>
      </c>
      <c r="AF491" s="91">
        <f t="shared" ref="AF491" si="8046">LN(N491/C491)</f>
        <v>2.2046761292013237E-3</v>
      </c>
      <c r="AG491" s="91">
        <f t="shared" ref="AG491" si="8047">LN(N491/N490)</f>
        <v>3.3989324675322541E-3</v>
      </c>
      <c r="AH491" s="91">
        <f t="shared" ref="AH491" si="8048">LN(D491/C491)</f>
        <v>9.4996290927210753E-4</v>
      </c>
      <c r="AI491" s="91">
        <f t="shared" ref="AI491" si="8049">LN(E491/C491)</f>
        <v>4.3824965897137219E-3</v>
      </c>
      <c r="AJ491" s="91">
        <f t="shared" ref="AJ491" si="8050">LN(F491/C491)</f>
        <v>3.5396258732852243E-3</v>
      </c>
      <c r="AK491" s="91">
        <f t="shared" ref="AK491" si="8051">+LN(G491/C491)</f>
        <v>4.3353397539287785E-3</v>
      </c>
      <c r="AL491" s="91">
        <f t="shared" ref="AL491" si="8052">LN(H491/I491)</f>
        <v>5.2497857058655404E-3</v>
      </c>
      <c r="AM491" s="91">
        <f t="shared" ref="AM491" si="8053">LN(O491/P491)</f>
        <v>6.0476462588146046E-3</v>
      </c>
      <c r="AN491" s="91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91">
        <f t="shared" ref="AQ491" si="8057">LN(M491/L491)</f>
        <v>1.2888319585316682E-4</v>
      </c>
      <c r="AR491" s="91">
        <f t="shared" ref="AR491" si="8058">LN(N491/L491)</f>
        <v>-2.1841078706022706E-3</v>
      </c>
      <c r="AS491" s="91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91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91">
        <f t="shared" ref="AY491" si="8065">LN(G491/I491)</f>
        <v>4.3353397539287785E-3</v>
      </c>
      <c r="AZ491" s="91">
        <f t="shared" ref="AZ491" si="8066">LN(N491/P491)</f>
        <v>3.3072590965276772E-3</v>
      </c>
      <c r="BA491" s="91">
        <f t="shared" ref="BA491" si="8067">AV490</f>
        <v>4.9672489082985868E-2</v>
      </c>
      <c r="BB491" s="91">
        <f t="shared" ref="BB491" si="8068">AR490</f>
        <v>-2.778077716565925E-3</v>
      </c>
      <c r="BC491" s="91">
        <f t="shared" ref="BC491" si="8069">AS490</f>
        <v>-5.215160344613402E-3</v>
      </c>
      <c r="BD491" s="39">
        <f t="shared" ref="BD491" si="8070">IF(AR490&lt;0,1,0)</f>
        <v>1</v>
      </c>
    </row>
    <row r="492" spans="1:56" x14ac:dyDescent="0.25">
      <c r="A492" s="88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90">
        <f t="shared" si="7408"/>
        <v>3114.5194444444442</v>
      </c>
      <c r="T492" s="90" t="str">
        <f t="shared" ref="T492" si="8071">IF(AVERAGE(N491)&lt;S491,"熊",IF(AVERAGE(N491)&gt;S491,"牛",""))</f>
        <v>牛</v>
      </c>
      <c r="U492" s="90">
        <f t="shared" ref="U492" si="8072">MAX(H492,O492)</f>
        <v>3192.58</v>
      </c>
      <c r="V492" s="90">
        <f t="shared" ref="V492" si="8073">MIN(I492,P492)</f>
        <v>3164.79</v>
      </c>
      <c r="W492" s="40">
        <f t="shared" ref="W492" si="8074">LN(U492/V492)</f>
        <v>8.7426646580609831E-3</v>
      </c>
      <c r="X492" s="90">
        <f t="shared" ref="X492" si="8075">IF(U492=H492,J492,Q492)</f>
        <v>1459</v>
      </c>
      <c r="Y492" s="90">
        <f t="shared" ref="Y492" si="8076">IF(V492=I492,K492,R492)</f>
        <v>1058</v>
      </c>
      <c r="Z492" s="91">
        <f t="shared" ref="Z492" si="8077">(U492-V492)/(C492)</f>
        <v>8.7378396563975707E-3</v>
      </c>
      <c r="AA492" s="91">
        <f t="shared" ref="AA492" si="8078">LN(C492/N491)</f>
        <v>2.0111896871956429E-3</v>
      </c>
      <c r="AB492" s="91">
        <f t="shared" ref="AB492" si="8079">LN(N492/U492)</f>
        <v>-1.440944761057296E-4</v>
      </c>
      <c r="AC492" s="91">
        <f t="shared" ref="AC492" si="8080">LN(N492/V492)</f>
        <v>8.5985701819553204E-3</v>
      </c>
      <c r="AD492" s="91">
        <f t="shared" ref="AD492" si="8081">LN(U492/C492)</f>
        <v>3.8161037994078589E-3</v>
      </c>
      <c r="AE492" s="91">
        <f t="shared" ref="AE492" si="8082">LN(V492/C492)</f>
        <v>-4.9265608586532049E-3</v>
      </c>
      <c r="AF492" s="91">
        <f t="shared" ref="AF492" si="8083">LN(N492/C492)</f>
        <v>3.6720093233021259E-3</v>
      </c>
      <c r="AG492" s="91">
        <f t="shared" ref="AG492" si="8084">LN(N492/N491)</f>
        <v>5.6831990104979496E-3</v>
      </c>
      <c r="AH492" s="91">
        <f t="shared" ref="AH492" si="8085">LN(D492/C492)</f>
        <v>-5.5983118463720082E-4</v>
      </c>
      <c r="AI492" s="91">
        <f t="shared" ref="AI492" si="8086">LN(E492/C492)</f>
        <v>-1.2175613470228473E-3</v>
      </c>
      <c r="AJ492" s="91">
        <f t="shared" ref="AJ492" si="8087">LN(F492/C492)</f>
        <v>-2.2947810906051142E-3</v>
      </c>
      <c r="AK492" s="91">
        <f t="shared" ref="AK492" si="8088">+LN(G492/C492)</f>
        <v>-4.1779762644365602E-3</v>
      </c>
      <c r="AL492" s="91">
        <f t="shared" ref="AL492" si="8089">LN(H492/I492)</f>
        <v>5.4640812054236876E-3</v>
      </c>
      <c r="AM492" s="91">
        <f t="shared" ref="AM492" si="8090">LN(O492/P492)</f>
        <v>8.4709615836173393E-3</v>
      </c>
      <c r="AN492" s="91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91">
        <f t="shared" ref="AQ492" si="8094">LN(M492/L492)</f>
        <v>2.6831866948672103E-4</v>
      </c>
      <c r="AR492" s="91">
        <f t="shared" ref="AR492" si="8095">LN(N492/L492)</f>
        <v>7.7584250969738181E-3</v>
      </c>
      <c r="AS492" s="91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91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91">
        <f t="shared" ref="AY492" si="8102">LN(G492/I492)</f>
        <v>7.4858459421644282E-4</v>
      </c>
      <c r="AZ492" s="91">
        <f t="shared" ref="AZ492" si="8103">LN(N492/P492)</f>
        <v>8.3268671075115812E-3</v>
      </c>
      <c r="BA492" s="91">
        <f t="shared" ref="BA492" si="8104">AV491</f>
        <v>0.51984126984127454</v>
      </c>
      <c r="BB492" s="91">
        <f t="shared" ref="BB492" si="8105">AR491</f>
        <v>-2.1841078706022706E-3</v>
      </c>
      <c r="BC492" s="91">
        <f t="shared" ref="BC492" si="8106">AS491</f>
        <v>2.2046761292013237E-3</v>
      </c>
      <c r="BD492" s="39">
        <f t="shared" ref="BD492" si="8107">IF(AR491&lt;0,1,0)</f>
        <v>1</v>
      </c>
    </row>
    <row r="493" spans="1:56" x14ac:dyDescent="0.25">
      <c r="A493" s="88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90">
        <f t="shared" si="7408"/>
        <v>3121.4816666666666</v>
      </c>
      <c r="T493" s="90" t="str">
        <f t="shared" ref="T493" si="8108">IF(AVERAGE(N492)&lt;S492,"熊",IF(AVERAGE(N492)&gt;S492,"牛",""))</f>
        <v>牛</v>
      </c>
      <c r="U493" s="90">
        <f t="shared" ref="U493" si="8109">MAX(H493,O493)</f>
        <v>3191.95</v>
      </c>
      <c r="V493" s="90">
        <f t="shared" ref="V493" si="8110">MIN(I493,P493)</f>
        <v>3166.98</v>
      </c>
      <c r="W493" s="40">
        <f t="shared" ref="W493" si="8111">LN(U493/V493)</f>
        <v>7.8535628926385583E-3</v>
      </c>
      <c r="X493" s="90">
        <f t="shared" ref="X493" si="8112">IF(U493=H493,J493,Q493)</f>
        <v>1344</v>
      </c>
      <c r="Y493" s="90">
        <f t="shared" ref="Y493" si="8113">IF(V493=I493,K493,R493)</f>
        <v>1452</v>
      </c>
      <c r="Z493" s="91">
        <f t="shared" ref="Z493" si="8114">(U493-V493)/(C493)</f>
        <v>7.851633372428975E-3</v>
      </c>
      <c r="AA493" s="91">
        <f t="shared" ref="AA493" si="8115">LN(C493/N492)</f>
        <v>-3.7317516452524536E-3</v>
      </c>
      <c r="AB493" s="91">
        <f t="shared" ref="AB493" si="8116">LN(N493/U493)</f>
        <v>-7.0360833038289284E-3</v>
      </c>
      <c r="AC493" s="91">
        <f t="shared" ref="AC493" si="8117">LN(N493/V493)</f>
        <v>8.1747958880949278E-4</v>
      </c>
      <c r="AD493" s="91">
        <f t="shared" ref="AD493" si="8118">LN(U493/C493)</f>
        <v>3.6784940838408787E-3</v>
      </c>
      <c r="AE493" s="91">
        <f t="shared" ref="AE493" si="8119">LN(V493/C493)</f>
        <v>-4.1750688087975156E-3</v>
      </c>
      <c r="AF493" s="91">
        <f t="shared" ref="AF493" si="8120">LN(N493/C493)</f>
        <v>-3.3575892199879109E-3</v>
      </c>
      <c r="AG493" s="91">
        <f t="shared" ref="AG493" si="8121">LN(N493/N492)</f>
        <v>-7.0893408652404309E-3</v>
      </c>
      <c r="AH493" s="91">
        <f t="shared" ref="AH493" si="8122">LN(D493/C493)</f>
        <v>-1.1641151837860596E-3</v>
      </c>
      <c r="AI493" s="91">
        <f t="shared" ref="AI493" si="8123">LN(E493/C493)</f>
        <v>-9.433324476594298E-6</v>
      </c>
      <c r="AJ493" s="91">
        <f t="shared" ref="AJ493" si="8124">LN(F493/C493)</f>
        <v>4.402100431474371E-5</v>
      </c>
      <c r="AK493" s="91">
        <f t="shared" ref="AK493" si="8125">+LN(G493/C493)</f>
        <v>9.5859053684303958E-4</v>
      </c>
      <c r="AL493" s="91">
        <f t="shared" ref="AL493" si="8126">LN(H493/I493)</f>
        <v>4.2934652830588895E-3</v>
      </c>
      <c r="AM493" s="91">
        <f t="shared" ref="AM493" si="8127">LN(O493/P493)</f>
        <v>7.8535628926385583E-3</v>
      </c>
      <c r="AN493" s="91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91">
        <f t="shared" ref="AQ493" si="8131">LN(M493/L493)</f>
        <v>-5.9686020138249579E-5</v>
      </c>
      <c r="AR493" s="91">
        <f t="shared" ref="AR493" si="8132">LN(N493/L493)</f>
        <v>-4.3601585841739525E-3</v>
      </c>
      <c r="AS493" s="91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91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91">
        <f t="shared" ref="AY493" si="8139">LN(G493/I493)</f>
        <v>3.4142560123101122E-3</v>
      </c>
      <c r="AZ493" s="91">
        <f t="shared" ref="AZ493" si="8140">LN(N493/P493)</f>
        <v>8.1747958880949278E-4</v>
      </c>
      <c r="BA493" s="91">
        <f t="shared" ref="BA493" si="8141">AV492</f>
        <v>0.98344728319539265</v>
      </c>
      <c r="BB493" s="91">
        <f t="shared" ref="BB493" si="8142">AR492</f>
        <v>7.7584250969738181E-3</v>
      </c>
      <c r="BC493" s="91">
        <f t="shared" ref="BC493" si="8143">AS492</f>
        <v>3.6720093233021259E-3</v>
      </c>
      <c r="BD493" s="39">
        <f t="shared" ref="BD493" si="8144">IF(AR492&lt;0,1,0)</f>
        <v>0</v>
      </c>
    </row>
    <row r="494" spans="1:56" x14ac:dyDescent="0.25">
      <c r="A494" s="88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90">
        <f t="shared" si="7408"/>
        <v>3125.8244444444445</v>
      </c>
      <c r="T494" s="90" t="str">
        <f t="shared" ref="T494" si="8145">IF(AVERAGE(N493)&lt;S493,"熊",IF(AVERAGE(N493)&gt;S493,"牛",""))</f>
        <v>牛</v>
      </c>
      <c r="U494" s="90">
        <f t="shared" ref="U494" si="8146">MAX(H494,O494)</f>
        <v>3172.75</v>
      </c>
      <c r="V494" s="90">
        <f t="shared" ref="V494" si="8147">MIN(I494,P494)</f>
        <v>3148.67</v>
      </c>
      <c r="W494" s="40">
        <f t="shared" ref="W494" si="8148">LN(U494/V494)</f>
        <v>7.6185782537177248E-3</v>
      </c>
      <c r="X494" s="90">
        <f t="shared" ref="X494" si="8149">IF(U494=H494,J494,Q494)</f>
        <v>930</v>
      </c>
      <c r="Y494" s="90">
        <f t="shared" ref="Y494" si="8150">IF(V494=I494,K494,R494)</f>
        <v>1425</v>
      </c>
      <c r="Z494" s="91">
        <f t="shared" ref="Z494" si="8151">(U494-V494)/(C494)</f>
        <v>7.5961905482947768E-3</v>
      </c>
      <c r="AA494" s="91">
        <f t="shared" ref="AA494" si="8152">LN(C494/N493)</f>
        <v>1.388104576979883E-4</v>
      </c>
      <c r="AB494" s="91">
        <f t="shared" ref="AB494" si="8153">LN(N494/U494)</f>
        <v>-5.8384589503992614E-3</v>
      </c>
      <c r="AC494" s="91">
        <f t="shared" ref="AC494" si="8154">LN(N494/V494)</f>
        <v>1.7801193033185796E-3</v>
      </c>
      <c r="AD494" s="91">
        <f t="shared" ref="AD494" si="8155">LN(U494/C494)</f>
        <v>8.6397724979048207E-4</v>
      </c>
      <c r="AE494" s="91">
        <f t="shared" ref="AE494" si="8156">LN(V494/C494)</f>
        <v>-6.7546010039271753E-3</v>
      </c>
      <c r="AF494" s="91">
        <f t="shared" ref="AF494" si="8157">LN(N494/C494)</f>
        <v>-4.9744817006087093E-3</v>
      </c>
      <c r="AG494" s="91">
        <f t="shared" ref="AG494" si="8158">LN(N494/N493)</f>
        <v>-4.8356712429106219E-3</v>
      </c>
      <c r="AH494" s="91">
        <f t="shared" ref="AH494" si="8159">LN(D494/C494)</f>
        <v>-1.6720587972688083E-4</v>
      </c>
      <c r="AI494" s="91">
        <f t="shared" ref="AI494" si="8160">LN(E494/C494)</f>
        <v>-1.7744384549790541E-3</v>
      </c>
      <c r="AJ494" s="91">
        <f t="shared" ref="AJ494" si="8161">LN(F494/C494)</f>
        <v>-1.000497175861652E-3</v>
      </c>
      <c r="AK494" s="91">
        <f t="shared" ref="AK494" si="8162">+LN(G494/C494)</f>
        <v>-2.4572675434735526E-3</v>
      </c>
      <c r="AL494" s="91">
        <f t="shared" ref="AL494" si="8163">LN(H494/I494)</f>
        <v>5.4010538333928012E-3</v>
      </c>
      <c r="AM494" s="91">
        <f t="shared" ref="AM494" si="8164">LN(O494/P494)</f>
        <v>4.7842130148075491E-3</v>
      </c>
      <c r="AN494" s="91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91">
        <f t="shared" ref="AQ494" si="8168">LN(M494/L494)</f>
        <v>-3.7951024658777234E-4</v>
      </c>
      <c r="AR494" s="91">
        <f t="shared" ref="AR494" si="8169">LN(N494/L494)</f>
        <v>-2.6247274382910852E-3</v>
      </c>
      <c r="AS494" s="91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91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91">
        <f t="shared" ref="AY494" si="8176">LN(G494/I494)</f>
        <v>2.0798090401286037E-3</v>
      </c>
      <c r="AZ494" s="91">
        <f t="shared" ref="AZ494" si="8177">LN(N494/P494)</f>
        <v>1.7801193033185796E-3</v>
      </c>
      <c r="BA494" s="91">
        <f t="shared" ref="BA494" si="8178">AV493</f>
        <v>0.10372446936324255</v>
      </c>
      <c r="BB494" s="91">
        <f t="shared" ref="BB494" si="8179">AR493</f>
        <v>-4.3601585841739525E-3</v>
      </c>
      <c r="BC494" s="91">
        <f t="shared" ref="BC494" si="8180">AS493</f>
        <v>-3.3575892199879109E-3</v>
      </c>
      <c r="BD494" s="39">
        <f t="shared" ref="BD494:BD495" si="8181">IF(AR493&lt;0,1,0)</f>
        <v>1</v>
      </c>
    </row>
    <row r="495" spans="1:56" x14ac:dyDescent="0.25">
      <c r="A495" s="88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90">
        <f t="shared" si="7408"/>
        <v>3127.8744444444442</v>
      </c>
      <c r="T495" s="90" t="str">
        <f t="shared" ref="T495" si="8182">IF(AVERAGE(N494)&lt;S494,"熊",IF(AVERAGE(N494)&gt;S494,"牛",""))</f>
        <v>牛</v>
      </c>
      <c r="U495" s="90">
        <f t="shared" ref="U495" si="8183">MAX(H495,O495)</f>
        <v>3193.31</v>
      </c>
      <c r="V495" s="90">
        <f t="shared" ref="V495" si="8184">MIN(I495,P495)</f>
        <v>3144.84</v>
      </c>
      <c r="W495" s="40">
        <f t="shared" ref="W495" si="8185">LN(U495/V495)</f>
        <v>1.5294981944169207E-2</v>
      </c>
      <c r="X495" s="90">
        <f t="shared" ref="X495" si="8186">IF(U495=H495,J495,Q495)</f>
        <v>1459</v>
      </c>
      <c r="Y495" s="90">
        <f t="shared" ref="Y495" si="8187">IF(V495=I495,K495,R495)</f>
        <v>1000</v>
      </c>
      <c r="Z495" s="91">
        <f t="shared" ref="Z495" si="8188">(U495-V495)/(C495)</f>
        <v>1.5382027749216079E-2</v>
      </c>
      <c r="AA495" s="91">
        <f t="shared" ref="AA495" si="8189">LN(C495/N494)</f>
        <v>-1.0150095394179731E-3</v>
      </c>
      <c r="AB495" s="91">
        <f t="shared" ref="AB495" si="8190">LN(N495/U495)</f>
        <v>-3.1315517934370399E-6</v>
      </c>
      <c r="AC495" s="91">
        <f t="shared" ref="AC495" si="8191">LN(N495/V495)</f>
        <v>1.5291850392375721E-2</v>
      </c>
      <c r="AD495" s="91">
        <f t="shared" ref="AD495" si="8192">LN(U495/C495)</f>
        <v>1.3312745180291597E-2</v>
      </c>
      <c r="AE495" s="91">
        <f t="shared" ref="AE495" si="8193">LN(V495/C495)</f>
        <v>-1.982236763877634E-3</v>
      </c>
      <c r="AF495" s="91">
        <f t="shared" ref="AF495" si="8194">LN(N495/C495)</f>
        <v>1.33096136284981E-2</v>
      </c>
      <c r="AG495" s="91">
        <f t="shared" ref="AG495" si="8195">LN(N495/N494)</f>
        <v>1.2294604089080357E-2</v>
      </c>
      <c r="AH495" s="91">
        <f t="shared" ref="AH495" si="8196">LN(D495/C495)</f>
        <v>-1.8408081834642276E-4</v>
      </c>
      <c r="AI495" s="91">
        <f t="shared" ref="AI495" si="8197">LN(E495/C495)</f>
        <v>1.379527088634488E-3</v>
      </c>
      <c r="AJ495" s="91">
        <f t="shared" ref="AJ495" si="8198">LN(F495/C495)</f>
        <v>2.1778316842173311E-3</v>
      </c>
      <c r="AK495" s="91">
        <f t="shared" ref="AK495" si="8199">+LN(G495/C495)</f>
        <v>3.7662083937566294E-3</v>
      </c>
      <c r="AL495" s="91">
        <f t="shared" ref="AL495" si="8200">LN(H495/I495)</f>
        <v>7.7351076979386493E-3</v>
      </c>
      <c r="AM495" s="91">
        <f t="shared" ref="AM495" si="8201">LN(O495/P495)</f>
        <v>1.2139233423095841E-2</v>
      </c>
      <c r="AN495" s="91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91">
        <f t="shared" ref="AQ495" si="8205">LN(M495/L495)</f>
        <v>-6.3237307482295081E-6</v>
      </c>
      <c r="AR495" s="91">
        <f t="shared" ref="AR495" si="8206">LN(N495/L495)</f>
        <v>9.628771686094377E-3</v>
      </c>
      <c r="AS495" s="91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91">
        <f t="shared" ref="AW495" si="8211">LN(N495/C495)</f>
        <v>1.33096136284981E-2</v>
      </c>
      <c r="AX495" s="28">
        <f t="shared" ref="AX495" si="8212">(N495-L495)/(U495-V495)</f>
        <v>0.63131834124201547</v>
      </c>
      <c r="AY495" s="91">
        <f t="shared" ref="AY495" si="8213">LN(G495/I495)</f>
        <v>5.7484451576340764E-3</v>
      </c>
      <c r="AZ495" s="91">
        <f t="shared" ref="AZ495" si="8214">LN(N495/P495)</f>
        <v>1.2136101871302318E-2</v>
      </c>
      <c r="BA495" s="91">
        <f t="shared" ref="BA495" si="8215">AV494</f>
        <v>0.23297342192691628</v>
      </c>
      <c r="BB495" s="91">
        <f t="shared" ref="BB495" si="8216">AR494</f>
        <v>-2.6247274382910852E-3</v>
      </c>
      <c r="BC495" s="91">
        <f t="shared" ref="BC495" si="8217">AS494</f>
        <v>-4.9744817006087093E-3</v>
      </c>
      <c r="BD495" s="39">
        <f t="shared" si="8181"/>
        <v>1</v>
      </c>
    </row>
    <row r="496" spans="1:56" x14ac:dyDescent="0.25">
      <c r="A496" s="88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90">
        <f t="shared" si="7408"/>
        <v>3134.6388888888891</v>
      </c>
      <c r="T496" s="90" t="str">
        <f t="shared" ref="T496" si="8218">IF(AVERAGE(N495)&lt;S495,"熊",IF(AVERAGE(N495)&gt;S495,"牛",""))</f>
        <v>牛</v>
      </c>
      <c r="U496" s="90">
        <f t="shared" ref="U496" si="8219">MAX(H496,O496)</f>
        <v>3219.66</v>
      </c>
      <c r="V496" s="90">
        <f t="shared" ref="V496" si="8220">MIN(I496,P496)</f>
        <v>3203.53</v>
      </c>
      <c r="W496" s="40">
        <f t="shared" ref="W496" si="8221">LN(U496/V496)</f>
        <v>5.0224371087951832E-3</v>
      </c>
      <c r="X496" s="90">
        <f t="shared" ref="X496" si="8222">IF(U496=H496,J496,Q496)</f>
        <v>1328</v>
      </c>
      <c r="Y496" s="90">
        <f t="shared" ref="Y496" si="8223">IF(V496=I496,K496,R496)</f>
        <v>939</v>
      </c>
      <c r="Z496" s="91">
        <f t="shared" ref="Z496" si="8224">(U496-V496)/(C496)</f>
        <v>5.0309090568837851E-3</v>
      </c>
      <c r="AA496" s="91">
        <f t="shared" ref="AA496" si="8225">LN(C496/N495)</f>
        <v>4.025332493121014E-3</v>
      </c>
      <c r="AB496" s="91">
        <f t="shared" ref="AB496" si="8226">LN(N496/U496)</f>
        <v>-1.8092800458986075E-3</v>
      </c>
      <c r="AC496" s="91">
        <f t="shared" ref="AC496" si="8227">LN(N496/V496)</f>
        <v>3.2131570628964145E-3</v>
      </c>
      <c r="AD496" s="91">
        <f t="shared" ref="AD496" si="8228">LN(U496/C496)</f>
        <v>4.195566579243297E-3</v>
      </c>
      <c r="AE496" s="91">
        <f t="shared" ref="AE496" si="8229">LN(V496/C496)</f>
        <v>-8.2687052955179364E-4</v>
      </c>
      <c r="AF496" s="91">
        <f t="shared" ref="AF496" si="8230">LN(N496/C496)</f>
        <v>2.3862865333447599E-3</v>
      </c>
      <c r="AG496" s="91">
        <f t="shared" ref="AG496" si="8231">LN(N496/N495)</f>
        <v>6.4116190264657475E-3</v>
      </c>
      <c r="AH496" s="91">
        <f t="shared" ref="AH496" si="8232">LN(D496/C496)</f>
        <v>8.5735090074800342E-4</v>
      </c>
      <c r="AI496" s="91">
        <f t="shared" ref="AI496" si="8233">LN(E496/C496)</f>
        <v>1.9335784672091299E-4</v>
      </c>
      <c r="AJ496" s="91">
        <f t="shared" ref="AJ496" si="8234">LN(F496/C496)</f>
        <v>-3.4626633217878531E-4</v>
      </c>
      <c r="AK496" s="91">
        <f t="shared" ref="AK496" si="8235">+LN(G496/C496)</f>
        <v>3.6580983522683979E-3</v>
      </c>
      <c r="AL496" s="91">
        <f t="shared" ref="AL496" si="8236">LN(H496/I496)</f>
        <v>4.5346890505062725E-3</v>
      </c>
      <c r="AM496" s="91">
        <f t="shared" ref="AM496" si="8237">LN(O496/P496)</f>
        <v>3.8463022137551852E-3</v>
      </c>
      <c r="AN496" s="91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91">
        <f t="shared" ref="AQ496" si="8241">LN(M496/L496)</f>
        <v>2.8581991675914655E-4</v>
      </c>
      <c r="AR496" s="91">
        <f t="shared" ref="AR496" si="8242">LN(N496/L496)</f>
        <v>-1.4023219895800672E-3</v>
      </c>
      <c r="AS496" s="91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91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91">
        <f t="shared" ref="AY496" si="8249">LN(G496/I496)</f>
        <v>4.4849688818202962E-3</v>
      </c>
      <c r="AZ496" s="91">
        <f t="shared" ref="AZ496" si="8250">LN(N496/P496)</f>
        <v>2.037022167856473E-3</v>
      </c>
      <c r="BA496" s="91">
        <f t="shared" ref="BA496" si="8251">AV495</f>
        <v>0.99979368681659242</v>
      </c>
      <c r="BB496" s="91">
        <f t="shared" ref="BB496" si="8252">AR495</f>
        <v>9.628771686094377E-3</v>
      </c>
      <c r="BC496" s="91">
        <f t="shared" ref="BC496" si="8253">AS495</f>
        <v>1.33096136284981E-2</v>
      </c>
      <c r="BD496" s="39">
        <f t="shared" ref="BD496" si="8254">IF(AR495&lt;0,1,0)</f>
        <v>0</v>
      </c>
    </row>
    <row r="497" spans="1:56" x14ac:dyDescent="0.25">
      <c r="A497" s="88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90">
        <f t="shared" si="7408"/>
        <v>3142.7405555555556</v>
      </c>
      <c r="T497" s="90" t="str">
        <f t="shared" ref="T497" si="8255">IF(AVERAGE(N496)&lt;S496,"熊",IF(AVERAGE(N496)&gt;S496,"牛",""))</f>
        <v>牛</v>
      </c>
      <c r="U497" s="90">
        <f t="shared" ref="U497" si="8256">MAX(H497,O497)</f>
        <v>3214.55</v>
      </c>
      <c r="V497" s="90">
        <f t="shared" ref="V497" si="8257">MIN(I497,P497)</f>
        <v>3192.23</v>
      </c>
      <c r="W497" s="40">
        <f t="shared" ref="W497" si="8258">LN(U497/V497)</f>
        <v>6.9676468676616171E-3</v>
      </c>
      <c r="X497" s="90">
        <f t="shared" ref="X497" si="8259">IF(U497=H497,J497,Q497)</f>
        <v>1459</v>
      </c>
      <c r="Y497" s="90">
        <f t="shared" ref="Y497" si="8260">IF(V497=I497,K497,R497)</f>
        <v>1407</v>
      </c>
      <c r="Z497" s="91">
        <f t="shared" ref="Z497" si="8261">(U497-V497)/(C497)</f>
        <v>6.9505644219541186E-3</v>
      </c>
      <c r="AA497" s="91">
        <f t="shared" ref="AA497" si="8262">LN(C497/N496)</f>
        <v>-8.062144313271709E-4</v>
      </c>
      <c r="AB497" s="91">
        <f t="shared" ref="AB497" si="8263">LN(N497/U497)</f>
        <v>-6.221904215794766E-5</v>
      </c>
      <c r="AC497" s="91">
        <f t="shared" ref="AC497" si="8264">LN(N497/V497)</f>
        <v>6.9054278255035765E-3</v>
      </c>
      <c r="AD497" s="91">
        <f t="shared" ref="AD497" si="8265">LN(U497/C497)</f>
        <v>1.0271095552655575E-3</v>
      </c>
      <c r="AE497" s="91">
        <f t="shared" ref="AE497" si="8266">LN(V497/C497)</f>
        <v>-5.9405373123960943E-3</v>
      </c>
      <c r="AF497" s="91">
        <f t="shared" ref="AF497" si="8267">LN(N497/C497)</f>
        <v>9.648905131075116E-4</v>
      </c>
      <c r="AG497" s="91">
        <f t="shared" ref="AG497" si="8268">LN(N497/N496)</f>
        <v>1.5867608178035897E-4</v>
      </c>
      <c r="AH497" s="91">
        <f t="shared" ref="AH497" si="8269">LN(D497/C497)</f>
        <v>-7.009073142364568E-4</v>
      </c>
      <c r="AI497" s="91">
        <f t="shared" ref="AI497" si="8270">LN(E497/C497)</f>
        <v>-1.0468693023869048E-3</v>
      </c>
      <c r="AJ497" s="91">
        <f t="shared" ref="AJ497" si="8271">LN(F497/C497)</f>
        <v>-1.2152184214457317E-3</v>
      </c>
      <c r="AK497" s="91">
        <f t="shared" ref="AK497" si="8272">+LN(G497/C497)</f>
        <v>-3.1626447834995374E-3</v>
      </c>
      <c r="AL497" s="91">
        <f t="shared" ref="AL497" si="8273">LN(H497/I497)</f>
        <v>4.8415965367682593E-3</v>
      </c>
      <c r="AM497" s="91">
        <f t="shared" ref="AM497" si="8274">LN(O497/P497)</f>
        <v>6.9676468676616171E-3</v>
      </c>
      <c r="AN497" s="91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91">
        <f t="shared" ref="AQ497" si="8278">LN(M497/L497)</f>
        <v>6.4325351089357331E-4</v>
      </c>
      <c r="AR497" s="91">
        <f t="shared" ref="AR497" si="8279">LN(N497/L497)</f>
        <v>4.024451369018218E-3</v>
      </c>
      <c r="AS497" s="91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91">
        <f t="shared" ref="AW497" si="8284">LN(N497/C497)</f>
        <v>9.648905131075116E-4</v>
      </c>
      <c r="AX497" s="28">
        <f t="shared" ref="AX497" si="8285">(N497-L497)/(U497-V497)</f>
        <v>0.57840501792113619</v>
      </c>
      <c r="AY497" s="91">
        <f t="shared" ref="AY497" si="8286">LN(G497/I497)</f>
        <v>1.6789517532688524E-3</v>
      </c>
      <c r="AZ497" s="91">
        <f t="shared" ref="AZ497" si="8287">LN(N497/P497)</f>
        <v>6.9054278255035765E-3</v>
      </c>
      <c r="BA497" s="91">
        <f t="shared" ref="BA497" si="8288">AV496</f>
        <v>0.63918164910106423</v>
      </c>
      <c r="BB497" s="91">
        <f t="shared" ref="BB497" si="8289">AR496</f>
        <v>-1.4023219895800672E-3</v>
      </c>
      <c r="BC497" s="91">
        <f t="shared" ref="BC497" si="8290">AS496</f>
        <v>2.3862865333447599E-3</v>
      </c>
      <c r="BD497" s="39">
        <f t="shared" ref="BD497" si="8291">IF(AR496&lt;0,1,0)</f>
        <v>1</v>
      </c>
    </row>
    <row r="498" spans="1:56" x14ac:dyDescent="0.25">
      <c r="A498" s="88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90">
        <f t="shared" si="7408"/>
        <v>3147.4861111111113</v>
      </c>
      <c r="T498" s="90" t="str">
        <f t="shared" ref="T498" si="8292">IF(AVERAGE(N497)&lt;S497,"熊",IF(AVERAGE(N497)&gt;S497,"牛",""))</f>
        <v>牛</v>
      </c>
      <c r="U498" s="90">
        <f t="shared" ref="U498" si="8293">MAX(H498,O498)</f>
        <v>3205.44</v>
      </c>
      <c r="V498" s="90">
        <f t="shared" ref="V498" si="8294">MIN(I498,P498)</f>
        <v>3168.96</v>
      </c>
      <c r="W498" s="40">
        <f t="shared" ref="W498" si="8295">LN(U498/V498)</f>
        <v>1.1445908090461547E-2</v>
      </c>
      <c r="X498" s="90">
        <f t="shared" ref="X498" si="8296">IF(U498=H498,J498,Q498)</f>
        <v>930</v>
      </c>
      <c r="Y498" s="90">
        <f t="shared" ref="Y498" si="8297">IF(V498=I498,K498,R498)</f>
        <v>1459</v>
      </c>
      <c r="Z498" s="91">
        <f t="shared" ref="Z498" si="8298">(U498-V498)/(C498)</f>
        <v>1.1380652890086858E-2</v>
      </c>
      <c r="AA498" s="91">
        <f t="shared" ref="AA498" si="8299">LN(C498/N497)</f>
        <v>-2.7757935138014323E-3</v>
      </c>
      <c r="AB498" s="91">
        <f t="shared" ref="AB498" si="8300">LN(N498/U498)</f>
        <v>-1.1445908090461485E-2</v>
      </c>
      <c r="AC498" s="91">
        <f t="shared" ref="AC498" si="8301">LN(N498/V498)</f>
        <v>0</v>
      </c>
      <c r="AD498" s="91">
        <f t="shared" ref="AD498" si="8302">LN(U498/C498)</f>
        <v>0</v>
      </c>
      <c r="AE498" s="91">
        <f t="shared" ref="AE498" si="8303">LN(V498/C498)</f>
        <v>-1.1445908090461485E-2</v>
      </c>
      <c r="AF498" s="91">
        <f t="shared" ref="AF498" si="8304">LN(N498/C498)</f>
        <v>-1.1445908090461485E-2</v>
      </c>
      <c r="AG498" s="91">
        <f t="shared" ref="AG498" si="8305">LN(N498/N497)</f>
        <v>-1.4221701604262971E-2</v>
      </c>
      <c r="AH498" s="91">
        <f t="shared" ref="AH498" si="8306">LN(D498/C498)</f>
        <v>-1.4767062461990266E-3</v>
      </c>
      <c r="AI498" s="91">
        <f t="shared" ref="AI498" si="8307">LN(E498/C498)</f>
        <v>-1.1205986854586024E-3</v>
      </c>
      <c r="AJ498" s="91">
        <f t="shared" ref="AJ498" si="8308">LN(F498/C498)</f>
        <v>-1.8860742159040062E-3</v>
      </c>
      <c r="AK498" s="91">
        <f t="shared" ref="AK498" si="8309">+LN(G498/C498)</f>
        <v>-5.2517367100031482E-3</v>
      </c>
      <c r="AL498" s="91">
        <f t="shared" ref="AL498" si="8310">LN(H498/I498)</f>
        <v>6.4347547360220419E-3</v>
      </c>
      <c r="AM498" s="91">
        <f t="shared" ref="AM498" si="8311">LN(O498/P498)</f>
        <v>6.5484905504803728E-3</v>
      </c>
      <c r="AN498" s="91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91">
        <f t="shared" ref="AQ498" si="8315">LN(M498/L498)</f>
        <v>-5.3310336730137117E-5</v>
      </c>
      <c r="AR498" s="91">
        <f t="shared" ref="AR498" si="8316">LN(N498/L498)</f>
        <v>-6.2913864814896116E-3</v>
      </c>
      <c r="AS498" s="91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91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91">
        <f t="shared" ref="AY498" si="8323">LN(G498/I498)</f>
        <v>1.1830180260188846E-3</v>
      </c>
      <c r="AZ498" s="91">
        <f t="shared" ref="AZ498" si="8324">LN(N498/P498)</f>
        <v>0</v>
      </c>
      <c r="BA498" s="91">
        <f t="shared" ref="BA498" si="8325">AV497</f>
        <v>0.99103942652328536</v>
      </c>
      <c r="BB498" s="91">
        <f t="shared" ref="BB498" si="8326">AR497</f>
        <v>4.024451369018218E-3</v>
      </c>
      <c r="BC498" s="91">
        <f t="shared" ref="BC498" si="8327">AS497</f>
        <v>9.648905131075116E-4</v>
      </c>
      <c r="BD498" s="39">
        <f t="shared" ref="BD498" si="8328">IF(AR497&lt;0,1,0)</f>
        <v>0</v>
      </c>
    </row>
    <row r="499" spans="1:56" x14ac:dyDescent="0.25">
      <c r="A499" s="88">
        <v>43244</v>
      </c>
      <c r="B499" s="41">
        <f t="shared" si="5028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90">
        <f t="shared" si="7408"/>
        <v>3150.318888888889</v>
      </c>
      <c r="T499" s="90" t="str">
        <f t="shared" ref="T499" si="8329">IF(AVERAGE(N498)&lt;S498,"熊",IF(AVERAGE(N498)&gt;S498,"牛",""))</f>
        <v>牛</v>
      </c>
      <c r="U499" s="90">
        <f t="shared" ref="U499" si="8330">MAX(H499,O499)</f>
        <v>3173.53</v>
      </c>
      <c r="V499" s="90">
        <f t="shared" ref="V499" si="8331">MIN(I499,P499)</f>
        <v>3152.38</v>
      </c>
      <c r="W499" s="40">
        <f t="shared" ref="W499" si="8332">LN(U499/V499)</f>
        <v>6.6868099000321393E-3</v>
      </c>
      <c r="X499" s="90">
        <f t="shared" ref="X499" si="8333">IF(U499=H499,J499,Q499)</f>
        <v>1106</v>
      </c>
      <c r="Y499" s="90">
        <f t="shared" ref="Y499" si="8334">IF(V499=I499,K499,R499)</f>
        <v>1438</v>
      </c>
      <c r="Z499" s="91">
        <f t="shared" ref="Z499" si="8335">(U499-V499)/(C499)</f>
        <v>6.6762628080077558E-3</v>
      </c>
      <c r="AA499" s="91">
        <f t="shared" ref="AA499" si="8336">LN(C499/N498)</f>
        <v>-3.2192397191335687E-4</v>
      </c>
      <c r="AB499" s="91">
        <f t="shared" ref="AB499" si="8337">LN(N499/U499)</f>
        <v>-5.9669781890624779E-3</v>
      </c>
      <c r="AC499" s="91">
        <f t="shared" ref="AC499" si="8338">LN(N499/V499)</f>
        <v>7.1983171096945842E-4</v>
      </c>
      <c r="AD499" s="91">
        <f t="shared" ref="AD499" si="8339">LN(U499/C499)</f>
        <v>1.7629986258349023E-3</v>
      </c>
      <c r="AE499" s="91">
        <f t="shared" ref="AE499" si="8340">LN(V499/C499)</f>
        <v>-4.9238112741971886E-3</v>
      </c>
      <c r="AF499" s="91">
        <f t="shared" ref="AF499" si="8341">LN(N499/C499)</f>
        <v>-4.2039795632275705E-3</v>
      </c>
      <c r="AG499" s="91">
        <f t="shared" ref="AG499" si="8342">LN(N499/N498)</f>
        <v>-4.5259035351410109E-3</v>
      </c>
      <c r="AH499" s="91">
        <f t="shared" ref="AH499" si="8343">LN(D499/C499)</f>
        <v>-9.4703247445183001E-5</v>
      </c>
      <c r="AI499" s="91">
        <f t="shared" ref="AI499" si="8344">LN(E499/C499)</f>
        <v>5.7118604703285515E-4</v>
      </c>
      <c r="AJ499" s="91">
        <f t="shared" ref="AJ499" si="8345">LN(F499/C499)</f>
        <v>-5.1466236286199136E-4</v>
      </c>
      <c r="AK499" s="91">
        <f t="shared" ref="AK499" si="8346">+LN(G499/C499)</f>
        <v>-3.472348270565908E-5</v>
      </c>
      <c r="AL499" s="91">
        <f t="shared" ref="AL499" si="8347">LN(H499/I499)</f>
        <v>4.0257004217194988E-3</v>
      </c>
      <c r="AM499" s="91">
        <f t="shared" ref="AM499" si="8348">LN(O499/P499)</f>
        <v>5.1100348345408525E-3</v>
      </c>
      <c r="AN499" s="91">
        <f t="shared" ref="AN499" si="8349">LN(L499/G499)</f>
        <v>5.3663055997740452E-5</v>
      </c>
      <c r="AO499" s="40">
        <f t="shared" ref="AO499" si="8350">(C499-I499)/(H499-I499)</f>
        <v>0.56156862745096903</v>
      </c>
      <c r="AP499" s="40">
        <f t="shared" ref="AP499" si="8351">(N498-I499)/(H499-I499)</f>
        <v>0.64156862745096754</v>
      </c>
      <c r="AQ499" s="91">
        <f t="shared" ref="AQ499" si="8352">LN(M499/L499)</f>
        <v>-7.0100322111275068E-4</v>
      </c>
      <c r="AR499" s="91">
        <f t="shared" ref="AR499" si="8353">LN(N499/L499)</f>
        <v>-4.2229191365195391E-3</v>
      </c>
      <c r="AS499" s="91">
        <f t="shared" ref="AS499" si="8354">LN(N499/C499)</f>
        <v>-4.2039795632275705E-3</v>
      </c>
      <c r="AT499" s="28">
        <f t="shared" ref="AT499" si="8355">+(G499-I499)/(H499-I499)</f>
        <v>0.55294117647056684</v>
      </c>
      <c r="AU499" s="28">
        <f t="shared" ref="AU499" si="8356">+(N499-P499)/(O499-P499)</f>
        <v>0.14055727554179376</v>
      </c>
      <c r="AV499" s="40">
        <f t="shared" ref="AV499" si="8357">+(N499-V499)/(U499-V499)</f>
        <v>0.10732860520094431</v>
      </c>
      <c r="AW499" s="91">
        <f t="shared" ref="AW499" si="8358">LN(N499/C499)</f>
        <v>-4.2039795632275705E-3</v>
      </c>
      <c r="AX499" s="28">
        <f t="shared" ref="AX499" si="8359">(N499-L499)/(U499-V499)</f>
        <v>-0.63120567375885828</v>
      </c>
      <c r="AY499" s="91">
        <f t="shared" ref="AY499" si="8360">LN(G499/I499)</f>
        <v>2.2279783131788447E-3</v>
      </c>
      <c r="AZ499" s="91">
        <f t="shared" ref="AZ499" si="8361">LN(N499/P499)</f>
        <v>7.1983171096945842E-4</v>
      </c>
      <c r="BA499" s="91">
        <f t="shared" ref="BA499" si="8362">AV498</f>
        <v>0</v>
      </c>
      <c r="BB499" s="91">
        <f t="shared" ref="BB499" si="8363">AR498</f>
        <v>-6.2913864814896116E-3</v>
      </c>
      <c r="BC499" s="91">
        <f t="shared" ref="BC499" si="8364">AS498</f>
        <v>-1.1445908090461485E-2</v>
      </c>
      <c r="BD499" s="39">
        <f t="shared" ref="BD499:BD501" si="8365">IF(AR498&lt;0,1,0)</f>
        <v>1</v>
      </c>
    </row>
    <row r="500" spans="1:56" x14ac:dyDescent="0.25">
      <c r="A500" s="88">
        <v>43245</v>
      </c>
      <c r="B500" s="41">
        <f t="shared" si="5028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90">
        <f t="shared" si="7408"/>
        <v>3154.7422222222226</v>
      </c>
      <c r="T500" s="90" t="str">
        <f t="shared" ref="T500" si="8366">IF(AVERAGE(N499)&lt;S499,"熊",IF(AVERAGE(N499)&gt;S499,"牛",""))</f>
        <v>牛</v>
      </c>
      <c r="U500" s="90">
        <f t="shared" ref="U500" si="8367">MAX(H500,O500)</f>
        <v>3156.62</v>
      </c>
      <c r="V500" s="90">
        <f t="shared" ref="V500" si="8368">MIN(I500,P500)</f>
        <v>3131.09</v>
      </c>
      <c r="W500" s="40">
        <f t="shared" ref="W500" si="8369">LN(U500/V500)</f>
        <v>8.120648152563182E-3</v>
      </c>
      <c r="X500" s="90">
        <f t="shared" ref="X500" si="8370">IF(U500=H500,J500,Q500)</f>
        <v>1010</v>
      </c>
      <c r="Y500" s="90">
        <f t="shared" ref="Y500" si="8371">IF(V500=I500,K500,R500)</f>
        <v>1426</v>
      </c>
      <c r="Z500" s="91">
        <f t="shared" ref="Z500" si="8372">(U500-V500)/(C500)</f>
        <v>8.1088549458297188E-3</v>
      </c>
      <c r="AA500" s="91">
        <f t="shared" ref="AA500" si="8373">LN(C500/N499)</f>
        <v>-1.9799913180551135E-3</v>
      </c>
      <c r="AB500" s="91">
        <f t="shared" ref="AB500" si="8374">LN(N500/U500)</f>
        <v>-4.8651079142835504E-3</v>
      </c>
      <c r="AC500" s="91">
        <f t="shared" ref="AC500" si="8375">LN(N500/V500)</f>
        <v>3.2555402382796E-3</v>
      </c>
      <c r="AD500" s="91">
        <f t="shared" ref="AD500" si="8376">LN(U500/C500)</f>
        <v>2.6042713960679458E-3</v>
      </c>
      <c r="AE500" s="91">
        <f t="shared" ref="AE500" si="8377">LN(V500/C500)</f>
        <v>-5.5163767564953116E-3</v>
      </c>
      <c r="AF500" s="91">
        <f t="shared" ref="AF500" si="8378">LN(N500/C500)</f>
        <v>-2.2608365182156575E-3</v>
      </c>
      <c r="AG500" s="91">
        <f t="shared" ref="AG500" si="8379">LN(N500/N499)</f>
        <v>-4.2408278362707939E-3</v>
      </c>
      <c r="AH500" s="91">
        <f t="shared" ref="AH500" si="8380">LN(D500/C500)</f>
        <v>-4.4476779089507398E-4</v>
      </c>
      <c r="AI500" s="91">
        <f t="shared" ref="AI500" si="8381">LN(E500/C500)</f>
        <v>1.2538151741667608E-3</v>
      </c>
      <c r="AJ500" s="91">
        <f t="shared" ref="AJ500" si="8382">LN(F500/C500)</f>
        <v>8.5720822073163787E-4</v>
      </c>
      <c r="AK500" s="91">
        <f t="shared" ref="AK500" si="8383">+LN(G500/C500)</f>
        <v>1.2506429426129295E-3</v>
      </c>
      <c r="AL500" s="91">
        <f t="shared" ref="AL500" si="8384">LN(H500/I500)</f>
        <v>6.1456524161711294E-3</v>
      </c>
      <c r="AM500" s="91">
        <f t="shared" ref="AM500" si="8385">LN(O500/P500)</f>
        <v>7.2395712802459352E-3</v>
      </c>
      <c r="AN500" s="91">
        <f t="shared" ref="AN500" si="8386">LN(L500/G500)</f>
        <v>2.0617412270604248E-4</v>
      </c>
      <c r="AO500" s="40">
        <f t="shared" ref="AO500" si="8387">(C500-I500)/(H500-I500)</f>
        <v>0.5754912099276025</v>
      </c>
      <c r="AP500" s="40">
        <f t="shared" ref="AP500" si="8388">(N499-I500)/(H500-I500)</f>
        <v>0.89813857290590327</v>
      </c>
      <c r="AQ500" s="91">
        <f t="shared" ref="AQ500" si="8389">LN(M500/L500)</f>
        <v>-1.0149579435524123E-4</v>
      </c>
      <c r="AR500" s="91">
        <f t="shared" ref="AR500" si="8390">LN(N500/L500)</f>
        <v>-3.717653583534701E-3</v>
      </c>
      <c r="AS500" s="91">
        <f t="shared" ref="AS500" si="8391">LN(N500/C500)</f>
        <v>-2.2608365182156575E-3</v>
      </c>
      <c r="AT500" s="28">
        <f t="shared" ref="AT500" si="8392">+(G500-I500)/(H500-I500)</f>
        <v>0.7792140641158195</v>
      </c>
      <c r="AU500" s="28">
        <f t="shared" ref="AU500" si="8393">+(N500-P500)/(O500-P500)</f>
        <v>0.44879120879121037</v>
      </c>
      <c r="AV500" s="40">
        <f t="shared" ref="AV500" si="8394">+(N500-V500)/(U500-V500)</f>
        <v>0.39992166079123143</v>
      </c>
      <c r="AW500" s="91">
        <f t="shared" ref="AW500" si="8395">LN(N500/C500)</f>
        <v>-2.2608365182156575E-3</v>
      </c>
      <c r="AX500" s="28">
        <f t="shared" ref="AX500" si="8396">(N500-L500)/(U500-V500)</f>
        <v>-0.45828437132784705</v>
      </c>
      <c r="AY500" s="91">
        <f t="shared" ref="AY500" si="8397">LN(G500/I500)</f>
        <v>4.7920239627162993E-3</v>
      </c>
      <c r="AZ500" s="91">
        <f t="shared" ref="AZ500" si="8398">LN(N500/P500)</f>
        <v>3.2555402382796E-3</v>
      </c>
      <c r="BA500" s="91">
        <f t="shared" ref="BA500" si="8399">AV499</f>
        <v>0.10732860520094431</v>
      </c>
      <c r="BB500" s="91">
        <f t="shared" ref="BB500" si="8400">AR499</f>
        <v>-4.2229191365195391E-3</v>
      </c>
      <c r="BC500" s="91">
        <f t="shared" ref="BC500" si="8401">AS499</f>
        <v>-4.2039795632275705E-3</v>
      </c>
      <c r="BD500" s="39">
        <f t="shared" si="8365"/>
        <v>1</v>
      </c>
    </row>
    <row r="501" spans="1:56" x14ac:dyDescent="0.25">
      <c r="A501" s="88">
        <v>43248</v>
      </c>
      <c r="B501" s="41">
        <f t="shared" si="5028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90">
        <f t="shared" si="7408"/>
        <v>3158.0238888888889</v>
      </c>
      <c r="T501" s="90" t="str">
        <f t="shared" ref="T501" si="8402">IF(AVERAGE(N500)&lt;S500,"熊",IF(AVERAGE(N500)&gt;S500,"牛",""))</f>
        <v>熊</v>
      </c>
      <c r="U501" s="90">
        <f t="shared" ref="U501" si="8403">MAX(H501,O501)</f>
        <v>3149.56</v>
      </c>
      <c r="V501" s="90">
        <f t="shared" ref="V501" si="8404">MIN(I501,P501)</f>
        <v>3116.21</v>
      </c>
      <c r="W501" s="40">
        <f t="shared" ref="W501" si="8405">LN(U501/V501)</f>
        <v>1.0645240708729284E-2</v>
      </c>
      <c r="X501" s="90">
        <f t="shared" ref="X501" si="8406">IF(U501=H501,J501,Q501)</f>
        <v>1121</v>
      </c>
      <c r="Y501" s="90">
        <f t="shared" ref="Y501" si="8407">IF(V501=I501,K501,R501)</f>
        <v>951</v>
      </c>
      <c r="Z501" s="91">
        <f t="shared" ref="Z501" si="8408">(U501-V501)/(C501)</f>
        <v>1.0631820225005631E-2</v>
      </c>
      <c r="AA501" s="91">
        <f t="shared" ref="AA501" si="8409">LN(C501/N500)</f>
        <v>-1.4303670262312456E-3</v>
      </c>
      <c r="AB501" s="91">
        <f t="shared" ref="AB501" si="8410">LN(N501/U501)</f>
        <v>-4.60806844074015E-3</v>
      </c>
      <c r="AC501" s="91">
        <f t="shared" ref="AC501" si="8411">LN(N501/V501)</f>
        <v>6.0371722679889456E-3</v>
      </c>
      <c r="AD501" s="91">
        <f t="shared" ref="AD501" si="8412">LN(U501/C501)</f>
        <v>4.0564005881868325E-3</v>
      </c>
      <c r="AE501" s="91">
        <f t="shared" ref="AE501" si="8413">LN(V501/C501)</f>
        <v>-6.5888401205423828E-3</v>
      </c>
      <c r="AF501" s="91">
        <f t="shared" ref="AF501" si="8414">LN(N501/C501)</f>
        <v>-5.5166785255331575E-4</v>
      </c>
      <c r="AG501" s="91">
        <f t="shared" ref="AG501" si="8415">LN(N501/N500)</f>
        <v>-1.9820348787846407E-3</v>
      </c>
      <c r="AH501" s="91">
        <f t="shared" ref="AH501" si="8416">LN(D501/C501)</f>
        <v>-1.240882940461097E-3</v>
      </c>
      <c r="AI501" s="91">
        <f t="shared" ref="AI501" si="8417">LN(E501/C501)</f>
        <v>-2.4417620259603299E-3</v>
      </c>
      <c r="AJ501" s="91">
        <f t="shared" ref="AJ501" si="8418">LN(F501/C501)</f>
        <v>-3.4681229634303044E-3</v>
      </c>
      <c r="AK501" s="91">
        <f t="shared" ref="AK501" si="8419">+LN(G501/C501)</f>
        <v>3.195592550800405E-3</v>
      </c>
      <c r="AL501" s="91">
        <f t="shared" ref="AL501" si="8420">LN(H501/I501)</f>
        <v>1.0645240708729284E-2</v>
      </c>
      <c r="AM501" s="91">
        <f t="shared" ref="AM501" si="8421">LN(O501/P501)</f>
        <v>6.3169511435016909E-3</v>
      </c>
      <c r="AN501" s="91">
        <f t="shared" ref="AN501" si="8422">LN(L501/G501)</f>
        <v>1.4934455245840453E-4</v>
      </c>
      <c r="AO501" s="40">
        <f t="shared" ref="AO501" si="8423">(C501-I501)/(H501-I501)</f>
        <v>0.61769115442278755</v>
      </c>
      <c r="AP501" s="40">
        <f t="shared" ref="AP501" si="8424">(N500-I501)/(H501-I501)</f>
        <v>0.75232383808096592</v>
      </c>
      <c r="AQ501" s="91">
        <f t="shared" ref="AQ501" si="8425">LN(M501/L501)</f>
        <v>-1.1063143696679681E-3</v>
      </c>
      <c r="AR501" s="91">
        <f t="shared" ref="AR501" si="8426">LN(N501/L501)</f>
        <v>-3.8966049558121513E-3</v>
      </c>
      <c r="AS501" s="91">
        <f t="shared" ref="AS501" si="8427">LN(N501/C501)</f>
        <v>-5.5166785255331575E-4</v>
      </c>
      <c r="AT501" s="28">
        <f t="shared" ref="AT501" si="8428">+(G501-I501)/(H501-I501)</f>
        <v>0.91874062968515613</v>
      </c>
      <c r="AU501" s="28">
        <f t="shared" ref="AU501" si="8429">+(N501-P501)/(O501-P501)</f>
        <v>0.37285570131179674</v>
      </c>
      <c r="AV501" s="40">
        <f t="shared" ref="AV501" si="8430">+(N501-V501)/(U501-V501)</f>
        <v>0.56581709145427117</v>
      </c>
      <c r="AW501" s="91">
        <f t="shared" ref="AW501" si="8431">LN(N501/C501)</f>
        <v>-5.5166785255331575E-4</v>
      </c>
      <c r="AX501" s="28">
        <f t="shared" ref="AX501" si="8432">(N501-L501)/(U501-V501)</f>
        <v>-0.36701649175413104</v>
      </c>
      <c r="AY501" s="91">
        <f t="shared" ref="AY501" si="8433">LN(G501/I501)</f>
        <v>9.784432671342715E-3</v>
      </c>
      <c r="AZ501" s="91">
        <f t="shared" ref="AZ501" si="8434">LN(N501/P501)</f>
        <v>2.3599791880859027E-3</v>
      </c>
      <c r="BA501" s="91">
        <f t="shared" ref="BA501" si="8435">AV500</f>
        <v>0.39992166079123143</v>
      </c>
      <c r="BB501" s="91">
        <f t="shared" ref="BB501" si="8436">AR500</f>
        <v>-3.717653583534701E-3</v>
      </c>
      <c r="BC501" s="91">
        <f t="shared" ref="BC501" si="8437">AS500</f>
        <v>-2.2608365182156575E-3</v>
      </c>
      <c r="BD501" s="39">
        <f t="shared" si="8365"/>
        <v>1</v>
      </c>
    </row>
    <row r="502" spans="1:56" x14ac:dyDescent="0.25">
      <c r="A502" s="88">
        <v>43249</v>
      </c>
      <c r="B502" s="41">
        <f t="shared" si="5028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90">
        <f t="shared" si="7408"/>
        <v>3161.0183333333339</v>
      </c>
      <c r="T502" s="90" t="str">
        <f t="shared" ref="T502" si="8438">IF(AVERAGE(N501)&lt;S501,"熊",IF(AVERAGE(N501)&gt;S501,"牛",""))</f>
        <v>熊</v>
      </c>
      <c r="U502" s="90">
        <f t="shared" ref="U502" si="8439">MAX(H502,O502)</f>
        <v>3143.05</v>
      </c>
      <c r="V502" s="90">
        <f t="shared" ref="V502" si="8440">MIN(I502,P502)</f>
        <v>3112.64</v>
      </c>
      <c r="W502" s="40">
        <f t="shared" ref="W502" si="8441">LN(U502/V502)</f>
        <v>9.7224253577570113E-3</v>
      </c>
      <c r="X502" s="90">
        <f t="shared" ref="X502" si="8442">IF(U502=H502,J502,Q502)</f>
        <v>948</v>
      </c>
      <c r="Y502" s="90">
        <f t="shared" ref="Y502" si="8443">IF(V502=I502,K502,R502)</f>
        <v>1317</v>
      </c>
      <c r="Z502" s="91">
        <f t="shared" ref="Z502" si="8444">(U502-V502)/(C502)</f>
        <v>9.7168346316806233E-3</v>
      </c>
      <c r="AA502" s="91">
        <f t="shared" ref="AA502" si="8445">LN(C502/N501)</f>
        <v>-1.7431006696161041E-3</v>
      </c>
      <c r="AB502" s="91">
        <f t="shared" ref="AB502" si="8446">LN(N502/U502)</f>
        <v>-7.2132392054721382E-3</v>
      </c>
      <c r="AC502" s="91">
        <f t="shared" ref="AC502" si="8447">LN(N502/V502)</f>
        <v>2.5091861522847998E-3</v>
      </c>
      <c r="AD502" s="91">
        <f t="shared" ref="AD502" si="8448">LN(U502/C502)</f>
        <v>4.2820746257069284E-3</v>
      </c>
      <c r="AE502" s="91">
        <f t="shared" ref="AE502" si="8449">LN(V502/C502)</f>
        <v>-5.4403507320499563E-3</v>
      </c>
      <c r="AF502" s="91">
        <f t="shared" ref="AF502" si="8450">LN(N502/C502)</f>
        <v>-2.9311645797652258E-3</v>
      </c>
      <c r="AG502" s="91">
        <f t="shared" ref="AG502" si="8451">LN(N502/N501)</f>
        <v>-4.6742652493813519E-3</v>
      </c>
      <c r="AH502" s="91">
        <f t="shared" ref="AH502" si="8452">LN(D502/C502)</f>
        <v>-5.6572386194620155E-4</v>
      </c>
      <c r="AI502" s="91">
        <f t="shared" ref="AI502" si="8453">LN(E502/C502)</f>
        <v>1.2007026829726653E-3</v>
      </c>
      <c r="AJ502" s="91">
        <f t="shared" ref="AJ502" si="8454">LN(F502/C502)</f>
        <v>2.1385466676896378E-3</v>
      </c>
      <c r="AK502" s="91">
        <f t="shared" ref="AK502" si="8455">+LN(G502/C502)</f>
        <v>-4.1721360315423442E-3</v>
      </c>
      <c r="AL502" s="91">
        <f t="shared" ref="AL502" si="8456">LN(H502/I502)</f>
        <v>8.4542106572491806E-3</v>
      </c>
      <c r="AM502" s="91">
        <f t="shared" ref="AM502" si="8457">LN(O502/P502)</f>
        <v>6.165415484625212E-3</v>
      </c>
      <c r="AN502" s="91">
        <f t="shared" ref="AN502" si="8458">LN(L502/G502)</f>
        <v>0</v>
      </c>
      <c r="AO502" s="40">
        <f t="shared" ref="AO502" si="8459">(C502-I502)/(H502-I502)</f>
        <v>0.49244142101283928</v>
      </c>
      <c r="AP502" s="40">
        <f t="shared" ref="AP502" si="8460">(N501-I502)/(H502-I502)</f>
        <v>0.69879062736204667</v>
      </c>
      <c r="AQ502" s="91">
        <f t="shared" ref="AQ502" si="8461">LN(M502/L502)</f>
        <v>7.5053888363592499E-4</v>
      </c>
      <c r="AR502" s="91">
        <f t="shared" ref="AR502" si="8462">LN(N502/L502)</f>
        <v>1.2409714517772001E-3</v>
      </c>
      <c r="AS502" s="91">
        <f t="shared" ref="AS502" si="8463">LN(N502/C502)</f>
        <v>-2.9311645797652258E-3</v>
      </c>
      <c r="AT502" s="28">
        <f t="shared" ref="AT502" si="8464">+(G502-I502)/(H502-I502)</f>
        <v>0</v>
      </c>
      <c r="AU502" s="28">
        <f t="shared" ref="AU502" si="8465">+(N502-P502)/(O502-P502)</f>
        <v>0.40623376623377472</v>
      </c>
      <c r="AV502" s="40">
        <f t="shared" ref="AV502" si="8466">+(N502-V502)/(U502-V502)</f>
        <v>0.25715225254850654</v>
      </c>
      <c r="AW502" s="91">
        <f t="shared" ref="AW502" si="8467">LN(N502/C502)</f>
        <v>-2.9311645797652258E-3</v>
      </c>
      <c r="AX502" s="28">
        <f t="shared" ref="AX502" si="8468">(N502-L502)/(U502-V502)</f>
        <v>0.12726076948371759</v>
      </c>
      <c r="AY502" s="91">
        <f t="shared" ref="AY502" si="8469">LN(G502/I502)</f>
        <v>0</v>
      </c>
      <c r="AZ502" s="91">
        <f t="shared" ref="AZ502" si="8470">LN(N502/P502)</f>
        <v>2.5091861522847998E-3</v>
      </c>
      <c r="BA502" s="91">
        <f t="shared" ref="BA502" si="8471">AV501</f>
        <v>0.56581709145427117</v>
      </c>
      <c r="BB502" s="91">
        <f t="shared" ref="BB502" si="8472">AR501</f>
        <v>-3.8966049558121513E-3</v>
      </c>
      <c r="BC502" s="91">
        <f t="shared" ref="BC502" si="8473">AS501</f>
        <v>-5.5166785255331575E-4</v>
      </c>
      <c r="BD502" s="39">
        <f t="shared" ref="BD502" si="8474">IF(AR501&lt;0,1,0)</f>
        <v>1</v>
      </c>
    </row>
    <row r="503" spans="1:56" x14ac:dyDescent="0.25">
      <c r="A503" s="88">
        <v>43250</v>
      </c>
      <c r="B503" s="41">
        <f t="shared" si="5028"/>
        <v>3</v>
      </c>
    </row>
    <row r="504" spans="1:56" x14ac:dyDescent="0.25">
      <c r="A504" s="88">
        <v>43251</v>
      </c>
      <c r="B504" s="41">
        <f t="shared" si="5028"/>
        <v>4</v>
      </c>
    </row>
    <row r="505" spans="1:56" x14ac:dyDescent="0.25">
      <c r="A505" s="88">
        <v>43252</v>
      </c>
      <c r="B505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65"/>
  <sheetViews>
    <sheetView zoomScale="115" zoomScaleNormal="115" workbookViewId="0">
      <pane xSplit="1" ySplit="1" topLeftCell="B447" activePane="bottomRight" state="frozen"/>
      <selection pane="topRight" activeCell="B1" sqref="B1"/>
      <selection pane="bottomLeft" activeCell="A2" sqref="A2"/>
      <selection pane="bottomRight" activeCell="A465" sqref="A465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62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41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538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542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554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561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568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574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578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582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589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594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603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607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40" si="22">LN(H344/H343)</f>
        <v>5.9509246834607457E-4</v>
      </c>
      <c r="J344">
        <v>6.6237849999999998</v>
      </c>
      <c r="K344" s="91">
        <f t="shared" ref="K344:K44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608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610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612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622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629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633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637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638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639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641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649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652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654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655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669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674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678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681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685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696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701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711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715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722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728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730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738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739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751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767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 x14ac:dyDescent="0.25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770</v>
      </c>
    </row>
    <row r="431" spans="1:14" x14ac:dyDescent="0.25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 x14ac:dyDescent="0.25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 x14ac:dyDescent="0.25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 x14ac:dyDescent="0.25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 x14ac:dyDescent="0.25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 x14ac:dyDescent="0.25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775</v>
      </c>
    </row>
    <row r="437" spans="1:14" x14ac:dyDescent="0.25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 x14ac:dyDescent="0.25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 x14ac:dyDescent="0.25">
      <c r="A439" s="88">
        <v>43216</v>
      </c>
      <c r="B439" s="41">
        <f t="shared" si="20"/>
        <v>4</v>
      </c>
      <c r="C439">
        <v>6.3282999999999996</v>
      </c>
      <c r="D439" s="91">
        <f t="shared" si="15"/>
        <v>3.434933610256092E-3</v>
      </c>
      <c r="H439">
        <v>6.3215399999999997</v>
      </c>
      <c r="I439" s="91">
        <f t="shared" si="22"/>
        <v>2.1449729056969144E-3</v>
      </c>
      <c r="J439">
        <v>6.3261849999999997</v>
      </c>
      <c r="K439" s="91">
        <f t="shared" si="23"/>
        <v>1.2503496241039519E-3</v>
      </c>
      <c r="L439">
        <v>6.3272950000000003</v>
      </c>
      <c r="M439" s="91">
        <f t="shared" si="21"/>
        <v>1.5350083303435327E-3</v>
      </c>
    </row>
    <row r="440" spans="1:14" x14ac:dyDescent="0.25">
      <c r="A440" s="88">
        <v>43217</v>
      </c>
      <c r="B440" s="41">
        <f t="shared" si="20"/>
        <v>5</v>
      </c>
      <c r="C440">
        <v>6.3392999999999997</v>
      </c>
      <c r="D440" s="91">
        <f t="shared" si="15"/>
        <v>1.7367145733729807E-3</v>
      </c>
      <c r="H440">
        <v>6.3363399999999999</v>
      </c>
      <c r="I440" s="91">
        <f t="shared" si="22"/>
        <v>2.3384653266398355E-3</v>
      </c>
      <c r="J440">
        <v>6.3370749999999996</v>
      </c>
      <c r="K440" s="91">
        <f t="shared" si="23"/>
        <v>1.719936680531004E-3</v>
      </c>
      <c r="L440">
        <v>6.3179100000000004</v>
      </c>
      <c r="M440" s="91">
        <f t="shared" si="21"/>
        <v>-1.4843573865630582E-3</v>
      </c>
    </row>
    <row r="441" spans="1:14" x14ac:dyDescent="0.25">
      <c r="A441" s="88">
        <v>43220</v>
      </c>
      <c r="B441" s="41">
        <f t="shared" si="20"/>
        <v>1</v>
      </c>
      <c r="C441" s="90">
        <v>6.3392999999999997</v>
      </c>
      <c r="D441" s="91">
        <f t="shared" ref="D441:D462" si="24">LN(C441/C440)</f>
        <v>0</v>
      </c>
      <c r="E441" s="90"/>
      <c r="F441" s="90"/>
      <c r="G441" s="90"/>
      <c r="H441" s="90">
        <v>6.3363399999999999</v>
      </c>
      <c r="I441" s="91">
        <f t="shared" ref="I441:I462" si="25">LN(H441/H440)</f>
        <v>0</v>
      </c>
      <c r="J441" s="90">
        <v>6.3370749999999996</v>
      </c>
      <c r="K441" s="91">
        <f t="shared" ref="K441:K462" si="26">LN(J441/J440)</f>
        <v>0</v>
      </c>
      <c r="L441" s="90">
        <v>6.3179100000000004</v>
      </c>
      <c r="M441" s="91">
        <f t="shared" si="21"/>
        <v>0</v>
      </c>
    </row>
    <row r="442" spans="1:14" x14ac:dyDescent="0.25">
      <c r="A442" s="88">
        <v>43221</v>
      </c>
      <c r="B442" s="41">
        <f t="shared" si="20"/>
        <v>2</v>
      </c>
      <c r="C442">
        <v>6.3392999999999997</v>
      </c>
      <c r="D442" s="91">
        <f t="shared" si="24"/>
        <v>0</v>
      </c>
      <c r="H442">
        <v>6.3168199999999999</v>
      </c>
      <c r="I442" s="91">
        <f t="shared" si="25"/>
        <v>-3.0853977165137959E-3</v>
      </c>
      <c r="J442">
        <v>6.3290249999999997</v>
      </c>
      <c r="K442" s="91">
        <f t="shared" si="26"/>
        <v>-1.2711096681502429E-3</v>
      </c>
      <c r="L442">
        <v>6.3396100000000004</v>
      </c>
      <c r="M442" s="91">
        <f t="shared" ref="M442:M462" si="27">LN(L442/L441)</f>
        <v>3.4287950972879296E-3</v>
      </c>
    </row>
    <row r="443" spans="1:14" x14ac:dyDescent="0.25">
      <c r="A443" s="88">
        <v>43222</v>
      </c>
      <c r="B443" s="41">
        <f t="shared" si="20"/>
        <v>3</v>
      </c>
      <c r="C443">
        <v>6.367</v>
      </c>
      <c r="D443" s="91">
        <f t="shared" si="24"/>
        <v>4.3600487760342187E-3</v>
      </c>
      <c r="H443">
        <v>6.36104</v>
      </c>
      <c r="I443" s="91">
        <f t="shared" si="25"/>
        <v>6.9759690243029861E-3</v>
      </c>
      <c r="J443">
        <v>6.3561300000000003</v>
      </c>
      <c r="K443" s="91">
        <f t="shared" si="26"/>
        <v>4.2735057240062E-3</v>
      </c>
      <c r="L443">
        <v>6.3740750000000004</v>
      </c>
      <c r="M443" s="91">
        <f t="shared" si="27"/>
        <v>5.4217301160600709E-3</v>
      </c>
    </row>
    <row r="444" spans="1:14" x14ac:dyDescent="0.25">
      <c r="A444" s="88">
        <v>43223</v>
      </c>
      <c r="B444" s="41">
        <f t="shared" si="20"/>
        <v>4</v>
      </c>
      <c r="C444">
        <v>6.3731999999999998</v>
      </c>
      <c r="D444" s="91">
        <f t="shared" si="24"/>
        <v>9.7329719932832178E-4</v>
      </c>
      <c r="H444">
        <v>6.3614699999999997</v>
      </c>
      <c r="I444" s="91">
        <f t="shared" si="25"/>
        <v>6.7596724257089612E-5</v>
      </c>
      <c r="J444">
        <v>6.3525749999999999</v>
      </c>
      <c r="K444" s="91">
        <f t="shared" si="26"/>
        <v>-5.5945906254413578E-4</v>
      </c>
      <c r="L444">
        <v>6.3454199999999998</v>
      </c>
      <c r="M444" s="91">
        <f t="shared" si="27"/>
        <v>-4.5056896484729674E-3</v>
      </c>
    </row>
    <row r="445" spans="1:14" x14ac:dyDescent="0.25">
      <c r="A445" s="88">
        <v>43224</v>
      </c>
      <c r="B445" s="41">
        <f t="shared" si="20"/>
        <v>5</v>
      </c>
      <c r="C445">
        <v>6.3521000000000001</v>
      </c>
      <c r="D445" s="91">
        <f t="shared" si="24"/>
        <v>-3.3162313402550817E-3</v>
      </c>
      <c r="H445">
        <v>6.3474250000000003</v>
      </c>
      <c r="I445" s="91">
        <f t="shared" si="25"/>
        <v>-2.210263869171337E-3</v>
      </c>
      <c r="J445">
        <v>6.3619000000000003</v>
      </c>
      <c r="K445" s="91">
        <f t="shared" si="26"/>
        <v>1.4668323579181811E-3</v>
      </c>
      <c r="L445">
        <v>6.3569599999999999</v>
      </c>
      <c r="M445" s="91">
        <f t="shared" si="27"/>
        <v>1.8169828291819323E-3</v>
      </c>
    </row>
    <row r="446" spans="1:14" x14ac:dyDescent="0.25">
      <c r="A446" s="88">
        <v>43227</v>
      </c>
      <c r="B446" s="41">
        <f t="shared" si="20"/>
        <v>1</v>
      </c>
      <c r="C446">
        <v>6.3583999999999996</v>
      </c>
      <c r="D446" s="91">
        <f t="shared" si="24"/>
        <v>9.9130648139905968E-4</v>
      </c>
      <c r="H446">
        <v>6.3610249999999997</v>
      </c>
      <c r="I446" s="91">
        <f t="shared" si="25"/>
        <v>2.1403090371699342E-3</v>
      </c>
      <c r="J446">
        <v>6.3653000000000004</v>
      </c>
      <c r="K446" s="91">
        <f t="shared" si="26"/>
        <v>5.3428878007450418E-4</v>
      </c>
      <c r="L446">
        <v>6.3579999999999997</v>
      </c>
      <c r="M446" s="91">
        <f t="shared" si="27"/>
        <v>1.6358683036663091E-4</v>
      </c>
    </row>
    <row r="447" spans="1:14" x14ac:dyDescent="0.25">
      <c r="A447" s="88">
        <v>43228</v>
      </c>
      <c r="B447" s="41">
        <f t="shared" si="20"/>
        <v>2</v>
      </c>
      <c r="C447">
        <v>6.3673999999999999</v>
      </c>
      <c r="D447" s="91">
        <f t="shared" si="24"/>
        <v>1.41444962210639E-3</v>
      </c>
      <c r="H447">
        <v>6.3606550000000004</v>
      </c>
      <c r="I447" s="91">
        <f t="shared" si="25"/>
        <v>-5.8168418023970015E-5</v>
      </c>
      <c r="J447">
        <v>6.3664149999999999</v>
      </c>
      <c r="K447" s="91">
        <f t="shared" si="26"/>
        <v>1.7515315145691875E-4</v>
      </c>
      <c r="L447">
        <v>6.3675699999999997</v>
      </c>
      <c r="M447" s="91">
        <f t="shared" si="27"/>
        <v>1.5040586479188854E-3</v>
      </c>
    </row>
    <row r="448" spans="1:14" x14ac:dyDescent="0.25">
      <c r="A448" s="88">
        <v>43229</v>
      </c>
      <c r="B448" s="41">
        <f t="shared" si="20"/>
        <v>3</v>
      </c>
      <c r="C448">
        <v>6.3733000000000004</v>
      </c>
      <c r="D448" s="91">
        <f t="shared" si="24"/>
        <v>9.2616581847847646E-4</v>
      </c>
      <c r="H448">
        <v>6.3720850000000002</v>
      </c>
      <c r="I448" s="91">
        <f t="shared" si="25"/>
        <v>1.7953720990534694E-3</v>
      </c>
      <c r="J448">
        <v>6.3720650000000001</v>
      </c>
      <c r="K448" s="91">
        <f t="shared" si="26"/>
        <v>8.870760672388912E-4</v>
      </c>
      <c r="L448">
        <v>6.3642300000000001</v>
      </c>
      <c r="M448" s="91">
        <f t="shared" si="27"/>
        <v>-5.2467052209721993E-4</v>
      </c>
    </row>
    <row r="449" spans="1:14" x14ac:dyDescent="0.25">
      <c r="A449" s="88">
        <v>43230</v>
      </c>
      <c r="B449" s="41">
        <f t="shared" si="20"/>
        <v>4</v>
      </c>
      <c r="C449">
        <v>6.3767999999999896</v>
      </c>
      <c r="D449" s="91">
        <f t="shared" si="24"/>
        <v>5.490153156292799E-4</v>
      </c>
      <c r="H449">
        <v>6.3620450000000002</v>
      </c>
      <c r="I449" s="91">
        <f t="shared" si="25"/>
        <v>-1.5768650202839969E-3</v>
      </c>
      <c r="J449">
        <v>6.3516250000000003</v>
      </c>
      <c r="K449" s="91">
        <f t="shared" si="26"/>
        <v>-3.212907196437435E-3</v>
      </c>
      <c r="L449">
        <v>6.32761</v>
      </c>
      <c r="M449" s="91">
        <f t="shared" si="27"/>
        <v>-5.7706528953675156E-3</v>
      </c>
    </row>
    <row r="450" spans="1:14" x14ac:dyDescent="0.25">
      <c r="A450" s="88">
        <v>43231</v>
      </c>
      <c r="B450" s="41">
        <f t="shared" si="20"/>
        <v>5</v>
      </c>
      <c r="C450">
        <v>6.3524000000000003</v>
      </c>
      <c r="D450" s="91">
        <f t="shared" si="24"/>
        <v>-3.8337098772202338E-3</v>
      </c>
      <c r="H450">
        <v>6.3388299999999997</v>
      </c>
      <c r="I450" s="91">
        <f t="shared" si="25"/>
        <v>-3.6556577170381893E-3</v>
      </c>
      <c r="J450">
        <v>6.3248300000000004</v>
      </c>
      <c r="K450" s="91">
        <f t="shared" si="26"/>
        <v>-4.2275288961584386E-3</v>
      </c>
      <c r="L450">
        <v>6.3334099999999998</v>
      </c>
      <c r="M450" s="91">
        <f t="shared" si="27"/>
        <v>9.1619796915559085E-4</v>
      </c>
    </row>
    <row r="451" spans="1:14" x14ac:dyDescent="0.25">
      <c r="A451" s="88">
        <v>43234</v>
      </c>
      <c r="B451" s="41">
        <f t="shared" si="20"/>
        <v>1</v>
      </c>
      <c r="C451">
        <v>6.3345000000000002</v>
      </c>
      <c r="D451" s="91">
        <f t="shared" si="24"/>
        <v>-2.8218101943835354E-3</v>
      </c>
      <c r="H451">
        <v>6.3304999999999998</v>
      </c>
      <c r="I451" s="91">
        <f t="shared" si="25"/>
        <v>-1.3149868541345773E-3</v>
      </c>
      <c r="J451">
        <v>6.3302050000000003</v>
      </c>
      <c r="K451" s="91">
        <f t="shared" si="26"/>
        <v>8.4946431569909433E-4</v>
      </c>
      <c r="L451">
        <v>6.3369749999999998</v>
      </c>
      <c r="M451" s="91">
        <f t="shared" si="27"/>
        <v>5.6272956095259155E-4</v>
      </c>
    </row>
    <row r="452" spans="1:14" x14ac:dyDescent="0.25">
      <c r="A452" s="88">
        <v>43235</v>
      </c>
      <c r="B452" s="41">
        <f t="shared" si="20"/>
        <v>2</v>
      </c>
      <c r="C452">
        <v>6.3486000000000002</v>
      </c>
      <c r="D452" s="91">
        <f t="shared" si="24"/>
        <v>2.2234320960629896E-3</v>
      </c>
      <c r="H452">
        <v>6.3434850000000003</v>
      </c>
      <c r="I452" s="91">
        <f t="shared" si="25"/>
        <v>2.0490799923425255E-3</v>
      </c>
      <c r="J452">
        <v>6.3496350000000001</v>
      </c>
      <c r="K452" s="91">
        <f t="shared" si="26"/>
        <v>3.0647098398612835E-3</v>
      </c>
      <c r="L452">
        <v>6.3649199999999997</v>
      </c>
      <c r="M452" s="91">
        <f t="shared" si="27"/>
        <v>4.4001379459384033E-3</v>
      </c>
    </row>
    <row r="453" spans="1:14" x14ac:dyDescent="0.25">
      <c r="A453" s="88">
        <v>43236</v>
      </c>
      <c r="B453" s="41">
        <f t="shared" si="20"/>
        <v>3</v>
      </c>
      <c r="C453">
        <v>6.3745000000000003</v>
      </c>
      <c r="D453" s="91">
        <f t="shared" si="24"/>
        <v>4.0713404400060486E-3</v>
      </c>
      <c r="H453">
        <v>6.3568300000000004</v>
      </c>
      <c r="I453" s="91">
        <f t="shared" si="25"/>
        <v>2.1015234521988102E-3</v>
      </c>
      <c r="J453">
        <v>6.3592899999999997</v>
      </c>
      <c r="K453" s="91">
        <f t="shared" si="26"/>
        <v>1.5194049626469322E-3</v>
      </c>
      <c r="L453">
        <v>6.3477449999999997</v>
      </c>
      <c r="M453" s="91">
        <f t="shared" si="27"/>
        <v>-2.7020314701154996E-3</v>
      </c>
    </row>
    <row r="454" spans="1:14" x14ac:dyDescent="0.25">
      <c r="A454" s="88">
        <v>43237</v>
      </c>
      <c r="B454" s="41">
        <f t="shared" si="20"/>
        <v>4</v>
      </c>
      <c r="C454">
        <v>6.3678999999999997</v>
      </c>
      <c r="D454" s="91">
        <f t="shared" si="24"/>
        <v>-1.0359116948475853E-3</v>
      </c>
      <c r="H454">
        <v>6.3508199999999997</v>
      </c>
      <c r="I454" s="91">
        <f t="shared" si="25"/>
        <v>-9.4588699690299034E-4</v>
      </c>
      <c r="J454">
        <v>6.35466</v>
      </c>
      <c r="K454" s="91">
        <f t="shared" si="26"/>
        <v>-7.2833387022489904E-4</v>
      </c>
      <c r="L454">
        <v>6.3581250000000002</v>
      </c>
      <c r="M454" s="91">
        <f t="shared" si="27"/>
        <v>1.6338908408797084E-3</v>
      </c>
    </row>
    <row r="455" spans="1:14" x14ac:dyDescent="0.25">
      <c r="A455" s="88">
        <v>43238</v>
      </c>
      <c r="B455" s="41">
        <f t="shared" si="20"/>
        <v>5</v>
      </c>
      <c r="C455">
        <v>6.3762999999999996</v>
      </c>
      <c r="D455" s="91">
        <f t="shared" si="24"/>
        <v>1.3182469227480294E-3</v>
      </c>
      <c r="H455">
        <v>6.3577349999999999</v>
      </c>
      <c r="I455" s="91">
        <f t="shared" si="25"/>
        <v>1.0882434206622765E-3</v>
      </c>
      <c r="J455">
        <v>6.3604050000000001</v>
      </c>
      <c r="K455" s="91">
        <f t="shared" si="26"/>
        <v>9.0365253987165868E-4</v>
      </c>
      <c r="L455">
        <v>6.3646050000000001</v>
      </c>
      <c r="M455" s="91">
        <f t="shared" si="27"/>
        <v>1.0186493874080747E-3</v>
      </c>
      <c r="N455" t="s">
        <v>793</v>
      </c>
    </row>
    <row r="456" spans="1:14" x14ac:dyDescent="0.25">
      <c r="A456" s="88">
        <v>43241</v>
      </c>
      <c r="B456" s="41">
        <f t="shared" si="20"/>
        <v>1</v>
      </c>
      <c r="C456">
        <v>6.3852000000000002</v>
      </c>
      <c r="D456" s="91">
        <f t="shared" si="24"/>
        <v>1.3948205842466133E-3</v>
      </c>
      <c r="H456">
        <v>6.3718899999999996</v>
      </c>
      <c r="I456" s="91">
        <f t="shared" si="25"/>
        <v>2.2239470265852327E-3</v>
      </c>
      <c r="J456">
        <v>6.3773799999999996</v>
      </c>
      <c r="K456" s="91">
        <f t="shared" si="26"/>
        <v>2.6653001363973654E-3</v>
      </c>
      <c r="L456">
        <v>6.3573399999999998</v>
      </c>
      <c r="M456" s="91">
        <f t="shared" si="27"/>
        <v>-1.1421210812859327E-3</v>
      </c>
    </row>
    <row r="457" spans="1:14" x14ac:dyDescent="0.25">
      <c r="A457" s="88">
        <v>43242</v>
      </c>
      <c r="B457" s="41">
        <f t="shared" si="20"/>
        <v>2</v>
      </c>
      <c r="C457">
        <v>6.3799000000000001</v>
      </c>
      <c r="D457" s="91">
        <f t="shared" si="24"/>
        <v>-8.3038915551773113E-4</v>
      </c>
      <c r="H457">
        <v>6.3590799999999996</v>
      </c>
      <c r="I457" s="91">
        <f t="shared" si="25"/>
        <v>-2.0124160724879548E-3</v>
      </c>
      <c r="J457">
        <v>6.3525799999999997</v>
      </c>
      <c r="K457" s="91">
        <f t="shared" si="26"/>
        <v>-3.8963251062502425E-3</v>
      </c>
      <c r="L457">
        <v>6.3521749999999999</v>
      </c>
      <c r="M457" s="91">
        <f t="shared" si="27"/>
        <v>-8.127769288341889E-4</v>
      </c>
    </row>
    <row r="458" spans="1:14" x14ac:dyDescent="0.25">
      <c r="A458" s="88">
        <v>43243</v>
      </c>
      <c r="B458" s="41">
        <f t="shared" si="20"/>
        <v>3</v>
      </c>
      <c r="C458">
        <v>6.3773</v>
      </c>
      <c r="D458" s="91">
        <f t="shared" si="24"/>
        <v>-4.076129614646804E-4</v>
      </c>
      <c r="H458">
        <v>6.3670900000000001</v>
      </c>
      <c r="I458" s="91">
        <f t="shared" si="25"/>
        <v>1.2588235199977663E-3</v>
      </c>
      <c r="J458">
        <v>6.3741599999999998</v>
      </c>
      <c r="K458" s="91">
        <f t="shared" si="26"/>
        <v>3.391288056852139E-3</v>
      </c>
      <c r="L458">
        <v>6.3748100000000001</v>
      </c>
      <c r="M458" s="91">
        <f t="shared" si="27"/>
        <v>3.557012735611851E-3</v>
      </c>
      <c r="N458" t="s">
        <v>794</v>
      </c>
    </row>
    <row r="459" spans="1:14" x14ac:dyDescent="0.25">
      <c r="A459" s="88">
        <v>43244</v>
      </c>
      <c r="B459" s="41">
        <f t="shared" si="20"/>
        <v>4</v>
      </c>
      <c r="C459">
        <v>6.3815999999999997</v>
      </c>
      <c r="D459" s="91">
        <f t="shared" si="24"/>
        <v>6.7403932357809366E-4</v>
      </c>
      <c r="H459">
        <v>6.3856599999999997</v>
      </c>
      <c r="I459" s="91">
        <f t="shared" si="25"/>
        <v>2.9123150889402193E-3</v>
      </c>
      <c r="J459">
        <v>6.3751949999999997</v>
      </c>
      <c r="K459" s="91">
        <f t="shared" si="26"/>
        <v>1.6236115509751084E-4</v>
      </c>
      <c r="L459">
        <v>6.3766699999999998</v>
      </c>
      <c r="M459" s="91">
        <f t="shared" si="27"/>
        <v>2.917308442928099E-4</v>
      </c>
    </row>
    <row r="460" spans="1:14" x14ac:dyDescent="0.25">
      <c r="A460" s="88">
        <v>43245</v>
      </c>
      <c r="B460" s="41">
        <f t="shared" si="20"/>
        <v>5</v>
      </c>
      <c r="C460">
        <v>6.3866999999999896</v>
      </c>
      <c r="D460" s="91">
        <f t="shared" si="24"/>
        <v>7.9885345288106845E-4</v>
      </c>
      <c r="H460">
        <v>6.3816550000000003</v>
      </c>
      <c r="I460" s="91">
        <f t="shared" si="25"/>
        <v>-6.2738330359462819E-4</v>
      </c>
      <c r="J460">
        <v>6.3768649999999996</v>
      </c>
      <c r="K460" s="91">
        <f t="shared" si="26"/>
        <v>2.6191846800396694E-4</v>
      </c>
      <c r="L460">
        <v>6.3893800000000001</v>
      </c>
      <c r="M460" s="91">
        <f t="shared" si="27"/>
        <v>1.9912195549208101E-3</v>
      </c>
    </row>
    <row r="461" spans="1:14" x14ac:dyDescent="0.25">
      <c r="A461" s="88">
        <v>43248</v>
      </c>
      <c r="B461" s="41">
        <f t="shared" si="20"/>
        <v>1</v>
      </c>
      <c r="C461">
        <v>6.4020999999999999</v>
      </c>
      <c r="D461" s="91">
        <f t="shared" si="24"/>
        <v>2.4083584767277447E-3</v>
      </c>
      <c r="H461">
        <v>6.3821099999999999</v>
      </c>
      <c r="I461" s="91">
        <f t="shared" si="25"/>
        <v>7.1295577784789415E-5</v>
      </c>
      <c r="J461">
        <v>6.3891549999999997</v>
      </c>
      <c r="K461" s="91">
        <f t="shared" si="26"/>
        <v>1.9254244935933214E-3</v>
      </c>
      <c r="L461">
        <v>6.3973649999999997</v>
      </c>
      <c r="M461" s="91">
        <f t="shared" si="27"/>
        <v>1.2489497582015509E-3</v>
      </c>
    </row>
    <row r="462" spans="1:14" x14ac:dyDescent="0.25">
      <c r="A462" s="88">
        <v>43249</v>
      </c>
      <c r="B462" s="41">
        <f t="shared" si="20"/>
        <v>2</v>
      </c>
      <c r="C462">
        <v>6.4020999999999999</v>
      </c>
      <c r="D462" s="91">
        <f t="shared" si="24"/>
        <v>0</v>
      </c>
      <c r="H462">
        <v>6.4103599999999998</v>
      </c>
      <c r="I462" s="91">
        <f t="shared" si="25"/>
        <v>4.4166679183315618E-3</v>
      </c>
      <c r="J462">
        <v>6.4225050000000001</v>
      </c>
      <c r="K462" s="91">
        <f t="shared" si="26"/>
        <v>5.2062067410679515E-3</v>
      </c>
      <c r="L462">
        <v>6.4256450000000003</v>
      </c>
      <c r="M462" s="91">
        <f t="shared" si="27"/>
        <v>4.4108280115023654E-3</v>
      </c>
    </row>
    <row r="463" spans="1:14" x14ac:dyDescent="0.25">
      <c r="A463" s="88">
        <v>43250</v>
      </c>
      <c r="B463" s="41">
        <f t="shared" ref="B462:B465" si="28">WEEKDAY(A463,2)</f>
        <v>3</v>
      </c>
    </row>
    <row r="464" spans="1:14" x14ac:dyDescent="0.25">
      <c r="A464" s="88">
        <v>43251</v>
      </c>
      <c r="B464" s="41">
        <f t="shared" si="28"/>
        <v>4</v>
      </c>
    </row>
    <row r="465" spans="1:2" x14ac:dyDescent="0.25">
      <c r="A465" s="88">
        <v>43252</v>
      </c>
      <c r="B465" s="41">
        <f t="shared" si="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01"/>
  <sheetViews>
    <sheetView zoomScale="115" zoomScaleNormal="115" workbookViewId="0">
      <pane xSplit="1" ySplit="2" topLeftCell="B586" activePane="bottomRight" state="frozen"/>
      <selection pane="topRight" activeCell="B1" sqref="B1"/>
      <selection pane="bottomLeft" activeCell="A3" sqref="A3"/>
      <selection pane="bottomRight" activeCell="A601" sqref="A601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619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552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551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543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557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575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585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593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595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613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618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628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634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640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657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664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706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698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597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760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760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 x14ac:dyDescent="0.25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 x14ac:dyDescent="0.25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 x14ac:dyDescent="0.25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 x14ac:dyDescent="0.25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 x14ac:dyDescent="0.25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 x14ac:dyDescent="0.25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 x14ac:dyDescent="0.25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 x14ac:dyDescent="0.25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 x14ac:dyDescent="0.25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I575" s="91">
        <f t="shared" si="590"/>
        <v>-4.1269196942019803E-3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 x14ac:dyDescent="0.25">
      <c r="A576" s="88">
        <v>43216</v>
      </c>
      <c r="B576">
        <v>14.48</v>
      </c>
      <c r="C576" s="91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91">
        <f t="shared" ref="G576" si="830">+B576/D576-1</f>
        <v>5.7975440630264607E-4</v>
      </c>
      <c r="H576" s="91">
        <f>(+B576/(D576*(1-VLOOKUP(A576,FX!A:K,9,0)))-1)</f>
        <v>2.7305843414284769E-3</v>
      </c>
      <c r="I576" s="91">
        <f t="shared" si="590"/>
        <v>6.2193352221684428E-4</v>
      </c>
      <c r="J576">
        <v>12516.96</v>
      </c>
      <c r="K576">
        <v>12254.96</v>
      </c>
      <c r="L576" s="91">
        <f t="shared" ref="L576" si="831">+K576/J576-1</f>
        <v>-2.0931600005113071E-2</v>
      </c>
      <c r="M576" s="90">
        <f t="shared" ref="M576" si="832">WEEKDAY(A576,2)</f>
        <v>4</v>
      </c>
    </row>
    <row r="577" spans="1:14" x14ac:dyDescent="0.25">
      <c r="A577" s="88">
        <v>43217</v>
      </c>
      <c r="B577">
        <v>14.44</v>
      </c>
      <c r="C577" s="91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91">
        <f t="shared" ref="G577" si="835">+B577/D577-1</f>
        <v>2.9901974746231463E-3</v>
      </c>
      <c r="H577" s="91">
        <f>(+B577/(D577*(1-VLOOKUP(A577,FX!A:K,9,0)))-1)</f>
        <v>5.3411529021289983E-3</v>
      </c>
      <c r="I577" s="91">
        <f t="shared" si="590"/>
        <v>3.0564045568213238E-3</v>
      </c>
      <c r="J577">
        <v>12254.96</v>
      </c>
      <c r="K577">
        <v>12192.25</v>
      </c>
      <c r="L577" s="91">
        <f t="shared" ref="L577" si="836">+K577/J577-1</f>
        <v>-5.1171117653585618E-3</v>
      </c>
      <c r="M577" s="90">
        <f t="shared" ref="M577" si="837">WEEKDAY(A577,2)</f>
        <v>5</v>
      </c>
    </row>
    <row r="578" spans="1:14" x14ac:dyDescent="0.25">
      <c r="A578" s="88">
        <v>43220</v>
      </c>
      <c r="B578" s="90">
        <v>14.6</v>
      </c>
      <c r="C578" s="91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90">
        <v>14.413</v>
      </c>
      <c r="G578" s="91">
        <f t="shared" ref="G578" si="840">+B578/D578-1</f>
        <v>1.41706029452624E-2</v>
      </c>
      <c r="H578" s="91">
        <f>(+B578/(D578*(1-VLOOKUP(A578,FX!A:K,9,0)))-1)</f>
        <v>1.41706029452624E-2</v>
      </c>
      <c r="I578" s="91">
        <f t="shared" si="590"/>
        <v>1.2974398112814756E-2</v>
      </c>
      <c r="J578" s="90">
        <v>12192.25</v>
      </c>
      <c r="K578" s="90">
        <v>12192.25</v>
      </c>
      <c r="L578" s="91">
        <f t="shared" ref="L578" si="841">+K578/J578-1</f>
        <v>0</v>
      </c>
      <c r="M578" s="90">
        <f t="shared" ref="M578" si="842">WEEKDAY(A578,2)</f>
        <v>1</v>
      </c>
    </row>
    <row r="579" spans="1:14" x14ac:dyDescent="0.25">
      <c r="A579" s="88">
        <v>43222</v>
      </c>
      <c r="B579">
        <v>14.38</v>
      </c>
      <c r="C579" s="91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91">
        <f t="shared" ref="G579" si="845">+B579/D579-1</f>
        <v>-2.4605982398049342E-3</v>
      </c>
      <c r="H579" s="91">
        <f>(+B579/(D579*(1-VLOOKUP(A579,FX!A:K,9,0)))-1)</f>
        <v>4.5470911515217427E-3</v>
      </c>
      <c r="I579" s="91">
        <f t="shared" si="590"/>
        <v>4.7512576858581568E-3</v>
      </c>
      <c r="J579">
        <v>12192.25</v>
      </c>
      <c r="K579">
        <v>12194.34</v>
      </c>
      <c r="L579" s="91">
        <f t="shared" ref="L579" si="846">+K579/J579-1</f>
        <v>1.714203694971328E-4</v>
      </c>
      <c r="M579" s="90">
        <f t="shared" ref="M579" si="847">WEEKDAY(A579,2)</f>
        <v>3</v>
      </c>
    </row>
    <row r="580" spans="1:14" x14ac:dyDescent="0.25">
      <c r="A580" s="88">
        <v>43223</v>
      </c>
      <c r="B580">
        <v>14.46</v>
      </c>
      <c r="C580" s="91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91">
        <f t="shared" ref="G580" si="850">+B580/D580-1</f>
        <v>5.1045847232731312E-3</v>
      </c>
      <c r="H580" s="91">
        <f>(+B580/(D580*(1-VLOOKUP(A580,FX!A:K,9,0)))-1)</f>
        <v>5.1725310936883151E-3</v>
      </c>
      <c r="I580" s="91">
        <f t="shared" si="590"/>
        <v>3.9575088523224888E-3</v>
      </c>
      <c r="J580">
        <v>12194.34</v>
      </c>
      <c r="K580">
        <v>12257.87</v>
      </c>
      <c r="L580" s="91">
        <f t="shared" ref="L580" si="851">+K580/J580-1</f>
        <v>5.2097940519946206E-3</v>
      </c>
      <c r="M580" s="90">
        <f t="shared" ref="M580" si="852">WEEKDAY(A580,2)</f>
        <v>4</v>
      </c>
    </row>
    <row r="581" spans="1:14" x14ac:dyDescent="0.25">
      <c r="A581" s="88">
        <v>43224</v>
      </c>
      <c r="B581">
        <v>14.28</v>
      </c>
      <c r="C581" s="91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91">
        <f t="shared" ref="G581" si="855">+B581/D581-1</f>
        <v>-1.487908924513448E-5</v>
      </c>
      <c r="H581" s="91">
        <f>(+B581/(D581*(1-VLOOKUP(A581,FX!A:K,9,0)))-1)</f>
        <v>-2.2202356517744271E-3</v>
      </c>
      <c r="I581" s="91">
        <f t="shared" si="590"/>
        <v>-4.1999160016803483E-4</v>
      </c>
      <c r="J581">
        <v>12257.87</v>
      </c>
      <c r="K581">
        <v>12153.37</v>
      </c>
      <c r="L581" s="91">
        <f t="shared" ref="L581" si="856">+K581/J581-1</f>
        <v>-8.5251352804361913E-3</v>
      </c>
      <c r="M581" s="90">
        <f t="shared" ref="M581" si="857">WEEKDAY(A581,2)</f>
        <v>5</v>
      </c>
    </row>
    <row r="582" spans="1:14" x14ac:dyDescent="0.25">
      <c r="A582" s="88">
        <v>43227</v>
      </c>
      <c r="B582">
        <v>14.52</v>
      </c>
      <c r="C582" s="91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F582">
        <v>14.506</v>
      </c>
      <c r="G582" s="91">
        <f t="shared" ref="G582" si="860">+B582/D582-1</f>
        <v>4.388280925773369E-4</v>
      </c>
      <c r="H582" s="91">
        <f>(+B582/(D582*(1-VLOOKUP(A582,FX!A:K,9,0)))-1)</f>
        <v>2.584669120423877E-3</v>
      </c>
      <c r="I582" s="91">
        <f t="shared" si="590"/>
        <v>9.6511788225561723E-4</v>
      </c>
      <c r="J582">
        <v>12153.37</v>
      </c>
      <c r="K582">
        <v>12347.02</v>
      </c>
      <c r="L582" s="91">
        <f t="shared" ref="L582" si="861">+K582/J582-1</f>
        <v>1.5933852092053558E-2</v>
      </c>
      <c r="M582" s="90">
        <f t="shared" ref="M582" si="862">WEEKDAY(A582,2)</f>
        <v>1</v>
      </c>
    </row>
    <row r="583" spans="1:14" x14ac:dyDescent="0.25">
      <c r="A583" s="88">
        <v>43228</v>
      </c>
      <c r="B583">
        <v>14.8</v>
      </c>
      <c r="C583" s="91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(D583-O583)*(1-VLOOKUP(A583,FX!A:K,9,0))</f>
        <v>14.770250613893911</v>
      </c>
      <c r="F583">
        <v>14.765000000000001</v>
      </c>
      <c r="G583" s="91">
        <f t="shared" ref="G583" si="865">+B583/D583-1</f>
        <v>2.0724278479098412E-3</v>
      </c>
      <c r="H583" s="91">
        <f>(+B583/(D583*(1-VLOOKUP(A583,FX!A:K,9,0)))-1)</f>
        <v>2.0141422704165191E-3</v>
      </c>
      <c r="I583" s="91">
        <f t="shared" si="590"/>
        <v>2.3704707077547571E-3</v>
      </c>
      <c r="J583">
        <v>12347.02</v>
      </c>
      <c r="K583">
        <v>12571.21</v>
      </c>
      <c r="L583" s="91">
        <f t="shared" ref="L583" si="866">+K583/J583-1</f>
        <v>1.8157417741284876E-2</v>
      </c>
      <c r="M583" s="90">
        <f t="shared" ref="M583" si="867">WEEKDAY(A583,2)</f>
        <v>2</v>
      </c>
    </row>
    <row r="584" spans="1:14" x14ac:dyDescent="0.25">
      <c r="A584" s="88">
        <v>43229</v>
      </c>
      <c r="B584">
        <v>14.74</v>
      </c>
      <c r="C584" s="91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(D584-O584)*(1-VLOOKUP(A584,FX!A:K,9,0))</f>
        <v>14.711186126200099</v>
      </c>
      <c r="F584">
        <v>14.743</v>
      </c>
      <c r="G584" s="91">
        <f t="shared" ref="G584" si="870">+B584/D584-1</f>
        <v>1.5974844174304614E-4</v>
      </c>
      <c r="H584" s="91">
        <f>(+B584/(D584*(1-VLOOKUP(A584,FX!A:K,9,0)))-1)</f>
        <v>1.9586370230599837E-3</v>
      </c>
      <c r="I584" s="91">
        <f t="shared" si="590"/>
        <v>-2.0348640032563647E-4</v>
      </c>
      <c r="J584">
        <v>12571.21</v>
      </c>
      <c r="K584">
        <v>12547.92</v>
      </c>
      <c r="L584" s="91">
        <f t="shared" ref="L584" si="871">+K584/J584-1</f>
        <v>-1.852645847137957E-3</v>
      </c>
      <c r="M584" s="90">
        <f t="shared" ref="M584" si="872">WEEKDAY(A584,2)</f>
        <v>3</v>
      </c>
    </row>
    <row r="585" spans="1:14" x14ac:dyDescent="0.25">
      <c r="A585" s="88">
        <v>43230</v>
      </c>
      <c r="B585">
        <v>14.86</v>
      </c>
      <c r="C585" s="91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(D585-O585)*(1-VLOOKUP(A585,FX!A:K,9,0))</f>
        <v>14.843903992878824</v>
      </c>
      <c r="F585">
        <v>14.871</v>
      </c>
      <c r="G585" s="91">
        <f t="shared" ref="G585" si="875">+B585/D585-1</f>
        <v>2.6629262316411051E-3</v>
      </c>
      <c r="H585" s="91">
        <f>(+B585/(D585*(1-VLOOKUP(A585,FX!A:K,9,0)))-1)</f>
        <v>1.0843513356659784E-3</v>
      </c>
      <c r="I585" s="91">
        <f t="shared" si="590"/>
        <v>-7.3969470782064839E-4</v>
      </c>
      <c r="J585">
        <v>12547.92</v>
      </c>
      <c r="K585">
        <v>12613.91</v>
      </c>
      <c r="L585" s="91">
        <f t="shared" ref="L585" si="876">+K585/J585-1</f>
        <v>5.2590389482878308E-3</v>
      </c>
      <c r="M585" s="90">
        <f t="shared" ref="M585" si="877">WEEKDAY(A585,2)</f>
        <v>4</v>
      </c>
    </row>
    <row r="586" spans="1:14" x14ac:dyDescent="0.25">
      <c r="A586" s="88">
        <v>43231</v>
      </c>
      <c r="B586">
        <v>14.86</v>
      </c>
      <c r="C586" s="91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(D586-O586)*(1-VLOOKUP(A586,FX!A:K,9,0))</f>
        <v>14.877820446550363</v>
      </c>
      <c r="F586">
        <v>14.853999999999999</v>
      </c>
      <c r="G586" s="91">
        <f t="shared" ref="G586" si="880">+B586/D586-1</f>
        <v>2.4534929196089461E-3</v>
      </c>
      <c r="H586" s="91">
        <f>(+B586/(D586*(1-VLOOKUP(A586,FX!A:K,9,0)))-1)</f>
        <v>-1.1977861014241808E-3</v>
      </c>
      <c r="I586" s="91">
        <f t="shared" si="590"/>
        <v>4.0393160091567459E-4</v>
      </c>
      <c r="J586">
        <v>12613.91</v>
      </c>
      <c r="K586">
        <v>12573.73</v>
      </c>
      <c r="L586" s="91">
        <f t="shared" ref="L586" si="881">+K586/J586-1</f>
        <v>-3.1853723389496658E-3</v>
      </c>
      <c r="M586" s="90">
        <f t="shared" ref="M586" si="882">WEEKDAY(A586,2)</f>
        <v>5</v>
      </c>
    </row>
    <row r="587" spans="1:14" x14ac:dyDescent="0.25">
      <c r="A587" s="88">
        <v>43234</v>
      </c>
      <c r="B587">
        <v>15.1</v>
      </c>
      <c r="C587" s="91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(D587-O587)*(1-VLOOKUP(A587,FX!A:K,9,0))</f>
        <v>15.077654966432526</v>
      </c>
      <c r="F587">
        <v>15.053000000000001</v>
      </c>
      <c r="G587" s="91">
        <f t="shared" ref="G587" si="885">+B587/D587-1</f>
        <v>2.7989322715542553E-3</v>
      </c>
      <c r="H587" s="91">
        <f>(+B587/(D587*(1-VLOOKUP(A587,FX!A:K,9,0)))-1)</f>
        <v>1.4819966113577276E-3</v>
      </c>
      <c r="I587" s="91">
        <f t="shared" si="590"/>
        <v>3.1223012024179653E-3</v>
      </c>
      <c r="J587">
        <v>12573.73</v>
      </c>
      <c r="K587">
        <v>12746.29</v>
      </c>
      <c r="L587" s="91">
        <f t="shared" ref="L587" si="886">+K587/J587-1</f>
        <v>1.3723851235870388E-2</v>
      </c>
      <c r="M587" s="90">
        <f t="shared" ref="M587" si="887">WEEKDAY(A587,2)</f>
        <v>1</v>
      </c>
      <c r="N587" s="50" t="s">
        <v>780</v>
      </c>
    </row>
    <row r="588" spans="1:14" x14ac:dyDescent="0.25">
      <c r="A588" s="88">
        <v>43235</v>
      </c>
      <c r="B588">
        <v>15.04</v>
      </c>
      <c r="C588" s="91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(D588-O588)*(1-VLOOKUP(A588,FX!A:K,9,0))</f>
        <v>15.015331387507294</v>
      </c>
      <c r="F588">
        <v>14.965</v>
      </c>
      <c r="G588" s="91">
        <f t="shared" ref="G588" si="890">+B588/D588-1</f>
        <v>-4.0955144001963983E-4</v>
      </c>
      <c r="H588" s="91">
        <f>(+B588/(D588*(1-VLOOKUP(A588,FX!A:K,9,0)))-1)</f>
        <v>1.6428949755467048E-3</v>
      </c>
      <c r="I588" s="91">
        <f t="shared" si="590"/>
        <v>5.0116939525559623E-3</v>
      </c>
      <c r="J588">
        <v>12746.29</v>
      </c>
      <c r="K588">
        <v>12740.5</v>
      </c>
      <c r="L588" s="91">
        <f t="shared" ref="L588" si="891">+K588/J588-1</f>
        <v>-4.54249824851094E-4</v>
      </c>
      <c r="M588" s="90">
        <f t="shared" ref="M588" si="892">WEEKDAY(A588,2)</f>
        <v>2</v>
      </c>
    </row>
    <row r="589" spans="1:14" x14ac:dyDescent="0.25">
      <c r="A589" s="88">
        <v>43236</v>
      </c>
      <c r="B589">
        <v>14.84</v>
      </c>
      <c r="C589" s="91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(D589-O589)*(1-VLOOKUP(A589,FX!A:K,9,0))</f>
        <v>14.738578226070334</v>
      </c>
      <c r="F589">
        <v>14.773</v>
      </c>
      <c r="G589" s="91">
        <f t="shared" ref="G589" si="895">+B589/D589-1</f>
        <v>4.7653962832587826E-3</v>
      </c>
      <c r="H589" s="91">
        <f>(+B589/(D589*(1-VLOOKUP(A589,FX!A:K,9,0)))-1)</f>
        <v>6.8813811192633967E-3</v>
      </c>
      <c r="I589" s="91">
        <f t="shared" si="590"/>
        <v>4.5353008867528022E-3</v>
      </c>
      <c r="J589">
        <v>12740.5</v>
      </c>
      <c r="K589">
        <v>12574.16</v>
      </c>
      <c r="L589" s="91">
        <f t="shared" ref="L589" si="896">+K589/J589-1</f>
        <v>-1.305600251167538E-2</v>
      </c>
      <c r="M589" s="90">
        <f t="shared" ref="M589" si="897">WEEKDAY(A589,2)</f>
        <v>3</v>
      </c>
    </row>
    <row r="590" spans="1:14" x14ac:dyDescent="0.25">
      <c r="A590" s="88">
        <v>43237</v>
      </c>
      <c r="B590">
        <v>14.68</v>
      </c>
      <c r="C590" s="91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(D590-O590)*(1-VLOOKUP(A590,FX!A:K,9,0))</f>
        <v>14.679700599335781</v>
      </c>
      <c r="F590">
        <v>14.682</v>
      </c>
      <c r="G590" s="91">
        <f t="shared" ref="G590" si="900">+B590/D590-1</f>
        <v>9.6630184537938035E-4</v>
      </c>
      <c r="H590" s="91">
        <f>(+B590/(D590*(1-VLOOKUP(A590,FX!A:K,9,0)))-1)</f>
        <v>2.0395556584507091E-5</v>
      </c>
      <c r="I590" s="91">
        <f t="shared" si="590"/>
        <v>-1.3622122326661934E-4</v>
      </c>
      <c r="J590">
        <v>12574.16</v>
      </c>
      <c r="K590">
        <v>12482.94</v>
      </c>
      <c r="L590" s="91">
        <f t="shared" ref="L590" si="901">+K590/J590-1</f>
        <v>-7.2545601455683562E-3</v>
      </c>
      <c r="M590" s="90">
        <f t="shared" ref="M590" si="902">WEEKDAY(A590,2)</f>
        <v>4</v>
      </c>
    </row>
    <row r="591" spans="1:14" x14ac:dyDescent="0.25">
      <c r="A591" s="88">
        <v>43238</v>
      </c>
      <c r="B591">
        <v>14.9</v>
      </c>
      <c r="C591" s="91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(D591-O591)*(1-VLOOKUP(A591,FX!A:K,9,0))</f>
        <v>14.873671633819228</v>
      </c>
      <c r="F591">
        <v>14.87</v>
      </c>
      <c r="G591" s="91">
        <f t="shared" ref="G591" si="905">+B591/D591-1</f>
        <v>6.7996251778934536E-4</v>
      </c>
      <c r="H591" s="91">
        <f>(+B591/(D591*(1-VLOOKUP(A591,FX!A:K,9,0)))-1)</f>
        <v>1.7701322732517344E-3</v>
      </c>
      <c r="I591" s="91">
        <f t="shared" si="590"/>
        <v>2.0174848688636615E-3</v>
      </c>
      <c r="J591">
        <v>12482.94</v>
      </c>
      <c r="K591">
        <v>12659.68</v>
      </c>
      <c r="L591" s="91">
        <f t="shared" ref="L591" si="906">+K591/J591-1</f>
        <v>1.4158523552945113E-2</v>
      </c>
      <c r="M591" s="90">
        <f t="shared" ref="M591" si="907">WEEKDAY(A591,2)</f>
        <v>5</v>
      </c>
    </row>
    <row r="592" spans="1:14" x14ac:dyDescent="0.25">
      <c r="A592" s="88">
        <v>43241</v>
      </c>
      <c r="B592">
        <v>14.88</v>
      </c>
      <c r="C592" s="91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(D592-O592)*(1-VLOOKUP(A592,FX!A:K,9,0))</f>
        <v>14.853829902759514</v>
      </c>
      <c r="F592">
        <v>14.871</v>
      </c>
      <c r="G592" s="91">
        <f t="shared" ref="G592" si="910">+B592/D592-1</f>
        <v>-4.6602354816360769E-4</v>
      </c>
      <c r="H592" s="91">
        <f>(+B592/(D592*(1-VLOOKUP(A592,FX!A:K,9,0)))-1)</f>
        <v>1.7618417210785164E-3</v>
      </c>
      <c r="I592" s="91">
        <f t="shared" si="590"/>
        <v>6.0520476094416686E-4</v>
      </c>
      <c r="J592">
        <v>12659.68</v>
      </c>
      <c r="K592">
        <v>12674.1</v>
      </c>
      <c r="L592" s="91">
        <f t="shared" ref="L592" si="911">+K592/J592-1</f>
        <v>1.1390493282610326E-3</v>
      </c>
      <c r="M592" s="90">
        <f t="shared" ref="M592" si="912">WEEKDAY(A592,2)</f>
        <v>1</v>
      </c>
    </row>
    <row r="593" spans="1:13" x14ac:dyDescent="0.25">
      <c r="A593" s="88">
        <v>43242</v>
      </c>
      <c r="B593">
        <v>14.88</v>
      </c>
      <c r="C593" s="91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(D593-O593)*(1-VLOOKUP(A593,FX!A:K,9,0))</f>
        <v>14.789023609018168</v>
      </c>
      <c r="F593">
        <v>14.79</v>
      </c>
      <c r="G593" s="91">
        <f t="shared" ref="G593" si="915">+B593/D593-1</f>
        <v>8.1764114614515382E-3</v>
      </c>
      <c r="H593" s="91">
        <f>(+B593/(D593*(1-VLOOKUP(A593,FX!A:K,9,0)))-1)</f>
        <v>6.1516157784990977E-3</v>
      </c>
      <c r="I593" s="91">
        <f t="shared" si="590"/>
        <v>6.0851926977689708E-3</v>
      </c>
      <c r="J593">
        <v>12674.1</v>
      </c>
      <c r="K593">
        <v>12578.92</v>
      </c>
      <c r="L593" s="91">
        <f t="shared" ref="L593" si="916">+K593/J593-1</f>
        <v>-7.5098034574447858E-3</v>
      </c>
      <c r="M593" s="90">
        <f t="shared" ref="M593" si="917">WEEKDAY(A593,2)</f>
        <v>2</v>
      </c>
    </row>
    <row r="594" spans="1:13" x14ac:dyDescent="0.25">
      <c r="A594" s="88">
        <v>43243</v>
      </c>
      <c r="B594">
        <v>14.44</v>
      </c>
      <c r="C594" s="91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(D594-O594)*(1-VLOOKUP(A594,FX!A:K,9,0))</f>
        <v>14.539822469066021</v>
      </c>
      <c r="F594">
        <v>14.51</v>
      </c>
      <c r="G594" s="91">
        <f t="shared" ref="G594" si="920">+B594/D594-1</f>
        <v>-8.1156342139552251E-3</v>
      </c>
      <c r="H594" s="91">
        <f>(+B594/(D594*(1-VLOOKUP(A594,FX!A:K,9,0)))-1)</f>
        <v>-6.8654530877799713E-3</v>
      </c>
      <c r="I594" s="91">
        <f t="shared" si="590"/>
        <v>-4.8242591316334238E-3</v>
      </c>
      <c r="J594">
        <v>12578.92</v>
      </c>
      <c r="K594">
        <v>12381.73</v>
      </c>
      <c r="L594" s="91">
        <f t="shared" ref="L594" si="921">+K594/J594-1</f>
        <v>-1.5676226575890517E-2</v>
      </c>
      <c r="M594" s="90">
        <f t="shared" ref="M594" si="922">WEEKDAY(A594,2)</f>
        <v>3</v>
      </c>
    </row>
    <row r="595" spans="1:13" x14ac:dyDescent="0.25">
      <c r="A595" s="88">
        <v>43244</v>
      </c>
      <c r="B595">
        <v>14.44</v>
      </c>
      <c r="C595" s="91">
        <f t="shared" ref="C595" si="923">B595/(B594-O595)-1</f>
        <v>0</v>
      </c>
      <c r="D595" s="26">
        <f t="shared" ref="D595" si="924">+(F594-O595)*(1+L595)</f>
        <v>14.383670480619429</v>
      </c>
      <c r="E595" s="26">
        <f>(D595-O595)*(1-VLOOKUP(A595,FX!A:K,9,0))</f>
        <v>14.341780700044378</v>
      </c>
      <c r="F595">
        <v>14.379</v>
      </c>
      <c r="G595" s="91">
        <f t="shared" ref="G595" si="925">+B595/D595-1</f>
        <v>3.916213142985292E-3</v>
      </c>
      <c r="H595" s="91">
        <f>(+B595/(D595*(1-VLOOKUP(A595,FX!A:K,9,0)))-1)</f>
        <v>6.8484731435975998E-3</v>
      </c>
      <c r="I595" s="91">
        <f t="shared" si="590"/>
        <v>4.2422977953959773E-3</v>
      </c>
      <c r="J595">
        <v>12381.73</v>
      </c>
      <c r="K595">
        <v>12273.93</v>
      </c>
      <c r="L595" s="91">
        <f t="shared" ref="L595" si="926">+K595/J595-1</f>
        <v>-8.7063762495224184E-3</v>
      </c>
      <c r="M595" s="90">
        <f t="shared" ref="M595" si="927">WEEKDAY(A595,2)</f>
        <v>4</v>
      </c>
    </row>
    <row r="596" spans="1:13" x14ac:dyDescent="0.25">
      <c r="A596" s="88">
        <v>43245</v>
      </c>
      <c r="B596">
        <v>14.36</v>
      </c>
      <c r="C596" s="91">
        <f t="shared" ref="C596" si="928">B596/(B595-O596)-1</f>
        <v>-5.5401662049862077E-3</v>
      </c>
      <c r="D596" s="26">
        <f t="shared" ref="D596" si="929">+(F595-O596)*(1+L596)</f>
        <v>14.361462534005</v>
      </c>
      <c r="E596" s="26">
        <f>(D596-O596)*(1-VLOOKUP(A596,FX!A:K,9,0))</f>
        <v>14.370472675814034</v>
      </c>
      <c r="F596">
        <v>14.359</v>
      </c>
      <c r="G596" s="91">
        <f t="shared" ref="G596" si="930">+B596/D596-1</f>
        <v>-1.0183740002367436E-4</v>
      </c>
      <c r="H596" s="91">
        <f>(+B596/(D596*(1-VLOOKUP(A596,FX!A:K,9,0)))-1)</f>
        <v>-7.2876348957262582E-4</v>
      </c>
      <c r="I596" s="91">
        <f t="shared" si="590"/>
        <v>6.9642732780872407E-5</v>
      </c>
      <c r="J596">
        <v>12273.93</v>
      </c>
      <c r="K596">
        <v>12258.96</v>
      </c>
      <c r="L596" s="91">
        <f t="shared" ref="L596" si="931">+K596/J596-1</f>
        <v>-1.21965825126924E-3</v>
      </c>
      <c r="M596" s="90">
        <f t="shared" ref="M596" si="932">WEEKDAY(A596,2)</f>
        <v>5</v>
      </c>
    </row>
    <row r="597" spans="1:13" x14ac:dyDescent="0.25">
      <c r="A597" s="88">
        <v>43248</v>
      </c>
      <c r="B597">
        <v>14.46</v>
      </c>
      <c r="C597" s="91">
        <f t="shared" ref="C597" si="933">B597/(B596-O597)-1</f>
        <v>6.9637883008357715E-3</v>
      </c>
      <c r="D597" s="26">
        <f t="shared" ref="D597" si="934">+(F596-O597)*(1+L597)</f>
        <v>14.466525940210264</v>
      </c>
      <c r="E597" s="26">
        <f>(D597-O597)*(1-VLOOKUP(A597,FX!A:K,9,0))</f>
        <v>14.465494540884819</v>
      </c>
      <c r="F597">
        <v>14.444000000000001</v>
      </c>
      <c r="G597" s="91">
        <f t="shared" ref="G597" si="935">+B597/D597-1</f>
        <v>-4.5110624604927096E-4</v>
      </c>
      <c r="H597" s="91">
        <f>(+B597/(D597*(1-VLOOKUP(A597,FX!A:K,9,0)))-1)</f>
        <v>-3.7983774901639844E-4</v>
      </c>
      <c r="I597" s="91">
        <f t="shared" si="590"/>
        <v>1.1077263915812985E-3</v>
      </c>
      <c r="J597">
        <v>12258.96</v>
      </c>
      <c r="K597">
        <v>12350.76</v>
      </c>
      <c r="L597" s="91">
        <f t="shared" ref="L597" si="936">+K597/J597-1</f>
        <v>7.4884003210713423E-3</v>
      </c>
      <c r="M597" s="90">
        <f t="shared" ref="M597" si="937">WEEKDAY(A597,2)</f>
        <v>1</v>
      </c>
    </row>
    <row r="598" spans="1:13" x14ac:dyDescent="0.25">
      <c r="A598" s="88">
        <v>43249</v>
      </c>
      <c r="B598">
        <v>14.32</v>
      </c>
      <c r="C598" s="91">
        <f t="shared" ref="C598" si="938">B598/(B597-O598)-1</f>
        <v>-9.6818810511757336E-3</v>
      </c>
      <c r="D598" s="26">
        <f t="shared" ref="D598" si="939">+(F597-O598)*(1+L598)</f>
        <v>14.364767547907983</v>
      </c>
      <c r="E598" s="26">
        <f>(D598-O598)*(1-VLOOKUP(A598,FX!A:K,9,0))</f>
        <v>14.301323139924849</v>
      </c>
      <c r="G598" s="91">
        <f t="shared" ref="G598" si="940">+B598/D598-1</f>
        <v>-3.1164825855118927E-3</v>
      </c>
      <c r="H598" s="91">
        <f>(+B598/(D598*(1-VLOOKUP(A598,FX!A:K,9,0)))-1)</f>
        <v>1.3059532948396235E-3</v>
      </c>
      <c r="J598">
        <v>12350.76</v>
      </c>
      <c r="K598">
        <v>12283.01</v>
      </c>
      <c r="L598" s="91">
        <f t="shared" ref="L598" si="941">+K598/J598-1</f>
        <v>-5.4854923907516895E-3</v>
      </c>
      <c r="M598" s="90">
        <f t="shared" ref="M598" si="942">WEEKDAY(A598,2)</f>
        <v>2</v>
      </c>
    </row>
    <row r="599" spans="1:13" x14ac:dyDescent="0.25">
      <c r="A599" s="88">
        <v>43250</v>
      </c>
    </row>
    <row r="600" spans="1:13" x14ac:dyDescent="0.25">
      <c r="A600" s="88">
        <v>43251</v>
      </c>
    </row>
    <row r="601" spans="1:13" x14ac:dyDescent="0.25">
      <c r="A601" s="88">
        <v>43252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00"/>
  <sheetViews>
    <sheetView zoomScale="115" zoomScaleNormal="115" workbookViewId="0">
      <pane xSplit="1" ySplit="2" topLeftCell="B582" activePane="bottomRight" state="frozen"/>
      <selection pane="topRight" activeCell="B1" sqref="B1"/>
      <selection pane="bottomLeft" activeCell="A3" sqref="A3"/>
      <selection pane="bottomRight" activeCell="A600" sqref="A60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620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550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584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587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590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592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621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617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631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635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647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653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661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667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671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672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688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695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700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704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717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721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 x14ac:dyDescent="0.25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 x14ac:dyDescent="0.25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6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 x14ac:dyDescent="0.25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 x14ac:dyDescent="0.25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 x14ac:dyDescent="0.25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 x14ac:dyDescent="0.25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 x14ac:dyDescent="0.25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 x14ac:dyDescent="0.25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 x14ac:dyDescent="0.25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 x14ac:dyDescent="0.25">
      <c r="A575" s="88">
        <v>43216</v>
      </c>
      <c r="B575">
        <v>14.78</v>
      </c>
      <c r="C575" s="91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91">
        <f t="shared" ref="G575" si="1038">+B575/D575-1</f>
        <v>-6.3725528208010696E-3</v>
      </c>
      <c r="H575" s="91">
        <f>(+B575/(D575*(1-VLOOKUP(A575,FX!A:K,9,0)))-1)</f>
        <v>-4.2366674519991321E-3</v>
      </c>
      <c r="I575" s="91">
        <f t="shared" si="998"/>
        <v>-5.4103523458319813E-3</v>
      </c>
      <c r="J575">
        <v>12516.96</v>
      </c>
      <c r="K575">
        <v>12254.96</v>
      </c>
      <c r="L575" s="91">
        <f t="shared" ref="L575" si="1039">+K575/J575-1</f>
        <v>-2.0931600005113071E-2</v>
      </c>
      <c r="M575" s="90">
        <f t="shared" ref="M575" si="1040">WEEKDAY(A575,2)</f>
        <v>4</v>
      </c>
    </row>
    <row r="576" spans="1:13" x14ac:dyDescent="0.25">
      <c r="A576" s="88">
        <v>43217</v>
      </c>
      <c r="B576">
        <v>14.76</v>
      </c>
      <c r="C576" s="91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91">
        <f t="shared" ref="G576" si="1043">+B576/D576-1</f>
        <v>-1.6475299679516997E-3</v>
      </c>
      <c r="H576" s="91">
        <f>(+B576/(D576*(1-VLOOKUP(A576,FX!A:K,9,0)))-1)</f>
        <v>6.9255487424824125E-4</v>
      </c>
      <c r="I576" s="91">
        <f t="shared" si="998"/>
        <v>1.1734621202357243E-3</v>
      </c>
      <c r="J576">
        <v>12254.96</v>
      </c>
      <c r="K576">
        <v>12192.25</v>
      </c>
      <c r="L576" s="91">
        <f t="shared" ref="L576" si="1044">+K576/J576-1</f>
        <v>-5.1171117653585618E-3</v>
      </c>
      <c r="M576" s="90">
        <f t="shared" ref="M576" si="1045">WEEKDAY(A576,2)</f>
        <v>5</v>
      </c>
    </row>
    <row r="577" spans="1:13" x14ac:dyDescent="0.25">
      <c r="A577" s="88">
        <v>43220</v>
      </c>
      <c r="B577" s="90">
        <v>14.94</v>
      </c>
      <c r="C577" s="91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90">
        <v>14.742699999999999</v>
      </c>
      <c r="G577" s="91">
        <f t="shared" ref="G577" si="1048">+B577/D577-1</f>
        <v>1.3382894585116656E-2</v>
      </c>
      <c r="H577" s="91">
        <f>(+B577/(D577*(1-VLOOKUP(A577,FX!A:K,9,0)))-1)</f>
        <v>1.3382894585116656E-2</v>
      </c>
      <c r="I577" s="91">
        <f t="shared" ref="I577:I597" si="1049">+B577/F577-1</f>
        <v>1.3382894585116656E-2</v>
      </c>
      <c r="J577" s="90">
        <v>12192.25</v>
      </c>
      <c r="K577" s="90">
        <v>12192.25</v>
      </c>
      <c r="L577" s="91">
        <f t="shared" ref="L577" si="1050">+K577/J577-1</f>
        <v>0</v>
      </c>
      <c r="M577" s="90">
        <f t="shared" ref="M577" si="1051">WEEKDAY(A577,2)</f>
        <v>1</v>
      </c>
    </row>
    <row r="578" spans="1:13" x14ac:dyDescent="0.25">
      <c r="A578" s="88">
        <v>43222</v>
      </c>
      <c r="B578">
        <v>14.72</v>
      </c>
      <c r="C578" s="91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91">
        <f t="shared" ref="G578" si="1054">+B578/D578-1</f>
        <v>-1.7108721853370534E-3</v>
      </c>
      <c r="H578" s="91">
        <f>(+B578/(D578*(1-VLOOKUP(A578,FX!A:K,9,0)))-1)</f>
        <v>5.3020840128035207E-3</v>
      </c>
      <c r="I578" s="91">
        <f t="shared" si="1049"/>
        <v>1.7217091876664536E-3</v>
      </c>
      <c r="J578">
        <v>12192.25</v>
      </c>
      <c r="K578">
        <v>12194.34</v>
      </c>
      <c r="L578" s="91">
        <f t="shared" ref="L578" si="1055">+K578/J578-1</f>
        <v>1.714203694971328E-4</v>
      </c>
      <c r="M578" s="90">
        <f t="shared" ref="M578" si="1056">WEEKDAY(A578,2)</f>
        <v>3</v>
      </c>
    </row>
    <row r="579" spans="1:13" x14ac:dyDescent="0.25">
      <c r="A579" s="88">
        <v>43223</v>
      </c>
      <c r="B579">
        <v>14.78</v>
      </c>
      <c r="C579" s="91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91">
        <f t="shared" ref="G579" si="1059">+B579/D579-1</f>
        <v>5.9193606357310635E-4</v>
      </c>
      <c r="H579" s="91">
        <f>(+B579/(D579*(1-VLOOKUP(A579,FX!A:K,9,0)))-1)</f>
        <v>6.5957737309996212E-4</v>
      </c>
      <c r="I579" s="91">
        <f t="shared" si="1049"/>
        <v>9.5490285048649426E-4</v>
      </c>
      <c r="J579">
        <v>12194.34</v>
      </c>
      <c r="K579">
        <v>12257.87</v>
      </c>
      <c r="L579" s="91">
        <f t="shared" ref="L579" si="1060">+K579/J579-1</f>
        <v>5.2097940519946206E-3</v>
      </c>
      <c r="M579" s="90">
        <f t="shared" ref="M579" si="1061">WEEKDAY(A579,2)</f>
        <v>4</v>
      </c>
    </row>
    <row r="580" spans="1:13" x14ac:dyDescent="0.25">
      <c r="A580" s="88">
        <v>43224</v>
      </c>
      <c r="B580">
        <v>14.6</v>
      </c>
      <c r="C580" s="91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91">
        <f t="shared" ref="G580" si="1064">+B580/D580-1</f>
        <v>-2.7335146060326609E-3</v>
      </c>
      <c r="H580" s="91">
        <f>(+B580/(D580*(1-VLOOKUP(A580,FX!A:K,9,0)))-1)</f>
        <v>-4.9328755186741624E-3</v>
      </c>
      <c r="I580" s="91">
        <f t="shared" si="1049"/>
        <v>-4.5680779982273378E-3</v>
      </c>
      <c r="J580">
        <v>12257.87</v>
      </c>
      <c r="K580">
        <v>12153.37</v>
      </c>
      <c r="L580" s="91">
        <f t="shared" ref="L580" si="1065">+K580/J580-1</f>
        <v>-8.5251352804361913E-3</v>
      </c>
      <c r="M580" s="90">
        <f t="shared" ref="M580" si="1066">WEEKDAY(A580,2)</f>
        <v>5</v>
      </c>
    </row>
    <row r="581" spans="1:13" x14ac:dyDescent="0.25">
      <c r="A581" s="88">
        <v>43227</v>
      </c>
      <c r="B581">
        <v>14.86</v>
      </c>
      <c r="C581" s="91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91">
        <f t="shared" ref="G581" si="1069">+B581/D581-1</f>
        <v>-2.7315363502251611E-3</v>
      </c>
      <c r="H581" s="91">
        <f>(+B581/(D581*(1-VLOOKUP(A581,FX!A:K,9,0)))-1)</f>
        <v>-5.9249543639228186E-4</v>
      </c>
      <c r="I581" s="91">
        <f t="shared" si="1049"/>
        <v>-1.0957025604485526E-3</v>
      </c>
      <c r="J581">
        <v>12153.37</v>
      </c>
      <c r="K581">
        <v>12347.02</v>
      </c>
      <c r="L581" s="91">
        <f t="shared" ref="L581" si="1070">+K581/J581-1</f>
        <v>1.5933852092053558E-2</v>
      </c>
      <c r="M581" s="90">
        <f t="shared" ref="M581" si="1071">WEEKDAY(A581,2)</f>
        <v>1</v>
      </c>
    </row>
    <row r="582" spans="1:13" x14ac:dyDescent="0.25">
      <c r="A582" s="88">
        <v>43228</v>
      </c>
      <c r="B582">
        <v>15.12</v>
      </c>
      <c r="C582" s="91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D582*(1-VLOOKUP(A582,FX!A:K,9,0))</f>
        <v>15.147296236555217</v>
      </c>
      <c r="F582">
        <v>15.1509</v>
      </c>
      <c r="G582" s="91">
        <f t="shared" ref="G582" si="1074">+B582/D582-1</f>
        <v>-1.7439897960763728E-3</v>
      </c>
      <c r="H582" s="91">
        <f>(+B582/(D582*(1-VLOOKUP(A582,FX!A:K,9,0)))-1)</f>
        <v>-1.8020533915051873E-3</v>
      </c>
      <c r="I582" s="91">
        <f t="shared" si="1049"/>
        <v>-2.0394828030018131E-3</v>
      </c>
      <c r="J582">
        <v>12347.02</v>
      </c>
      <c r="K582">
        <v>12571.21</v>
      </c>
      <c r="L582" s="91">
        <f t="shared" ref="L582" si="1075">+K582/J582-1</f>
        <v>1.8157417741284876E-2</v>
      </c>
      <c r="M582" s="90">
        <f t="shared" ref="M582" si="1076">WEEKDAY(A582,2)</f>
        <v>2</v>
      </c>
    </row>
    <row r="583" spans="1:13" x14ac:dyDescent="0.25">
      <c r="A583" s="88">
        <v>43229</v>
      </c>
      <c r="B583">
        <v>15.08</v>
      </c>
      <c r="C583" s="91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D583*(1-VLOOKUP(A583,FX!A:K,9,0))</f>
        <v>15.09567963965087</v>
      </c>
      <c r="F583">
        <v>15.0863</v>
      </c>
      <c r="G583" s="91">
        <f t="shared" ref="G583" si="1079">+B583/D583-1</f>
        <v>-2.8321911914649389E-3</v>
      </c>
      <c r="H583" s="91">
        <f>(+B583/(D583*(1-VLOOKUP(A583,FX!A:K,9,0)))-1)</f>
        <v>-1.0386839165349437E-3</v>
      </c>
      <c r="I583" s="91">
        <f t="shared" si="1049"/>
        <v>-4.1759742282732049E-4</v>
      </c>
      <c r="J583">
        <v>12571.21</v>
      </c>
      <c r="K583">
        <v>12547.92</v>
      </c>
      <c r="L583" s="91">
        <f t="shared" ref="L583" si="1080">+K583/J583-1</f>
        <v>-1.852645847137957E-3</v>
      </c>
      <c r="M583" s="90">
        <f t="shared" ref="M583" si="1081">WEEKDAY(A583,2)</f>
        <v>3</v>
      </c>
    </row>
    <row r="584" spans="1:13" x14ac:dyDescent="0.25">
      <c r="A584" s="88">
        <v>43230</v>
      </c>
      <c r="B584">
        <v>15.22</v>
      </c>
      <c r="C584" s="91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D584*(1-VLOOKUP(A584,FX!A:K,9,0))</f>
        <v>15.189553605627605</v>
      </c>
      <c r="F584">
        <v>15.202</v>
      </c>
      <c r="G584" s="91">
        <f t="shared" ref="G584" si="1084">+B584/D584-1</f>
        <v>3.5844555669461986E-3</v>
      </c>
      <c r="H584" s="91">
        <f>(+B584/(D584*(1-VLOOKUP(A584,FX!A:K,9,0)))-1)</f>
        <v>2.0044298313754982E-3</v>
      </c>
      <c r="I584" s="91">
        <f t="shared" si="1049"/>
        <v>1.1840547296408932E-3</v>
      </c>
      <c r="J584">
        <v>12547.92</v>
      </c>
      <c r="K584">
        <v>12613.91</v>
      </c>
      <c r="L584" s="91">
        <f t="shared" ref="L584" si="1085">+K584/J584-1</f>
        <v>5.2590389482878308E-3</v>
      </c>
      <c r="M584" s="90">
        <f t="shared" ref="M584" si="1086">WEEKDAY(A584,2)</f>
        <v>4</v>
      </c>
    </row>
    <row r="585" spans="1:13" x14ac:dyDescent="0.25">
      <c r="A585" s="88">
        <v>43231</v>
      </c>
      <c r="B585">
        <v>15.24</v>
      </c>
      <c r="C585" s="91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D585*(1-VLOOKUP(A585,FX!A:K,9,0))</f>
        <v>15.208972256637656</v>
      </c>
      <c r="F585">
        <v>15.207100000000001</v>
      </c>
      <c r="G585" s="91">
        <f t="shared" ref="G585" si="1089">+B585/D585-1</f>
        <v>5.703210283137361E-3</v>
      </c>
      <c r="H585" s="91">
        <f>(+B585/(D585*(1-VLOOKUP(A585,FX!A:K,9,0)))-1)</f>
        <v>2.0400946782450635E-3</v>
      </c>
      <c r="I585" s="91">
        <f t="shared" si="1049"/>
        <v>2.1634631192009035E-3</v>
      </c>
      <c r="J585">
        <v>12613.91</v>
      </c>
      <c r="K585">
        <v>12573.73</v>
      </c>
      <c r="L585" s="91">
        <f t="shared" ref="L585" si="1090">+K585/J585-1</f>
        <v>-3.1853723389496658E-3</v>
      </c>
      <c r="M585" s="90">
        <f t="shared" ref="M585" si="1091">WEEKDAY(A585,2)</f>
        <v>5</v>
      </c>
    </row>
    <row r="586" spans="1:13" x14ac:dyDescent="0.25">
      <c r="A586" s="88">
        <v>43234</v>
      </c>
      <c r="B586">
        <v>15.48</v>
      </c>
      <c r="C586" s="91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D586*(1-VLOOKUP(A586,FX!A:K,9,0))</f>
        <v>15.436071552446215</v>
      </c>
      <c r="F586">
        <v>15.424799999999999</v>
      </c>
      <c r="G586" s="91">
        <f t="shared" ref="G586" si="1094">+B586/D586-1</f>
        <v>4.1645598646893323E-3</v>
      </c>
      <c r="H586" s="91">
        <f>(+B586/(D586*(1-VLOOKUP(A586,FX!A:K,9,0)))-1)</f>
        <v>2.845830780489278E-3</v>
      </c>
      <c r="I586" s="91">
        <f t="shared" si="1049"/>
        <v>3.5786525595145058E-3</v>
      </c>
      <c r="J586">
        <v>12573.73</v>
      </c>
      <c r="K586">
        <v>12746.29</v>
      </c>
      <c r="L586" s="91">
        <f t="shared" ref="L586" si="1095">+K586/J586-1</f>
        <v>1.3723851235870388E-2</v>
      </c>
      <c r="M586" s="90">
        <f t="shared" ref="M586" si="1096">WEEKDAY(A586,2)</f>
        <v>1</v>
      </c>
    </row>
    <row r="587" spans="1:13" x14ac:dyDescent="0.25">
      <c r="A587" s="88">
        <v>43235</v>
      </c>
      <c r="B587">
        <v>15.38</v>
      </c>
      <c r="C587" s="91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D587*(1-VLOOKUP(A587,FX!A:K,9,0))</f>
        <v>15.386200995550555</v>
      </c>
      <c r="F587">
        <v>15.400499999999999</v>
      </c>
      <c r="G587" s="91">
        <f t="shared" ref="G587" si="1099">+B587/D587-1</f>
        <v>-2.4512773389407938E-3</v>
      </c>
      <c r="H587" s="91">
        <f>(+B587/(D587*(1-VLOOKUP(A587,FX!A:K,9,0)))-1)</f>
        <v>-4.0302317331919468E-4</v>
      </c>
      <c r="I587" s="91">
        <f t="shared" si="1049"/>
        <v>-1.3311256128046844E-3</v>
      </c>
      <c r="J587">
        <v>12746.29</v>
      </c>
      <c r="K587">
        <v>12740.5</v>
      </c>
      <c r="L587" s="91">
        <f t="shared" ref="L587" si="1100">+K587/J587-1</f>
        <v>-4.54249824851094E-4</v>
      </c>
      <c r="M587" s="90">
        <f t="shared" ref="M587" si="1101">WEEKDAY(A587,2)</f>
        <v>2</v>
      </c>
    </row>
    <row r="588" spans="1:13" x14ac:dyDescent="0.25">
      <c r="A588" s="88">
        <v>43236</v>
      </c>
      <c r="B588">
        <v>15.18</v>
      </c>
      <c r="C588" s="91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D588*(1-VLOOKUP(A588,FX!A:K,9,0))</f>
        <v>15.167489072542345</v>
      </c>
      <c r="F588">
        <v>15.154199999999999</v>
      </c>
      <c r="G588" s="91">
        <f t="shared" ref="G588" si="1104">+B588/D588-1</f>
        <v>-1.2784053084847757E-3</v>
      </c>
      <c r="H588" s="91">
        <f>(+B588/(D588*(1-VLOOKUP(A588,FX!A:K,9,0)))-1)</f>
        <v>8.2485158867218189E-4</v>
      </c>
      <c r="I588" s="91">
        <f t="shared" si="1049"/>
        <v>1.7024983172981845E-3</v>
      </c>
      <c r="J588">
        <v>12740.5</v>
      </c>
      <c r="K588">
        <v>12574.16</v>
      </c>
      <c r="L588" s="91">
        <f t="shared" ref="L588" si="1105">+K588/J588-1</f>
        <v>-1.305600251167538E-2</v>
      </c>
      <c r="M588" s="90">
        <f t="shared" ref="M588" si="1106">WEEKDAY(A588,2)</f>
        <v>3</v>
      </c>
    </row>
    <row r="589" spans="1:13" x14ac:dyDescent="0.25">
      <c r="A589" s="88">
        <v>43237</v>
      </c>
      <c r="B589">
        <v>15.02</v>
      </c>
      <c r="C589" s="91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D589*(1-VLOOKUP(A589,FX!A:K,9,0))</f>
        <v>15.058493117339353</v>
      </c>
      <c r="F589">
        <v>15.064</v>
      </c>
      <c r="G589" s="91">
        <f t="shared" ref="G589" si="1109">+B589/D589-1</f>
        <v>-1.6127705778147261E-3</v>
      </c>
      <c r="H589" s="91">
        <f>(+B589/(D589*(1-VLOOKUP(A589,FX!A:K,9,0)))-1)</f>
        <v>-2.5562396608614923E-3</v>
      </c>
      <c r="I589" s="91">
        <f t="shared" si="1049"/>
        <v>-2.9208709506107766E-3</v>
      </c>
      <c r="J589">
        <v>12574.16</v>
      </c>
      <c r="K589">
        <v>12482.94</v>
      </c>
      <c r="L589" s="91">
        <f t="shared" ref="L589" si="1110">+K589/J589-1</f>
        <v>-7.2545601455683562E-3</v>
      </c>
      <c r="M589" s="90">
        <f t="shared" ref="M589" si="1111">WEEKDAY(A589,2)</f>
        <v>4</v>
      </c>
    </row>
    <row r="590" spans="1:13" x14ac:dyDescent="0.25">
      <c r="A590" s="88">
        <v>43238</v>
      </c>
      <c r="B590">
        <v>15.26</v>
      </c>
      <c r="C590" s="91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D590*(1-VLOOKUP(A590,FX!A:K,9,0))</f>
        <v>15.26065859500428</v>
      </c>
      <c r="F590">
        <v>15.2616</v>
      </c>
      <c r="G590" s="91">
        <f t="shared" ref="G590" si="1114">+B590/D590-1</f>
        <v>-1.131352850606171E-3</v>
      </c>
      <c r="H590" s="91">
        <f>(+B590/(D590*(1-VLOOKUP(A590,FX!A:K,9,0)))-1)</f>
        <v>-4.3156394606391757E-5</v>
      </c>
      <c r="I590" s="91">
        <f t="shared" si="1049"/>
        <v>-1.0483828694241026E-4</v>
      </c>
      <c r="J590">
        <v>12482.94</v>
      </c>
      <c r="K590">
        <v>12659.68</v>
      </c>
      <c r="L590" s="91">
        <f t="shared" ref="L590" si="1115">+K590/J590-1</f>
        <v>1.4158523552945113E-2</v>
      </c>
      <c r="M590" s="90">
        <f t="shared" ref="M590" si="1116">WEEKDAY(A590,2)</f>
        <v>5</v>
      </c>
    </row>
    <row r="591" spans="1:13" x14ac:dyDescent="0.25">
      <c r="A591" s="88">
        <v>43241</v>
      </c>
      <c r="B591">
        <v>15.22</v>
      </c>
      <c r="C591" s="91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D591*(1-VLOOKUP(A591,FX!A:K,9,0))</f>
        <v>15.245004064825462</v>
      </c>
      <c r="F591">
        <v>15.2318</v>
      </c>
      <c r="G591" s="91">
        <f t="shared" ref="G591" si="1119">+B591/D591-1</f>
        <v>-3.8604475485761736E-3</v>
      </c>
      <c r="H591" s="91">
        <f>(+B591/(D591*(1-VLOOKUP(A591,FX!A:K,9,0)))-1)</f>
        <v>-1.640148124535612E-3</v>
      </c>
      <c r="I591" s="91">
        <f t="shared" si="1049"/>
        <v>-7.7469504589078308E-4</v>
      </c>
      <c r="J591">
        <v>12659.68</v>
      </c>
      <c r="K591">
        <v>12674.1</v>
      </c>
      <c r="L591" s="91">
        <f t="shared" ref="L591" si="1120">+K591/J591-1</f>
        <v>1.1390493282610326E-3</v>
      </c>
      <c r="M591" s="90">
        <f t="shared" ref="M591" si="1121">WEEKDAY(A591,2)</f>
        <v>1</v>
      </c>
    </row>
    <row r="592" spans="1:13" x14ac:dyDescent="0.25">
      <c r="A592" s="88">
        <v>43242</v>
      </c>
      <c r="B592">
        <v>15.22</v>
      </c>
      <c r="C592" s="91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D592*(1-VLOOKUP(A592,FX!A:K,9,0))</f>
        <v>15.147834698933689</v>
      </c>
      <c r="F592">
        <v>15.15</v>
      </c>
      <c r="G592" s="91">
        <f t="shared" ref="G592" si="1124">+B592/D592-1</f>
        <v>6.7860704670097416E-3</v>
      </c>
      <c r="H592" s="91">
        <f>(+B592/(D592*(1-VLOOKUP(A592,FX!A:K,9,0)))-1)</f>
        <v>4.7640671093005516E-3</v>
      </c>
      <c r="I592" s="91">
        <f t="shared" si="1049"/>
        <v>4.6204620462046986E-3</v>
      </c>
      <c r="J592">
        <v>12674.1</v>
      </c>
      <c r="K592">
        <v>12578.92</v>
      </c>
      <c r="L592" s="91">
        <f t="shared" ref="L592" si="1125">+K592/J592-1</f>
        <v>-7.5098034574447858E-3</v>
      </c>
      <c r="M592" s="90">
        <f t="shared" ref="M592" si="1126">WEEKDAY(A592,2)</f>
        <v>2</v>
      </c>
    </row>
    <row r="593" spans="1:13" x14ac:dyDescent="0.25">
      <c r="A593" s="88">
        <v>43243</v>
      </c>
      <c r="B593">
        <v>14.8</v>
      </c>
      <c r="C593" s="91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D593*(1-VLOOKUP(A593,FX!A:K,9,0))</f>
        <v>14.893732955128479</v>
      </c>
      <c r="F593">
        <v>14.898999999999999</v>
      </c>
      <c r="G593" s="91">
        <f t="shared" ref="G593" si="1129">+B593/D593-1</f>
        <v>-7.5443506045779207E-3</v>
      </c>
      <c r="H593" s="91">
        <f>(+B593/(D593*(1-VLOOKUP(A593,FX!A:K,9,0)))-1)</f>
        <v>-6.2934494267404828E-3</v>
      </c>
      <c r="I593" s="91">
        <f t="shared" si="1049"/>
        <v>-6.6447412578024556E-3</v>
      </c>
      <c r="J593">
        <v>12578.92</v>
      </c>
      <c r="K593">
        <v>12381.73</v>
      </c>
      <c r="L593" s="91">
        <f t="shared" ref="L593" si="1130">+K593/J593-1</f>
        <v>-1.5676226575890517E-2</v>
      </c>
      <c r="M593" s="90">
        <f t="shared" ref="M593" si="1131">WEEKDAY(A593,2)</f>
        <v>3</v>
      </c>
    </row>
    <row r="594" spans="1:13" x14ac:dyDescent="0.25">
      <c r="A594" s="88">
        <v>43244</v>
      </c>
      <c r="B594">
        <v>14.8</v>
      </c>
      <c r="C594" s="91">
        <f t="shared" ref="C594" si="1132">B594/(B593-O594)-1</f>
        <v>0</v>
      </c>
      <c r="D594" s="26">
        <f t="shared" ref="D594" si="1133">+(F593-O594)*(1+L594)</f>
        <v>14.769283700258365</v>
      </c>
      <c r="E594" s="26">
        <f>D594*(1-VLOOKUP(A594,FX!A:K,9,0))</f>
        <v>14.726270892485264</v>
      </c>
      <c r="F594">
        <v>14.7355</v>
      </c>
      <c r="G594" s="91">
        <f t="shared" ref="G594" si="1134">+B594/D594-1</f>
        <v>2.0797420081448692E-3</v>
      </c>
      <c r="H594" s="91">
        <f>(+B594/(D594*(1-VLOOKUP(A594,FX!A:K,9,0)))-1)</f>
        <v>5.0066380044904157E-3</v>
      </c>
      <c r="I594" s="91">
        <f t="shared" si="1049"/>
        <v>4.3771843507176555E-3</v>
      </c>
      <c r="J594">
        <v>12381.73</v>
      </c>
      <c r="K594">
        <v>12273.93</v>
      </c>
      <c r="L594" s="91">
        <f t="shared" ref="L594" si="1135">+K594/J594-1</f>
        <v>-8.7063762495224184E-3</v>
      </c>
      <c r="M594" s="90">
        <f t="shared" ref="M594" si="1136">WEEKDAY(A594,2)</f>
        <v>4</v>
      </c>
    </row>
    <row r="595" spans="1:13" x14ac:dyDescent="0.25">
      <c r="A595" s="88">
        <v>43245</v>
      </c>
      <c r="B595">
        <v>14.72</v>
      </c>
      <c r="C595" s="91">
        <f t="shared" ref="C595" si="1137">B595/(B594-O595)-1</f>
        <v>-5.4054054054054612E-3</v>
      </c>
      <c r="D595" s="26">
        <f t="shared" ref="D595" si="1138">+(F594-O595)*(1+L595)</f>
        <v>14.717527725838423</v>
      </c>
      <c r="E595" s="26">
        <f>D595*(1-VLOOKUP(A595,FX!A:K,9,0))</f>
        <v>14.726761257003805</v>
      </c>
      <c r="F595">
        <v>14.7355</v>
      </c>
      <c r="G595" s="91">
        <f t="shared" ref="G595" si="1139">+B595/D595-1</f>
        <v>1.6798162080156054E-4</v>
      </c>
      <c r="H595" s="91">
        <f>(+B595/(D595*(1-VLOOKUP(A595,FX!A:K,9,0)))-1)</f>
        <v>-4.5911364255923903E-4</v>
      </c>
      <c r="I595" s="91">
        <f t="shared" si="1049"/>
        <v>-1.051881510637509E-3</v>
      </c>
      <c r="J595">
        <v>12273.93</v>
      </c>
      <c r="K595">
        <v>12258.96</v>
      </c>
      <c r="L595" s="91">
        <f t="shared" ref="L595" si="1140">+K595/J595-1</f>
        <v>-1.21965825126924E-3</v>
      </c>
      <c r="M595" s="90">
        <f t="shared" ref="M595" si="1141">WEEKDAY(A595,2)</f>
        <v>5</v>
      </c>
    </row>
    <row r="596" spans="1:13" x14ac:dyDescent="0.25">
      <c r="A596" s="88">
        <v>43248</v>
      </c>
      <c r="B596">
        <v>14.8</v>
      </c>
      <c r="C596" s="91">
        <f t="shared" ref="C596" si="1142">B596/(B595-O596)-1</f>
        <v>5.4347826086955653E-3</v>
      </c>
      <c r="D596" s="26">
        <f t="shared" ref="D596" si="1143">+(F595-O596)*(1+L596)</f>
        <v>14.845845322931147</v>
      </c>
      <c r="E596" s="26">
        <f>D596*(1-VLOOKUP(A596,FX!A:K,9,0))</f>
        <v>14.844786879811146</v>
      </c>
      <c r="F596">
        <v>14.8286</v>
      </c>
      <c r="G596" s="91">
        <f t="shared" ref="G596" si="1144">+B596/D596-1</f>
        <v>-3.0880911079097517E-3</v>
      </c>
      <c r="H596" s="91">
        <f>(+B596/(D596*(1-VLOOKUP(A596,FX!A:K,9,0)))-1)</f>
        <v>-3.0170106296409926E-3</v>
      </c>
      <c r="I596" s="91">
        <f t="shared" si="1049"/>
        <v>-1.9287053396813691E-3</v>
      </c>
      <c r="J596">
        <v>12258.96</v>
      </c>
      <c r="K596">
        <v>12350.76</v>
      </c>
      <c r="L596" s="91">
        <f t="shared" ref="L596" si="1145">+K596/J596-1</f>
        <v>7.4884003210713423E-3</v>
      </c>
      <c r="M596" s="90">
        <f t="shared" ref="M596" si="1146">WEEKDAY(A596,2)</f>
        <v>1</v>
      </c>
    </row>
    <row r="597" spans="1:13" x14ac:dyDescent="0.25">
      <c r="A597" s="88">
        <v>43249</v>
      </c>
      <c r="B597">
        <v>14.68</v>
      </c>
      <c r="C597" s="91">
        <f t="shared" ref="C597" si="1147">B597/(B596-O597)-1</f>
        <v>-8.1081081081081363E-3</v>
      </c>
      <c r="D597" s="26">
        <f t="shared" ref="D597" si="1148">+(F596-O597)*(1+L597)</f>
        <v>14.747257827534499</v>
      </c>
      <c r="E597" s="26">
        <f>D597*(1-VLOOKUP(A597,FX!A:K,9,0))</f>
        <v>14.682124087004263</v>
      </c>
      <c r="F597">
        <v>14.686500000000001</v>
      </c>
      <c r="G597" s="91">
        <f t="shared" ref="G597" si="1149">+B597/D597-1</f>
        <v>-4.5607005940401235E-3</v>
      </c>
      <c r="H597" s="91">
        <f>(+B597/(D597*(1-VLOOKUP(A597,FX!A:K,9,0)))-1)</f>
        <v>-1.4467164230980156E-4</v>
      </c>
      <c r="I597" s="91">
        <f t="shared" si="1049"/>
        <v>-4.4258332482216556E-4</v>
      </c>
      <c r="J597">
        <v>12350.76</v>
      </c>
      <c r="K597">
        <v>12283.01</v>
      </c>
      <c r="L597" s="91">
        <f t="shared" ref="L597" si="1150">+K597/J597-1</f>
        <v>-5.4854923907516895E-3</v>
      </c>
      <c r="M597" s="90">
        <f t="shared" ref="M597" si="1151">WEEKDAY(A597,2)</f>
        <v>2</v>
      </c>
    </row>
    <row r="598" spans="1:13" x14ac:dyDescent="0.25">
      <c r="A598" s="88">
        <v>43250</v>
      </c>
    </row>
    <row r="599" spans="1:13" x14ac:dyDescent="0.25">
      <c r="A599" s="88">
        <v>43251</v>
      </c>
    </row>
    <row r="600" spans="1:13" x14ac:dyDescent="0.25">
      <c r="A600" s="88">
        <v>43252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01"/>
  <sheetViews>
    <sheetView zoomScale="115" zoomScaleNormal="115" workbookViewId="0">
      <pane xSplit="1" ySplit="2" topLeftCell="B584" activePane="bottomRight" state="frozen"/>
      <selection pane="topRight" activeCell="B1" sqref="B1"/>
      <selection pane="bottomLeft" activeCell="A3" sqref="A3"/>
      <selection pane="bottomRight" activeCell="A601" sqref="A60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601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650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658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666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 x14ac:dyDescent="0.25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 x14ac:dyDescent="0.25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 x14ac:dyDescent="0.25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 x14ac:dyDescent="0.25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 x14ac:dyDescent="0.25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 x14ac:dyDescent="0.25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 x14ac:dyDescent="0.25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 x14ac:dyDescent="0.25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 x14ac:dyDescent="0.25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 x14ac:dyDescent="0.25">
      <c r="A576" s="88">
        <v>43216</v>
      </c>
      <c r="B576">
        <v>7.99</v>
      </c>
      <c r="C576" s="91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91">
        <f t="shared" si="1132"/>
        <v>1.0022550739163805E-3</v>
      </c>
      <c r="J576">
        <v>1819.41</v>
      </c>
      <c r="K576">
        <v>1781.28</v>
      </c>
      <c r="L576" s="91">
        <f t="shared" ref="L576" si="1378">+K576/J576-1</f>
        <v>-2.0957343314591093E-2</v>
      </c>
      <c r="M576" s="90">
        <f t="shared" ref="M576" si="1379">WEEKDAY(A576,2)</f>
        <v>4</v>
      </c>
    </row>
    <row r="577" spans="1:13" x14ac:dyDescent="0.25">
      <c r="A577" s="88">
        <v>43217</v>
      </c>
      <c r="B577">
        <v>8.0299999999999994</v>
      </c>
      <c r="C577" s="91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91">
        <f t="shared" si="1132"/>
        <v>-4.7099652949925686E-3</v>
      </c>
      <c r="J577">
        <v>1781.28</v>
      </c>
      <c r="K577">
        <v>1805.6</v>
      </c>
      <c r="L577" s="91">
        <f t="shared" ref="L577" si="1383">+K577/J577-1</f>
        <v>1.3653103386328969E-2</v>
      </c>
      <c r="M577" s="90">
        <f t="shared" ref="M577" si="1384">WEEKDAY(A577,2)</f>
        <v>5</v>
      </c>
    </row>
    <row r="578" spans="1:13" x14ac:dyDescent="0.25">
      <c r="A578" s="88">
        <v>43220</v>
      </c>
      <c r="B578" s="90">
        <v>8.1199999999999992</v>
      </c>
      <c r="C578" s="91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90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91">
        <f t="shared" ref="I578:I598" si="1388">+B578/F578-1</f>
        <v>6.4452156668319827E-3</v>
      </c>
      <c r="J578" s="90">
        <v>1805.6</v>
      </c>
      <c r="K578" s="90">
        <v>1805.6</v>
      </c>
      <c r="L578" s="91">
        <f t="shared" ref="L578" si="1389">+K578/J578-1</f>
        <v>0</v>
      </c>
      <c r="M578" s="90">
        <f t="shared" ref="M578" si="1390">WEEKDAY(A578,2)</f>
        <v>1</v>
      </c>
    </row>
    <row r="579" spans="1:13" x14ac:dyDescent="0.25">
      <c r="A579" s="88">
        <v>43222</v>
      </c>
      <c r="B579">
        <v>8</v>
      </c>
      <c r="C579" s="91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91">
        <f t="shared" si="1388"/>
        <v>-2.8667580705471485E-3</v>
      </c>
      <c r="J579">
        <v>1805.6</v>
      </c>
      <c r="K579">
        <v>1801.57</v>
      </c>
      <c r="L579" s="91">
        <f t="shared" ref="L579" si="1394">+K579/J579-1</f>
        <v>-2.2319450598139445E-3</v>
      </c>
      <c r="M579" s="90">
        <f t="shared" ref="M579" si="1395">WEEKDAY(A579,2)</f>
        <v>3</v>
      </c>
    </row>
    <row r="580" spans="1:13" x14ac:dyDescent="0.25">
      <c r="A580" s="88">
        <v>43223</v>
      </c>
      <c r="B580">
        <v>8.1</v>
      </c>
      <c r="C580" s="91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91">
        <f t="shared" si="1388"/>
        <v>-3.935071323167727E-3</v>
      </c>
      <c r="J580">
        <v>1801.57</v>
      </c>
      <c r="K580">
        <v>1826.79</v>
      </c>
      <c r="L580" s="91">
        <f t="shared" ref="L580" si="1399">+K580/J580-1</f>
        <v>1.399890095860834E-2</v>
      </c>
      <c r="M580" s="90">
        <f t="shared" ref="M580" si="1400">WEEKDAY(A580,2)</f>
        <v>4</v>
      </c>
    </row>
    <row r="581" spans="1:13" x14ac:dyDescent="0.25">
      <c r="A581" s="88">
        <v>43224</v>
      </c>
      <c r="B581">
        <v>8.06</v>
      </c>
      <c r="C581" s="91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91">
        <f t="shared" si="1388"/>
        <v>-3.3386917274637051E-3</v>
      </c>
      <c r="J581">
        <v>1826.79</v>
      </c>
      <c r="K581">
        <v>1814.85</v>
      </c>
      <c r="L581" s="91">
        <f t="shared" ref="L581" si="1404">+K581/J581-1</f>
        <v>-6.5360550473781975E-3</v>
      </c>
      <c r="M581" s="90">
        <f t="shared" ref="M581" si="1405">WEEKDAY(A581,2)</f>
        <v>5</v>
      </c>
    </row>
    <row r="582" spans="1:13" x14ac:dyDescent="0.25">
      <c r="A582" s="88">
        <v>43227</v>
      </c>
      <c r="B582">
        <v>8.19</v>
      </c>
      <c r="C582" s="91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91">
        <f t="shared" si="1388"/>
        <v>-6.1885693483800797E-3</v>
      </c>
      <c r="J582">
        <v>1814.85</v>
      </c>
      <c r="K582">
        <v>1852.34</v>
      </c>
      <c r="L582" s="91">
        <f t="shared" ref="L582" si="1409">+K582/J582-1</f>
        <v>2.0657354602308775E-2</v>
      </c>
      <c r="M582" s="90">
        <f t="shared" ref="M582" si="1410">WEEKDAY(A582,2)</f>
        <v>1</v>
      </c>
    </row>
    <row r="583" spans="1:13" x14ac:dyDescent="0.25">
      <c r="A583" s="88">
        <v>43228</v>
      </c>
      <c r="B583">
        <v>8.2100000000000009</v>
      </c>
      <c r="C583" s="91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D583*(1-VLOOKUP(A583,FX!A:K,9,0))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(+B583/(D583*(1-VLOOKUP(A583,FX!A:K,9,0)))-1)</f>
        <v>-6.2498965279896845E-3</v>
      </c>
      <c r="I583" s="91">
        <f t="shared" si="1388"/>
        <v>-6.6545674531155452E-3</v>
      </c>
      <c r="J583">
        <v>1852.34</v>
      </c>
      <c r="K583">
        <v>1856.87</v>
      </c>
      <c r="L583" s="91">
        <f t="shared" ref="L583" si="1414">+K583/J583-1</f>
        <v>2.4455553516093964E-3</v>
      </c>
      <c r="M583" s="90">
        <f t="shared" ref="M583" si="1415">WEEKDAY(A583,2)</f>
        <v>2</v>
      </c>
    </row>
    <row r="584" spans="1:13" x14ac:dyDescent="0.25">
      <c r="A584" s="88">
        <v>43229</v>
      </c>
      <c r="B584">
        <v>8.18</v>
      </c>
      <c r="C584" s="91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D584*(1-VLOOKUP(A584,FX!A:K,9,0))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(+B584/(D584*(1-VLOOKUP(A584,FX!A:K,9,0)))-1)</f>
        <v>-7.9379059484578907E-3</v>
      </c>
      <c r="I584" s="91">
        <f t="shared" si="1388"/>
        <v>-7.1610632358297677E-3</v>
      </c>
      <c r="J584">
        <v>1856.87</v>
      </c>
      <c r="K584">
        <v>1855.81</v>
      </c>
      <c r="L584" s="91">
        <f t="shared" ref="L584" si="1419">+K584/J584-1</f>
        <v>-5.7085310226345776E-4</v>
      </c>
      <c r="M584" s="90">
        <f t="shared" ref="M584" si="1420">WEEKDAY(A584,2)</f>
        <v>3</v>
      </c>
    </row>
    <row r="585" spans="1:13" x14ac:dyDescent="0.25">
      <c r="A585" s="88">
        <v>43230</v>
      </c>
      <c r="B585">
        <v>8.2799999999999994</v>
      </c>
      <c r="C585" s="91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D585*(1-VLOOKUP(A585,FX!A:K,9,0))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(+B585/(D585*(1-VLOOKUP(A585,FX!A:K,9,0)))-1)</f>
        <v>-1.742916888019086E-3</v>
      </c>
      <c r="I585" s="91">
        <f t="shared" si="1388"/>
        <v>-2.5298156848573283E-3</v>
      </c>
      <c r="J585">
        <v>1855.81</v>
      </c>
      <c r="K585">
        <v>1865.36</v>
      </c>
      <c r="L585" s="91">
        <f t="shared" ref="L585" si="1424">+K585/J585-1</f>
        <v>5.1460009375958737E-3</v>
      </c>
      <c r="M585" s="90">
        <f t="shared" ref="M585" si="1425">WEEKDAY(A585,2)</f>
        <v>4</v>
      </c>
    </row>
    <row r="586" spans="1:13" x14ac:dyDescent="0.25">
      <c r="A586" s="88">
        <v>43231</v>
      </c>
      <c r="B586">
        <v>8.15</v>
      </c>
      <c r="C586" s="91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D586*(1-VLOOKUP(A586,FX!A:K,9,0))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(+B586/(D586*(1-VLOOKUP(A586,FX!A:K,9,0)))-1)</f>
        <v>-5.4625990603051067E-3</v>
      </c>
      <c r="I586" s="91">
        <f t="shared" si="1388"/>
        <v>-5.3697827678790278E-3</v>
      </c>
      <c r="J586">
        <v>1865.36</v>
      </c>
      <c r="K586">
        <v>1834.78</v>
      </c>
      <c r="L586" s="91">
        <f t="shared" ref="L586" si="1429">+K586/J586-1</f>
        <v>-1.6393618390015852E-2</v>
      </c>
      <c r="M586" s="90">
        <f t="shared" ref="M586" si="1430">WEEKDAY(A586,2)</f>
        <v>5</v>
      </c>
    </row>
    <row r="587" spans="1:13" x14ac:dyDescent="0.25">
      <c r="A587" s="88">
        <v>43234</v>
      </c>
      <c r="B587">
        <v>8.17</v>
      </c>
      <c r="C587" s="91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D587*(1-VLOOKUP(A587,FX!A:K,9,0))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(+B587/(D587*(1-VLOOKUP(A587,FX!A:K,9,0)))-1)</f>
        <v>-2.1717908400143981E-3</v>
      </c>
      <c r="I587" s="91">
        <f t="shared" si="1388"/>
        <v>-2.1983390327309227E-3</v>
      </c>
      <c r="J587">
        <v>1834.78</v>
      </c>
      <c r="K587">
        <v>1830.98</v>
      </c>
      <c r="L587" s="91">
        <f t="shared" ref="L587" si="1434">+K587/J587-1</f>
        <v>-2.0710929920753074E-3</v>
      </c>
      <c r="M587" s="90">
        <f t="shared" ref="M587" si="1435">WEEKDAY(A587,2)</f>
        <v>1</v>
      </c>
    </row>
    <row r="588" spans="1:13" x14ac:dyDescent="0.25">
      <c r="A588" s="88">
        <v>43235</v>
      </c>
      <c r="B588">
        <v>8.2799999999999994</v>
      </c>
      <c r="C588" s="91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D588*(1-VLOOKUP(A588,FX!A:K,9,0))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(+B588/(D588*(1-VLOOKUP(A588,FX!A:K,9,0)))-1)</f>
        <v>-1.4291747971427737E-3</v>
      </c>
      <c r="I588" s="91">
        <f t="shared" si="1388"/>
        <v>-2.4096385542170529E-3</v>
      </c>
      <c r="J588">
        <v>1830.98</v>
      </c>
      <c r="K588">
        <v>1858.01</v>
      </c>
      <c r="L588" s="91">
        <f t="shared" ref="L588" si="1439">+K588/J588-1</f>
        <v>1.4762586156047641E-2</v>
      </c>
      <c r="M588" s="90">
        <f t="shared" ref="M588" si="1440">WEEKDAY(A588,2)</f>
        <v>2</v>
      </c>
    </row>
    <row r="589" spans="1:13" x14ac:dyDescent="0.25">
      <c r="A589" s="88">
        <v>43236</v>
      </c>
      <c r="B589">
        <v>8.2100000000000009</v>
      </c>
      <c r="C589" s="91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D589*(1-VLOOKUP(A589,FX!A:K,9,0))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(+B589/(D589*(1-VLOOKUP(A589,FX!A:K,9,0)))-1)</f>
        <v>-2.6732716505901699E-3</v>
      </c>
      <c r="I589" s="91">
        <f t="shared" si="1388"/>
        <v>-1.7023346303500775E-3</v>
      </c>
      <c r="J589">
        <v>1858.01</v>
      </c>
      <c r="K589">
        <v>1846.67</v>
      </c>
      <c r="L589" s="91">
        <f t="shared" ref="L589" si="1444">+K589/J589-1</f>
        <v>-6.1033040726368171E-3</v>
      </c>
      <c r="M589" s="90">
        <f t="shared" ref="M589" si="1445">WEEKDAY(A589,2)</f>
        <v>3</v>
      </c>
    </row>
    <row r="590" spans="1:13" x14ac:dyDescent="0.25">
      <c r="A590" s="88">
        <v>43237</v>
      </c>
      <c r="B590">
        <v>8.1</v>
      </c>
      <c r="C590" s="91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D590*(1-VLOOKUP(A590,FX!A:K,9,0))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(+B590/(D590*(1-VLOOKUP(A590,FX!A:K,9,0)))-1)</f>
        <v>-7.6957940409907444E-3</v>
      </c>
      <c r="I590" s="91">
        <f t="shared" si="1388"/>
        <v>-7.9608083282302067E-3</v>
      </c>
      <c r="J590">
        <v>1846.67</v>
      </c>
      <c r="K590">
        <v>1831.2</v>
      </c>
      <c r="L590" s="91">
        <f t="shared" ref="L590" si="1449">+K590/J590-1</f>
        <v>-8.3772411963155546E-3</v>
      </c>
      <c r="M590" s="90">
        <f t="shared" ref="M590" si="1450">WEEKDAY(A590,2)</f>
        <v>4</v>
      </c>
    </row>
    <row r="591" spans="1:13" x14ac:dyDescent="0.25">
      <c r="A591" s="88">
        <v>43238</v>
      </c>
      <c r="B591">
        <v>8.15</v>
      </c>
      <c r="C591" s="91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D591*(1-VLOOKUP(A591,FX!A:K,9,0))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(+B591/(D591*(1-VLOOKUP(A591,FX!A:K,9,0)))-1)</f>
        <v>-3.7690582460787603E-3</v>
      </c>
      <c r="I591" s="91">
        <f t="shared" si="1388"/>
        <v>-4.1544477028346849E-3</v>
      </c>
      <c r="J591">
        <v>1831.2</v>
      </c>
      <c r="K591">
        <v>1836.75</v>
      </c>
      <c r="L591" s="91">
        <f t="shared" ref="L591" si="1454">+K591/J591-1</f>
        <v>3.0307994757536871E-3</v>
      </c>
      <c r="M591" s="90">
        <f t="shared" ref="M591" si="1455">WEEKDAY(A591,2)</f>
        <v>5</v>
      </c>
    </row>
    <row r="592" spans="1:13" x14ac:dyDescent="0.25">
      <c r="A592" s="88">
        <v>43241</v>
      </c>
      <c r="B592">
        <v>8.1999999999999993</v>
      </c>
      <c r="C592" s="91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D592*(1-VLOOKUP(A592,FX!A:K,9,0))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(+B592/(D592*(1-VLOOKUP(A592,FX!A:K,9,0)))-1)</f>
        <v>-9.6844786048919662E-3</v>
      </c>
      <c r="I592" s="91">
        <f t="shared" si="1388"/>
        <v>-8.8238849268705843E-3</v>
      </c>
      <c r="J592">
        <v>1836.75</v>
      </c>
      <c r="K592">
        <v>1862.48</v>
      </c>
      <c r="L592" s="91">
        <f t="shared" ref="L592" si="1459">+K592/J592-1</f>
        <v>1.4008438818565505E-2</v>
      </c>
      <c r="M592" s="90">
        <f t="shared" ref="M592" si="1460">WEEKDAY(A592,2)</f>
        <v>1</v>
      </c>
    </row>
    <row r="593" spans="1:13" x14ac:dyDescent="0.25">
      <c r="A593" s="88">
        <v>43242</v>
      </c>
      <c r="B593">
        <v>8.1999999999999993</v>
      </c>
      <c r="C593" s="91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D593*(1-VLOOKUP(A593,FX!A:K,9,0))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(+B593/(D593*(1-VLOOKUP(A593,FX!A:K,9,0)))-1)</f>
        <v>-1.7943422218723692E-2</v>
      </c>
      <c r="I593" s="91">
        <f t="shared" si="1388"/>
        <v>-1.7964071856287456E-2</v>
      </c>
      <c r="J593">
        <v>1862.48</v>
      </c>
      <c r="K593">
        <v>1876</v>
      </c>
      <c r="L593" s="91">
        <f t="shared" ref="L593" si="1464">+K593/J593-1</f>
        <v>7.2591383531634968E-3</v>
      </c>
      <c r="M593" s="90">
        <f t="shared" ref="M593" si="1465">WEEKDAY(A593,2)</f>
        <v>2</v>
      </c>
    </row>
    <row r="594" spans="1:13" x14ac:dyDescent="0.25">
      <c r="A594" s="88">
        <v>43243</v>
      </c>
      <c r="B594">
        <v>8.15</v>
      </c>
      <c r="C594" s="91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D594*(1-VLOOKUP(A594,FX!A:K,9,0))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(+B594/(D594*(1-VLOOKUP(A594,FX!A:K,9,0)))-1)</f>
        <v>-6.8236416212758E-3</v>
      </c>
      <c r="I594" s="91">
        <f t="shared" si="1388"/>
        <v>-6.9452906055806896E-3</v>
      </c>
      <c r="J594">
        <v>1876</v>
      </c>
      <c r="K594">
        <v>1845.97</v>
      </c>
      <c r="L594" s="91">
        <f t="shared" ref="L594" si="1469">+K594/J594-1</f>
        <v>-1.6007462686567164E-2</v>
      </c>
      <c r="M594" s="90">
        <f t="shared" ref="M594" si="1470">WEEKDAY(A594,2)</f>
        <v>3</v>
      </c>
    </row>
    <row r="595" spans="1:13" x14ac:dyDescent="0.25">
      <c r="A595" s="88">
        <v>43244</v>
      </c>
      <c r="B595">
        <v>8.15</v>
      </c>
      <c r="C595" s="91">
        <f t="shared" ref="C595" si="1471">B595/B594-1</f>
        <v>0</v>
      </c>
      <c r="D595" s="38">
        <f t="shared" ref="D595" si="1472">+F594*(1+L595)</f>
        <v>8.1733445288926703</v>
      </c>
      <c r="E595" s="38">
        <f>D595*(1-VLOOKUP(A595,FX!A:K,9,0))</f>
        <v>8.14954117429407</v>
      </c>
      <c r="F595">
        <v>8.1560000000000006</v>
      </c>
      <c r="G595" s="42">
        <f t="shared" ref="G595" si="1473">+B595/D595-1</f>
        <v>-2.8561782523846002E-3</v>
      </c>
      <c r="H595" s="42">
        <f>(+B595/(D595*(1-VLOOKUP(A595,FX!A:K,9,0)))-1)</f>
        <v>5.6300802231401548E-5</v>
      </c>
      <c r="I595" s="91">
        <f t="shared" si="1388"/>
        <v>-7.356547327120877E-4</v>
      </c>
      <c r="J595">
        <v>1845.97</v>
      </c>
      <c r="K595">
        <v>1838.4</v>
      </c>
      <c r="L595" s="91">
        <f t="shared" ref="L595" si="1474">+K595/J595-1</f>
        <v>-4.1008250404935831E-3</v>
      </c>
      <c r="M595" s="90">
        <f t="shared" ref="M595" si="1475">WEEKDAY(A595,2)</f>
        <v>4</v>
      </c>
    </row>
    <row r="596" spans="1:13" x14ac:dyDescent="0.25">
      <c r="A596" s="88">
        <v>43245</v>
      </c>
      <c r="B596">
        <v>8.01</v>
      </c>
      <c r="C596" s="91">
        <f t="shared" ref="C596" si="1476">B596/B595-1</f>
        <v>-1.7177914110429571E-2</v>
      </c>
      <c r="D596" s="38">
        <f t="shared" ref="D596" si="1477">+F595*(1+L596)</f>
        <v>8.005825609225413</v>
      </c>
      <c r="E596" s="38">
        <f>D596*(1-VLOOKUP(A596,FX!A:K,9,0))</f>
        <v>8.01084833054413</v>
      </c>
      <c r="F596">
        <v>8.0090000000000003</v>
      </c>
      <c r="G596" s="42">
        <f t="shared" ref="G596" si="1478">+B596/D596-1</f>
        <v>5.2141914879788587E-4</v>
      </c>
      <c r="H596" s="42">
        <f>(+B596/(D596*(1-VLOOKUP(A596,FX!A:K,9,0)))-1)</f>
        <v>-1.0589771633739975E-4</v>
      </c>
      <c r="I596" s="91">
        <f t="shared" si="1388"/>
        <v>1.2485953302521224E-4</v>
      </c>
      <c r="J596">
        <v>1838.4</v>
      </c>
      <c r="K596">
        <v>1804.55</v>
      </c>
      <c r="L596" s="91">
        <f t="shared" ref="L596" si="1479">+K596/J596-1</f>
        <v>-1.8412750217580598E-2</v>
      </c>
      <c r="M596" s="90">
        <f t="shared" ref="M596" si="1480">WEEKDAY(A596,2)</f>
        <v>5</v>
      </c>
    </row>
    <row r="597" spans="1:13" x14ac:dyDescent="0.25">
      <c r="A597" s="88">
        <v>43248</v>
      </c>
      <c r="B597">
        <v>8.01</v>
      </c>
      <c r="C597" s="91">
        <f t="shared" ref="C597" si="1481">B597/B596-1</f>
        <v>0</v>
      </c>
      <c r="D597" s="38">
        <f t="shared" ref="D597" si="1482">+F596*(1+L597)</f>
        <v>7.9750919564434355</v>
      </c>
      <c r="E597" s="38">
        <f>D597*(1-VLOOKUP(A597,FX!A:K,9,0))</f>
        <v>7.9745233676545144</v>
      </c>
      <c r="F597">
        <v>7.9669999999999996</v>
      </c>
      <c r="G597" s="42">
        <f t="shared" ref="G597" si="1483">+B597/D597-1</f>
        <v>4.3771336740965339E-3</v>
      </c>
      <c r="H597" s="42">
        <f>(+B597/(D597*(1-VLOOKUP(A597,FX!A:K,9,0)))-1)</f>
        <v>4.4487464278282207E-3</v>
      </c>
      <c r="I597" s="91">
        <f t="shared" si="1388"/>
        <v>5.3972637128154588E-3</v>
      </c>
      <c r="J597">
        <v>1804.55</v>
      </c>
      <c r="K597">
        <v>1796.91</v>
      </c>
      <c r="L597" s="91">
        <f t="shared" ref="L597" si="1484">+K597/J597-1</f>
        <v>-4.2337424842757709E-3</v>
      </c>
      <c r="M597" s="90">
        <f t="shared" ref="M597" si="1485">WEEKDAY(A597,2)</f>
        <v>1</v>
      </c>
    </row>
    <row r="598" spans="1:13" x14ac:dyDescent="0.25">
      <c r="A598" s="88">
        <v>43249</v>
      </c>
      <c r="B598">
        <v>7.84</v>
      </c>
      <c r="C598" s="91">
        <f t="shared" ref="C598" si="1486">B598/B597-1</f>
        <v>-2.122347066167285E-2</v>
      </c>
      <c r="D598" s="38">
        <f t="shared" ref="D598" si="1487">+F597*(1+L598)</f>
        <v>7.8638716185006485</v>
      </c>
      <c r="E598" s="38">
        <f>D598*(1-VLOOKUP(A598,FX!A:K,9,0))</f>
        <v>7.8291395090093392</v>
      </c>
      <c r="F598">
        <v>7.8319999999999999</v>
      </c>
      <c r="G598" s="42">
        <f t="shared" ref="G598" si="1488">+B598/D598-1</f>
        <v>-3.0356063347330986E-3</v>
      </c>
      <c r="H598" s="42">
        <f>(+B598/(D598*(1-VLOOKUP(A598,FX!A:K,9,0)))-1)</f>
        <v>1.3871883338090196E-3</v>
      </c>
      <c r="I598" s="91">
        <f t="shared" si="1388"/>
        <v>1.0214504596526286E-3</v>
      </c>
      <c r="J598">
        <v>1796.91</v>
      </c>
      <c r="K598">
        <v>1773.65</v>
      </c>
      <c r="L598" s="91">
        <f t="shared" ref="L598" si="1489">+K598/J598-1</f>
        <v>-1.2944443516926252E-2</v>
      </c>
      <c r="M598" s="90">
        <f t="shared" ref="M598" si="1490">WEEKDAY(A598,2)</f>
        <v>2</v>
      </c>
    </row>
    <row r="599" spans="1:13" x14ac:dyDescent="0.25">
      <c r="A599" s="88">
        <v>43250</v>
      </c>
    </row>
    <row r="600" spans="1:13" x14ac:dyDescent="0.25">
      <c r="A600" s="88">
        <v>43251</v>
      </c>
    </row>
    <row r="601" spans="1:13" x14ac:dyDescent="0.25">
      <c r="A601" s="88">
        <v>43252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01"/>
  <sheetViews>
    <sheetView zoomScale="115" zoomScaleNormal="115" workbookViewId="0">
      <pane xSplit="1" ySplit="2" topLeftCell="B584" activePane="bottomRight" state="frozen"/>
      <selection pane="topRight" activeCell="B1" sqref="B1"/>
      <selection pane="bottomLeft" activeCell="A3" sqref="A3"/>
      <selection pane="bottomRight" activeCell="A601" sqref="A601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583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600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602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630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646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662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694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 x14ac:dyDescent="0.25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 x14ac:dyDescent="0.25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 x14ac:dyDescent="0.25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 x14ac:dyDescent="0.25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 x14ac:dyDescent="0.25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 x14ac:dyDescent="0.25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 x14ac:dyDescent="0.25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 x14ac:dyDescent="0.25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 x14ac:dyDescent="0.25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 x14ac:dyDescent="0.25">
      <c r="A576" s="88">
        <v>43216</v>
      </c>
      <c r="B576">
        <v>47.45</v>
      </c>
      <c r="C576" s="91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91">
        <f t="shared" ref="G576" si="1579">+B576/D576-1</f>
        <v>9.3102294006808251E-4</v>
      </c>
      <c r="H576" s="42">
        <f t="shared" ref="H576" si="1580">(+B576/(E576)-1)</f>
        <v>3.0826079563102127E-3</v>
      </c>
      <c r="I576" s="91">
        <f t="shared" si="1298"/>
        <v>2.7896360792933894E-3</v>
      </c>
      <c r="J576">
        <v>3828.7</v>
      </c>
      <c r="K576">
        <v>3755.49</v>
      </c>
      <c r="L576" s="91">
        <f t="shared" ref="L576" si="1581">+K576/J576-1</f>
        <v>-1.9121372789719704E-2</v>
      </c>
      <c r="M576" s="90">
        <f t="shared" ref="M576" si="1582">WEEKDAY(A576,2)</f>
        <v>4</v>
      </c>
    </row>
    <row r="577" spans="1:13" x14ac:dyDescent="0.25">
      <c r="A577" s="88">
        <v>43217</v>
      </c>
      <c r="B577">
        <v>47.5</v>
      </c>
      <c r="C577" s="91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91">
        <f t="shared" ref="G577" si="1585">+B577/D577-1</f>
        <v>3.4749054597031925E-3</v>
      </c>
      <c r="H577" s="42">
        <f t="shared" ref="H577" si="1586">(+B577/(E577)-1)</f>
        <v>5.8269970168252083E-3</v>
      </c>
      <c r="I577" s="91">
        <f t="shared" si="1298"/>
        <v>6.3985762108564881E-3</v>
      </c>
      <c r="J577">
        <v>3755.49</v>
      </c>
      <c r="K577">
        <v>3756.88</v>
      </c>
      <c r="L577" s="91">
        <f t="shared" ref="L577" si="1587">+K577/J577-1</f>
        <v>3.7012480395381964E-4</v>
      </c>
      <c r="M577" s="90">
        <f t="shared" ref="M577" si="1588">WEEKDAY(A577,2)</f>
        <v>5</v>
      </c>
    </row>
    <row r="578" spans="1:13" x14ac:dyDescent="0.25">
      <c r="A578" s="88">
        <v>43220</v>
      </c>
      <c r="B578" s="90">
        <v>48</v>
      </c>
      <c r="C578" s="91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90">
        <v>47.198</v>
      </c>
      <c r="G578" s="91">
        <f t="shared" ref="G578" si="1591">+B578/D578-1</f>
        <v>1.6992245434128472E-2</v>
      </c>
      <c r="H578" s="42">
        <f t="shared" ref="H578" si="1592">(+B578/(E578)-1)</f>
        <v>1.6992245434128472E-2</v>
      </c>
      <c r="I578" s="91">
        <f t="shared" ref="I578:I598" si="1593">+B578/F578-1</f>
        <v>1.6992245434128472E-2</v>
      </c>
      <c r="J578" s="90">
        <v>3756.88</v>
      </c>
      <c r="K578" s="90">
        <v>3756.88</v>
      </c>
      <c r="L578" s="91">
        <f t="shared" ref="L578" si="1594">+K578/J578-1</f>
        <v>0</v>
      </c>
      <c r="M578" s="90">
        <f t="shared" ref="M578" si="1595">WEEKDAY(A578,2)</f>
        <v>1</v>
      </c>
    </row>
    <row r="579" spans="1:13" x14ac:dyDescent="0.25">
      <c r="A579" s="88">
        <v>43222</v>
      </c>
      <c r="B579">
        <v>47.3</v>
      </c>
      <c r="C579" s="91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91">
        <f t="shared" ref="G579" si="1598">+B579/D579-1</f>
        <v>3.5843539713598105E-4</v>
      </c>
      <c r="H579" s="42">
        <f t="shared" ref="H579" si="1599">(+B579/(E579)-1)</f>
        <v>7.3859284293780192E-3</v>
      </c>
      <c r="I579" s="91">
        <f t="shared" si="1593"/>
        <v>3.8839484687056558E-3</v>
      </c>
      <c r="J579">
        <v>3756.88</v>
      </c>
      <c r="K579">
        <v>3763.65</v>
      </c>
      <c r="L579" s="91">
        <f t="shared" ref="L579" si="1600">+K579/J579-1</f>
        <v>1.8020272140713001E-3</v>
      </c>
      <c r="M579" s="90">
        <f t="shared" ref="M579" si="1601">WEEKDAY(A579,2)</f>
        <v>3</v>
      </c>
    </row>
    <row r="580" spans="1:13" x14ac:dyDescent="0.25">
      <c r="A580" s="88">
        <v>43223</v>
      </c>
      <c r="B580">
        <v>47.65</v>
      </c>
      <c r="C580" s="91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91">
        <f t="shared" ref="G580" si="1604">+B580/D580-1</f>
        <v>3.4867932943947189E-3</v>
      </c>
      <c r="H580" s="42">
        <f t="shared" ref="H580" si="1605">(+B580/(E580)-1)</f>
        <v>3.5546303000160151E-3</v>
      </c>
      <c r="I580" s="91">
        <f t="shared" si="1593"/>
        <v>3.7284351104838187E-3</v>
      </c>
      <c r="J580">
        <v>3763.65</v>
      </c>
      <c r="K580">
        <v>3793</v>
      </c>
      <c r="L580" s="91">
        <f t="shared" ref="L580" si="1606">+K580/J580-1</f>
        <v>7.7982809241028406E-3</v>
      </c>
      <c r="M580" s="90">
        <f t="shared" ref="M580" si="1607">WEEKDAY(A580,2)</f>
        <v>4</v>
      </c>
    </row>
    <row r="581" spans="1:13" x14ac:dyDescent="0.25">
      <c r="A581" s="88">
        <v>43224</v>
      </c>
      <c r="B581">
        <v>47.15</v>
      </c>
      <c r="C581" s="91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91">
        <f t="shared" ref="G581" si="1610">+B581/D581-1</f>
        <v>-1.9623454886574798E-3</v>
      </c>
      <c r="H581" s="42">
        <f t="shared" ref="H581" si="1611">(+B581/(E581)-1)</f>
        <v>-4.1634071294780473E-3</v>
      </c>
      <c r="I581" s="91">
        <f t="shared" si="1593"/>
        <v>-4.8543689320389438E-3</v>
      </c>
      <c r="J581">
        <v>3793</v>
      </c>
      <c r="K581">
        <v>3774.6</v>
      </c>
      <c r="L581" s="91">
        <f t="shared" ref="L581" si="1612">+K581/J581-1</f>
        <v>-4.851041392037958E-3</v>
      </c>
      <c r="M581" s="90">
        <f t="shared" ref="M581" si="1613">WEEKDAY(A581,2)</f>
        <v>5</v>
      </c>
    </row>
    <row r="582" spans="1:13" x14ac:dyDescent="0.25">
      <c r="A582" s="88">
        <v>43227</v>
      </c>
      <c r="B582">
        <v>48.1</v>
      </c>
      <c r="C582" s="91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91">
        <f t="shared" ref="G582" si="1616">+B582/D582-1</f>
        <v>-5.8163557585033665E-4</v>
      </c>
      <c r="H582" s="42">
        <f t="shared" ref="H582" si="1617">(+B582/(E582)-1)</f>
        <v>1.5620166596923557E-3</v>
      </c>
      <c r="I582" s="91">
        <f t="shared" si="1593"/>
        <v>1.8954779312212455E-3</v>
      </c>
      <c r="J582">
        <v>3774.6</v>
      </c>
      <c r="K582">
        <v>3834.19</v>
      </c>
      <c r="L582" s="91">
        <f t="shared" ref="L582" si="1618">+K582/J582-1</f>
        <v>1.5787103269220726E-2</v>
      </c>
      <c r="M582" s="90">
        <f t="shared" ref="M582" si="1619">WEEKDAY(A582,2)</f>
        <v>1</v>
      </c>
    </row>
    <row r="583" spans="1:13" x14ac:dyDescent="0.25">
      <c r="A583" s="88">
        <v>43228</v>
      </c>
      <c r="B583">
        <v>48.7</v>
      </c>
      <c r="C583" s="91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D583*(1-VLOOKUP(A583,FX!A:K,9,0))</f>
        <v>48.568897146769437</v>
      </c>
      <c r="F583">
        <v>48.59</v>
      </c>
      <c r="G583" s="91">
        <f t="shared" ref="G583" si="1622">+B583/D583-1</f>
        <v>2.7576425049056219E-3</v>
      </c>
      <c r="H583" s="42">
        <f t="shared" ref="H583" si="1623">(+B583/(E583)-1)</f>
        <v>2.6993170718780934E-3</v>
      </c>
      <c r="I583" s="91">
        <f t="shared" si="1593"/>
        <v>2.263840296357289E-3</v>
      </c>
      <c r="J583">
        <v>3834.19</v>
      </c>
      <c r="K583">
        <v>3878.68</v>
      </c>
      <c r="L583" s="91">
        <f t="shared" ref="L583" si="1624">+K583/J583-1</f>
        <v>1.1603493827901046E-2</v>
      </c>
      <c r="M583" s="90">
        <f t="shared" ref="M583" si="1625">WEEKDAY(A583,2)</f>
        <v>2</v>
      </c>
    </row>
    <row r="584" spans="1:13" x14ac:dyDescent="0.25">
      <c r="A584" s="88">
        <v>43229</v>
      </c>
      <c r="B584">
        <v>48.5</v>
      </c>
      <c r="C584" s="91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D584*(1-VLOOKUP(A584,FX!A:K,9,0))</f>
        <v>48.414477807299136</v>
      </c>
      <c r="F584">
        <v>48.423000000000002</v>
      </c>
      <c r="G584" s="91">
        <f t="shared" ref="G584" si="1628">+B584/D584-1</f>
        <v>-3.2084495662831891E-5</v>
      </c>
      <c r="H584" s="42">
        <f t="shared" ref="H584" si="1629">(+B584/(E584)-1)</f>
        <v>1.7664590546915271E-3</v>
      </c>
      <c r="I584" s="91">
        <f t="shared" si="1593"/>
        <v>1.5901534394811012E-3</v>
      </c>
      <c r="J584">
        <v>3878.68</v>
      </c>
      <c r="K584">
        <v>3871.62</v>
      </c>
      <c r="L584" s="91">
        <f t="shared" ref="L584" si="1630">+K584/J584-1</f>
        <v>-1.8202068745036826E-3</v>
      </c>
      <c r="M584" s="90">
        <f t="shared" ref="M584" si="1631">WEEKDAY(A584,2)</f>
        <v>3</v>
      </c>
    </row>
    <row r="585" spans="1:13" x14ac:dyDescent="0.25">
      <c r="A585" s="88">
        <v>43230</v>
      </c>
      <c r="B585">
        <v>48.85</v>
      </c>
      <c r="C585" s="91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D585*(1-VLOOKUP(A585,FX!A:K,9,0))</f>
        <v>48.767933049129077</v>
      </c>
      <c r="F585">
        <v>48.767000000000003</v>
      </c>
      <c r="G585" s="91">
        <f t="shared" ref="G585" si="1634">+B585/D585-1</f>
        <v>3.2623241782983037E-3</v>
      </c>
      <c r="H585" s="42">
        <f t="shared" ref="H585" si="1635">(+B585/(E585)-1)</f>
        <v>1.6828056007263115E-3</v>
      </c>
      <c r="I585" s="91">
        <f t="shared" si="1593"/>
        <v>1.7019705948695396E-3</v>
      </c>
      <c r="J585">
        <v>3871.62</v>
      </c>
      <c r="K585">
        <v>3893.06</v>
      </c>
      <c r="L585" s="91">
        <f t="shared" ref="L585" si="1636">+K585/J585-1</f>
        <v>5.5377335585620191E-3</v>
      </c>
      <c r="M585" s="90">
        <f t="shared" ref="M585" si="1637">WEEKDAY(A585,2)</f>
        <v>4</v>
      </c>
    </row>
    <row r="586" spans="1:13" x14ac:dyDescent="0.25">
      <c r="A586" s="88">
        <v>43231</v>
      </c>
      <c r="B586">
        <v>49</v>
      </c>
      <c r="C586" s="91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D586*(1-VLOOKUP(A586,FX!A:K,9,0))</f>
        <v>48.691060659755564</v>
      </c>
      <c r="F586">
        <v>48.692999999999998</v>
      </c>
      <c r="G586" s="91">
        <f t="shared" ref="G586" si="1640">+B586/D586-1</f>
        <v>1.0023740739389941E-2</v>
      </c>
      <c r="H586" s="42">
        <f t="shared" ref="H586" si="1641">(+B586/(E586)-1)</f>
        <v>6.344888282538097E-3</v>
      </c>
      <c r="I586" s="91">
        <f t="shared" si="1593"/>
        <v>6.3048076725606972E-3</v>
      </c>
      <c r="J586">
        <v>3893.06</v>
      </c>
      <c r="K586">
        <v>3872.84</v>
      </c>
      <c r="L586" s="91">
        <f t="shared" ref="L586" si="1642">+K586/J586-1</f>
        <v>-5.1938577879611092E-3</v>
      </c>
      <c r="M586" s="90">
        <f t="shared" ref="M586" si="1643">WEEKDAY(A586,2)</f>
        <v>5</v>
      </c>
    </row>
    <row r="587" spans="1:13" x14ac:dyDescent="0.25">
      <c r="A587" s="88">
        <v>43234</v>
      </c>
      <c r="B587">
        <v>49.4</v>
      </c>
      <c r="C587" s="91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D587*(1-VLOOKUP(A587,FX!A:K,9,0))</f>
        <v>49.215917096716773</v>
      </c>
      <c r="F587">
        <v>49.198</v>
      </c>
      <c r="G587" s="91">
        <f t="shared" ref="G587" si="1646">+B587/D587-1</f>
        <v>5.0602176809602106E-3</v>
      </c>
      <c r="H587" s="42">
        <f t="shared" ref="H587" si="1647">(+B587/(E587)-1)</f>
        <v>3.7403123652348658E-3</v>
      </c>
      <c r="I587" s="91">
        <f t="shared" si="1593"/>
        <v>4.1058579617057056E-3</v>
      </c>
      <c r="J587">
        <v>3872.84</v>
      </c>
      <c r="K587">
        <v>3909.29</v>
      </c>
      <c r="L587" s="91">
        <f t="shared" ref="L587" si="1648">+K587/J587-1</f>
        <v>9.4116978754608116E-3</v>
      </c>
      <c r="M587" s="90">
        <f t="shared" ref="M587" si="1649">WEEKDAY(A587,2)</f>
        <v>1</v>
      </c>
    </row>
    <row r="588" spans="1:13" x14ac:dyDescent="0.25">
      <c r="A588" s="88">
        <v>43235</v>
      </c>
      <c r="B588">
        <v>49.2</v>
      </c>
      <c r="C588" s="91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D588*(1-VLOOKUP(A588,FX!A:K,9,0))</f>
        <v>49.28318972947271</v>
      </c>
      <c r="F588">
        <v>49.28</v>
      </c>
      <c r="G588" s="91">
        <f t="shared" ref="G588" si="1652">+B588/D588-1</f>
        <v>-3.7336151760063441E-3</v>
      </c>
      <c r="H588" s="42">
        <f t="shared" ref="H588" si="1653">(+B588/(E588)-1)</f>
        <v>-1.6879940184342246E-3</v>
      </c>
      <c r="I588" s="91">
        <f t="shared" si="1593"/>
        <v>-1.6233766233766378E-3</v>
      </c>
      <c r="J588">
        <v>3909.29</v>
      </c>
      <c r="K588">
        <v>3924.1</v>
      </c>
      <c r="L588" s="91">
        <f t="shared" ref="L588" si="1654">+K588/J588-1</f>
        <v>3.7884117064734824E-3</v>
      </c>
      <c r="M588" s="90">
        <f t="shared" ref="M588" si="1655">WEEKDAY(A588,2)</f>
        <v>2</v>
      </c>
    </row>
    <row r="589" spans="1:13" x14ac:dyDescent="0.25">
      <c r="A589" s="88">
        <v>43236</v>
      </c>
      <c r="B589">
        <v>48.95</v>
      </c>
      <c r="C589" s="91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D589*(1-VLOOKUP(A589,FX!A:K,9,0))</f>
        <v>48.784689665476719</v>
      </c>
      <c r="F589">
        <v>48.802999999999997</v>
      </c>
      <c r="G589" s="91">
        <f t="shared" ref="G589" si="1658">+B589/D589-1</f>
        <v>1.2799253611393002E-3</v>
      </c>
      <c r="H589" s="42">
        <f t="shared" ref="H589" si="1659">(+B589/(E589)-1)</f>
        <v>3.3885699726048379E-3</v>
      </c>
      <c r="I589" s="91">
        <f t="shared" si="1593"/>
        <v>3.0121099112760952E-3</v>
      </c>
      <c r="J589">
        <v>3924.1</v>
      </c>
      <c r="K589">
        <v>3892.84</v>
      </c>
      <c r="L589" s="91">
        <f t="shared" ref="L589" si="1660">+K589/J589-1</f>
        <v>-7.9661578451108994E-3</v>
      </c>
      <c r="M589" s="90">
        <f t="shared" ref="M589" si="1661">WEEKDAY(A589,2)</f>
        <v>3</v>
      </c>
    </row>
    <row r="590" spans="1:13" x14ac:dyDescent="0.25">
      <c r="A590" s="88">
        <v>43237</v>
      </c>
      <c r="B590">
        <v>48.5</v>
      </c>
      <c r="C590" s="91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D590*(1-VLOOKUP(A590,FX!A:K,9,0))</f>
        <v>48.487891848060187</v>
      </c>
      <c r="F590">
        <v>48.478000000000002</v>
      </c>
      <c r="G590" s="91">
        <f t="shared" ref="G590" si="1664">+B590/D590-1</f>
        <v>1.1958381583447864E-3</v>
      </c>
      <c r="H590" s="42">
        <f t="shared" ref="H590" si="1665">(+B590/(E590)-1)</f>
        <v>2.4971495930881105E-4</v>
      </c>
      <c r="I590" s="91">
        <f t="shared" si="1593"/>
        <v>4.5381410124178956E-4</v>
      </c>
      <c r="J590">
        <v>3892.84</v>
      </c>
      <c r="K590">
        <v>3864.05</v>
      </c>
      <c r="L590" s="91">
        <f t="shared" ref="L590" si="1666">+K590/J590-1</f>
        <v>-7.3956288981823493E-3</v>
      </c>
      <c r="M590" s="90">
        <f t="shared" ref="M590" si="1667">WEEKDAY(A590,2)</f>
        <v>4</v>
      </c>
    </row>
    <row r="591" spans="1:13" x14ac:dyDescent="0.25">
      <c r="A591" s="88">
        <v>43238</v>
      </c>
      <c r="B591">
        <v>49</v>
      </c>
      <c r="C591" s="91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D591*(1-VLOOKUP(A591,FX!A:K,9,0))</f>
        <v>48.914127243519552</v>
      </c>
      <c r="F591">
        <v>48.911999999999999</v>
      </c>
      <c r="G591" s="91">
        <f t="shared" ref="G591" si="1670">+B591/D591-1</f>
        <v>6.6542797965007949E-4</v>
      </c>
      <c r="H591" s="42">
        <f t="shared" ref="H591" si="1671">(+B591/(E591)-1)</f>
        <v>1.7555819007650797E-3</v>
      </c>
      <c r="I591" s="91">
        <f t="shared" si="1593"/>
        <v>1.7991494929670004E-3</v>
      </c>
      <c r="J591">
        <v>3864.05</v>
      </c>
      <c r="K591">
        <v>3903.06</v>
      </c>
      <c r="L591" s="91">
        <f t="shared" ref="L591" si="1672">+K591/J591-1</f>
        <v>1.0095625056611546E-2</v>
      </c>
      <c r="M591" s="90">
        <f t="shared" ref="M591" si="1673">WEEKDAY(A591,2)</f>
        <v>5</v>
      </c>
    </row>
    <row r="592" spans="1:13" x14ac:dyDescent="0.25">
      <c r="A592" s="88">
        <v>43241</v>
      </c>
      <c r="B592">
        <v>48.95</v>
      </c>
      <c r="C592" s="91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D592*(1-VLOOKUP(A592,FX!A:K,9,0))</f>
        <v>49.030542042283628</v>
      </c>
      <c r="F592">
        <v>49.036000000000001</v>
      </c>
      <c r="G592" s="91">
        <f t="shared" ref="G592" si="1676">+B592/D592-1</f>
        <v>-3.8629850159851431E-3</v>
      </c>
      <c r="H592" s="42">
        <f t="shared" ref="H592" si="1677">(+B592/(E592)-1)</f>
        <v>-1.6426912477158773E-3</v>
      </c>
      <c r="I592" s="91">
        <f t="shared" si="1593"/>
        <v>-1.7538135247573416E-3</v>
      </c>
      <c r="J592">
        <v>3903.06</v>
      </c>
      <c r="K592">
        <v>3921.24</v>
      </c>
      <c r="L592" s="91">
        <f t="shared" ref="L592" si="1678">+K592/J592-1</f>
        <v>4.6578838142379286E-3</v>
      </c>
      <c r="M592" s="90">
        <f t="shared" ref="M592" si="1679">WEEKDAY(A592,2)</f>
        <v>1</v>
      </c>
    </row>
    <row r="593" spans="1:13" x14ac:dyDescent="0.25">
      <c r="A593" s="88">
        <v>43242</v>
      </c>
      <c r="B593">
        <v>48.95</v>
      </c>
      <c r="C593" s="91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D593*(1-VLOOKUP(A593,FX!A:K,9,0))</f>
        <v>48.94634901782382</v>
      </c>
      <c r="F593">
        <v>48.95</v>
      </c>
      <c r="G593" s="91">
        <f t="shared" ref="G593" si="1682">+B593/D593-1</f>
        <v>2.0871576935650449E-3</v>
      </c>
      <c r="H593" s="42">
        <f t="shared" ref="H593" si="1683">(+B593/(E593)-1)</f>
        <v>7.4591511919575026E-5</v>
      </c>
      <c r="I593" s="91">
        <f t="shared" si="1593"/>
        <v>0</v>
      </c>
      <c r="J593">
        <v>3921.24</v>
      </c>
      <c r="K593">
        <v>3906.21</v>
      </c>
      <c r="L593" s="91">
        <f t="shared" ref="L593" si="1684">+K593/J593-1</f>
        <v>-3.8329712029867569E-3</v>
      </c>
      <c r="M593" s="90">
        <f t="shared" ref="M593" si="1685">WEEKDAY(A593,2)</f>
        <v>2</v>
      </c>
    </row>
    <row r="594" spans="1:13" x14ac:dyDescent="0.25">
      <c r="A594" s="88">
        <v>43243</v>
      </c>
      <c r="B594">
        <v>47.85</v>
      </c>
      <c r="C594" s="91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D594*(1-VLOOKUP(A594,FX!A:K,9,0))</f>
        <v>48.242202556845704</v>
      </c>
      <c r="F594">
        <v>48.261000000000003</v>
      </c>
      <c r="G594" s="91">
        <f t="shared" ref="G594" si="1688">+B594/D594-1</f>
        <v>-9.3784536836698518E-3</v>
      </c>
      <c r="H594" s="42">
        <f t="shared" ref="H594" si="1689">(+B594/(E594)-1)</f>
        <v>-8.1298642279766797E-3</v>
      </c>
      <c r="I594" s="91">
        <f t="shared" si="1593"/>
        <v>-8.5161931994778284E-3</v>
      </c>
      <c r="J594">
        <v>3906.21</v>
      </c>
      <c r="K594">
        <v>3854.58</v>
      </c>
      <c r="L594" s="91">
        <f t="shared" ref="L594" si="1690">+K594/J594-1</f>
        <v>-1.3217415346333139E-2</v>
      </c>
      <c r="M594" s="90">
        <f t="shared" ref="M594" si="1691">WEEKDAY(A594,2)</f>
        <v>3</v>
      </c>
    </row>
    <row r="595" spans="1:13" x14ac:dyDescent="0.25">
      <c r="A595" s="88">
        <v>43244</v>
      </c>
      <c r="B595">
        <v>48</v>
      </c>
      <c r="C595" s="91">
        <f t="shared" ref="C595" si="1692">B595/B594-1</f>
        <v>3.1347962382444194E-3</v>
      </c>
      <c r="D595" s="26">
        <f t="shared" ref="D595" si="1693">+F594*(1+L595)</f>
        <v>47.918441028594557</v>
      </c>
      <c r="E595" s="26">
        <f>D595*(1-VLOOKUP(A595,FX!A:K,9,0))</f>
        <v>47.778887429748494</v>
      </c>
      <c r="F595">
        <v>47.758000000000003</v>
      </c>
      <c r="G595" s="91">
        <f t="shared" ref="G595" si="1694">+B595/D595-1</f>
        <v>1.7020372460943012E-3</v>
      </c>
      <c r="H595" s="42">
        <f t="shared" ref="H595" si="1695">(+B595/(E595)-1)</f>
        <v>4.6278300342723622E-3</v>
      </c>
      <c r="I595" s="91">
        <f t="shared" si="1593"/>
        <v>5.0672138699274782E-3</v>
      </c>
      <c r="J595">
        <v>3854.58</v>
      </c>
      <c r="K595">
        <v>3827.22</v>
      </c>
      <c r="L595" s="91">
        <f t="shared" ref="L595" si="1696">+K595/J595-1</f>
        <v>-7.0980495929517939E-3</v>
      </c>
      <c r="M595" s="90">
        <f t="shared" ref="M595" si="1697">WEEKDAY(A595,2)</f>
        <v>4</v>
      </c>
    </row>
    <row r="596" spans="1:13" x14ac:dyDescent="0.25">
      <c r="A596" s="88">
        <v>43245</v>
      </c>
      <c r="B596">
        <v>47.7</v>
      </c>
      <c r="C596" s="91">
        <f t="shared" ref="C596" si="1698">B596/B595-1</f>
        <v>-6.2499999999999778E-3</v>
      </c>
      <c r="D596" s="26">
        <f t="shared" ref="D596" si="1699">+F595*(1+L596)</f>
        <v>47.624230381321176</v>
      </c>
      <c r="E596" s="26">
        <f>D596*(1-VLOOKUP(A596,FX!A:K,9,0))</f>
        <v>47.654109028308959</v>
      </c>
      <c r="F596">
        <v>47.658000000000001</v>
      </c>
      <c r="G596" s="91">
        <f t="shared" ref="G596" si="1700">+B596/D596-1</f>
        <v>1.5909888322005461E-3</v>
      </c>
      <c r="H596" s="42">
        <f t="shared" ref="H596" si="1701">(+B596/(E596)-1)</f>
        <v>9.630013576327201E-4</v>
      </c>
      <c r="I596" s="91">
        <f t="shared" si="1593"/>
        <v>8.8127911368496292E-4</v>
      </c>
      <c r="J596">
        <v>3827.22</v>
      </c>
      <c r="K596">
        <v>3816.5</v>
      </c>
      <c r="L596" s="91">
        <f t="shared" ref="L596" si="1702">+K596/J596-1</f>
        <v>-2.8009887072077966E-3</v>
      </c>
      <c r="M596" s="90">
        <f t="shared" ref="M596" si="1703">WEEKDAY(A596,2)</f>
        <v>5</v>
      </c>
    </row>
    <row r="597" spans="1:13" x14ac:dyDescent="0.25">
      <c r="A597" s="88">
        <v>43248</v>
      </c>
      <c r="B597">
        <v>47.75</v>
      </c>
      <c r="C597" s="91">
        <f t="shared" ref="C597" si="1704">B597/B596-1</f>
        <v>1.0482180293500676E-3</v>
      </c>
      <c r="D597" s="26">
        <f t="shared" ref="D597" si="1705">+F596*(1+L597)</f>
        <v>47.867288112144642</v>
      </c>
      <c r="E597" s="26">
        <f>D597*(1-VLOOKUP(A597,FX!A:K,9,0))</f>
        <v>47.863875386181697</v>
      </c>
      <c r="F597">
        <v>47.851999999999997</v>
      </c>
      <c r="G597" s="91">
        <f t="shared" ref="G597" si="1706">+B597/D597-1</f>
        <v>-2.4502769379760592E-3</v>
      </c>
      <c r="H597" s="42">
        <f t="shared" ref="H597" si="1707">(+B597/(E597)-1)</f>
        <v>-2.3791509831352364E-3</v>
      </c>
      <c r="I597" s="91">
        <f t="shared" si="1593"/>
        <v>-2.1315723480731519E-3</v>
      </c>
      <c r="J597">
        <v>3816.5</v>
      </c>
      <c r="K597">
        <v>3833.26</v>
      </c>
      <c r="L597" s="91">
        <f t="shared" ref="L597" si="1708">+K597/J597-1</f>
        <v>4.3914581422770382E-3</v>
      </c>
      <c r="M597" s="90">
        <f t="shared" ref="M597" si="1709">WEEKDAY(A597,2)</f>
        <v>1</v>
      </c>
    </row>
    <row r="598" spans="1:13" x14ac:dyDescent="0.25">
      <c r="A598" s="88">
        <v>43249</v>
      </c>
      <c r="B598">
        <v>47.25</v>
      </c>
      <c r="C598" s="91">
        <f t="shared" ref="C598" si="1710">B598/B597-1</f>
        <v>-1.0471204188481686E-2</v>
      </c>
      <c r="D598" s="26">
        <f t="shared" ref="D598" si="1711">+F597*(1+L598)</f>
        <v>47.486861449523374</v>
      </c>
      <c r="E598" s="26">
        <f>D598*(1-VLOOKUP(A598,FX!A:K,9,0))</f>
        <v>47.277127752017009</v>
      </c>
      <c r="F598">
        <v>47.29</v>
      </c>
      <c r="G598" s="91">
        <f t="shared" ref="G598" si="1712">+B598/D598-1</f>
        <v>-4.9879365006075815E-3</v>
      </c>
      <c r="H598" s="42">
        <f t="shared" ref="H598" si="1713">(+B598/(E598)-1)</f>
        <v>-5.7380287904340577E-4</v>
      </c>
      <c r="I598" s="91">
        <f t="shared" si="1593"/>
        <v>-8.4584478748150893E-4</v>
      </c>
      <c r="J598">
        <v>3833.26</v>
      </c>
      <c r="K598">
        <v>3804.01</v>
      </c>
      <c r="L598" s="91">
        <f t="shared" ref="L598" si="1714">+K598/J598-1</f>
        <v>-7.6305807589363006E-3</v>
      </c>
      <c r="M598" s="90">
        <f t="shared" ref="M598" si="1715">WEEKDAY(A598,2)</f>
        <v>2</v>
      </c>
    </row>
    <row r="599" spans="1:13" x14ac:dyDescent="0.25">
      <c r="A599" s="88">
        <v>43250</v>
      </c>
    </row>
    <row r="600" spans="1:13" x14ac:dyDescent="0.25">
      <c r="A600" s="88">
        <v>43251</v>
      </c>
    </row>
    <row r="601" spans="1:13" x14ac:dyDescent="0.25">
      <c r="A601" s="88">
        <v>43252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08"/>
  <sheetViews>
    <sheetView zoomScale="115" zoomScaleNormal="115" workbookViewId="0">
      <pane xSplit="1" ySplit="2" topLeftCell="B591" activePane="bottomRight" state="frozen"/>
      <selection pane="topRight" activeCell="B1" sqref="B1"/>
      <selection pane="bottomLeft" activeCell="A3" sqref="A3"/>
      <selection pane="bottomRight" activeCell="D606" sqref="D606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623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566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565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564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548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549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563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577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591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599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624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645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648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665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673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680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684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697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707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708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712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720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726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734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737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746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749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752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757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 x14ac:dyDescent="0.25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 x14ac:dyDescent="0.25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 x14ac:dyDescent="0.25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 x14ac:dyDescent="0.25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6" x14ac:dyDescent="0.25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6" x14ac:dyDescent="0.25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6" x14ac:dyDescent="0.25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6" x14ac:dyDescent="0.25">
      <c r="A580" s="88">
        <v>43214</v>
      </c>
      <c r="B580">
        <v>46.97</v>
      </c>
      <c r="C580" s="91">
        <f t="shared" ref="C580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6" x14ac:dyDescent="0.25">
      <c r="A581" s="88">
        <v>43215</v>
      </c>
      <c r="B581">
        <v>46.58</v>
      </c>
      <c r="C581" s="91">
        <f t="shared" ref="C581" si="1174">B581/B580-1</f>
        <v>-8.3031722375984662E-3</v>
      </c>
      <c r="D581" s="38">
        <f t="shared" ref="D581" si="1175">+(F580-O581)*(1+L581)</f>
        <v>46.740336557452849</v>
      </c>
      <c r="E581" s="90"/>
      <c r="F581">
        <v>46.76</v>
      </c>
      <c r="G581" s="42">
        <f t="shared" ref="G581" si="1176">+B581/D581-1</f>
        <v>-3.4303680559887306E-3</v>
      </c>
      <c r="H581" s="90"/>
      <c r="I581" s="91">
        <f t="shared" si="316"/>
        <v>-3.8494439692043914E-3</v>
      </c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6" x14ac:dyDescent="0.25">
      <c r="A582" s="88">
        <v>43216</v>
      </c>
      <c r="B582">
        <v>46.79</v>
      </c>
      <c r="C582" s="91">
        <f t="shared" ref="C582" si="1179">B582/B581-1</f>
        <v>4.5083726921426592E-3</v>
      </c>
      <c r="D582" s="38">
        <f t="shared" ref="D582:D586" si="1180">+(F581-O582)*(1+L582)</f>
        <v>46.135228771768517</v>
      </c>
      <c r="E582" s="90"/>
      <c r="F582">
        <v>46.14</v>
      </c>
      <c r="G582" s="42">
        <f t="shared" ref="G582" si="1181">+B582/D582-1</f>
        <v>1.4192434841293178E-2</v>
      </c>
      <c r="H582" s="90"/>
      <c r="I582" s="91">
        <f t="shared" si="316"/>
        <v>1.4087559601213773E-2</v>
      </c>
      <c r="J582">
        <v>21099.85</v>
      </c>
      <c r="K582">
        <v>20817.93</v>
      </c>
      <c r="L582" s="91">
        <f t="shared" ref="L582" si="1182">+K582/J582-1</f>
        <v>-1.3361232425822878E-2</v>
      </c>
      <c r="M582" s="90">
        <f t="shared" ref="M582" si="1183">WEEKDAY(A582,2)</f>
        <v>4</v>
      </c>
    </row>
    <row r="583" spans="1:16" x14ac:dyDescent="0.25">
      <c r="A583" s="88">
        <v>43217</v>
      </c>
      <c r="B583">
        <v>46.87</v>
      </c>
      <c r="C583" s="91">
        <f t="shared" ref="C583:C586" si="1184">B583/B582-1</f>
        <v>1.7097670442400847E-3</v>
      </c>
      <c r="D583" s="38">
        <f t="shared" si="1180"/>
        <v>46.68934666414961</v>
      </c>
      <c r="E583" s="90"/>
      <c r="F583">
        <v>46.66</v>
      </c>
      <c r="G583" s="42">
        <f t="shared" ref="G583:G584" si="1185">+B583/D583-1</f>
        <v>3.8692624497378425E-3</v>
      </c>
      <c r="H583" s="90"/>
      <c r="I583" s="91">
        <f t="shared" si="316"/>
        <v>4.5006429489926614E-3</v>
      </c>
      <c r="J583">
        <v>20817.93</v>
      </c>
      <c r="K583">
        <v>21065.79</v>
      </c>
      <c r="L583" s="91">
        <f t="shared" ref="L583" si="1186">+K583/J583-1</f>
        <v>1.1906082881439239E-2</v>
      </c>
      <c r="M583" s="90">
        <f t="shared" ref="M583" si="1187">WEEKDAY(A583,2)</f>
        <v>5</v>
      </c>
    </row>
    <row r="584" spans="1:16" x14ac:dyDescent="0.25">
      <c r="A584" s="88">
        <v>43220</v>
      </c>
      <c r="B584">
        <v>46.88</v>
      </c>
      <c r="C584" s="91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91">
        <f t="shared" si="316"/>
        <v>-1.4919100651397343E-2</v>
      </c>
      <c r="J584" s="90">
        <v>21065.79</v>
      </c>
      <c r="K584" s="90">
        <v>21065.79</v>
      </c>
      <c r="L584" s="91">
        <f t="shared" ref="L584" si="1188">+K584/J584-1</f>
        <v>0</v>
      </c>
      <c r="M584" s="90">
        <f t="shared" ref="M584" si="1189">WEEKDAY(A584,2)</f>
        <v>1</v>
      </c>
    </row>
    <row r="585" spans="1:16" s="90" customFormat="1" x14ac:dyDescent="0.25">
      <c r="A585" s="88">
        <v>43221</v>
      </c>
      <c r="B585" s="90">
        <v>46.88</v>
      </c>
      <c r="C585" s="91">
        <f t="shared" si="1184"/>
        <v>0</v>
      </c>
      <c r="D585" s="38">
        <f t="shared" si="1180"/>
        <v>47.59</v>
      </c>
      <c r="F585" s="90">
        <v>47.59</v>
      </c>
      <c r="G585" s="42">
        <f t="shared" ref="G585" si="1190">+B585/D585-1</f>
        <v>-1.4919100651397343E-2</v>
      </c>
      <c r="I585" s="91">
        <f t="shared" ref="I585:I603" si="1191">+B585/F585-1</f>
        <v>-1.4919100651397343E-2</v>
      </c>
      <c r="J585" s="90">
        <v>21065.79</v>
      </c>
      <c r="K585" s="90">
        <v>21065.79</v>
      </c>
      <c r="L585" s="91">
        <f t="shared" ref="L585" si="1192">+K585/J585-1</f>
        <v>0</v>
      </c>
      <c r="M585" s="90">
        <f t="shared" ref="M585" si="1193">WEEKDAY(A585,2)</f>
        <v>2</v>
      </c>
      <c r="N585" s="50"/>
      <c r="O585" s="50"/>
      <c r="P585" s="50"/>
    </row>
    <row r="586" spans="1:16" s="90" customFormat="1" x14ac:dyDescent="0.25">
      <c r="A586" s="88">
        <v>43222</v>
      </c>
      <c r="B586" s="90">
        <v>46.75</v>
      </c>
      <c r="C586" s="91">
        <f t="shared" si="1184"/>
        <v>-2.7730375426621157E-3</v>
      </c>
      <c r="D586" s="38">
        <f t="shared" si="1180"/>
        <v>47.327197632483902</v>
      </c>
      <c r="F586" s="90">
        <v>47.32</v>
      </c>
      <c r="G586" s="42">
        <f t="shared" ref="G586" si="1194">+B586/D586-1</f>
        <v>-1.2195897102678432E-2</v>
      </c>
      <c r="I586" s="91">
        <f t="shared" si="1191"/>
        <v>-1.2045646661031251E-2</v>
      </c>
      <c r="J586" s="90">
        <v>21484.12</v>
      </c>
      <c r="K586" s="90">
        <v>21365.48</v>
      </c>
      <c r="L586" s="91">
        <f t="shared" ref="L586" si="1195">+K586/J586-1</f>
        <v>-5.5222182709834255E-3</v>
      </c>
      <c r="M586" s="90">
        <f t="shared" ref="M586" si="1196">WEEKDAY(A586,2)</f>
        <v>3</v>
      </c>
      <c r="N586" s="50"/>
      <c r="O586" s="50"/>
      <c r="P586" s="50"/>
    </row>
    <row r="587" spans="1:16" x14ac:dyDescent="0.25">
      <c r="A587" s="88">
        <v>43223</v>
      </c>
      <c r="B587">
        <v>46.45</v>
      </c>
      <c r="C587" s="91">
        <f t="shared" ref="C587" si="1197">B587/B586-1</f>
        <v>-6.4171122994651775E-3</v>
      </c>
      <c r="D587" s="38">
        <f t="shared" ref="D587" si="1198">+(F586-O587)*(1+L587)</f>
        <v>46.562409756298479</v>
      </c>
      <c r="E587" s="90"/>
      <c r="F587" s="90">
        <v>46.56</v>
      </c>
      <c r="G587" s="42">
        <f t="shared" ref="G587" si="1199">+B587/D587-1</f>
        <v>-2.4141739417442576E-3</v>
      </c>
      <c r="H587" s="90"/>
      <c r="I587" s="91">
        <f t="shared" si="1191"/>
        <v>-2.3625429553264521E-3</v>
      </c>
      <c r="J587" s="90">
        <v>21365.48</v>
      </c>
      <c r="K587" s="90">
        <v>21023.42</v>
      </c>
      <c r="L587" s="91">
        <f t="shared" ref="L587" si="1200">+K587/J587-1</f>
        <v>-1.6009937525391482E-2</v>
      </c>
      <c r="M587" s="90">
        <f t="shared" ref="M587" si="1201">WEEKDAY(A587,2)</f>
        <v>4</v>
      </c>
    </row>
    <row r="588" spans="1:16" x14ac:dyDescent="0.25">
      <c r="A588" s="88">
        <v>43224</v>
      </c>
      <c r="B588">
        <v>46.54</v>
      </c>
      <c r="C588" s="91">
        <f t="shared" ref="C588" si="1202">B588/B587-1</f>
        <v>1.9375672766415164E-3</v>
      </c>
      <c r="D588" s="38">
        <f t="shared" ref="D588" si="1203">+(F587-O588)*(1+L588)</f>
        <v>46.080899796512661</v>
      </c>
      <c r="E588" s="90"/>
      <c r="F588">
        <v>46.08</v>
      </c>
      <c r="G588" s="42">
        <f t="shared" ref="G588" si="1204">+B588/D588-1</f>
        <v>9.9629175106099588E-3</v>
      </c>
      <c r="H588" s="90"/>
      <c r="I588" s="91">
        <f t="shared" si="1191"/>
        <v>9.9826388888888395E-3</v>
      </c>
      <c r="J588">
        <v>21023.42</v>
      </c>
      <c r="K588">
        <v>20807.09</v>
      </c>
      <c r="L588" s="91">
        <f t="shared" ref="L588" si="1205">+K588/J588-1</f>
        <v>-1.0289952824040882E-2</v>
      </c>
      <c r="M588" s="90">
        <f t="shared" ref="M588" si="1206">WEEKDAY(A588,2)</f>
        <v>5</v>
      </c>
    </row>
    <row r="589" spans="1:16" x14ac:dyDescent="0.25">
      <c r="A589" s="88">
        <v>43227</v>
      </c>
      <c r="B589">
        <v>46.29</v>
      </c>
      <c r="C589" s="91">
        <f t="shared" ref="C589" si="1207">B589/B588-1</f>
        <v>-5.3717232488181832E-3</v>
      </c>
      <c r="D589" s="38">
        <f t="shared" ref="D589" si="1208">+(F588-O589)*(1+L589)</f>
        <v>46.389405918847856</v>
      </c>
      <c r="E589" s="90"/>
      <c r="F589">
        <v>46.39</v>
      </c>
      <c r="G589" s="42">
        <f t="shared" ref="G589" si="1209">+B589/D589-1</f>
        <v>-2.1428581996018048E-3</v>
      </c>
      <c r="H589" s="90"/>
      <c r="I589" s="91">
        <f t="shared" si="1191"/>
        <v>-2.155636990730847E-3</v>
      </c>
      <c r="J589">
        <v>20807.09</v>
      </c>
      <c r="K589">
        <v>20946.8</v>
      </c>
      <c r="L589" s="91">
        <f t="shared" ref="L589" si="1210">+K589/J589-1</f>
        <v>6.714538169441342E-3</v>
      </c>
      <c r="M589" s="90">
        <f t="shared" ref="M589" si="1211">WEEKDAY(A589,2)</f>
        <v>1</v>
      </c>
    </row>
    <row r="590" spans="1:16" x14ac:dyDescent="0.25">
      <c r="A590" s="88">
        <v>43228</v>
      </c>
      <c r="B590">
        <v>46.97</v>
      </c>
      <c r="C590" s="91">
        <f t="shared" ref="C590" si="1212">B590/B589-1</f>
        <v>1.4689997839706148E-2</v>
      </c>
      <c r="D590" s="38">
        <f t="shared" ref="D590" si="1213">+(F589-O590)*(1+L590)</f>
        <v>47.105998959268241</v>
      </c>
      <c r="E590" s="90"/>
      <c r="F590">
        <v>47.1</v>
      </c>
      <c r="G590" s="42">
        <f t="shared" ref="G590" si="1214">+B590/D590-1</f>
        <v>-2.8870836469435668E-3</v>
      </c>
      <c r="H590" s="90"/>
      <c r="I590" s="91">
        <f t="shared" si="1191"/>
        <v>-2.7600849256900206E-3</v>
      </c>
      <c r="J590">
        <v>20946.8</v>
      </c>
      <c r="K590">
        <v>21270.1</v>
      </c>
      <c r="L590" s="91">
        <f t="shared" ref="L590" si="1215">+K590/J590-1</f>
        <v>1.5434338419233473E-2</v>
      </c>
      <c r="M590" s="90">
        <f t="shared" ref="M590" si="1216">WEEKDAY(A590,2)</f>
        <v>2</v>
      </c>
    </row>
    <row r="591" spans="1:16" x14ac:dyDescent="0.25">
      <c r="A591" s="88">
        <v>43229</v>
      </c>
      <c r="B591">
        <v>47.42</v>
      </c>
      <c r="C591" s="91">
        <f t="shared" ref="C591" si="1217">B591/B590-1</f>
        <v>9.5805833510751448E-3</v>
      </c>
      <c r="D591" s="38">
        <f t="shared" ref="D591" si="1218">+(F590-O591)*(1+L591)</f>
        <v>47.331911603612589</v>
      </c>
      <c r="E591" s="90"/>
      <c r="F591">
        <v>47.34</v>
      </c>
      <c r="G591" s="42">
        <f t="shared" ref="G591" si="1219">+B591/D591-1</f>
        <v>1.8610783592498681E-3</v>
      </c>
      <c r="H591" s="90"/>
      <c r="I591" s="91">
        <f t="shared" si="1191"/>
        <v>1.689902830587231E-3</v>
      </c>
      <c r="J591">
        <v>21270.1</v>
      </c>
      <c r="K591">
        <v>21374.83</v>
      </c>
      <c r="L591" s="91">
        <f t="shared" ref="L591" si="1220">+K591/J591-1</f>
        <v>4.9238132401823176E-3</v>
      </c>
      <c r="M591" s="90">
        <f t="shared" ref="M591" si="1221">WEEKDAY(A591,2)</f>
        <v>3</v>
      </c>
    </row>
    <row r="592" spans="1:16" x14ac:dyDescent="0.25">
      <c r="A592" s="88">
        <v>43230</v>
      </c>
      <c r="B592">
        <v>48.02</v>
      </c>
      <c r="C592" s="91">
        <f t="shared" ref="C592" si="1222">B592/B591-1</f>
        <v>1.2652889076339102E-2</v>
      </c>
      <c r="D592" s="38">
        <f t="shared" ref="D592" si="1223">+(F591-O592)*(1+L592)</f>
        <v>47.602802763811461</v>
      </c>
      <c r="E592" s="90"/>
      <c r="F592">
        <v>47.6</v>
      </c>
      <c r="G592" s="42">
        <f t="shared" ref="G592" si="1224">+B592/D592-1</f>
        <v>8.7641317730497992E-3</v>
      </c>
      <c r="H592" s="90"/>
      <c r="I592" s="91">
        <f t="shared" si="1191"/>
        <v>8.8235294117646745E-3</v>
      </c>
      <c r="J592">
        <v>21374.83</v>
      </c>
      <c r="K592">
        <v>21493.49</v>
      </c>
      <c r="L592" s="91">
        <f t="shared" ref="L592" si="1225">+K592/J592-1</f>
        <v>5.5513891806391324E-3</v>
      </c>
      <c r="M592" s="90">
        <f t="shared" ref="M592" si="1226">WEEKDAY(A592,2)</f>
        <v>4</v>
      </c>
    </row>
    <row r="593" spans="1:13" x14ac:dyDescent="0.25">
      <c r="A593" s="88">
        <v>43231</v>
      </c>
      <c r="B593">
        <v>48.16</v>
      </c>
      <c r="C593" s="91">
        <f t="shared" ref="C593" si="1227">B593/B592-1</f>
        <v>2.9154518950436081E-3</v>
      </c>
      <c r="D593" s="38">
        <f t="shared" ref="D593" si="1228">+(F592-O593)*(1+L593)</f>
        <v>47.991811287976034</v>
      </c>
      <c r="E593" s="90"/>
      <c r="F593">
        <v>47.99</v>
      </c>
      <c r="G593" s="42">
        <f t="shared" ref="G593" si="1229">+B593/D593-1</f>
        <v>3.5045293667859134E-3</v>
      </c>
      <c r="H593" s="90"/>
      <c r="I593" s="91">
        <f t="shared" si="1191"/>
        <v>3.5424046676388876E-3</v>
      </c>
      <c r="J593">
        <v>21493.49</v>
      </c>
      <c r="K593">
        <v>21670.41</v>
      </c>
      <c r="L593" s="91">
        <f t="shared" ref="L593" si="1230">+K593/J593-1</f>
        <v>8.2313295793283725E-3</v>
      </c>
      <c r="M593" s="90">
        <f t="shared" ref="M593" si="1231">WEEKDAY(A593,2)</f>
        <v>5</v>
      </c>
    </row>
    <row r="594" spans="1:13" x14ac:dyDescent="0.25">
      <c r="A594" s="88">
        <v>43234</v>
      </c>
      <c r="B594">
        <v>48.63</v>
      </c>
      <c r="C594" s="91">
        <f t="shared" ref="C594" si="1232">B594/B593-1</f>
        <v>9.7591362126248082E-3</v>
      </c>
      <c r="D594" s="38">
        <f t="shared" ref="D594" si="1233">+(F593-O594)*(1+L594)</f>
        <v>48.756718202378266</v>
      </c>
      <c r="E594" s="90"/>
      <c r="F594">
        <v>48.75</v>
      </c>
      <c r="G594" s="42">
        <f t="shared" ref="G594" si="1234">+B594/D594-1</f>
        <v>-2.5989895762115189E-3</v>
      </c>
      <c r="H594" s="90"/>
      <c r="I594" s="91">
        <f t="shared" si="1191"/>
        <v>-2.4615384615384039E-3</v>
      </c>
      <c r="J594">
        <v>21670.41</v>
      </c>
      <c r="K594">
        <v>22016.63</v>
      </c>
      <c r="L594" s="91">
        <f t="shared" ref="L594" si="1235">+K594/J594-1</f>
        <v>1.5976624346285995E-2</v>
      </c>
      <c r="M594" s="90">
        <f t="shared" ref="M594" si="1236">WEEKDAY(A594,2)</f>
        <v>1</v>
      </c>
    </row>
    <row r="595" spans="1:13" x14ac:dyDescent="0.25">
      <c r="A595" s="88">
        <v>43235</v>
      </c>
      <c r="B595">
        <v>47.81</v>
      </c>
      <c r="C595" s="91">
        <f t="shared" ref="C595" si="1237">B595/B594-1</f>
        <v>-1.6862019329631939E-2</v>
      </c>
      <c r="D595" s="38">
        <f t="shared" ref="D595" si="1238">+(F594-O595)*(1+L595)</f>
        <v>48.291454005449516</v>
      </c>
      <c r="E595" s="90"/>
      <c r="F595">
        <v>48.29</v>
      </c>
      <c r="G595" s="42">
        <f t="shared" ref="G595" si="1239">+B595/D595-1</f>
        <v>-9.969755837030414E-3</v>
      </c>
      <c r="H595" s="90"/>
      <c r="I595" s="91">
        <f t="shared" si="1191"/>
        <v>-9.9399461586249238E-3</v>
      </c>
      <c r="J595">
        <v>22016.63</v>
      </c>
      <c r="K595">
        <v>21809.54</v>
      </c>
      <c r="L595" s="91">
        <f t="shared" ref="L595" si="1240">+K595/J595-1</f>
        <v>-9.4060716830868252E-3</v>
      </c>
      <c r="M595" s="90">
        <f t="shared" ref="M595" si="1241">WEEKDAY(A595,2)</f>
        <v>2</v>
      </c>
    </row>
    <row r="596" spans="1:13" x14ac:dyDescent="0.25">
      <c r="A596" s="88">
        <v>43236</v>
      </c>
      <c r="B596">
        <v>48.6</v>
      </c>
      <c r="C596" s="91">
        <f t="shared" ref="C596" si="1242">B596/B595-1</f>
        <v>1.6523739803388393E-2</v>
      </c>
      <c r="D596" s="38">
        <f t="shared" ref="D596" si="1243">+(F595-O596)*(1+L596)</f>
        <v>48.320378394042237</v>
      </c>
      <c r="E596" s="90"/>
      <c r="F596">
        <v>48.33</v>
      </c>
      <c r="G596" s="42">
        <f t="shared" ref="G596" si="1244">+B596/D596-1</f>
        <v>5.786825667578821E-3</v>
      </c>
      <c r="H596" s="90"/>
      <c r="I596" s="91">
        <f t="shared" si="1191"/>
        <v>5.5865921787709993E-3</v>
      </c>
      <c r="J596">
        <v>21809.54</v>
      </c>
      <c r="K596">
        <v>21823.26</v>
      </c>
      <c r="L596" s="91">
        <f t="shared" ref="L596" si="1245">+K596/J596-1</f>
        <v>6.2908250242776909E-4</v>
      </c>
      <c r="M596" s="90">
        <f t="shared" ref="M596" si="1246">WEEKDAY(A596,2)</f>
        <v>3</v>
      </c>
    </row>
    <row r="597" spans="1:13" x14ac:dyDescent="0.25">
      <c r="A597" s="88">
        <v>43237</v>
      </c>
      <c r="B597">
        <v>47.79</v>
      </c>
      <c r="C597" s="91">
        <f t="shared" ref="C597" si="1247">B597/B596-1</f>
        <v>-1.6666666666666718E-2</v>
      </c>
      <c r="D597" s="38">
        <f t="shared" ref="D597" si="1248">+(F596-O597)*(1+L597)</f>
        <v>47.888606170663785</v>
      </c>
      <c r="E597" s="90"/>
      <c r="F597">
        <v>47.94</v>
      </c>
      <c r="G597" s="42">
        <f t="shared" ref="G597" si="1249">+B597/D597-1</f>
        <v>-2.0590737243922907E-3</v>
      </c>
      <c r="H597" s="90"/>
      <c r="I597" s="91">
        <f t="shared" si="1191"/>
        <v>-3.1289111389236623E-3</v>
      </c>
      <c r="J597">
        <v>21823.26</v>
      </c>
      <c r="K597">
        <v>21623.95</v>
      </c>
      <c r="L597" s="91">
        <f t="shared" ref="L597" si="1250">+K597/J597-1</f>
        <v>-9.1329159804720561E-3</v>
      </c>
      <c r="M597" s="90">
        <f t="shared" ref="M597" si="1251">WEEKDAY(A597,2)</f>
        <v>4</v>
      </c>
    </row>
    <row r="598" spans="1:13" x14ac:dyDescent="0.25">
      <c r="A598" s="88">
        <v>43238</v>
      </c>
      <c r="B598">
        <v>47.89</v>
      </c>
      <c r="C598" s="91">
        <f t="shared" ref="C598" si="1252">B598/B597-1</f>
        <v>2.0924879681942787E-3</v>
      </c>
      <c r="D598" s="38">
        <f t="shared" ref="D598" si="1253">+(F597-O598)*(1+L598)</f>
        <v>48.25576535276857</v>
      </c>
      <c r="E598" s="90"/>
      <c r="F598">
        <v>48.26</v>
      </c>
      <c r="G598" s="42">
        <f t="shared" ref="G598" si="1254">+B598/D598-1</f>
        <v>-7.5797233780188211E-3</v>
      </c>
      <c r="H598" s="90"/>
      <c r="I598" s="91">
        <f t="shared" si="1191"/>
        <v>-7.6668048072937589E-3</v>
      </c>
      <c r="J598">
        <v>21623.95</v>
      </c>
      <c r="K598">
        <v>21766.38</v>
      </c>
      <c r="L598" s="91">
        <f t="shared" ref="L598" si="1255">+K598/J598-1</f>
        <v>6.5866781970915778E-3</v>
      </c>
      <c r="M598" s="90">
        <f t="shared" ref="M598" si="1256">WEEKDAY(A598,2)</f>
        <v>5</v>
      </c>
    </row>
    <row r="599" spans="1:13" x14ac:dyDescent="0.25">
      <c r="A599" s="88">
        <v>43241</v>
      </c>
      <c r="B599">
        <v>48.28</v>
      </c>
      <c r="C599" s="91">
        <f t="shared" ref="C599" si="1257">B599/B598-1</f>
        <v>8.1436625600335155E-3</v>
      </c>
      <c r="D599" s="38">
        <f t="shared" ref="D599" si="1258">+(F598-O599)*(1+L599)</f>
        <v>48.178962041460267</v>
      </c>
      <c r="E599" s="90"/>
      <c r="F599">
        <v>48.2</v>
      </c>
      <c r="G599" s="42">
        <f t="shared" ref="G599" si="1259">+B599/D599-1</f>
        <v>2.0971385488293137E-3</v>
      </c>
      <c r="H599" s="90"/>
      <c r="I599" s="91">
        <f t="shared" si="1191"/>
        <v>1.6597510373443924E-3</v>
      </c>
      <c r="J599">
        <v>21766.38</v>
      </c>
      <c r="K599">
        <v>21729.83</v>
      </c>
      <c r="L599" s="91">
        <f t="shared" ref="L599" si="1260">+K599/J599-1</f>
        <v>-1.6791951624477441E-3</v>
      </c>
      <c r="M599" s="90">
        <f t="shared" ref="M599" si="1261">WEEKDAY(A599,2)</f>
        <v>1</v>
      </c>
    </row>
    <row r="600" spans="1:13" x14ac:dyDescent="0.25">
      <c r="A600" s="88">
        <v>43242</v>
      </c>
      <c r="B600">
        <v>48.03</v>
      </c>
      <c r="C600" s="91">
        <f t="shared" ref="C600" si="1262">B600/B599-1</f>
        <v>-5.1781275890637746E-3</v>
      </c>
      <c r="D600" s="38">
        <f t="shared" ref="D600" si="1263">+(F599-O600)*(1+L600)</f>
        <v>48.2</v>
      </c>
      <c r="E600" s="90"/>
      <c r="F600">
        <v>48.19</v>
      </c>
      <c r="G600" s="42">
        <f t="shared" ref="G600" si="1264">+B600/D600-1</f>
        <v>-3.5269709543568339E-3</v>
      </c>
      <c r="H600" s="90"/>
      <c r="I600" s="91">
        <f t="shared" si="1191"/>
        <v>-3.3201909109773498E-3</v>
      </c>
      <c r="J600">
        <v>21729.83</v>
      </c>
      <c r="K600">
        <v>21729.83</v>
      </c>
      <c r="L600" s="91">
        <f t="shared" ref="L600" si="1265">+K600/J600-1</f>
        <v>0</v>
      </c>
      <c r="M600" s="90">
        <f t="shared" ref="M600" si="1266">WEEKDAY(A600,2)</f>
        <v>2</v>
      </c>
    </row>
    <row r="601" spans="1:13" x14ac:dyDescent="0.25">
      <c r="A601" s="88">
        <v>43243</v>
      </c>
      <c r="B601">
        <v>47.51</v>
      </c>
      <c r="C601" s="91">
        <f t="shared" ref="C601" si="1267">B601/B600-1</f>
        <v>-1.082656672912774E-2</v>
      </c>
      <c r="D601" s="38">
        <f t="shared" ref="D601" si="1268">+(F600-O601)*(1+L601)</f>
        <v>47.15010355810422</v>
      </c>
      <c r="E601" s="90"/>
      <c r="F601">
        <v>47.16</v>
      </c>
      <c r="G601" s="42">
        <f t="shared" ref="G601" si="1269">+B601/D601-1</f>
        <v>7.6329936678138921E-3</v>
      </c>
      <c r="H601" s="90"/>
      <c r="I601" s="91">
        <f t="shared" si="1191"/>
        <v>7.4215436810856072E-3</v>
      </c>
      <c r="J601">
        <v>21729.83</v>
      </c>
      <c r="K601">
        <v>21260.92</v>
      </c>
      <c r="L601" s="91">
        <f t="shared" ref="L601" si="1270">+K601/J601-1</f>
        <v>-2.1579091967125485E-2</v>
      </c>
      <c r="M601" s="90">
        <f t="shared" ref="M601" si="1271">WEEKDAY(A601,2)</f>
        <v>3</v>
      </c>
    </row>
    <row r="602" spans="1:13" x14ac:dyDescent="0.25">
      <c r="A602" s="88">
        <v>43244</v>
      </c>
      <c r="B602">
        <v>47.22</v>
      </c>
      <c r="C602" s="91">
        <f t="shared" ref="C602" si="1272">B602/B601-1</f>
        <v>-6.1039781098716217E-3</v>
      </c>
      <c r="D602" s="38">
        <f t="shared" ref="D602" si="1273">+(F601-O602)*(1+L602)</f>
        <v>47.358768802102631</v>
      </c>
      <c r="E602" s="90"/>
      <c r="F602">
        <v>47.41</v>
      </c>
      <c r="G602" s="42">
        <f t="shared" ref="G602" si="1274">+B602/D602-1</f>
        <v>-2.9301606780045564E-3</v>
      </c>
      <c r="H602" s="90"/>
      <c r="I602" s="91">
        <f t="shared" si="1191"/>
        <v>-4.0075933347394344E-3</v>
      </c>
      <c r="J602">
        <v>21260.92</v>
      </c>
      <c r="K602">
        <v>21350.53</v>
      </c>
      <c r="L602" s="91">
        <f t="shared" ref="L602" si="1275">+K602/J602-1</f>
        <v>4.2147752778336489E-3</v>
      </c>
      <c r="M602" s="90">
        <f t="shared" ref="M602" si="1276">WEEKDAY(A602,2)</f>
        <v>4</v>
      </c>
    </row>
    <row r="603" spans="1:13" x14ac:dyDescent="0.25">
      <c r="A603" s="88">
        <v>43245</v>
      </c>
      <c r="B603">
        <v>47.12</v>
      </c>
      <c r="C603" s="91">
        <f t="shared" ref="C603" si="1277">B603/B602-1</f>
        <v>-2.1177467174926523E-3</v>
      </c>
      <c r="D603" s="38">
        <f t="shared" ref="D603" si="1278">+(F602-O603)*(1+L603)</f>
        <v>46.954364570809247</v>
      </c>
      <c r="E603" s="90"/>
      <c r="F603">
        <v>47.07</v>
      </c>
      <c r="G603" s="42">
        <f t="shared" ref="G603" si="1279">+B603/D603-1</f>
        <v>3.5275832333108159E-3</v>
      </c>
      <c r="H603" s="90"/>
      <c r="I603" s="91">
        <f t="shared" si="1191"/>
        <v>1.0622477161672528E-3</v>
      </c>
      <c r="J603">
        <v>21350.53</v>
      </c>
      <c r="K603">
        <v>21145.34</v>
      </c>
      <c r="L603" s="91">
        <f t="shared" ref="L603" si="1280">+K603/J603-1</f>
        <v>-9.610534258400083E-3</v>
      </c>
      <c r="M603" s="90">
        <f t="shared" ref="M603" si="1281">WEEKDAY(A603,2)</f>
        <v>5</v>
      </c>
    </row>
    <row r="604" spans="1:13" x14ac:dyDescent="0.25">
      <c r="A604" s="88">
        <v>43248</v>
      </c>
      <c r="B604">
        <v>47.12</v>
      </c>
      <c r="C604" s="91">
        <f t="shared" ref="C604:C605" si="1282">B604/B603-1</f>
        <v>0</v>
      </c>
      <c r="D604" s="38">
        <f t="shared" ref="D604" si="1283">+(F603-O604)*(1+L604)</f>
        <v>47.02970899498424</v>
      </c>
      <c r="E604" s="90"/>
      <c r="G604" s="42">
        <f t="shared" ref="G604:G605" si="1284">+B604/D604-1</f>
        <v>1.9198716501815927E-3</v>
      </c>
      <c r="H604" s="90"/>
      <c r="J604">
        <v>21145.34</v>
      </c>
      <c r="K604">
        <v>21127.24</v>
      </c>
      <c r="L604" s="91">
        <f t="shared" ref="L604" si="1285">+K604/J604-1</f>
        <v>-8.5598056120161914E-4</v>
      </c>
      <c r="M604" s="90">
        <f t="shared" ref="M604" si="1286">WEEKDAY(A604,2)</f>
        <v>1</v>
      </c>
    </row>
    <row r="605" spans="1:13" x14ac:dyDescent="0.25">
      <c r="A605" s="88">
        <v>43249</v>
      </c>
      <c r="B605">
        <v>46.11</v>
      </c>
      <c r="C605" s="91">
        <f t="shared" ref="C605:C606" si="1287">B605/B604-1</f>
        <v>-2.1434634974533018E-2</v>
      </c>
      <c r="D605" s="38">
        <f t="shared" ref="D605" si="1288">+(F604-O605)*(1+L605)</f>
        <v>0</v>
      </c>
      <c r="E605" s="90"/>
      <c r="G605" s="42" t="e">
        <f t="shared" ref="G605:G606" si="1289">+B605/D605-1</f>
        <v>#DIV/0!</v>
      </c>
      <c r="H605" s="90"/>
      <c r="J605">
        <v>21127.24</v>
      </c>
      <c r="K605">
        <v>20969.830000000002</v>
      </c>
      <c r="L605" s="91">
        <f t="shared" ref="L605" si="1290">+K605/J605-1</f>
        <v>-7.4505709217105309E-3</v>
      </c>
      <c r="M605" s="90">
        <f t="shared" ref="M605" si="1291">WEEKDAY(A605,2)</f>
        <v>2</v>
      </c>
    </row>
    <row r="606" spans="1:13" x14ac:dyDescent="0.25">
      <c r="A606" s="88">
        <v>43250</v>
      </c>
      <c r="B606">
        <v>46.12</v>
      </c>
      <c r="C606" s="91">
        <f t="shared" si="1287"/>
        <v>2.1687269572745471E-4</v>
      </c>
      <c r="D606">
        <v>0</v>
      </c>
      <c r="G606" s="42" t="e">
        <f t="shared" si="1289"/>
        <v>#DIV/0!</v>
      </c>
    </row>
    <row r="607" spans="1:13" x14ac:dyDescent="0.25">
      <c r="A607" s="88">
        <v>43251</v>
      </c>
    </row>
    <row r="608" spans="1:13" x14ac:dyDescent="0.25">
      <c r="A608" s="88">
        <v>43252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08"/>
  <sheetViews>
    <sheetView zoomScale="115" zoomScaleNormal="115" workbookViewId="0">
      <pane xSplit="1" ySplit="2" topLeftCell="B591" activePane="bottomRight" state="frozen"/>
      <selection pane="topRight" activeCell="B1" sqref="B1"/>
      <selection pane="bottomLeft" activeCell="A3" sqref="A3"/>
      <selection pane="bottomRight" activeCell="D606" sqref="D60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547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572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598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644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660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719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603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 x14ac:dyDescent="0.25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 x14ac:dyDescent="0.25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 x14ac:dyDescent="0.25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 x14ac:dyDescent="0.25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 x14ac:dyDescent="0.25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 x14ac:dyDescent="0.25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 x14ac:dyDescent="0.25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 x14ac:dyDescent="0.25">
      <c r="A580" s="88">
        <v>43214</v>
      </c>
      <c r="B580">
        <v>33.549999999999997</v>
      </c>
      <c r="C580" s="91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 x14ac:dyDescent="0.25">
      <c r="A581" s="88">
        <v>43215</v>
      </c>
      <c r="B581">
        <v>33.729999999999997</v>
      </c>
      <c r="C581" s="91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91">
        <f>(B581/(D581*(1-VLOOKUP(A581,FX!A:M,13,0))))-1</f>
        <v>6.4677879638370683E-3</v>
      </c>
      <c r="I581" s="91">
        <f t="shared" si="1318"/>
        <v>1.4905076633471293E-3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 x14ac:dyDescent="0.25">
      <c r="A582" s="88">
        <v>43216</v>
      </c>
      <c r="B582">
        <v>33.17</v>
      </c>
      <c r="C582" s="91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91">
        <f>(B582/(D582*(1-VLOOKUP(A582,FX!A:M,13,0))))-1</f>
        <v>7.4917792149935547E-3</v>
      </c>
      <c r="I582" s="91">
        <f t="shared" si="1318"/>
        <v>1.0384079977824756E-2</v>
      </c>
      <c r="J582">
        <v>1819.41</v>
      </c>
      <c r="K582">
        <v>1781.28</v>
      </c>
      <c r="L582" s="91">
        <f t="shared" ref="L582" si="1369">+K582/J582-1</f>
        <v>-2.0957343314591093E-2</v>
      </c>
      <c r="M582" s="90">
        <f t="shared" ref="M582" si="1370">WEEKDAY(A582,2)</f>
        <v>4</v>
      </c>
    </row>
    <row r="583" spans="1:13" x14ac:dyDescent="0.25">
      <c r="A583" s="88">
        <v>43217</v>
      </c>
      <c r="B583">
        <v>33.354999999999997</v>
      </c>
      <c r="C583" s="91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91">
        <f>(B583/(D583*(1-VLOOKUP(A583,FX!A:M,13,0))))-1</f>
        <v>8.4873260422990704E-4</v>
      </c>
      <c r="I583" s="91">
        <f t="shared" si="1318"/>
        <v>8.0084617709275108E-3</v>
      </c>
      <c r="J583">
        <v>1781.28</v>
      </c>
      <c r="K583">
        <v>1805.6</v>
      </c>
      <c r="L583" s="91">
        <f t="shared" ref="L583" si="1374">+K583/J583-1</f>
        <v>1.3653103386328969E-2</v>
      </c>
      <c r="M583" s="90">
        <f t="shared" ref="M583" si="1375">WEEKDAY(A583,2)</f>
        <v>5</v>
      </c>
    </row>
    <row r="584" spans="1:13" x14ac:dyDescent="0.25">
      <c r="A584" s="88">
        <v>43220</v>
      </c>
      <c r="B584">
        <v>33.36</v>
      </c>
      <c r="C584" s="91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91">
        <f>(B584/(D584*(1-VLOOKUP(A584,FX!A:M,13,0))))-1</f>
        <v>8.1595648232093421E-3</v>
      </c>
      <c r="I584" s="91">
        <f t="shared" si="1318"/>
        <v>1.0201949544409894E-2</v>
      </c>
      <c r="J584" s="90">
        <v>1805.6</v>
      </c>
      <c r="K584" s="90">
        <v>1805.6</v>
      </c>
      <c r="L584" s="91">
        <f t="shared" ref="L584:L585" si="1376">+K584/J584-1</f>
        <v>0</v>
      </c>
      <c r="M584" s="90">
        <f t="shared" ref="M584:M585" si="1377">WEEKDAY(A584,2)</f>
        <v>1</v>
      </c>
    </row>
    <row r="585" spans="1:13" x14ac:dyDescent="0.25">
      <c r="A585" s="88">
        <v>43221</v>
      </c>
      <c r="B585">
        <v>33.185000000000002</v>
      </c>
      <c r="C585" s="91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90">
        <v>33.023099999999999</v>
      </c>
      <c r="G585" s="42">
        <f t="shared" ref="G585" si="1379">+B585/D585-1</f>
        <v>4.9026287659246215E-3</v>
      </c>
      <c r="H585" s="91">
        <f>(B585/(D585*(1-VLOOKUP(A585,FX!A:M,13,0))))-1</f>
        <v>8.3600888950285945E-3</v>
      </c>
      <c r="I585" s="91">
        <f t="shared" si="1318"/>
        <v>4.9026287659246215E-3</v>
      </c>
      <c r="J585" s="90">
        <v>1805.6</v>
      </c>
      <c r="K585" s="90">
        <v>1805.6</v>
      </c>
      <c r="L585" s="91">
        <f t="shared" si="1376"/>
        <v>0</v>
      </c>
      <c r="M585" s="90">
        <f t="shared" si="1377"/>
        <v>2</v>
      </c>
    </row>
    <row r="586" spans="1:13" x14ac:dyDescent="0.25">
      <c r="A586" s="88">
        <v>43222</v>
      </c>
      <c r="B586">
        <v>33.01</v>
      </c>
      <c r="C586" s="91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91">
        <f>(B586/(D586*(1-VLOOKUP(A586,FX!A:M,13,0))))-1</f>
        <v>7.3006707768121792E-3</v>
      </c>
      <c r="I586" s="91">
        <f t="shared" si="1318"/>
        <v>2.980684797899702E-3</v>
      </c>
      <c r="J586">
        <v>1805.6</v>
      </c>
      <c r="K586">
        <v>1801.57</v>
      </c>
      <c r="L586" s="91">
        <f t="shared" ref="L586" si="1382">+K586/J586-1</f>
        <v>-2.2319450598139445E-3</v>
      </c>
      <c r="M586" s="90">
        <f t="shared" ref="M586" si="1383">WEEKDAY(A586,2)</f>
        <v>3</v>
      </c>
    </row>
    <row r="587" spans="1:13" x14ac:dyDescent="0.25">
      <c r="A587" s="88">
        <v>43223</v>
      </c>
      <c r="B587">
        <v>33.729999999999997</v>
      </c>
      <c r="C587" s="91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91">
        <f>(B587/(D587*(1-VLOOKUP(A587,FX!A:M,13,0))))-1</f>
        <v>6.1749507416604121E-3</v>
      </c>
      <c r="I587" s="91">
        <f t="shared" si="1318"/>
        <v>7.5092745813742923E-3</v>
      </c>
      <c r="J587">
        <v>1801.57</v>
      </c>
      <c r="K587">
        <v>1826.79</v>
      </c>
      <c r="L587" s="91">
        <f t="shared" ref="L587" si="1386">+K587/J587-1</f>
        <v>1.399890095860834E-2</v>
      </c>
      <c r="M587" s="90">
        <f t="shared" ref="M587" si="1387">WEEKDAY(A587,2)</f>
        <v>4</v>
      </c>
    </row>
    <row r="588" spans="1:13" x14ac:dyDescent="0.25">
      <c r="A588" s="88">
        <v>43224</v>
      </c>
      <c r="B588">
        <v>33.840000000000003</v>
      </c>
      <c r="C588" s="91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" si="1390">+B588/D588-1</f>
        <v>1.744503232250838E-2</v>
      </c>
      <c r="H588" s="91">
        <f>(B588/(D588*(1-VLOOKUP(A588,FX!A:M,13,0))))-1</f>
        <v>1.9297077610361812E-2</v>
      </c>
      <c r="I588" s="91">
        <f t="shared" si="1318"/>
        <v>3.9010931960781203E-3</v>
      </c>
      <c r="J588">
        <v>1826.79</v>
      </c>
      <c r="K588">
        <v>1814.85</v>
      </c>
      <c r="L588" s="91">
        <f t="shared" ref="L588" si="1391">+K588/J588-1</f>
        <v>-6.5360550473781975E-3</v>
      </c>
      <c r="M588" s="90">
        <f t="shared" ref="M588" si="1392">WEEKDAY(A588,2)</f>
        <v>5</v>
      </c>
    </row>
    <row r="589" spans="1:13" x14ac:dyDescent="0.25">
      <c r="A589" s="88">
        <v>43227</v>
      </c>
      <c r="B589">
        <v>34.21</v>
      </c>
      <c r="C589" s="91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91">
        <f>(B589/(D589*(1-VLOOKUP(A589,FX!A:M,13,0))))-1</f>
        <v>-5.500135449202026E-3</v>
      </c>
      <c r="I589" s="91">
        <f t="shared" si="1318"/>
        <v>2.8464305292132952E-3</v>
      </c>
      <c r="J589">
        <v>1814.85</v>
      </c>
      <c r="K589">
        <v>1852.34</v>
      </c>
      <c r="L589" s="91">
        <f t="shared" ref="L589" si="1396">+K589/J589-1</f>
        <v>2.0657354602308775E-2</v>
      </c>
      <c r="M589" s="90">
        <f t="shared" ref="M589" si="1397">WEEKDAY(A589,2)</f>
        <v>1</v>
      </c>
    </row>
    <row r="590" spans="1:13" x14ac:dyDescent="0.25">
      <c r="A590" s="88">
        <v>43228</v>
      </c>
      <c r="B590">
        <v>34.369999999999997</v>
      </c>
      <c r="C590" s="91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D590*(1-VLOOKUP(A590,FX!A:M,13,0))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91">
        <f>(B590/(D590*(1-VLOOKUP(A590,FX!A:M,13,0))))-1</f>
        <v>6.5927370659075724E-3</v>
      </c>
      <c r="I590" s="91">
        <f t="shared" si="1318"/>
        <v>1.0835119768850543E-3</v>
      </c>
      <c r="J590">
        <v>1852.34</v>
      </c>
      <c r="K590">
        <v>1856.87</v>
      </c>
      <c r="L590" s="91">
        <f t="shared" ref="L590" si="1401">+K590/J590-1</f>
        <v>2.4455553516093964E-3</v>
      </c>
      <c r="M590" s="90">
        <f t="shared" ref="M590" si="1402">WEEKDAY(A590,2)</f>
        <v>2</v>
      </c>
    </row>
    <row r="591" spans="1:13" x14ac:dyDescent="0.25">
      <c r="A591" s="88">
        <v>43229</v>
      </c>
      <c r="B591">
        <v>34.56</v>
      </c>
      <c r="C591" s="91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D591*(1-VLOOKUP(A591,FX!A:M,13,0))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91">
        <f>(B591/(D591*(1-VLOOKUP(A591,FX!A:M,13,0))))-1</f>
        <v>6.6643703893172201E-3</v>
      </c>
      <c r="I591" s="91">
        <f t="shared" si="1318"/>
        <v>2.7709672271467589E-3</v>
      </c>
      <c r="J591">
        <v>1856.87</v>
      </c>
      <c r="K591">
        <v>1855.81</v>
      </c>
      <c r="L591" s="91">
        <f t="shared" ref="L591" si="1406">+K591/J591-1</f>
        <v>-5.7085310226345776E-4</v>
      </c>
      <c r="M591" s="90">
        <f t="shared" ref="M591" si="1407">WEEKDAY(A591,2)</f>
        <v>3</v>
      </c>
    </row>
    <row r="592" spans="1:13" x14ac:dyDescent="0.25">
      <c r="A592" s="88">
        <v>43230</v>
      </c>
      <c r="B592">
        <v>35.07</v>
      </c>
      <c r="C592" s="91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D592*(1-VLOOKUP(A592,FX!A:M,13,0))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91">
        <f>(B592/(D592*(1-VLOOKUP(A592,FX!A:M,13,0))))-1</f>
        <v>6.5507463035474611E-3</v>
      </c>
      <c r="I592" s="91">
        <f t="shared" si="1318"/>
        <v>8.604921370805263E-3</v>
      </c>
      <c r="J592">
        <v>1855.81</v>
      </c>
      <c r="K592">
        <v>1865.36</v>
      </c>
      <c r="L592" s="91">
        <f t="shared" ref="L592" si="1411">+K592/J592-1</f>
        <v>5.1460009375958737E-3</v>
      </c>
      <c r="M592" s="90">
        <f t="shared" ref="M592" si="1412">WEEKDAY(A592,2)</f>
        <v>4</v>
      </c>
    </row>
    <row r="593" spans="1:13" x14ac:dyDescent="0.25">
      <c r="A593" s="88">
        <v>43231</v>
      </c>
      <c r="B593">
        <v>34.651000000000003</v>
      </c>
      <c r="C593" s="91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D593*(1-VLOOKUP(A593,FX!A:M,13,0))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91">
        <f>(B593/(D593*(1-VLOOKUP(A593,FX!A:M,13,0))))-1</f>
        <v>1.4093114385484329E-2</v>
      </c>
      <c r="I593" s="91">
        <f t="shared" si="1318"/>
        <v>6.0418838135001263E-3</v>
      </c>
      <c r="J593">
        <v>1865.36</v>
      </c>
      <c r="K593">
        <v>1834.78</v>
      </c>
      <c r="L593" s="91">
        <f t="shared" ref="L593" si="1416">+K593/J593-1</f>
        <v>-1.6393618390015852E-2</v>
      </c>
      <c r="M593" s="90">
        <f t="shared" ref="M593" si="1417">WEEKDAY(A593,2)</f>
        <v>5</v>
      </c>
    </row>
    <row r="594" spans="1:13" x14ac:dyDescent="0.25">
      <c r="A594" s="88">
        <v>43234</v>
      </c>
      <c r="B594">
        <v>34.99</v>
      </c>
      <c r="C594" s="91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D594*(1-VLOOKUP(A594,FX!A:M,13,0))</f>
        <v>34.352223655191381</v>
      </c>
      <c r="F594" s="90">
        <v>34.442900000000002</v>
      </c>
      <c r="G594" s="42">
        <f t="shared" ref="G594" si="1420">+B594/D594-1</f>
        <v>1.7992617993958682E-2</v>
      </c>
      <c r="H594" s="91">
        <f>(B594/(D594*(1-VLOOKUP(A594,FX!A:M,13,0))))-1</f>
        <v>1.8565795076623592E-2</v>
      </c>
      <c r="I594" s="91">
        <f t="shared" si="1318"/>
        <v>1.5884260616847001E-2</v>
      </c>
      <c r="J594">
        <v>1834.78</v>
      </c>
      <c r="K594">
        <v>1830.98</v>
      </c>
      <c r="L594" s="91">
        <f t="shared" ref="L594" si="1421">+K594/J594-1</f>
        <v>-2.0710929920753074E-3</v>
      </c>
      <c r="M594" s="90">
        <f t="shared" ref="M594" si="1422">WEEKDAY(A594,2)</f>
        <v>1</v>
      </c>
    </row>
    <row r="595" spans="1:13" x14ac:dyDescent="0.25">
      <c r="A595" s="88">
        <v>43235</v>
      </c>
      <c r="B595">
        <v>34.69</v>
      </c>
      <c r="C595" s="91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D595*(1-VLOOKUP(A595,FX!A:M,13,0))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91">
        <f>(B595/(D595*(1-VLOOKUP(A595,FX!A:M,13,0))))-1</f>
        <v>-3.0914638250206794E-3</v>
      </c>
      <c r="I595" s="91">
        <f t="shared" si="1318"/>
        <v>-2.108545506324333E-3</v>
      </c>
      <c r="J595">
        <v>1830.98</v>
      </c>
      <c r="K595">
        <v>1858.01</v>
      </c>
      <c r="L595" s="91">
        <f t="shared" ref="L595" si="1426">+K595/J595-1</f>
        <v>1.4762586156047641E-2</v>
      </c>
      <c r="M595" s="90">
        <f t="shared" ref="M595" si="1427">WEEKDAY(A595,2)</f>
        <v>2</v>
      </c>
    </row>
    <row r="596" spans="1:13" x14ac:dyDescent="0.25">
      <c r="A596" s="88">
        <v>43236</v>
      </c>
      <c r="B596">
        <v>35.091000000000001</v>
      </c>
      <c r="C596" s="91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D596*(1-VLOOKUP(A596,FX!A:M,13,0))</f>
        <v>34.644487247443486</v>
      </c>
      <c r="F596">
        <v>34.835999999999999</v>
      </c>
      <c r="G596" s="42">
        <f t="shared" ref="G596" si="1430">+B596/D596-1</f>
        <v>1.562527784025125E-2</v>
      </c>
      <c r="H596" s="91">
        <f>(B596/(D596*(1-VLOOKUP(A596,FX!A:M,13,0))))-1</f>
        <v>1.2888421449778198E-2</v>
      </c>
      <c r="I596" s="91">
        <f t="shared" si="1318"/>
        <v>7.32001377884961E-3</v>
      </c>
      <c r="J596">
        <v>1858.01</v>
      </c>
      <c r="K596">
        <v>1846.67</v>
      </c>
      <c r="L596" s="91">
        <f t="shared" ref="L596" si="1431">+K596/J596-1</f>
        <v>-6.1033040726368171E-3</v>
      </c>
      <c r="M596" s="90">
        <f t="shared" ref="M596" si="1432">WEEKDAY(A596,2)</f>
        <v>3</v>
      </c>
    </row>
    <row r="597" spans="1:13" x14ac:dyDescent="0.25">
      <c r="A597" s="88">
        <v>43237</v>
      </c>
      <c r="B597">
        <v>34.75</v>
      </c>
      <c r="C597" s="91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D597*(1-VLOOKUP(A597,FX!A:M,13,0))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91">
        <f>(B597/(D597*(1-VLOOKUP(A597,FX!A:M,13,0))))-1</f>
        <v>7.6047621985113611E-3</v>
      </c>
      <c r="I597" s="91">
        <f t="shared" si="1318"/>
        <v>5.5791557186346541E-3</v>
      </c>
      <c r="J597">
        <v>1846.67</v>
      </c>
      <c r="K597">
        <v>1831.2</v>
      </c>
      <c r="L597" s="91">
        <f t="shared" ref="L597" si="1436">+K597/J597-1</f>
        <v>-8.3772411963155546E-3</v>
      </c>
      <c r="M597" s="90">
        <f t="shared" ref="M597" si="1437">WEEKDAY(A597,2)</f>
        <v>4</v>
      </c>
    </row>
    <row r="598" spans="1:13" x14ac:dyDescent="0.25">
      <c r="A598" s="88">
        <v>43238</v>
      </c>
      <c r="B598">
        <v>34.54</v>
      </c>
      <c r="C598" s="91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D598*(1-VLOOKUP(A598,FX!A:M,13,0))</f>
        <v>34.626627583828153</v>
      </c>
      <c r="F598">
        <v>34.47</v>
      </c>
      <c r="G598" s="42">
        <f t="shared" ref="G598" si="1440">+B598/D598-1</f>
        <v>-3.5178630484394846E-3</v>
      </c>
      <c r="H598" s="91">
        <f>(B598/(D598*(1-VLOOKUP(A598,FX!A:M,13,0))))-1</f>
        <v>-2.5017620794411943E-3</v>
      </c>
      <c r="I598" s="91">
        <f t="shared" si="1318"/>
        <v>2.0307513780097874E-3</v>
      </c>
      <c r="J598">
        <v>1831.2</v>
      </c>
      <c r="K598">
        <v>1836.75</v>
      </c>
      <c r="L598" s="91">
        <f t="shared" ref="L598" si="1441">+K598/J598-1</f>
        <v>3.0307994757536871E-3</v>
      </c>
      <c r="M598" s="90">
        <f t="shared" ref="M598" si="1442">WEEKDAY(A598,2)</f>
        <v>5</v>
      </c>
    </row>
    <row r="599" spans="1:13" x14ac:dyDescent="0.25">
      <c r="A599" s="88">
        <v>43241</v>
      </c>
      <c r="B599">
        <v>35.22</v>
      </c>
      <c r="C599" s="91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D599*(1-VLOOKUP(A599,FX!A:M,13,0))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91">
        <f>(B599/(D599*(1-VLOOKUP(A599,FX!A:M,13,0))))-1</f>
        <v>6.4930145556749697E-3</v>
      </c>
      <c r="I599" s="91">
        <f t="shared" si="1318"/>
        <v>7.4716523450462091E-3</v>
      </c>
      <c r="J599">
        <v>1836.75</v>
      </c>
      <c r="K599">
        <v>1862.48</v>
      </c>
      <c r="L599" s="91">
        <f t="shared" ref="L599" si="1446">+K599/J599-1</f>
        <v>1.4008438818565505E-2</v>
      </c>
      <c r="M599" s="90">
        <f t="shared" ref="M599" si="1447">WEEKDAY(A599,2)</f>
        <v>1</v>
      </c>
    </row>
    <row r="600" spans="1:13" x14ac:dyDescent="0.25">
      <c r="A600" s="88">
        <v>43242</v>
      </c>
      <c r="B600">
        <v>35.229999999999997</v>
      </c>
      <c r="C600" s="91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D600*(1-VLOOKUP(A600,FX!A:M,13,0))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91">
        <f>(B600/(D600*(1-VLOOKUP(A600,FX!A:M,13,0))))-1</f>
        <v>-3.1754690326524226E-4</v>
      </c>
      <c r="I600" s="91">
        <f t="shared" si="1318"/>
        <v>6.9511930213679296E-3</v>
      </c>
      <c r="J600">
        <v>1862.48</v>
      </c>
      <c r="K600">
        <v>1876</v>
      </c>
      <c r="L600" s="91">
        <f t="shared" ref="L600" si="1451">+K600/J600-1</f>
        <v>7.2591383531634968E-3</v>
      </c>
      <c r="M600" s="90">
        <f t="shared" ref="M600" si="1452">WEEKDAY(A600,2)</f>
        <v>2</v>
      </c>
    </row>
    <row r="601" spans="1:13" x14ac:dyDescent="0.25">
      <c r="A601" s="88">
        <v>43243</v>
      </c>
      <c r="B601">
        <v>34.520000000000003</v>
      </c>
      <c r="C601" s="91">
        <f t="shared" ref="C601" si="1453">B601/B600-1</f>
        <v>-2.0153278455861345E-2</v>
      </c>
      <c r="D601" s="26">
        <f t="shared" ref="D601" si="1454">+F600*(1+L601)</f>
        <v>34.426750104477613</v>
      </c>
      <c r="E601" s="26">
        <f>D601*(1-VLOOKUP(A601,FX!A:M,13,0))</f>
        <v>34.304293715910262</v>
      </c>
      <c r="F601">
        <v>34.486899999999999</v>
      </c>
      <c r="G601" s="42">
        <f t="shared" ref="G601" si="1455">+B601/D601-1</f>
        <v>2.7086464809893407E-3</v>
      </c>
      <c r="H601" s="91">
        <f>(B601/(D601*(1-VLOOKUP(A601,FX!A:M,13,0))))-1</f>
        <v>6.2880258044692994E-3</v>
      </c>
      <c r="I601" s="91">
        <f t="shared" si="1318"/>
        <v>9.5978472985414065E-4</v>
      </c>
      <c r="J601">
        <v>1876</v>
      </c>
      <c r="K601">
        <v>1845.97</v>
      </c>
      <c r="L601" s="91">
        <f t="shared" ref="L601" si="1456">+K601/J601-1</f>
        <v>-1.6007462686567164E-2</v>
      </c>
      <c r="M601" s="90">
        <f t="shared" ref="M601" si="1457">WEEKDAY(A601,2)</f>
        <v>3</v>
      </c>
    </row>
    <row r="602" spans="1:13" x14ac:dyDescent="0.25">
      <c r="A602" s="88">
        <v>43244</v>
      </c>
      <c r="B602">
        <v>34.32</v>
      </c>
      <c r="C602" s="91">
        <f t="shared" ref="C602" si="1458">B602/B601-1</f>
        <v>-5.7937427578216294E-3</v>
      </c>
      <c r="D602" s="26">
        <f t="shared" ref="D602" si="1459">+F601*(1+L602)</f>
        <v>34.345475256911001</v>
      </c>
      <c r="E602" s="26">
        <f>D602*(1-VLOOKUP(A602,FX!A:M,13,0))</f>
        <v>34.335455622416667</v>
      </c>
      <c r="F602">
        <v>34.141100000000002</v>
      </c>
      <c r="G602" s="42">
        <f t="shared" ref="G602" si="1460">+B602/D602-1</f>
        <v>-7.4173546065214868E-4</v>
      </c>
      <c r="H602" s="91">
        <f>(B602/(D602*(1-VLOOKUP(A602,FX!A:M,13,0))))-1</f>
        <v>-4.5013593489573456E-4</v>
      </c>
      <c r="I602" s="91">
        <f t="shared" si="1318"/>
        <v>5.240018628573706E-3</v>
      </c>
      <c r="J602">
        <v>1845.97</v>
      </c>
      <c r="K602">
        <v>1838.4</v>
      </c>
      <c r="L602" s="91">
        <f t="shared" ref="L602" si="1461">+K602/J602-1</f>
        <v>-4.1008250404935831E-3</v>
      </c>
      <c r="M602" s="90">
        <f t="shared" ref="M602" si="1462">WEEKDAY(A602,2)</f>
        <v>4</v>
      </c>
    </row>
    <row r="603" spans="1:13" x14ac:dyDescent="0.25">
      <c r="A603" s="88">
        <v>43245</v>
      </c>
      <c r="B603">
        <v>33.901400000000002</v>
      </c>
      <c r="C603" s="91">
        <f t="shared" ref="C603" si="1463">B603/B602-1</f>
        <v>-1.2196969696969595E-2</v>
      </c>
      <c r="D603" s="26">
        <f t="shared" ref="D603" si="1464">+F602*(1+L603)</f>
        <v>33.51246845354656</v>
      </c>
      <c r="E603" s="26">
        <f>D603*(1-VLOOKUP(A603,FX!A:M,13,0))</f>
        <v>33.445737771028192</v>
      </c>
      <c r="F603">
        <v>33.670299999999997</v>
      </c>
      <c r="G603" s="42">
        <f t="shared" ref="G603" si="1465">+B603/D603-1</f>
        <v>1.1605577398530409E-2</v>
      </c>
      <c r="H603" s="91">
        <f>(B603/(D603*(1-VLOOKUP(A603,FX!A:M,13,0))))-1</f>
        <v>1.3623925179683694E-2</v>
      </c>
      <c r="I603" s="91">
        <f t="shared" si="1318"/>
        <v>6.8636157087997862E-3</v>
      </c>
      <c r="J603">
        <v>1838.4</v>
      </c>
      <c r="K603">
        <v>1804.55</v>
      </c>
      <c r="L603" s="91">
        <f t="shared" ref="L603" si="1466">+K603/J603-1</f>
        <v>-1.8412750217580598E-2</v>
      </c>
      <c r="M603" s="90">
        <f t="shared" ref="M603" si="1467">WEEKDAY(A603,2)</f>
        <v>5</v>
      </c>
    </row>
    <row r="604" spans="1:13" x14ac:dyDescent="0.25">
      <c r="A604" s="88">
        <v>43248</v>
      </c>
      <c r="B604">
        <v>33.901400000000002</v>
      </c>
      <c r="C604" s="91">
        <f t="shared" ref="C604:C605" si="1468">B604/B603-1</f>
        <v>0</v>
      </c>
      <c r="D604" s="26">
        <f t="shared" ref="D604" si="1469">+F603*(1+L604)</f>
        <v>33.527748620431687</v>
      </c>
      <c r="E604" s="26">
        <f>D604*(1-VLOOKUP(A604,FX!A:M,13,0))</f>
        <v>33.485874146899157</v>
      </c>
      <c r="G604" s="42">
        <f t="shared" ref="G604:G605" si="1470">+B604/D604-1</f>
        <v>1.1144541311092215E-2</v>
      </c>
      <c r="H604" s="91">
        <f>(B604/(D604*(1-VLOOKUP(A604,FX!A:M,13,0))))-1</f>
        <v>1.2408989273446247E-2</v>
      </c>
      <c r="J604">
        <v>1804.55</v>
      </c>
      <c r="K604">
        <v>1796.91</v>
      </c>
      <c r="L604" s="91">
        <f t="shared" ref="L604" si="1471">+K604/J604-1</f>
        <v>-4.2337424842757709E-3</v>
      </c>
      <c r="M604" s="90">
        <f t="shared" ref="M604" si="1472">WEEKDAY(A604,2)</f>
        <v>1</v>
      </c>
    </row>
    <row r="605" spans="1:13" x14ac:dyDescent="0.25">
      <c r="A605" s="88">
        <v>43249</v>
      </c>
      <c r="B605">
        <v>33.279899999999998</v>
      </c>
      <c r="C605" s="91">
        <f t="shared" ref="C605:C606" si="1473">B605/B604-1</f>
        <v>-1.8332576235789766E-2</v>
      </c>
      <c r="D605" s="26">
        <f t="shared" ref="D605" si="1474">+F604*(1+L605)</f>
        <v>0</v>
      </c>
      <c r="E605" s="26">
        <f>D605*(1-VLOOKUP(A605,FX!A:M,13,0))</f>
        <v>0</v>
      </c>
      <c r="G605" s="42" t="e">
        <f t="shared" ref="G605:G606" si="1475">+B605/D605-1</f>
        <v>#DIV/0!</v>
      </c>
      <c r="H605" s="91" t="e">
        <f>(B605/(D605*(1-VLOOKUP(A605,FX!A:M,13,0))))-1</f>
        <v>#DIV/0!</v>
      </c>
      <c r="J605">
        <v>1796.91</v>
      </c>
      <c r="K605">
        <v>1773.65</v>
      </c>
      <c r="L605" s="91">
        <f t="shared" ref="L605" si="1476">+K605/J605-1</f>
        <v>-1.2944443516926252E-2</v>
      </c>
      <c r="M605" s="90">
        <f t="shared" ref="M605" si="1477">WEEKDAY(A605,2)</f>
        <v>2</v>
      </c>
    </row>
    <row r="606" spans="1:13" x14ac:dyDescent="0.25">
      <c r="A606" s="88">
        <v>43250</v>
      </c>
      <c r="B606">
        <v>33.270000000000003</v>
      </c>
      <c r="C606" s="91">
        <f t="shared" si="1473"/>
        <v>-2.9747685539904811E-4</v>
      </c>
      <c r="D606">
        <v>0</v>
      </c>
      <c r="G606" s="42" t="e">
        <f t="shared" si="1475"/>
        <v>#DIV/0!</v>
      </c>
    </row>
    <row r="607" spans="1:13" x14ac:dyDescent="0.25">
      <c r="A607" s="88">
        <v>43251</v>
      </c>
    </row>
    <row r="608" spans="1:13" x14ac:dyDescent="0.25">
      <c r="A608" s="88">
        <v>43252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08"/>
  <sheetViews>
    <sheetView zoomScale="115" zoomScaleNormal="115" workbookViewId="0">
      <pane xSplit="1" ySplit="2" topLeftCell="B591" activePane="bottomRight" state="frozen"/>
      <selection pane="topRight" activeCell="B1" sqref="B1"/>
      <selection pane="bottomLeft" activeCell="A3" sqref="A3"/>
      <selection pane="bottomRight" activeCell="A606" sqref="A60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539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540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541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546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556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558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562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567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570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571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576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579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581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588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596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605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625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643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659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668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670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675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679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682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687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689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691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692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699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702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705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709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710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713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714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716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727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729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732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735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741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742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748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759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604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761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762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763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766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 x14ac:dyDescent="0.25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771</v>
      </c>
    </row>
    <row r="574" spans="1:14" x14ac:dyDescent="0.25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 x14ac:dyDescent="0.25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772</v>
      </c>
    </row>
    <row r="576" spans="1:14" x14ac:dyDescent="0.25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773</v>
      </c>
    </row>
    <row r="577" spans="1:14" x14ac:dyDescent="0.25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 x14ac:dyDescent="0.25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 x14ac:dyDescent="0.25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 x14ac:dyDescent="0.25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 x14ac:dyDescent="0.25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I581" s="91">
        <f t="shared" si="1267"/>
        <v>6.562767233893041E-4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776</v>
      </c>
    </row>
    <row r="582" spans="1:14" x14ac:dyDescent="0.25">
      <c r="A582" s="88">
        <v>43216</v>
      </c>
      <c r="B582">
        <v>29.81</v>
      </c>
      <c r="C582" s="91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91">
        <f t="shared" ref="G582" si="1357">+B582/D582-1</f>
        <v>7.3224550632848828E-3</v>
      </c>
      <c r="H582" s="91">
        <f>(B582/(D582*(1-VLOOKUP(A582,FX!A:M,13,0))))-1</f>
        <v>8.8710805762119982E-3</v>
      </c>
      <c r="I582" s="91">
        <f t="shared" si="1267"/>
        <v>9.4511173042473029E-3</v>
      </c>
      <c r="J582">
        <v>3828.7</v>
      </c>
      <c r="K582">
        <v>3755.49</v>
      </c>
      <c r="L582" s="91">
        <f t="shared" ref="L582" si="1358">+K582/J582-1</f>
        <v>-1.9121372789719704E-2</v>
      </c>
      <c r="M582" s="90">
        <f t="shared" ref="M582" si="1359">WEEKDAY(A582,2)</f>
        <v>4</v>
      </c>
      <c r="N582" s="50" t="s">
        <v>777</v>
      </c>
    </row>
    <row r="583" spans="1:14" x14ac:dyDescent="0.25">
      <c r="A583" s="88">
        <v>43217</v>
      </c>
      <c r="B583">
        <v>29.71</v>
      </c>
      <c r="C583" s="91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91">
        <f t="shared" ref="G583" si="1362">+B583/D583-1</f>
        <v>5.6926020071177419E-3</v>
      </c>
      <c r="H583" s="91">
        <f>(B583/(D583*(1-VLOOKUP(A583,FX!A:M,13,0))))-1</f>
        <v>4.2020073399213764E-3</v>
      </c>
      <c r="I583" s="91">
        <f t="shared" si="1267"/>
        <v>3.6077180845313084E-3</v>
      </c>
      <c r="J583">
        <v>3755.49</v>
      </c>
      <c r="K583">
        <v>3756.88</v>
      </c>
      <c r="L583" s="91">
        <f t="shared" ref="L583" si="1363">+K583/J583-1</f>
        <v>3.7012480395381964E-4</v>
      </c>
      <c r="M583" s="90">
        <f t="shared" ref="M583" si="1364">WEEKDAY(A583,2)</f>
        <v>5</v>
      </c>
    </row>
    <row r="584" spans="1:14" x14ac:dyDescent="0.25">
      <c r="A584" s="88">
        <v>43220</v>
      </c>
      <c r="B584">
        <v>29.8</v>
      </c>
      <c r="C584" s="91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91">
        <f t="shared" ref="G584:G585" si="1367">+B584/D584-1</f>
        <v>6.6479299535184833E-3</v>
      </c>
      <c r="H584" s="91">
        <f>(B584/(D584*(1-VLOOKUP(A584,FX!A:M,13,0))))-1</f>
        <v>6.6479299535184833E-3</v>
      </c>
      <c r="I584" s="91">
        <f t="shared" si="1267"/>
        <v>6.7023404140316156E-3</v>
      </c>
      <c r="J584" s="90">
        <v>3756.88</v>
      </c>
      <c r="K584" s="90">
        <v>3756.88</v>
      </c>
      <c r="L584" s="91">
        <f t="shared" ref="L584:L585" si="1368">+K584/J584-1</f>
        <v>0</v>
      </c>
      <c r="M584" s="90">
        <f t="shared" ref="M584:M585" si="1369">WEEKDAY(A584,2)</f>
        <v>1</v>
      </c>
    </row>
    <row r="585" spans="1:14" x14ac:dyDescent="0.25">
      <c r="A585" s="88">
        <v>43221</v>
      </c>
      <c r="B585">
        <v>29.69</v>
      </c>
      <c r="C585" s="91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91">
        <f t="shared" si="1367"/>
        <v>2.9863250635100425E-3</v>
      </c>
      <c r="H585" s="91">
        <f>(B585/(D585*(1-VLOOKUP(A585,FX!A:M,13,0))))-1</f>
        <v>6.4371919730754623E-3</v>
      </c>
      <c r="I585" s="91">
        <f t="shared" si="1267"/>
        <v>6.4509130601329012E-3</v>
      </c>
      <c r="J585" s="90">
        <v>3756.88</v>
      </c>
      <c r="K585" s="90">
        <v>3756.88</v>
      </c>
      <c r="L585" s="91">
        <f t="shared" si="1368"/>
        <v>0</v>
      </c>
      <c r="M585" s="90">
        <f t="shared" si="1369"/>
        <v>2</v>
      </c>
    </row>
    <row r="586" spans="1:14" x14ac:dyDescent="0.25">
      <c r="A586" s="88">
        <v>43222</v>
      </c>
      <c r="B586">
        <v>29.38</v>
      </c>
      <c r="C586" s="91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91">
        <f t="shared" ref="G586" si="1372">+B586/D586-1</f>
        <v>-5.8491552601814822E-3</v>
      </c>
      <c r="H586" s="91">
        <f>(B586/(D586*(1-VLOOKUP(A586,FX!A:M,13,0))))-1</f>
        <v>-4.2975516061827257E-4</v>
      </c>
      <c r="I586" s="91">
        <f t="shared" si="1267"/>
        <v>-6.3268318899534215E-4</v>
      </c>
      <c r="J586">
        <v>3756.88</v>
      </c>
      <c r="K586">
        <v>3763.65</v>
      </c>
      <c r="L586" s="91">
        <f t="shared" ref="L586" si="1373">+K586/J586-1</f>
        <v>1.8020272140713001E-3</v>
      </c>
      <c r="M586" s="90">
        <f t="shared" ref="M586" si="1374">WEEKDAY(A586,2)</f>
        <v>3</v>
      </c>
    </row>
    <row r="587" spans="1:14" x14ac:dyDescent="0.25">
      <c r="A587" s="88">
        <v>43223</v>
      </c>
      <c r="B587">
        <v>29.69</v>
      </c>
      <c r="C587" s="91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91">
        <f t="shared" ref="G587" si="1377">+B587/D587-1</f>
        <v>2.0973995922612954E-3</v>
      </c>
      <c r="H587" s="91">
        <f>(B587/(D587*(1-VLOOKUP(A587,FX!A:M,13,0))))-1</f>
        <v>-2.3974877206067724E-3</v>
      </c>
      <c r="I587" s="91">
        <f t="shared" si="1267"/>
        <v>-2.4929277454122101E-3</v>
      </c>
      <c r="J587">
        <v>3763.65</v>
      </c>
      <c r="K587">
        <v>3793</v>
      </c>
      <c r="L587" s="91">
        <f t="shared" ref="L587" si="1378">+K587/J587-1</f>
        <v>7.7982809241028406E-3</v>
      </c>
      <c r="M587" s="90">
        <f t="shared" ref="M587" si="1379">WEEKDAY(A587,2)</f>
        <v>4</v>
      </c>
    </row>
    <row r="588" spans="1:14" x14ac:dyDescent="0.25">
      <c r="A588" s="88">
        <v>43224</v>
      </c>
      <c r="B588">
        <v>29.67</v>
      </c>
      <c r="C588" s="91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91">
        <f t="shared" ref="G588" si="1382">+B588/D588-1</f>
        <v>1.6943849990336268E-3</v>
      </c>
      <c r="H588" s="91">
        <f>(B588/(D588*(1-VLOOKUP(A588,FX!A:M,13,0))))-1</f>
        <v>3.5177595368913739E-3</v>
      </c>
      <c r="I588" s="91">
        <f t="shared" si="1267"/>
        <v>2.9205370543139431E-3</v>
      </c>
      <c r="J588">
        <v>3793</v>
      </c>
      <c r="K588">
        <v>3774.6</v>
      </c>
      <c r="L588" s="91">
        <f t="shared" ref="L588" si="1383">+K588/J588-1</f>
        <v>-4.851041392037958E-3</v>
      </c>
      <c r="M588" s="90">
        <f t="shared" ref="M588" si="1384">WEEKDAY(A588,2)</f>
        <v>5</v>
      </c>
      <c r="N588" s="50" t="s">
        <v>778</v>
      </c>
    </row>
    <row r="589" spans="1:14" x14ac:dyDescent="0.25">
      <c r="A589" s="88">
        <v>43227</v>
      </c>
      <c r="B589">
        <v>30.04</v>
      </c>
      <c r="C589" s="91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F589">
        <v>30.054099999999998</v>
      </c>
      <c r="G589" s="91">
        <f t="shared" ref="G589" si="1387">+B589/D589-1</f>
        <v>-3.5404731832866521E-4</v>
      </c>
      <c r="H589" s="91">
        <f>(B589/(D589*(1-VLOOKUP(A589,FX!A:M,13,0))))-1</f>
        <v>-1.9049164988715894E-4</v>
      </c>
      <c r="I589" s="91">
        <f t="shared" si="1267"/>
        <v>-4.6915395902724644E-4</v>
      </c>
      <c r="J589">
        <v>3774.6</v>
      </c>
      <c r="K589">
        <v>3834.19</v>
      </c>
      <c r="L589" s="91">
        <f t="shared" ref="L589" si="1388">+K589/J589-1</f>
        <v>1.5787103269220726E-2</v>
      </c>
      <c r="M589" s="90">
        <f t="shared" ref="M589" si="1389">WEEKDAY(A589,2)</f>
        <v>1</v>
      </c>
    </row>
    <row r="590" spans="1:14" x14ac:dyDescent="0.25">
      <c r="A590" s="88">
        <v>43228</v>
      </c>
      <c r="B590">
        <v>30.36</v>
      </c>
      <c r="C590" s="91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D590*((1-VLOOKUP(A590,FX!A:M,13,0)))</f>
        <v>30.357104920614226</v>
      </c>
      <c r="F590">
        <v>30.358699999999999</v>
      </c>
      <c r="G590" s="91">
        <f t="shared" ref="G590" si="1392">+B590/D590-1</f>
        <v>-1.4088346460207068E-3</v>
      </c>
      <c r="H590" s="91">
        <f>(B590/(D590*(1-VLOOKUP(A590,FX!A:M,13,0))))-1</f>
        <v>9.5367440121396641E-5</v>
      </c>
      <c r="I590" s="91">
        <f t="shared" si="1267"/>
        <v>4.2821332929321443E-5</v>
      </c>
      <c r="J590">
        <v>3834.19</v>
      </c>
      <c r="K590">
        <v>3878.68</v>
      </c>
      <c r="L590" s="91">
        <f t="shared" ref="L590" si="1393">+K590/J590-1</f>
        <v>1.1603493827901046E-2</v>
      </c>
      <c r="M590" s="90">
        <f t="shared" ref="M590" si="1394">WEEKDAY(A590,2)</f>
        <v>2</v>
      </c>
    </row>
    <row r="591" spans="1:14" x14ac:dyDescent="0.25">
      <c r="A591" s="88">
        <v>43229</v>
      </c>
      <c r="B591">
        <v>30.46</v>
      </c>
      <c r="C591" s="91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D591*((1-VLOOKUP(A591,FX!A:M,13,0)))</f>
        <v>30.319340207709768</v>
      </c>
      <c r="F591">
        <v>30.314499999999999</v>
      </c>
      <c r="G591" s="91">
        <f t="shared" ref="G591" si="1397">+B591/D591-1</f>
        <v>5.1663807761053171E-3</v>
      </c>
      <c r="H591" s="91">
        <f>(B591/(D591*(1-VLOOKUP(A591,FX!A:M,13,0))))-1</f>
        <v>4.6392761625619894E-3</v>
      </c>
      <c r="I591" s="91">
        <f t="shared" si="1267"/>
        <v>4.7996833198635791E-3</v>
      </c>
      <c r="J591">
        <v>3878.68</v>
      </c>
      <c r="K591">
        <v>3871.62</v>
      </c>
      <c r="L591" s="91">
        <f t="shared" ref="L591" si="1398">+K591/J591-1</f>
        <v>-1.8202068745036826E-3</v>
      </c>
      <c r="M591" s="90">
        <f t="shared" ref="M591" si="1399">WEEKDAY(A591,2)</f>
        <v>3</v>
      </c>
    </row>
    <row r="592" spans="1:14" x14ac:dyDescent="0.25">
      <c r="A592" s="88">
        <v>43230</v>
      </c>
      <c r="B592">
        <v>30.94</v>
      </c>
      <c r="C592" s="91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D592*((1-VLOOKUP(A592,FX!A:M,13,0)))</f>
        <v>30.658276821571814</v>
      </c>
      <c r="F592">
        <v>30.660399999999999</v>
      </c>
      <c r="G592" s="91">
        <f t="shared" ref="G592" si="1402">+B592/D592-1</f>
        <v>1.5012819594838023E-2</v>
      </c>
      <c r="H592" s="91">
        <f>(B592/(D592*(1-VLOOKUP(A592,FX!A:M,13,0))))-1</f>
        <v>9.1891393657832499E-3</v>
      </c>
      <c r="I592" s="91">
        <f t="shared" si="1267"/>
        <v>9.1192548042426935E-3</v>
      </c>
      <c r="J592">
        <v>3871.62</v>
      </c>
      <c r="K592">
        <v>3893.06</v>
      </c>
      <c r="L592" s="91">
        <f t="shared" ref="L592" si="1403">+K592/J592-1</f>
        <v>5.5377335585620191E-3</v>
      </c>
      <c r="M592" s="90">
        <f t="shared" ref="M592" si="1404">WEEKDAY(A592,2)</f>
        <v>4</v>
      </c>
      <c r="N592" s="50" t="s">
        <v>779</v>
      </c>
    </row>
    <row r="593" spans="1:13" x14ac:dyDescent="0.25">
      <c r="A593" s="88">
        <v>43231</v>
      </c>
      <c r="B593">
        <v>30.62</v>
      </c>
      <c r="C593" s="91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D593*((1-VLOOKUP(A593,FX!A:M,13,0)))</f>
        <v>30.473209147103955</v>
      </c>
      <c r="F593">
        <v>30.466100000000001</v>
      </c>
      <c r="G593" s="91">
        <f t="shared" ref="G593" si="1407">+B593/D593-1</f>
        <v>3.8964347505154873E-3</v>
      </c>
      <c r="H593" s="91">
        <f>(B593/(D593*(1-VLOOKUP(A593,FX!A:M,13,0))))-1</f>
        <v>4.8170460875138765E-3</v>
      </c>
      <c r="I593" s="91">
        <f t="shared" si="1267"/>
        <v>5.0515162754667386E-3</v>
      </c>
      <c r="J593">
        <v>3893.06</v>
      </c>
      <c r="K593">
        <v>3872.84</v>
      </c>
      <c r="L593" s="91">
        <f t="shared" ref="L593" si="1408">+K593/J593-1</f>
        <v>-5.1938577879611092E-3</v>
      </c>
      <c r="M593" s="90">
        <f t="shared" ref="M593" si="1409">WEEKDAY(A593,2)</f>
        <v>5</v>
      </c>
    </row>
    <row r="594" spans="1:13" x14ac:dyDescent="0.25">
      <c r="A594" s="88">
        <v>43234</v>
      </c>
      <c r="B594">
        <v>30.96</v>
      </c>
      <c r="C594" s="91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D594*((1-VLOOKUP(A594,FX!A:M,13,0)))</f>
        <v>30.735532197770493</v>
      </c>
      <c r="F594" s="90">
        <v>30.466100000000001</v>
      </c>
      <c r="G594" s="91">
        <f t="shared" ref="G594" si="1412">+B594/D594-1</f>
        <v>6.7363627768071144E-3</v>
      </c>
      <c r="H594" s="91">
        <f>(B594/(D594*(1-VLOOKUP(A594,FX!A:M,13,0))))-1</f>
        <v>7.3032020654515417E-3</v>
      </c>
      <c r="I594" s="91">
        <f t="shared" si="1267"/>
        <v>1.6211461263502702E-2</v>
      </c>
      <c r="J594">
        <v>3872.84</v>
      </c>
      <c r="K594">
        <v>3909.29</v>
      </c>
      <c r="L594" s="91">
        <f t="shared" ref="L594" si="1413">+K594/J594-1</f>
        <v>9.4116978754608116E-3</v>
      </c>
      <c r="M594" s="90">
        <f t="shared" ref="M594" si="1414">WEEKDAY(A594,2)</f>
        <v>1</v>
      </c>
    </row>
    <row r="595" spans="1:13" x14ac:dyDescent="0.25">
      <c r="A595" s="88">
        <v>43235</v>
      </c>
      <c r="B595">
        <v>30.52</v>
      </c>
      <c r="C595" s="91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D595*((1-VLOOKUP(A595,FX!A:M,13,0)))</f>
        <v>30.446955231522857</v>
      </c>
      <c r="F595">
        <v>30.732800000000001</v>
      </c>
      <c r="G595" s="91">
        <f t="shared" ref="G595" si="1417">+B595/D595-1</f>
        <v>-2.0116113800925373E-3</v>
      </c>
      <c r="H595" s="91">
        <f>(B595/(D595*(1-VLOOKUP(A595,FX!A:M,13,0))))-1</f>
        <v>2.3990828613797976E-3</v>
      </c>
      <c r="I595" s="91">
        <f t="shared" si="1267"/>
        <v>-6.9241982507288746E-3</v>
      </c>
      <c r="J595">
        <v>3909.29</v>
      </c>
      <c r="K595">
        <v>3924.1</v>
      </c>
      <c r="L595" s="91">
        <f t="shared" ref="L595" si="1418">+K595/J595-1</f>
        <v>3.7884117064734824E-3</v>
      </c>
      <c r="M595" s="90">
        <f t="shared" ref="M595" si="1419">WEEKDAY(A595,2)</f>
        <v>2</v>
      </c>
    </row>
    <row r="596" spans="1:13" x14ac:dyDescent="0.25">
      <c r="A596" s="88">
        <v>43236</v>
      </c>
      <c r="B596">
        <v>30.78</v>
      </c>
      <c r="C596" s="91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D596*((1-VLOOKUP(A596,FX!A:M,13,0)))</f>
        <v>30.570357139286568</v>
      </c>
      <c r="F596">
        <v>30.554600000000001</v>
      </c>
      <c r="G596" s="91">
        <f t="shared" ref="G596" si="1422">+B596/D596-1</f>
        <v>9.5782783311777475E-3</v>
      </c>
      <c r="H596" s="91">
        <f>(B596/(D596*(1-VLOOKUP(A596,FX!A:M,13,0))))-1</f>
        <v>6.857717093661897E-3</v>
      </c>
      <c r="I596" s="91">
        <f t="shared" si="1267"/>
        <v>7.3769579703220067E-3</v>
      </c>
      <c r="J596">
        <v>3924.1</v>
      </c>
      <c r="K596">
        <v>3892.84</v>
      </c>
      <c r="L596" s="91">
        <f t="shared" ref="L596" si="1423">+K596/J596-1</f>
        <v>-7.9661578451108994E-3</v>
      </c>
      <c r="M596" s="90">
        <f t="shared" ref="M596" si="1424">WEEKDAY(A596,2)</f>
        <v>3</v>
      </c>
    </row>
    <row r="597" spans="1:13" x14ac:dyDescent="0.25">
      <c r="A597" s="88">
        <v>43237</v>
      </c>
      <c r="B597">
        <v>30.3</v>
      </c>
      <c r="C597" s="91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D597*((1-VLOOKUP(A597,FX!A:M,13,0)))</f>
        <v>30.2790758472829</v>
      </c>
      <c r="F597">
        <v>30.2804</v>
      </c>
      <c r="G597" s="91">
        <f t="shared" ref="G597" si="1427">+B597/D597-1</f>
        <v>-9.4397662285716777E-4</v>
      </c>
      <c r="H597" s="91">
        <f>(B597/(D597*(1-VLOOKUP(A597,FX!A:M,13,0))))-1</f>
        <v>6.9104330735303421E-4</v>
      </c>
      <c r="I597" s="91">
        <f t="shared" si="1267"/>
        <v>6.4728339123654166E-4</v>
      </c>
      <c r="J597">
        <v>3892.84</v>
      </c>
      <c r="K597">
        <v>3864.05</v>
      </c>
      <c r="L597" s="91">
        <f t="shared" ref="L597" si="1428">+K597/J597-1</f>
        <v>-7.3956288981823493E-3</v>
      </c>
      <c r="M597" s="90">
        <f t="shared" ref="M597" si="1429">WEEKDAY(A597,2)</f>
        <v>4</v>
      </c>
    </row>
    <row r="598" spans="1:13" x14ac:dyDescent="0.25">
      <c r="A598" s="88">
        <v>43238</v>
      </c>
      <c r="B598">
        <v>30.53</v>
      </c>
      <c r="C598" s="91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D598*((1-VLOOKUP(A598,FX!A:M,13,0)))</f>
        <v>30.554943053379169</v>
      </c>
      <c r="F598">
        <v>30.560199999999998</v>
      </c>
      <c r="G598" s="91">
        <f t="shared" ref="G598" si="1432">+B598/D598-1</f>
        <v>-1.8341523032404661E-3</v>
      </c>
      <c r="H598" s="91">
        <f>(B598/(D598*(1-VLOOKUP(A598,FX!A:M,13,0))))-1</f>
        <v>-8.1633447444473539E-4</v>
      </c>
      <c r="I598" s="91">
        <f t="shared" si="1267"/>
        <v>-9.8821342792254629E-4</v>
      </c>
      <c r="J598">
        <v>3864.05</v>
      </c>
      <c r="K598">
        <v>3903.06</v>
      </c>
      <c r="L598" s="91">
        <f t="shared" ref="L598" si="1433">+K598/J598-1</f>
        <v>1.0095625056611546E-2</v>
      </c>
      <c r="M598" s="90">
        <f t="shared" ref="M598" si="1434">WEEKDAY(A598,2)</f>
        <v>5</v>
      </c>
    </row>
    <row r="599" spans="1:13" x14ac:dyDescent="0.25">
      <c r="A599" s="88">
        <v>43241</v>
      </c>
      <c r="B599">
        <v>30.91</v>
      </c>
      <c r="C599" s="91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D599*((1-VLOOKUP(A599,FX!A:M,13,0)))</f>
        <v>30.737611885816797</v>
      </c>
      <c r="F599">
        <v>30.7469</v>
      </c>
      <c r="G599" s="91">
        <f t="shared" ref="G599" si="1437">+B599/D599-1</f>
        <v>6.7569034828494079E-3</v>
      </c>
      <c r="H599" s="91">
        <f>(B599/(D599*(1-VLOOKUP(A599,FX!A:M,13,0))))-1</f>
        <v>5.6083769560102414E-3</v>
      </c>
      <c r="I599" s="91">
        <f t="shared" si="1267"/>
        <v>5.3045998133145478E-3</v>
      </c>
      <c r="J599">
        <v>3903.06</v>
      </c>
      <c r="K599">
        <v>3921.24</v>
      </c>
      <c r="L599" s="91">
        <f t="shared" ref="L599" si="1438">+K599/J599-1</f>
        <v>4.6578838142379286E-3</v>
      </c>
      <c r="M599" s="90">
        <f t="shared" ref="M599" si="1439">WEEKDAY(A599,2)</f>
        <v>1</v>
      </c>
    </row>
    <row r="600" spans="1:13" x14ac:dyDescent="0.25">
      <c r="A600" s="88">
        <v>43242</v>
      </c>
      <c r="B600">
        <v>30.72</v>
      </c>
      <c r="C600" s="91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D600*((1-VLOOKUP(A600,FX!A:M,13,0)))</f>
        <v>30.653942601299843</v>
      </c>
      <c r="F600">
        <v>30.657800000000002</v>
      </c>
      <c r="G600" s="91">
        <f t="shared" ref="G600" si="1442">+B600/D600-1</f>
        <v>2.9694681411089885E-3</v>
      </c>
      <c r="H600" s="91">
        <f>(B600/(D600*(1-VLOOKUP(A600,FX!A:M,13,0))))-1</f>
        <v>2.1549397269815529E-3</v>
      </c>
      <c r="I600" s="91">
        <f t="shared" si="1267"/>
        <v>2.028847471116535E-3</v>
      </c>
      <c r="J600">
        <v>3921.24</v>
      </c>
      <c r="K600">
        <v>3906.21</v>
      </c>
      <c r="L600" s="91">
        <f t="shared" ref="L600" si="1443">+K600/J600-1</f>
        <v>-3.8329712029867569E-3</v>
      </c>
      <c r="M600" s="90">
        <f t="shared" ref="M600" si="1444">WEEKDAY(A600,2)</f>
        <v>2</v>
      </c>
    </row>
    <row r="601" spans="1:13" x14ac:dyDescent="0.25">
      <c r="A601" s="88">
        <v>43243</v>
      </c>
      <c r="B601">
        <v>30.14</v>
      </c>
      <c r="C601" s="91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D601*((1-VLOOKUP(A601,FX!A:M,13,0)))</f>
        <v>30.144974300338696</v>
      </c>
      <c r="F601">
        <v>30.138000000000002</v>
      </c>
      <c r="G601" s="91">
        <f t="shared" ref="G601" si="1447">+B601/D601-1</f>
        <v>-3.7214383755097558E-3</v>
      </c>
      <c r="H601" s="91">
        <f>(B601/(D601*(1-VLOOKUP(A601,FX!A:M,13,0))))-1</f>
        <v>-1.650125917884715E-4</v>
      </c>
      <c r="I601" s="91">
        <f t="shared" si="1267"/>
        <v>6.636140420734904E-5</v>
      </c>
      <c r="J601">
        <v>3906.21</v>
      </c>
      <c r="K601">
        <v>3854.58</v>
      </c>
      <c r="L601" s="91">
        <f t="shared" ref="L601" si="1448">+K601/J601-1</f>
        <v>-1.3217415346333139E-2</v>
      </c>
      <c r="M601" s="90">
        <f t="shared" ref="M601" si="1449">WEEKDAY(A601,2)</f>
        <v>3</v>
      </c>
    </row>
    <row r="602" spans="1:13" x14ac:dyDescent="0.25">
      <c r="A602" s="88">
        <v>43244</v>
      </c>
      <c r="B602">
        <v>30.01</v>
      </c>
      <c r="C602" s="91">
        <f t="shared" ref="C602" si="1450">B602/B601-1</f>
        <v>-4.3132050431320401E-3</v>
      </c>
      <c r="D602" s="26">
        <f t="shared" ref="D602" si="1451">+F601*(1+L602)</f>
        <v>29.924078981367622</v>
      </c>
      <c r="E602" s="26">
        <f>D602*((1-VLOOKUP(A602,FX!A:M,13,0)))</f>
        <v>29.915349204541702</v>
      </c>
      <c r="F602">
        <v>29.907800000000002</v>
      </c>
      <c r="G602" s="91">
        <f t="shared" ref="G602" si="1452">+B602/D602-1</f>
        <v>2.8713003560070227E-3</v>
      </c>
      <c r="H602" s="91">
        <f>(B602/(D602*(1-VLOOKUP(A602,FX!A:M,13,0))))-1</f>
        <v>3.1639542233365958E-3</v>
      </c>
      <c r="I602" s="91">
        <f t="shared" si="1267"/>
        <v>3.4171687653388183E-3</v>
      </c>
      <c r="J602">
        <v>3854.58</v>
      </c>
      <c r="K602">
        <v>3827.22</v>
      </c>
      <c r="L602" s="91">
        <f t="shared" ref="L602" si="1453">+K602/J602-1</f>
        <v>-7.0980495929517939E-3</v>
      </c>
      <c r="M602" s="90">
        <f t="shared" ref="M602" si="1454">WEEKDAY(A602,2)</f>
        <v>4</v>
      </c>
    </row>
    <row r="603" spans="1:13" x14ac:dyDescent="0.25">
      <c r="A603" s="88">
        <v>43245</v>
      </c>
      <c r="B603">
        <v>29.84</v>
      </c>
      <c r="C603" s="91">
        <f t="shared" ref="C603" si="1455">B603/B602-1</f>
        <v>-5.6647784071977014E-3</v>
      </c>
      <c r="D603" s="26">
        <f t="shared" ref="D603" si="1456">+F602*(1+L603)</f>
        <v>29.824028589942571</v>
      </c>
      <c r="E603" s="26">
        <f>D603*((1-VLOOKUP(A603,FX!A:M,13,0)))</f>
        <v>29.764642401007762</v>
      </c>
      <c r="F603">
        <v>29.773900000000001</v>
      </c>
      <c r="G603" s="91">
        <f t="shared" ref="G603" si="1457">+B603/D603-1</f>
        <v>5.3552155133118617E-4</v>
      </c>
      <c r="H603" s="91">
        <f>(B603/(D603*(1-VLOOKUP(A603,FX!A:M,13,0))))-1</f>
        <v>2.5317824409569756E-3</v>
      </c>
      <c r="I603" s="91">
        <f t="shared" si="1267"/>
        <v>2.2200652249118047E-3</v>
      </c>
      <c r="J603">
        <v>3827.22</v>
      </c>
      <c r="K603">
        <v>3816.5</v>
      </c>
      <c r="L603" s="91">
        <f t="shared" ref="L603" si="1458">+K603/J603-1</f>
        <v>-2.8009887072077966E-3</v>
      </c>
      <c r="M603" s="90">
        <f t="shared" ref="M603" si="1459">WEEKDAY(A603,2)</f>
        <v>5</v>
      </c>
    </row>
    <row r="604" spans="1:13" x14ac:dyDescent="0.25">
      <c r="A604" s="88">
        <v>43248</v>
      </c>
      <c r="B604">
        <v>29.84</v>
      </c>
      <c r="C604" s="91">
        <f t="shared" ref="C604:C605" si="1460">B604/B603-1</f>
        <v>0</v>
      </c>
      <c r="D604" s="26">
        <f t="shared" ref="D604" si="1461">+F603*(1+L604)</f>
        <v>29.904650835582345</v>
      </c>
      <c r="E604" s="26">
        <f>D604*((1-VLOOKUP(A604,FX!A:M,13,0)))</f>
        <v>29.867301429152143</v>
      </c>
      <c r="F604">
        <v>29.87</v>
      </c>
      <c r="G604" s="91">
        <f t="shared" ref="G604:G605" si="1462">+B604/D604-1</f>
        <v>-2.1618990282749051E-3</v>
      </c>
      <c r="H604" s="91">
        <f>(B604/(D604*(1-VLOOKUP(A604,FX!A:M,13,0))))-1</f>
        <v>-9.1409092371153022E-4</v>
      </c>
      <c r="I604" s="91">
        <f t="shared" si="1267"/>
        <v>-1.004352192835678E-3</v>
      </c>
      <c r="J604">
        <v>3816.5</v>
      </c>
      <c r="K604">
        <v>3833.26</v>
      </c>
      <c r="L604" s="91">
        <f t="shared" ref="L604" si="1463">+K604/J604-1</f>
        <v>4.3914581422770382E-3</v>
      </c>
      <c r="M604" s="90">
        <f t="shared" ref="M604" si="1464">WEEKDAY(A604,2)</f>
        <v>1</v>
      </c>
    </row>
    <row r="605" spans="1:13" x14ac:dyDescent="0.25">
      <c r="A605" s="88">
        <v>43249</v>
      </c>
      <c r="B605">
        <v>29.34</v>
      </c>
      <c r="C605" s="91">
        <f t="shared" ref="C605:C606" si="1465">B605/B604-1</f>
        <v>-1.6756032171581725E-2</v>
      </c>
      <c r="D605" s="26">
        <f t="shared" ref="D605" si="1466">+F604*(1+L605)</f>
        <v>29.642074552730573</v>
      </c>
      <c r="E605" s="26">
        <f>D605*((1-VLOOKUP(A605,FX!A:M,13,0)))</f>
        <v>29.511328459974347</v>
      </c>
      <c r="G605" s="91">
        <f t="shared" ref="G605:G606" si="1467">+B605/D605-1</f>
        <v>-1.0190735880958979E-2</v>
      </c>
      <c r="H605" s="91">
        <f>(B605/(D605*(1-VLOOKUP(A605,FX!A:M,13,0))))-1</f>
        <v>-5.8055149976293796E-3</v>
      </c>
      <c r="J605">
        <v>3833.26</v>
      </c>
      <c r="K605">
        <v>3804.01</v>
      </c>
      <c r="L605" s="91">
        <f t="shared" ref="L605" si="1468">+K605/J605-1</f>
        <v>-7.6305807589363006E-3</v>
      </c>
      <c r="M605" s="90">
        <f t="shared" ref="M605" si="1469">WEEKDAY(A605,2)</f>
        <v>2</v>
      </c>
    </row>
    <row r="606" spans="1:13" x14ac:dyDescent="0.25">
      <c r="A606" s="88">
        <v>43250</v>
      </c>
      <c r="B606">
        <v>29.34</v>
      </c>
      <c r="C606" s="91">
        <f t="shared" si="1465"/>
        <v>0</v>
      </c>
      <c r="D606">
        <v>0</v>
      </c>
      <c r="G606" s="91" t="e">
        <f t="shared" si="1467"/>
        <v>#DIV/0!</v>
      </c>
    </row>
    <row r="607" spans="1:13" x14ac:dyDescent="0.25">
      <c r="A607" s="88">
        <v>43251</v>
      </c>
    </row>
    <row r="608" spans="1:13" x14ac:dyDescent="0.25">
      <c r="A608" s="88">
        <v>43252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09"/>
  <sheetViews>
    <sheetView zoomScale="115" zoomScaleNormal="115" workbookViewId="0">
      <pane xSplit="1" ySplit="2" topLeftCell="B595" activePane="bottomRight" state="frozen"/>
      <selection pane="topRight" activeCell="B1" sqref="B1"/>
      <selection pane="bottomLeft" activeCell="A3" sqref="A3"/>
      <selection pane="bottomRight" activeCell="H605" sqref="H60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545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544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555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560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573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586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597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606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642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676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683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686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693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703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718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725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740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756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758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 x14ac:dyDescent="0.25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 x14ac:dyDescent="0.25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 x14ac:dyDescent="0.25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 x14ac:dyDescent="0.25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 x14ac:dyDescent="0.25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 x14ac:dyDescent="0.25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 x14ac:dyDescent="0.25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 x14ac:dyDescent="0.25">
      <c r="A581" s="88">
        <v>43214</v>
      </c>
      <c r="B581">
        <v>34.200000000000003</v>
      </c>
      <c r="C581" s="91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 x14ac:dyDescent="0.25">
      <c r="A582" s="88">
        <v>43215</v>
      </c>
      <c r="B582">
        <v>34.25</v>
      </c>
      <c r="C582" s="91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91">
        <f t="shared" ref="G582" si="1361">+B582/D582-1</f>
        <v>1.3097570220621524E-3</v>
      </c>
      <c r="H582" s="91">
        <f>(B582/(D582*(1-VLOOKUP(A582,FX!A:M,13,0))))-1</f>
        <v>4.8606217931856932E-3</v>
      </c>
      <c r="I582" s="91">
        <f t="shared" si="1316"/>
        <v>4.6934584922264655E-3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 x14ac:dyDescent="0.25">
      <c r="A583" s="88">
        <v>43216</v>
      </c>
      <c r="B583">
        <v>33.840000000000003</v>
      </c>
      <c r="C583" s="91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91">
        <f t="shared" ref="G583" si="1366">+B583/D583-1</f>
        <v>1.1582874982113411E-2</v>
      </c>
      <c r="H583" s="91">
        <f>(B583/(D583*(1-VLOOKUP(A583,FX!A:M,13,0))))-1</f>
        <v>1.3138050329156492E-2</v>
      </c>
      <c r="I583" s="91">
        <f t="shared" si="1316"/>
        <v>1.4345920734741391E-2</v>
      </c>
      <c r="J583">
        <v>5959.42</v>
      </c>
      <c r="K583">
        <v>5847.98</v>
      </c>
      <c r="L583" s="91">
        <f t="shared" ref="L583" si="1367">+K583/J583-1</f>
        <v>-1.8699806356994531E-2</v>
      </c>
      <c r="M583" s="90">
        <f t="shared" ref="M583" si="1368">WEEKDAY(A583,2)</f>
        <v>4</v>
      </c>
    </row>
    <row r="584" spans="1:13" x14ac:dyDescent="0.25">
      <c r="A584" s="88">
        <v>43217</v>
      </c>
      <c r="B584">
        <v>33.651000000000003</v>
      </c>
      <c r="C584" s="91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91">
        <f t="shared" ref="G584:G585" si="1371">+B584/D584-1</f>
        <v>6.4433774770611407E-3</v>
      </c>
      <c r="H584" s="91">
        <f>(B584/(D584*(1-VLOOKUP(A584,FX!A:M,13,0))))-1</f>
        <v>4.9516700424947491E-3</v>
      </c>
      <c r="I584" s="91">
        <f t="shared" si="1316"/>
        <v>4.8524120220374556E-3</v>
      </c>
      <c r="J584">
        <v>5847.98</v>
      </c>
      <c r="K584">
        <v>5860.98</v>
      </c>
      <c r="L584" s="91">
        <f t="shared" ref="L584" si="1372">+K584/J584-1</f>
        <v>2.2229898187067221E-3</v>
      </c>
      <c r="M584" s="90">
        <f t="shared" ref="M584" si="1373">WEEKDAY(A584,2)</f>
        <v>5</v>
      </c>
    </row>
    <row r="585" spans="1:13" x14ac:dyDescent="0.25">
      <c r="A585" s="88">
        <v>43220</v>
      </c>
      <c r="B585">
        <v>33.65</v>
      </c>
      <c r="C585" s="91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90">
        <v>33.488500000000002</v>
      </c>
      <c r="G585" s="91">
        <f t="shared" si="1371"/>
        <v>2.5937952258927588E-3</v>
      </c>
      <c r="H585" s="91">
        <f>(B585/(D585*(1-VLOOKUP(A585,FX!A:M,13,0))))-1</f>
        <v>2.5937952258927588E-3</v>
      </c>
      <c r="I585" s="91">
        <f t="shared" ref="I585:I605" si="1374">+B585/F585-1</f>
        <v>4.8225510249786385E-3</v>
      </c>
      <c r="J585" s="90">
        <v>5847.98</v>
      </c>
      <c r="K585" s="90">
        <v>5860.98</v>
      </c>
      <c r="L585" s="91">
        <f t="shared" ref="L585:L586" si="1375">+K585/J585-1</f>
        <v>2.2229898187067221E-3</v>
      </c>
      <c r="M585" s="90">
        <f t="shared" ref="M585:M586" si="1376">WEEKDAY(A585,2)</f>
        <v>1</v>
      </c>
    </row>
    <row r="586" spans="1:13" x14ac:dyDescent="0.25">
      <c r="A586" s="88">
        <v>43221</v>
      </c>
      <c r="B586">
        <v>33.625900000000001</v>
      </c>
      <c r="C586" s="91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91">
        <f t="shared" ref="G586" si="1378">+B586/D586-1</f>
        <v>1.8757414230714531E-3</v>
      </c>
      <c r="H586" s="91">
        <f>(B586/(D586*(1-VLOOKUP(A586,FX!A:M,13,0))))-1</f>
        <v>5.3227872672452214E-3</v>
      </c>
      <c r="I586" s="91">
        <f t="shared" si="1374"/>
        <v>7.6323296734908119E-3</v>
      </c>
      <c r="J586" s="90">
        <v>5847.98</v>
      </c>
      <c r="K586" s="90">
        <v>5860.98</v>
      </c>
      <c r="L586" s="91">
        <f t="shared" si="1375"/>
        <v>2.2229898187067221E-3</v>
      </c>
      <c r="M586" s="90">
        <f t="shared" si="1376"/>
        <v>2</v>
      </c>
    </row>
    <row r="587" spans="1:13" x14ac:dyDescent="0.25">
      <c r="A587" s="88">
        <v>43222</v>
      </c>
      <c r="B587">
        <v>33.265000000000001</v>
      </c>
      <c r="C587" s="91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91">
        <f t="shared" ref="G587" si="1380">+B587/D587-1</f>
        <v>-2.2188187372723656E-3</v>
      </c>
      <c r="H587" s="91">
        <f>(B587/(D587*(1-VLOOKUP(A587,FX!A:M,13,0))))-1</f>
        <v>3.2203713631924202E-3</v>
      </c>
      <c r="I587" s="91">
        <f t="shared" si="1374"/>
        <v>2.5889792067899098E-3</v>
      </c>
      <c r="J587">
        <v>5860.98</v>
      </c>
      <c r="K587">
        <v>5855.32</v>
      </c>
      <c r="L587" s="91">
        <f t="shared" ref="L587" si="1381">+K587/J587-1</f>
        <v>-9.6570880637703027E-4</v>
      </c>
      <c r="M587" s="90">
        <f t="shared" ref="M587" si="1382">WEEKDAY(A587,2)</f>
        <v>3</v>
      </c>
    </row>
    <row r="588" spans="1:13" x14ac:dyDescent="0.25">
      <c r="A588" s="88">
        <v>43223</v>
      </c>
      <c r="B588">
        <v>33.728900000000003</v>
      </c>
      <c r="C588" s="91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91">
        <f t="shared" ref="G588" si="1384">+B588/D588-1</f>
        <v>7.0612999525345721E-3</v>
      </c>
      <c r="H588" s="91">
        <f>(B588/(D588*(1-VLOOKUP(A588,FX!A:M,13,0))))-1</f>
        <v>2.5441471665093029E-3</v>
      </c>
      <c r="I588" s="91">
        <f t="shared" si="1374"/>
        <v>2.1958104293566816E-3</v>
      </c>
      <c r="J588">
        <v>5855.32</v>
      </c>
      <c r="K588">
        <v>5910.61</v>
      </c>
      <c r="L588" s="91">
        <f t="shared" ref="L588" si="1385">+K588/J588-1</f>
        <v>9.4426948484456208E-3</v>
      </c>
      <c r="M588" s="90">
        <f t="shared" ref="M588" si="1386">WEEKDAY(A588,2)</f>
        <v>4</v>
      </c>
    </row>
    <row r="589" spans="1:13" x14ac:dyDescent="0.25">
      <c r="A589" s="88">
        <v>43224</v>
      </c>
      <c r="B589">
        <v>33.947899999999997</v>
      </c>
      <c r="C589" s="91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91">
        <f t="shared" ref="G589" si="1389">+B589/D589-1</f>
        <v>8.9283370402517548E-3</v>
      </c>
      <c r="H589" s="91">
        <f>(B589/(D589*(1-VLOOKUP(A589,FX!A:M,13,0))))-1</f>
        <v>1.0764879470590127E-2</v>
      </c>
      <c r="I589" s="91">
        <f t="shared" si="1374"/>
        <v>1.0357173682064458E-2</v>
      </c>
      <c r="J589">
        <v>5910.61</v>
      </c>
      <c r="K589">
        <v>5909.29</v>
      </c>
      <c r="L589" s="91">
        <f t="shared" ref="L589" si="1390">+K589/J589-1</f>
        <v>-2.2332720311435406E-4</v>
      </c>
      <c r="M589" s="90">
        <f t="shared" ref="M589" si="1391">WEEKDAY(A589,2)</f>
        <v>5</v>
      </c>
    </row>
    <row r="590" spans="1:13" x14ac:dyDescent="0.25">
      <c r="A590" s="88">
        <v>43227</v>
      </c>
      <c r="B590">
        <v>34.33</v>
      </c>
      <c r="C590" s="91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F590">
        <v>34.260300000000001</v>
      </c>
      <c r="G590" s="91">
        <f t="shared" ref="G590" si="1394">+B590/D590-1</f>
        <v>3.0825548911319611E-3</v>
      </c>
      <c r="H590" s="91">
        <f>(B590/(D590*(1-VLOOKUP(A590,FX!A:M,13,0))))-1</f>
        <v>3.2466728344169304E-3</v>
      </c>
      <c r="I590" s="91">
        <f t="shared" si="1374"/>
        <v>2.0344246839636426E-3</v>
      </c>
      <c r="J590">
        <v>5909.29</v>
      </c>
      <c r="K590">
        <v>6019.14</v>
      </c>
      <c r="L590" s="91">
        <f t="shared" ref="L590" si="1395">+K590/J590-1</f>
        <v>1.858937368110225E-2</v>
      </c>
      <c r="M590" s="90">
        <f t="shared" ref="M590" si="1396">WEEKDAY(A590,2)</f>
        <v>1</v>
      </c>
    </row>
    <row r="591" spans="1:13" x14ac:dyDescent="0.25">
      <c r="A591" s="88">
        <v>43228</v>
      </c>
      <c r="B591">
        <v>34.33</v>
      </c>
      <c r="C591" s="91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D591*(1-VLOOKUP(A591,FX!A:M,13,0))</f>
        <v>34.337611634155799</v>
      </c>
      <c r="F591">
        <v>34.353700000000003</v>
      </c>
      <c r="G591" s="91">
        <f t="shared" ref="G591" si="1399">+B591/D591-1</f>
        <v>-1.7253957022428379E-3</v>
      </c>
      <c r="H591" s="91">
        <f>(B591/(D591*(1-VLOOKUP(A591,FX!A:M,13,0))))-1</f>
        <v>-2.2167045969578858E-4</v>
      </c>
      <c r="I591" s="91">
        <f t="shared" si="1374"/>
        <v>-6.8988202144182331E-4</v>
      </c>
      <c r="J591">
        <v>6019.14</v>
      </c>
      <c r="K591">
        <v>6041.81</v>
      </c>
      <c r="L591" s="91">
        <f t="shared" ref="L591" si="1400">+K591/J591-1</f>
        <v>3.7663187764365169E-3</v>
      </c>
      <c r="M591" s="90">
        <f t="shared" ref="M591" si="1401">WEEKDAY(A591,2)</f>
        <v>2</v>
      </c>
    </row>
    <row r="592" spans="1:13" x14ac:dyDescent="0.25">
      <c r="A592" s="88">
        <v>43229</v>
      </c>
      <c r="B592">
        <v>34.5</v>
      </c>
      <c r="C592" s="91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D592*(1-VLOOKUP(A592,FX!A:M,13,0))</f>
        <v>34.300157030051174</v>
      </c>
      <c r="F592">
        <v>34.289700000000003</v>
      </c>
      <c r="G592" s="91">
        <f t="shared" ref="G592" si="1404">+B592/D592-1</f>
        <v>6.3540263903232308E-3</v>
      </c>
      <c r="H592" s="91">
        <f>(B592/(D592*(1-VLOOKUP(A592,FX!A:M,13,0))))-1</f>
        <v>5.826298980897926E-3</v>
      </c>
      <c r="I592" s="91">
        <f t="shared" si="1374"/>
        <v>6.1330370344445662E-3</v>
      </c>
      <c r="J592">
        <v>6041.81</v>
      </c>
      <c r="K592">
        <v>6029.23</v>
      </c>
      <c r="L592" s="91">
        <f t="shared" ref="L592" si="1405">+K592/J592-1</f>
        <v>-2.0821574991601866E-3</v>
      </c>
      <c r="M592" s="90">
        <f t="shared" ref="M592" si="1406">WEEKDAY(A592,2)</f>
        <v>3</v>
      </c>
    </row>
    <row r="593" spans="1:13" x14ac:dyDescent="0.25">
      <c r="A593" s="88">
        <v>43230</v>
      </c>
      <c r="B593">
        <v>34.909999999999997</v>
      </c>
      <c r="C593" s="91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D593*(1-VLOOKUP(A593,FX!A:M,13,0))</f>
        <v>34.552439468213429</v>
      </c>
      <c r="F593">
        <v>34.564300000000003</v>
      </c>
      <c r="G593" s="91">
        <f t="shared" ref="G593" si="1409">+B593/D593-1</f>
        <v>1.6178713658643762E-2</v>
      </c>
      <c r="H593" s="91">
        <f>(B593/(D593*(1-VLOOKUP(A593,FX!A:M,13,0))))-1</f>
        <v>1.0348344061654746E-2</v>
      </c>
      <c r="I593" s="91">
        <f t="shared" si="1374"/>
        <v>1.0001649100372267E-2</v>
      </c>
      <c r="J593">
        <v>6029.23</v>
      </c>
      <c r="K593">
        <v>6040.57</v>
      </c>
      <c r="L593" s="91">
        <f t="shared" ref="L593" si="1410">+K593/J593-1</f>
        <v>1.8808371881651187E-3</v>
      </c>
      <c r="M593" s="90">
        <f t="shared" ref="M593" si="1411">WEEKDAY(A593,2)</f>
        <v>4</v>
      </c>
    </row>
    <row r="594" spans="1:13" x14ac:dyDescent="0.25">
      <c r="A594" s="88">
        <v>43231</v>
      </c>
      <c r="B594">
        <v>34.450000000000003</v>
      </c>
      <c r="C594" s="91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D594*(1-VLOOKUP(A594,FX!A:M,13,0))</f>
        <v>34.251194995811559</v>
      </c>
      <c r="F594">
        <v>34.2395</v>
      </c>
      <c r="G594" s="91">
        <f t="shared" ref="G594" si="1414">+B594/D594-1</f>
        <v>4.8828072764026675E-3</v>
      </c>
      <c r="H594" s="91">
        <f>(B594/(D594*(1-VLOOKUP(A594,FX!A:M,13,0))))-1</f>
        <v>5.8043231546447416E-3</v>
      </c>
      <c r="I594" s="91">
        <f t="shared" si="1374"/>
        <v>6.1478701499730892E-3</v>
      </c>
      <c r="J594">
        <v>6040.57</v>
      </c>
      <c r="K594">
        <v>5991.34</v>
      </c>
      <c r="L594" s="91">
        <f t="shared" ref="L594" si="1415">+K594/J594-1</f>
        <v>-8.1498931392235408E-3</v>
      </c>
      <c r="M594" s="90">
        <f t="shared" ref="M594" si="1416">WEEKDAY(A594,2)</f>
        <v>5</v>
      </c>
    </row>
    <row r="595" spans="1:13" x14ac:dyDescent="0.25">
      <c r="A595" s="88">
        <v>43234</v>
      </c>
      <c r="B595">
        <v>34.49</v>
      </c>
      <c r="C595" s="91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D595*(1-VLOOKUP(A595,FX!A:M,13,0))</f>
        <v>34.084353080465924</v>
      </c>
      <c r="F595" s="90">
        <v>34.08</v>
      </c>
      <c r="G595" s="91">
        <f t="shared" ref="G595" si="1419">+B595/D595-1</f>
        <v>1.1331838279723172E-2</v>
      </c>
      <c r="H595" s="91">
        <f>(B595/(D595*(1-VLOOKUP(A595,FX!A:M,13,0))))-1</f>
        <v>1.1901265034323316E-2</v>
      </c>
      <c r="I595" s="91">
        <f t="shared" si="1374"/>
        <v>1.2030516431924987E-2</v>
      </c>
      <c r="J595">
        <v>5991.34</v>
      </c>
      <c r="K595">
        <v>5967.55</v>
      </c>
      <c r="L595" s="91">
        <f t="shared" ref="L595" si="1420">+K595/J595-1</f>
        <v>-3.9707310885377378E-3</v>
      </c>
      <c r="M595" s="90">
        <f t="shared" ref="M595" si="1421">WEEKDAY(A595,2)</f>
        <v>1</v>
      </c>
    </row>
    <row r="596" spans="1:13" x14ac:dyDescent="0.25">
      <c r="A596" s="88">
        <v>43235</v>
      </c>
      <c r="B596">
        <v>34.195</v>
      </c>
      <c r="C596" s="91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D596*(1-VLOOKUP(A596,FX!A:M,13,0))</f>
        <v>34.231502171489282</v>
      </c>
      <c r="F596">
        <v>34.296100000000003</v>
      </c>
      <c r="G596" s="91">
        <f t="shared" ref="G596" si="1424">+B596/D596-1</f>
        <v>-5.4617786743336172E-3</v>
      </c>
      <c r="H596" s="91">
        <f>(B596/(D596*(1-VLOOKUP(A596,FX!A:M,13,0))))-1</f>
        <v>-1.0663327395454836E-3</v>
      </c>
      <c r="I596" s="91">
        <f t="shared" si="1374"/>
        <v>-2.9478570449702479E-3</v>
      </c>
      <c r="J596">
        <v>5967.55</v>
      </c>
      <c r="K596">
        <v>6020.57</v>
      </c>
      <c r="L596" s="91">
        <f t="shared" ref="L596" si="1425">+K596/J596-1</f>
        <v>8.8847181841793521E-3</v>
      </c>
      <c r="M596" s="90">
        <f t="shared" ref="M596" si="1426">WEEKDAY(A596,2)</f>
        <v>2</v>
      </c>
    </row>
    <row r="597" spans="1:13" x14ac:dyDescent="0.25">
      <c r="A597" s="88">
        <v>43236</v>
      </c>
      <c r="B597">
        <v>34.42</v>
      </c>
      <c r="C597" s="91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D597*(1-VLOOKUP(A597,FX!A:M,13,0))</f>
        <v>34.294523133095254</v>
      </c>
      <c r="F597">
        <v>34.271900000000002</v>
      </c>
      <c r="G597" s="91">
        <f t="shared" ref="G597" si="1429">+B597/D597-1</f>
        <v>6.3707195827804597E-3</v>
      </c>
      <c r="H597" s="91">
        <f>(B597/(D597*(1-VLOOKUP(A597,FX!A:M,13,0))))-1</f>
        <v>3.6588019147483219E-3</v>
      </c>
      <c r="I597" s="91">
        <f t="shared" si="1374"/>
        <v>4.3213244669830786E-3</v>
      </c>
      <c r="J597">
        <v>6020.57</v>
      </c>
      <c r="K597">
        <v>6004.07</v>
      </c>
      <c r="L597" s="91">
        <f t="shared" ref="L597" si="1430">+K597/J597-1</f>
        <v>-2.7406042949421616E-3</v>
      </c>
      <c r="M597" s="90">
        <f t="shared" ref="M597" si="1431">WEEKDAY(A597,2)</f>
        <v>3</v>
      </c>
    </row>
    <row r="598" spans="1:13" x14ac:dyDescent="0.25">
      <c r="A598" s="88">
        <v>43237</v>
      </c>
      <c r="B598">
        <v>34.22</v>
      </c>
      <c r="C598" s="91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D598*(1-VLOOKUP(A598,FX!A:M,13,0))</f>
        <v>34.043287261859632</v>
      </c>
      <c r="F598">
        <v>34.044499999999999</v>
      </c>
      <c r="G598" s="91">
        <f t="shared" ref="G598" si="1434">+B598/D598-1</f>
        <v>3.5484526695752638E-3</v>
      </c>
      <c r="H598" s="91">
        <f>(B598/(D598*(1-VLOOKUP(A598,FX!A:M,13,0))))-1</f>
        <v>5.1908247514729222E-3</v>
      </c>
      <c r="I598" s="91">
        <f t="shared" si="1374"/>
        <v>5.1550176974253237E-3</v>
      </c>
      <c r="J598">
        <v>6004.07</v>
      </c>
      <c r="K598">
        <v>5973.78</v>
      </c>
      <c r="L598" s="91">
        <f t="shared" ref="L598" si="1435">+K598/J598-1</f>
        <v>-5.0449112019014253E-3</v>
      </c>
      <c r="M598" s="90">
        <f t="shared" ref="M598" si="1436">WEEKDAY(A598,2)</f>
        <v>4</v>
      </c>
    </row>
    <row r="599" spans="1:13" x14ac:dyDescent="0.25">
      <c r="A599" s="88">
        <v>43238</v>
      </c>
      <c r="B599">
        <v>34.159999999999997</v>
      </c>
      <c r="C599" s="91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D599*(1-VLOOKUP(A599,FX!A:M,13,0))</f>
        <v>34.13148390394629</v>
      </c>
      <c r="F599">
        <v>34.153700000000001</v>
      </c>
      <c r="G599" s="91">
        <f t="shared" ref="G599" si="1439">+B599/D599-1</f>
        <v>-1.8402267647754655E-4</v>
      </c>
      <c r="H599" s="91">
        <f>(B599/(D599*(1-VLOOKUP(A599,FX!A:M,13,0))))-1</f>
        <v>8.3547776984893574E-4</v>
      </c>
      <c r="I599" s="91">
        <f t="shared" si="1374"/>
        <v>1.8446024881635381E-4</v>
      </c>
      <c r="J599">
        <v>5973.78</v>
      </c>
      <c r="K599">
        <v>5995.15</v>
      </c>
      <c r="L599" s="91">
        <f t="shared" ref="L599" si="1440">+K599/J599-1</f>
        <v>3.5772994653300305E-3</v>
      </c>
      <c r="M599" s="90">
        <f t="shared" ref="M599" si="1441">WEEKDAY(A599,2)</f>
        <v>5</v>
      </c>
    </row>
    <row r="600" spans="1:13" x14ac:dyDescent="0.25">
      <c r="A600" s="88">
        <v>43241</v>
      </c>
      <c r="B600">
        <v>34.72</v>
      </c>
      <c r="C600" s="91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D600*(1-VLOOKUP(A600,FX!A:M,13,0))</f>
        <v>34.632154234297957</v>
      </c>
      <c r="F600">
        <v>34.643999999999998</v>
      </c>
      <c r="G600" s="91">
        <f t="shared" ref="G600" si="1444">+B600/D600-1</f>
        <v>3.6815558391691816E-3</v>
      </c>
      <c r="H600" s="91">
        <f>(B600/(D600*(1-VLOOKUP(A600,FX!A:M,13,0))))-1</f>
        <v>2.5365377246744369E-3</v>
      </c>
      <c r="I600" s="91">
        <f t="shared" si="1374"/>
        <v>2.1937420621176429E-3</v>
      </c>
      <c r="J600">
        <v>5995.15</v>
      </c>
      <c r="K600">
        <v>6072.2</v>
      </c>
      <c r="L600" s="91">
        <f t="shared" ref="L600" si="1445">+K600/J600-1</f>
        <v>1.285205541145773E-2</v>
      </c>
      <c r="M600" s="90">
        <f t="shared" ref="M600" si="1446">WEEKDAY(A600,2)</f>
        <v>1</v>
      </c>
    </row>
    <row r="601" spans="1:13" x14ac:dyDescent="0.25">
      <c r="A601" s="88">
        <v>43242</v>
      </c>
      <c r="B601">
        <v>34.950000000000003</v>
      </c>
      <c r="C601" s="91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D601*(1-VLOOKUP(A601,FX!A:M,13,0))</f>
        <v>34.790411588685153</v>
      </c>
      <c r="F601">
        <v>34.778599999999997</v>
      </c>
      <c r="G601" s="91">
        <f t="shared" ref="G601" si="1449">+B601/D601-1</f>
        <v>5.4036430267110358E-3</v>
      </c>
      <c r="H601" s="91">
        <f>(B601/(D601*(1-VLOOKUP(A601,FX!A:M,13,0))))-1</f>
        <v>4.5871377781214751E-3</v>
      </c>
      <c r="I601" s="91">
        <f t="shared" si="1374"/>
        <v>4.9283179886483452E-3</v>
      </c>
      <c r="J601">
        <v>6072.2</v>
      </c>
      <c r="K601">
        <v>6092.91</v>
      </c>
      <c r="L601" s="91">
        <f t="shared" ref="L601" si="1450">+K601/J601-1</f>
        <v>3.4106254734691532E-3</v>
      </c>
      <c r="M601" s="90">
        <f t="shared" ref="M601" si="1451">WEEKDAY(A601,2)</f>
        <v>2</v>
      </c>
    </row>
    <row r="602" spans="1:13" x14ac:dyDescent="0.25">
      <c r="A602" s="88">
        <v>43243</v>
      </c>
      <c r="B602">
        <v>34.44</v>
      </c>
      <c r="C602" s="91">
        <f t="shared" ref="C602" si="1452">B602/B601-1</f>
        <v>-1.459227467811175E-2</v>
      </c>
      <c r="D602" s="26">
        <f t="shared" ref="D602" si="1453">+F601*(1+L602)</f>
        <v>34.327322020184113</v>
      </c>
      <c r="E602" s="26">
        <f>D602*(1-VLOOKUP(A602,FX!A:M,13,0))</f>
        <v>34.205219298578868</v>
      </c>
      <c r="F602">
        <v>34.191299999999998</v>
      </c>
      <c r="G602" s="91">
        <f t="shared" ref="G602" si="1454">+B602/D602-1</f>
        <v>3.2824576222296731E-3</v>
      </c>
      <c r="H602" s="91">
        <f>(B602/(D602*(1-VLOOKUP(A602,FX!A:M,13,0))))-1</f>
        <v>6.8638852852167531E-3</v>
      </c>
      <c r="I602" s="91">
        <f t="shared" si="1374"/>
        <v>7.2737801721489692E-3</v>
      </c>
      <c r="J602">
        <v>6092.91</v>
      </c>
      <c r="K602">
        <v>6013.85</v>
      </c>
      <c r="L602" s="91">
        <f t="shared" ref="L602" si="1455">+K602/J602-1</f>
        <v>-1.2975737373438934E-2</v>
      </c>
      <c r="M602" s="90">
        <f t="shared" ref="M602" si="1456">WEEKDAY(A602,2)</f>
        <v>3</v>
      </c>
    </row>
    <row r="603" spans="1:13" x14ac:dyDescent="0.25">
      <c r="A603" s="88">
        <v>43244</v>
      </c>
      <c r="B603">
        <v>34.29</v>
      </c>
      <c r="C603" s="91">
        <f t="shared" ref="C603" si="1457">B603/B602-1</f>
        <v>-4.3554006968640202E-3</v>
      </c>
      <c r="D603" s="26">
        <f t="shared" ref="D603" si="1458">+F602*(1+L603)</f>
        <v>34.070598403019694</v>
      </c>
      <c r="E603" s="26">
        <f>D603*(1-VLOOKUP(A603,FX!A:M,13,0))</f>
        <v>34.060658958582017</v>
      </c>
      <c r="F603">
        <v>34.0501</v>
      </c>
      <c r="G603" s="91">
        <f t="shared" ref="G603" si="1459">+B603/D603-1</f>
        <v>6.4396167741174182E-3</v>
      </c>
      <c r="H603" s="91">
        <f>(B603/(D603*(1-VLOOKUP(A603,FX!A:M,13,0))))-1</f>
        <v>6.7333119331856039E-3</v>
      </c>
      <c r="I603" s="91">
        <f t="shared" si="1374"/>
        <v>7.0455006005856191E-3</v>
      </c>
      <c r="J603">
        <v>6013.85</v>
      </c>
      <c r="K603">
        <v>5992.62</v>
      </c>
      <c r="L603" s="91">
        <f t="shared" ref="L603" si="1460">+K603/J603-1</f>
        <v>-3.5301844908004476E-3</v>
      </c>
      <c r="M603" s="90">
        <f t="shared" ref="M603" si="1461">WEEKDAY(A603,2)</f>
        <v>4</v>
      </c>
    </row>
    <row r="604" spans="1:13" x14ac:dyDescent="0.25">
      <c r="A604" s="88">
        <v>43245</v>
      </c>
      <c r="B604">
        <v>33.75</v>
      </c>
      <c r="C604" s="91">
        <f t="shared" ref="C604" si="1462">B604/B603-1</f>
        <v>-1.5748031496062964E-2</v>
      </c>
      <c r="D604" s="26">
        <f t="shared" ref="D604" si="1463">+F603*(1+L604)</f>
        <v>33.624972345985562</v>
      </c>
      <c r="E604" s="26">
        <f>D604*(1-VLOOKUP(A604,FX!A:M,13,0))</f>
        <v>33.558017643516564</v>
      </c>
      <c r="F604">
        <v>33.573700000000002</v>
      </c>
      <c r="G604" s="91">
        <f t="shared" ref="G604" si="1464">+B604/D604-1</f>
        <v>3.7182976011982394E-3</v>
      </c>
      <c r="H604" s="91">
        <f>(B604/(D604*(1-VLOOKUP(A604,FX!A:M,13,0))))-1</f>
        <v>5.7209087414771265E-3</v>
      </c>
      <c r="I604" s="91">
        <f t="shared" si="1374"/>
        <v>5.2511340722052324E-3</v>
      </c>
      <c r="J604">
        <v>5992.62</v>
      </c>
      <c r="K604">
        <v>5917.8</v>
      </c>
      <c r="L604" s="91">
        <f t="shared" ref="L604" si="1465">+K604/J604-1</f>
        <v>-1.2485356989096585E-2</v>
      </c>
      <c r="M604" s="90">
        <f t="shared" ref="M604" si="1466">WEEKDAY(A604,2)</f>
        <v>5</v>
      </c>
    </row>
    <row r="605" spans="1:13" x14ac:dyDescent="0.25">
      <c r="A605" s="88">
        <v>43248</v>
      </c>
      <c r="B605">
        <v>33.75</v>
      </c>
      <c r="C605" s="91">
        <f t="shared" ref="C605:C606" si="1467">B605/B604-1</f>
        <v>0</v>
      </c>
      <c r="D605" s="26">
        <f t="shared" ref="D605" si="1468">+F604*(1+L605)</f>
        <v>33.423129518064151</v>
      </c>
      <c r="E605" s="26">
        <f>D605*(1-VLOOKUP(A605,FX!A:M,13,0))</f>
        <v>33.381385708534225</v>
      </c>
      <c r="F605">
        <v>33.380000000000003</v>
      </c>
      <c r="G605" s="91">
        <f t="shared" ref="G605:G606" si="1469">+B605/D605-1</f>
        <v>9.7797688800860261E-3</v>
      </c>
      <c r="H605" s="91">
        <f>(B605/(D605*(1-VLOOKUP(A605,FX!A:M,13,0))))-1</f>
        <v>1.1042510178705278E-2</v>
      </c>
      <c r="I605" s="91">
        <f t="shared" si="1374"/>
        <v>1.1084481725584183E-2</v>
      </c>
      <c r="J605">
        <v>5917.8</v>
      </c>
      <c r="K605">
        <v>5891.26</v>
      </c>
      <c r="L605" s="91">
        <f t="shared" ref="L605" si="1470">+K605/J605-1</f>
        <v>-4.4847747473722999E-3</v>
      </c>
      <c r="M605" s="90">
        <f t="shared" ref="M605" si="1471">WEEKDAY(A605,2)</f>
        <v>1</v>
      </c>
    </row>
    <row r="606" spans="1:13" x14ac:dyDescent="0.25">
      <c r="A606" s="88">
        <v>43249</v>
      </c>
      <c r="B606">
        <v>32.959899999999998</v>
      </c>
      <c r="C606" s="91">
        <f t="shared" ref="C606:C607" si="1472">B606/B605-1</f>
        <v>-2.3410370370370415E-2</v>
      </c>
      <c r="D606" s="26">
        <f t="shared" ref="D606" si="1473">+F605*(1+L606)</f>
        <v>33.063779395239727</v>
      </c>
      <c r="E606" s="26">
        <f>D606*(1-VLOOKUP(A606,FX!A:M,13,0))</f>
        <v>32.917940750917069</v>
      </c>
      <c r="G606" s="91">
        <f t="shared" ref="G606:G607" si="1474">+B606/D606-1</f>
        <v>-3.1417882994551061E-3</v>
      </c>
      <c r="H606" s="91">
        <f>(B606/(D606*(1-VLOOKUP(A606,FX!A:M,13,0))))-1</f>
        <v>1.2746620270212006E-3</v>
      </c>
      <c r="J606">
        <v>5891.26</v>
      </c>
      <c r="K606">
        <v>5835.45</v>
      </c>
      <c r="L606" s="91">
        <f t="shared" ref="L606" si="1475">+K606/J606-1</f>
        <v>-9.4733554451850166E-3</v>
      </c>
      <c r="M606" s="90">
        <f t="shared" ref="M606" si="1476">WEEKDAY(A606,2)</f>
        <v>2</v>
      </c>
    </row>
    <row r="607" spans="1:13" x14ac:dyDescent="0.25">
      <c r="A607" s="88">
        <v>43250</v>
      </c>
      <c r="B607">
        <v>32.950000000000003</v>
      </c>
      <c r="C607" s="91">
        <f t="shared" si="1472"/>
        <v>-3.0036498897123565E-4</v>
      </c>
      <c r="D607">
        <v>0</v>
      </c>
      <c r="G607" s="91" t="e">
        <f t="shared" si="1474"/>
        <v>#DIV/0!</v>
      </c>
    </row>
    <row r="608" spans="1:13" x14ac:dyDescent="0.25">
      <c r="A608" s="88">
        <v>43251</v>
      </c>
    </row>
    <row r="609" spans="1:1" x14ac:dyDescent="0.25">
      <c r="A609" s="88">
        <v>43252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2018-05-29T21:25:30Z</dcterms:modified>
</cp:coreProperties>
</file>