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04" i="20" l="1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B251" i="25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<sst xmlns="http://schemas.openxmlformats.org/spreadsheetml/2006/main" count="526" uniqueCount="430">
  <si>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</si>
  <si>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</si>
  <si>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</si>
  <si>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</si>
  <si>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</si>
  <si>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</si>
  <si>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</si>
  <si>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</si>
  <si>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</si>
  <si>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</si>
  <si>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</si>
  <si>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</si>
  <si>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</si>
  <si>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</si>
  <si>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</si>
  <si>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</si>
  <si>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</si>
  <si>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</si>
  <si>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</si>
  <si>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</si>
  <si>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</si>
  <si>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</si>
  <si>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</si>
  <si>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</si>
  <si>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</si>
  <si>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</si>
  <si>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</si>
  <si>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</si>
  <si>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</si>
  <si>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</si>
  <si>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</si>
  <si>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</si>
  <si>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</si>
  <si>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</si>
  <si>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</si>
  <si>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</si>
  <si>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</si>
  <si>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</si>
  <si>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</si>
  <si>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</si>
  <si>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</si>
  <si>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</si>
  <si>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</si>
  <si>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</si>
  <si>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</si>
  <si>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</si>
  <si>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</si>
  <si>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</si>
  <si>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</si>
  <si>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</si>
  <si>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</si>
  <si>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</si>
  <si>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</si>
  <si>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</si>
  <si>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</si>
  <si>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</si>
  <si>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</si>
  <si>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</si>
  <si>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</si>
  <si>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</si>
  <si>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</si>
  <si>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</si>
  <si>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</si>
  <si>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</si>
  <si>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</si>
  <si>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</si>
  <si>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</si>
  <si>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</si>
  <si>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</si>
  <si>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</si>
  <si>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</si>
  <si>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</si>
  <si>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</si>
  <si>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</si>
  <si>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</si>
  <si>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</si>
  <si>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</si>
  <si>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</si>
  <si>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</si>
  <si>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</si>
  <si>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</si>
  <si>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</si>
  <si>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</si>
  <si>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</si>
  <si>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</si>
  <si>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</si>
  <si>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</si>
  <si>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</si>
  <si>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</si>
  <si>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</si>
  <si>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</si>
  <si>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</si>
  <si>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</si>
  <si>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</si>
  <si>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</si>
  <si>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</si>
  <si>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</si>
  <si>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</si>
  <si>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</si>
  <si>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</si>
  <si>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</si>
  <si>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</si>
  <si>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</si>
  <si>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</si>
  <si>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</si>
  <si>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</si>
  <si>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</si>
  <si>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</si>
  <si>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</si>
  <si>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</si>
  <si>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</si>
  <si>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</si>
  <si>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</si>
  <si>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</si>
  <si>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</si>
  <si>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</si>
  <si>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</si>
  <si>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</si>
  <si>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</si>
  <si>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</si>
  <si>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</si>
  <si>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</si>
  <si>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</si>
  <si>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</si>
  <si>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</si>
  <si>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</si>
  <si>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</si>
  <si>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</si>
  <si>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</si>
  <si>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</si>
  <si>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</si>
  <si>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</si>
  <si>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</si>
  <si>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</si>
  <si>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</si>
  <si>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</si>
  <si>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</si>
  <si>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</si>
  <si>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</si>
  <si>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</si>
  <si>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</si>
  <si>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</si>
  <si>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</si>
  <si>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</si>
  <si>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</si>
  <si>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</si>
  <si>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</si>
  <si>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</si>
  <si>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</si>
  <si>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</si>
  <si>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</si>
  <si>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</si>
  <si>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</si>
  <si>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</si>
  <si>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</si>
  <si>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</si>
  <si>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</si>
  <si>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</si>
  <si>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</si>
  <si>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</si>
  <si>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</si>
  <si>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</si>
  <si>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</si>
  <si>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</si>
  <si>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</si>
  <si>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</si>
  <si>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</si>
  <si>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</si>
  <si>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</si>
  <si>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</si>
  <si>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</si>
  <si>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</si>
  <si>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</si>
  <si>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</si>
  <si>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</si>
  <si>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</si>
  <si>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</si>
  <si>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</si>
  <si>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</si>
  <si>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</si>
  <si>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</si>
  <si>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</si>
  <si>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</si>
  <si>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</si>
  <si>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</si>
  <si>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</si>
  <si>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</si>
  <si>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</si>
  <si>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</si>
  <si>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</si>
  <si>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</si>
  <si>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</si>
  <si>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</si>
  <si>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</si>
  <si>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</si>
  <si>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</si>
  <si>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</si>
  <si>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</si>
  <si>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</si>
  <si>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</si>
  <si>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</si>
  <si>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</si>
  <si>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</si>
  <si>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</si>
  <si>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</si>
  <si>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</si>
  <si>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</si>
  <si>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</si>
  <si>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</si>
  <si>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</si>
  <si>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</si>
  <si>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</si>
  <si>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</si>
  <si>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</si>
  <si>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</si>
  <si>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</si>
  <si>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</si>
  <si>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</si>
  <si>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</si>
  <si>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</si>
  <si>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</si>
  <si>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</si>
  <si>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</si>
  <si>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</si>
  <si>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</si>
  <si>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</si>
  <si>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</si>
  <si>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</si>
  <si>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</si>
  <si>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</si>
  <si>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</si>
  <si>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</si>
  <si>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</si>
  <si>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</si>
  <si>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</si>
  <si>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</si>
  <si>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</si>
  <si>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</si>
  <si>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</si>
  <si>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</si>
  <si>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</si>
  <si>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</si>
  <si>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</si>
  <si>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</si>
  <si>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</si>
  <si>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</si>
  <si>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</si>
  <si>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</si>
  <si>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</si>
  <si>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</si>
  <si>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</si>
  <si>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</si>
  <si>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</si>
  <si>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</si>
  <si>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</si>
  <si>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</si>
  <si>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</si>
  <si>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</si>
  <si>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</si>
  <si>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</si>
  <si>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</si>
  <si>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</si>
  <si>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</si>
  <si>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</si>
  <si>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</si>
  <si>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</si>
  <si>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</si>
  <si>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</si>
  <si>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</si>
  <si>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</si>
  <si>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</si>
  <si>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</si>
  <si>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</si>
  <si>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</si>
  <si>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</si>
  <si>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</si>
  <si>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</si>
  <si>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</si>
  <si>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</si>
  <si>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</si>
  <si>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</si>
  <si>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</si>
  <si>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</si>
  <si>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</si>
  <si>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</si>
  <si>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</si>
  <si>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</si>
  <si>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</si>
  <si>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</si>
  <si>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</si>
  <si>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</si>
  <si>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</si>
  <si>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</si>
  <si>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</si>
  <si>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</si>
  <si>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</si>
  <si>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</si>
  <si>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</si>
  <si>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</si>
  <si>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</si>
  <si>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</si>
  <si>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</si>
  <si>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</si>
  <si>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</si>
  <si>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</si>
  <si>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</si>
  <si>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</si>
  <si>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</si>
  <si>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</si>
  <si>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</si>
  <si>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</si>
  <si>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</si>
  <si>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</si>
  <si>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</si>
  <si>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</si>
  <si>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</si>
  <si>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</si>
  <si>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</si>
  <si>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</si>
  <si>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</si>
  <si>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</si>
  <si>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</si>
  <si>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</si>
  <si>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</si>
  <si>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</si>
  <si>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</si>
  <si>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</si>
  <si>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</si>
  <si>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</si>
  <si>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</si>
  <si>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</si>
  <si>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</si>
  <si>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</si>
  <si>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</si>
  <si>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</si>
  <si>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</si>
  <si>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</si>
  <si>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</si>
  <si>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</si>
  <si>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</si>
  <si>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</si>
  <si>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</si>
  <si>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</si>
  <si>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</si>
  <si>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</si>
  <si>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</si>
  <si>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</si>
  <si>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</si>
  <si>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</si>
  <si>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</si>
  <si>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</si>
  <si>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</si>
  <si>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</si>
  <si>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</si>
  <si>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</si>
  <si>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</si>
  <si>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</si>
  <si>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</si>
  <si>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</si>
  <si>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</si>
  <si>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</si>
  <si>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</si>
  <si>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</si>
  <si>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</si>
  <si>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</si>
  <si>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</si>
  <si>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</si>
  <si>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</si>
  <si>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</si>
  <si>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</si>
  <si>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</si>
  <si>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</si>
  <si>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</si>
  <si>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</si>
  <si>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</si>
  <si>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</si>
  <si>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</si>
  <si>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</si>
  <si>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</si>
  <si>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</si>
  <si>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</si>
  <si>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</si>
  <si>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</si>
  <si>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</si>
  <si>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</si>
  <si>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</si>
  <si>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</si>
  <si>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</si>
  <si>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</si>
  <si>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</si>
  <si>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</si>
  <si>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</si>
  <si>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</si>
  <si>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</si>
  <si>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</si>
  <si>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</si>
  <si>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</si>
  <si>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</si>
  <si>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</si>
  <si>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</si>
  <si>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</si>
  <si>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</si>
  <si>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</si>
  <si>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</si>
  <si>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</si>
  <si>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</si>
  <si>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</si>
  <si>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</si>
  <si>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</si>
  <si>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</si>
  <si>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</si>
  <si>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</si>
  <si>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</si>
  <si>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</si>
  <si>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</si>
  <si>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</si>
  <si>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</si>
  <si>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</si>
  <si>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</si>
  <si>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</si>
  <si>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FTSEA50 2</t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</si>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</sst>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19" sqref="D19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42950</v>
      </c>
    </row>
    <row r="2" spans="1:14" x14ac:dyDescent="0.15">
      <c r="A2" t="s">
        <v>390</v>
      </c>
      <c r="B2" s="39">
        <v>6.7293599999999998</v>
      </c>
      <c r="C2" s="1">
        <v>42950</v>
      </c>
      <c r="D2" s="41">
        <v>13</v>
      </c>
    </row>
    <row r="3" spans="1:14" x14ac:dyDescent="0.15">
      <c r="A3" t="s">
        <v>391</v>
      </c>
      <c r="B3" s="39">
        <v>6.7287350000000004</v>
      </c>
      <c r="C3" s="1">
        <v>42950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6.7294999999999998</v>
      </c>
      <c r="C4" s="1">
        <v>42951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3727.8263999999999</v>
      </c>
      <c r="C5" s="41">
        <v>3760.8525</v>
      </c>
      <c r="D5" s="25">
        <v>-8.8000000000000005E-3</v>
      </c>
      <c r="J5" s="71"/>
      <c r="K5" s="72"/>
      <c r="L5" s="73"/>
      <c r="M5" s="74"/>
    </row>
    <row r="6" spans="1:14" x14ac:dyDescent="0.15">
      <c r="A6" t="s">
        <v>349</v>
      </c>
      <c r="B6" s="39">
        <v>3272.9286000000002</v>
      </c>
      <c r="C6" s="41">
        <v>3285.0567999999998</v>
      </c>
      <c r="D6" s="25">
        <v>-3.7000000000000002E-3</v>
      </c>
      <c r="J6" s="75"/>
      <c r="K6" s="76"/>
      <c r="L6" s="77"/>
      <c r="M6" s="78"/>
    </row>
    <row r="7" spans="1:14" x14ac:dyDescent="0.15">
      <c r="A7" t="s">
        <v>350</v>
      </c>
      <c r="B7">
        <v>1733.124</v>
      </c>
      <c r="C7" s="39">
        <v>1724.8330000000001</v>
      </c>
      <c r="D7" s="25">
        <v>4.7999999999999996E-3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10436.172</v>
      </c>
      <c r="C8" s="39">
        <v>10469.338</v>
      </c>
      <c r="D8" s="25">
        <v>-3.2000000000000002E-3</v>
      </c>
      <c r="J8" s="83"/>
      <c r="K8" s="84"/>
      <c r="L8" s="85"/>
      <c r="M8" s="86"/>
    </row>
    <row r="9" spans="1:14" x14ac:dyDescent="0.15">
      <c r="A9" t="s">
        <v>352</v>
      </c>
      <c r="B9">
        <v>6261.9675999999999</v>
      </c>
      <c r="C9" s="39">
        <v>6251.8626999999997</v>
      </c>
      <c r="D9" s="25">
        <v>1.6000000000000001E-3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13.26</v>
      </c>
      <c r="C10" s="39">
        <v>13.454000000000001</v>
      </c>
      <c r="D10" s="1">
        <v>42950</v>
      </c>
    </row>
    <row r="11" spans="1:14" x14ac:dyDescent="0.15">
      <c r="A11" t="s">
        <v>354</v>
      </c>
      <c r="B11">
        <v>13.74</v>
      </c>
      <c r="C11" s="39">
        <v>13.7143</v>
      </c>
      <c r="D11" s="1">
        <v>42950</v>
      </c>
    </row>
    <row r="12" spans="1:14" x14ac:dyDescent="0.15">
      <c r="A12" t="s">
        <v>355</v>
      </c>
      <c r="B12">
        <v>7.45</v>
      </c>
      <c r="C12" s="39">
        <v>7.4450000000000003</v>
      </c>
      <c r="D12" s="1">
        <v>42950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44.25</v>
      </c>
      <c r="C13" s="39">
        <v>44.325000000000003</v>
      </c>
      <c r="D13" s="1">
        <v>42950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42.85</v>
      </c>
      <c r="C14" s="39">
        <v>43</v>
      </c>
      <c r="D14" s="1">
        <v>42949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31.09</v>
      </c>
      <c r="C15">
        <v>31.402899999999999</v>
      </c>
      <c r="D15" s="1">
        <v>42949</v>
      </c>
    </row>
    <row r="16" spans="1:14" x14ac:dyDescent="0.15">
      <c r="A16" t="s">
        <v>359</v>
      </c>
      <c r="B16">
        <v>28.13</v>
      </c>
      <c r="C16">
        <v>28.286899999999999</v>
      </c>
      <c r="D16" s="1">
        <v>42949</v>
      </c>
    </row>
    <row r="17" spans="1:16" x14ac:dyDescent="0.15">
      <c r="A17" t="s">
        <v>360</v>
      </c>
      <c r="B17">
        <v>33.99</v>
      </c>
      <c r="C17" s="1">
        <v>33.926000000000002</v>
      </c>
      <c r="D17" s="1">
        <v>42949</v>
      </c>
    </row>
    <row r="18" spans="1:16" x14ac:dyDescent="0.15">
      <c r="A18" t="s">
        <v>361</v>
      </c>
      <c r="B18">
        <v>11803.77</v>
      </c>
      <c r="C18" s="1"/>
      <c r="D18" s="1"/>
    </row>
    <row r="19" spans="1:16" x14ac:dyDescent="0.15">
      <c r="A19" t="s">
        <v>420</v>
      </c>
      <c r="B19">
        <v>11803.77</v>
      </c>
      <c r="D19" s="1"/>
    </row>
    <row r="20" spans="1:16" x14ac:dyDescent="0.15">
      <c r="A20" t="s">
        <v>362</v>
      </c>
      <c r="B20">
        <v>18892.150000000001</v>
      </c>
      <c r="C20" s="1"/>
      <c r="D20" s="41"/>
    </row>
    <row r="21" spans="1:16" x14ac:dyDescent="0.15">
      <c r="A21" t="s">
        <v>400</v>
      </c>
      <c r="B21">
        <v>6.7210999999999999</v>
      </c>
      <c r="C21" s="1">
        <v>42951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3279.9863999999998</v>
      </c>
      <c r="B23" s="39">
        <v>3281.7532999999999</v>
      </c>
      <c r="C23" s="39">
        <v>3286.1374000000001</v>
      </c>
      <c r="D23" s="39">
        <v>3292.3281000000002</v>
      </c>
      <c r="E23">
        <v>3277.1853000000001</v>
      </c>
      <c r="F23">
        <v>3293.0101</v>
      </c>
      <c r="G23">
        <v>3275.7674000000002</v>
      </c>
      <c r="H23">
        <v>939</v>
      </c>
      <c r="I23">
        <v>1129</v>
      </c>
      <c r="J23">
        <v>3277.1853000000001</v>
      </c>
      <c r="K23">
        <v>3279.0399000000002</v>
      </c>
      <c r="L23">
        <v>3273.4088000000002</v>
      </c>
      <c r="M23">
        <v>3280.6082999999999</v>
      </c>
      <c r="N23">
        <v>3262.3795</v>
      </c>
      <c r="O23">
        <v>1313</v>
      </c>
      <c r="P23">
        <v>1442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1"/>
  <sheetViews>
    <sheetView zoomScale="115" zoomScaleNormal="115" workbookViewId="0">
      <pane xSplit="1" ySplit="1" topLeftCell="B221" activePane="bottomRight" state="frozen"/>
      <selection pane="topRight" activeCell="B1" sqref="B1"/>
      <selection pane="bottomLeft" activeCell="A2" sqref="A2"/>
      <selection pane="bottomRight" activeCell="C249" sqref="C24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0" si="15">LN(C220/C219)</f>
        <v>5.8655326653686257E-5</v>
      </c>
      <c r="H220">
        <v>6.8302350000000001</v>
      </c>
      <c r="I220" s="25">
        <f t="shared" ref="I220:I250" si="16">LN(H220/H219)</f>
        <v>1.1859738836099735E-4</v>
      </c>
      <c r="J220">
        <v>6.8346549999999997</v>
      </c>
      <c r="K220" s="25">
        <f t="shared" ref="K220:K250" si="17">LN(J220/J219)</f>
        <v>6.0958008553464011E-4</v>
      </c>
      <c r="L220">
        <v>6.837275</v>
      </c>
      <c r="M220" s="25">
        <f t="shared" ref="M220:M250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426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R281" activePane="bottomRight" state="frozen"/>
      <selection pane="topRight" activeCell="C1" sqref="C1"/>
      <selection pane="bottomLeft" activeCell="A3" sqref="A3"/>
      <selection pane="bottomRight" activeCell="AG304" sqref="AG30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4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05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52"/>
        <v>3229.1538350000001</v>
      </c>
      <c r="T303" t="str">
        <f t="shared" ref="T303" si="2997">IF(AVERAGE(N302)&lt;S302,"熊",IF(AVERAGE(N302)&gt;S302,"牛",""))</f>
        <v>牛</v>
      </c>
      <c r="U303">
        <f t="shared" ref="U303" si="2998">MAX(H303,O303)</f>
        <v>3305.0621999999998</v>
      </c>
      <c r="V303">
        <f t="shared" ref="V303" si="2999">MIN(I303,P303)</f>
        <v>3282.3346000000001</v>
      </c>
      <c r="W303" s="40">
        <f t="shared" ref="W303" si="3000">LN(U303/V303)</f>
        <v>6.9003555944816362E-3</v>
      </c>
      <c r="X303">
        <f t="shared" ref="X303" si="3001">IF(U303=H303,J303,Q303)</f>
        <v>1323</v>
      </c>
      <c r="Y303">
        <f t="shared" ref="Y303" si="3002">IF(V303=I303,K303,R303)</f>
        <v>1023</v>
      </c>
      <c r="Z303" s="25">
        <f t="shared" ref="Z303" si="3003">(U303-V303)/(C303)</f>
        <v>6.9111976661342311E-3</v>
      </c>
      <c r="AA303" s="25">
        <f t="shared" ref="AA303" si="3004">LN(C303/N302)</f>
        <v>-1.1446628659891147E-3</v>
      </c>
      <c r="AB303" s="25">
        <f t="shared" ref="AB303" si="3005">LN(N303/U303)</f>
        <v>-5.7795869432086472E-3</v>
      </c>
      <c r="AC303" s="25">
        <f t="shared" ref="AC303" si="3006">LN(N303/V303)</f>
        <v>1.1207686512731542E-3</v>
      </c>
      <c r="AD303" s="25">
        <f t="shared" ref="AD303" si="3007">LN(U303/C303)</f>
        <v>5.0181945053192371E-3</v>
      </c>
      <c r="AE303" s="25">
        <f t="shared" ref="AE303" si="3008">LN(V303/C303)</f>
        <v>-1.882161089162483E-3</v>
      </c>
      <c r="AF303" s="25">
        <f t="shared" ref="AF303" si="3009">LN(N303/C303)</f>
        <v>-7.613924378894356E-4</v>
      </c>
      <c r="AG303" s="25">
        <f t="shared" ref="AG303" si="3010">LN(N303/N302)</f>
        <v>-1.9060553038785343E-3</v>
      </c>
      <c r="AH303" s="25">
        <f t="shared" ref="AH303" si="3011">LN(D303/C303)</f>
        <v>-3.162714508869818E-4</v>
      </c>
      <c r="AI303" s="25">
        <f t="shared" ref="AI303" si="3012">LN(E303/C303)</f>
        <v>9.3518151958848074E-4</v>
      </c>
      <c r="AJ303" s="25">
        <f t="shared" ref="AJ303" si="3013">LN(F303/C303)</f>
        <v>1.1595460367438695E-3</v>
      </c>
      <c r="AK303" s="25">
        <f t="shared" ref="AK303" si="3014">+LN(G303/C303)</f>
        <v>1.7904191120995032E-3</v>
      </c>
      <c r="AL303" s="25">
        <f t="shared" ref="AL303" si="3015">LN(H303/I303)</f>
        <v>5.5234582072732769E-3</v>
      </c>
      <c r="AM303" s="25">
        <f t="shared" ref="AM303" si="3016">LN(O303/P303)</f>
        <v>6.7980251331411171E-3</v>
      </c>
      <c r="AN303" s="25">
        <f t="shared" ref="AN303" si="3017">LN(L303/G303)</f>
        <v>0</v>
      </c>
      <c r="AO303" s="40">
        <f t="shared" ref="AO303" si="3018">(C303-I303)/(H303-I303)</f>
        <v>0.34013751375138063</v>
      </c>
      <c r="AP303" s="40">
        <f t="shared" ref="AP303" si="3019">(N302-I303)/(H303-I303)</f>
        <v>0.54731023102310838</v>
      </c>
      <c r="AQ303" s="25">
        <f t="shared" ref="AQ303" si="3020">LN(M303/L303)</f>
        <v>5.9762165119225919E-4</v>
      </c>
      <c r="AR303" s="25">
        <f t="shared" ref="AR303" si="3021">LN(N303/L303)</f>
        <v>-2.551811549988914E-3</v>
      </c>
      <c r="AS303" s="25">
        <f t="shared" ref="AS303" si="3022">LN(N303/C303)</f>
        <v>-7.613924378894356E-4</v>
      </c>
      <c r="AT303" s="28">
        <f t="shared" ref="AT303" si="3023">+(G303-I303)/(H303-I303)</f>
        <v>0.66429042904290048</v>
      </c>
      <c r="AU303" s="28">
        <f t="shared" ref="AU303" si="3024">+(N303-P303)/(O303-P303)</f>
        <v>0.1493812439430727</v>
      </c>
      <c r="AV303" s="40">
        <f t="shared" ref="AV303" si="3025">+(N303-V303)/(U303-V303)</f>
        <v>0.16195286787870858</v>
      </c>
      <c r="AW303" s="25">
        <f t="shared" ref="AW303" si="3026">LN(N303/C303)</f>
        <v>-7.613924378894356E-4</v>
      </c>
      <c r="AX303" s="28">
        <f t="shared" ref="AX303" si="3027">(N303-L303)/(U303-V303)</f>
        <v>-0.36941868037099551</v>
      </c>
      <c r="AY303" s="25">
        <f t="shared" ref="AY303" si="3028">LN(G303/I303)</f>
        <v>3.6725802012618704E-3</v>
      </c>
      <c r="AZ303" s="25">
        <f t="shared" ref="AZ303" si="3029">LN(N303/P303)</f>
        <v>1.0184381899324157E-3</v>
      </c>
      <c r="BA303" s="25">
        <f t="shared" ref="BA303" si="3030">AV302</f>
        <v>0.98852673027734095</v>
      </c>
      <c r="BB303" s="25">
        <f t="shared" ref="BB303" si="3031">AR302</f>
        <v>1.8165588152931668E-3</v>
      </c>
      <c r="BC303" s="25">
        <f t="shared" ref="BC303" si="3032">AS302</f>
        <v>5.4567353902546904E-3</v>
      </c>
      <c r="BD303" s="39">
        <f t="shared" ref="BD303" si="3033">IF(AR302&lt;0,1,0)</f>
        <v>0</v>
      </c>
      <c r="BE303" t="str">
        <f t="shared" ref="BE303" si="3034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35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36">IF(B303=3,IF(AV302&lt;0.85,IF(AND(K303&gt;942,AT303&gt;0.9),0.25,1)*IF(AR302&lt;-0.004,1,0.5),0),"")</f>
        <v>0</v>
      </c>
      <c r="BH303" t="str">
        <f t="shared" ref="BH303" si="3037">IF(B303=4,IF(AV302&lt;0.6,IF(AQ303&gt;=0,IF(K303&lt;1018,2,1),0),IF(AV302&gt;0.85,IF(AQ303&lt;=0,-0.5,0),0)),"")</f>
        <v/>
      </c>
      <c r="BI303" t="str">
        <f t="shared" ref="BI303" si="3038">IF(B303=5,IF(AV302&lt;0.4,IF(AQ303&gt; -0.004,1,0),IF(AV302&lt;0.95,IF(AND(AO303&lt;0.85,AT303&lt;0.95,AQ303&gt;0,K303&lt;1115),0.5,0),0)),"")</f>
        <v/>
      </c>
      <c r="BJ303" s="25" t="str">
        <f t="shared" ref="BJ303" si="3039">IF(MAX(BE303:BI303)=0,"",MAX(BE303:BI303)*AR303)</f>
        <v/>
      </c>
    </row>
    <row r="304" spans="1:62" x14ac:dyDescent="0.15">
      <c r="A304" s="1">
        <v>42950</v>
      </c>
      <c r="B304" s="41">
        <f t="shared" si="2953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52"/>
        <v>3233.10052</v>
      </c>
      <c r="T304" t="str">
        <f t="shared" ref="T304" si="3040">IF(AVERAGE(N303)&lt;S303,"熊",IF(AVERAGE(N303)&gt;S303,"牛",""))</f>
        <v>牛</v>
      </c>
      <c r="U304">
        <f t="shared" ref="U304" si="3041">MAX(H304,O304)</f>
        <v>3293.0101</v>
      </c>
      <c r="V304">
        <f t="shared" ref="V304" si="3042">MIN(I304,P304)</f>
        <v>3262.3795</v>
      </c>
      <c r="W304" s="40">
        <f t="shared" ref="W304" si="3043">LN(U304/V304)</f>
        <v>9.3452334007769495E-3</v>
      </c>
      <c r="X304">
        <f t="shared" ref="X304" si="3044">IF(U304=H304,J304,Q304)</f>
        <v>939</v>
      </c>
      <c r="Y304">
        <f t="shared" ref="Y304" si="3045">IF(V304=I304,K304,R304)</f>
        <v>1442</v>
      </c>
      <c r="Z304" s="25">
        <f t="shared" ref="Z304" si="3046">(U304-V304)/(C304)</f>
        <v>9.3386362821504254E-3</v>
      </c>
      <c r="AA304" s="25">
        <f t="shared" ref="AA304" si="3047">LN(C304/N303)</f>
        <v>-1.8364301070975207E-3</v>
      </c>
      <c r="AB304" s="25">
        <f t="shared" ref="AB304" si="3048">LN(N304/U304)</f>
        <v>-5.9701820792600968E-3</v>
      </c>
      <c r="AC304" s="25">
        <f t="shared" ref="AC304" si="3049">LN(N304/V304)</f>
        <v>3.375051321516922E-3</v>
      </c>
      <c r="AD304" s="25">
        <f t="shared" ref="AD304" si="3050">LN(U304/C304)</f>
        <v>3.9627944555866877E-3</v>
      </c>
      <c r="AE304" s="25">
        <f t="shared" ref="AE304" si="3051">LN(V304/C304)</f>
        <v>-5.3824389451903121E-3</v>
      </c>
      <c r="AF304" s="25">
        <f t="shared" ref="AF304" si="3052">LN(N304/C304)</f>
        <v>-2.0073876236733658E-3</v>
      </c>
      <c r="AG304" s="25">
        <f t="shared" ref="AG304" si="3053">LN(N304/N303)</f>
        <v>-3.843817730770977E-3</v>
      </c>
      <c r="AH304" s="25">
        <f t="shared" ref="AH304" si="3054">LN(D304/C304)</f>
        <v>5.3854621593864629E-4</v>
      </c>
      <c r="AI304" s="25">
        <f t="shared" ref="AI304" si="3055">LN(E304/C304)</f>
        <v>1.8735564502384337E-3</v>
      </c>
      <c r="AJ304" s="25">
        <f t="shared" ref="AJ304" si="3056">LN(F304/C304)</f>
        <v>3.7556676591413264E-3</v>
      </c>
      <c r="AK304" s="25">
        <f t="shared" ref="AK304" si="3057">+LN(G304/C304)</f>
        <v>-8.5436230696380063E-4</v>
      </c>
      <c r="AL304" s="25">
        <f t="shared" ref="AL304" si="3058">LN(H304/I304)</f>
        <v>5.2499082524636127E-3</v>
      </c>
      <c r="AM304" s="25">
        <f t="shared" ref="AM304" si="3059">LN(O304/P304)</f>
        <v>5.5720254172406704E-3</v>
      </c>
      <c r="AN304" s="25">
        <f t="shared" ref="AN304" si="3060">LN(L304/G304)</f>
        <v>0</v>
      </c>
      <c r="AO304" s="40">
        <f t="shared" ref="AO304" si="3061">(C304-I304)/(H304-I304)</f>
        <v>0.24468325726247331</v>
      </c>
      <c r="AP304" s="40">
        <f t="shared" ref="AP304" si="3062">(N303-I304)/(H304-I304)</f>
        <v>0.5943384736729268</v>
      </c>
      <c r="AQ304" s="25">
        <f t="shared" ref="AQ304" si="3063">LN(M304/L304)</f>
        <v>5.6575239345581609E-4</v>
      </c>
      <c r="AR304" s="25">
        <f t="shared" ref="AR304" si="3064">LN(N304/L304)</f>
        <v>-1.1530253167095898E-3</v>
      </c>
      <c r="AS304" s="25">
        <f t="shared" ref="AS304" si="3065">LN(N304/C304)</f>
        <v>-2.0073876236733658E-3</v>
      </c>
      <c r="AT304" s="28">
        <f t="shared" ref="AT304" si="3066">+(G304-I304)/(H304-I304)</f>
        <v>8.223190103637687E-2</v>
      </c>
      <c r="AU304" s="28">
        <f t="shared" ref="AU304" si="3067">+(N304-P304)/(O304-P304)</f>
        <v>0.60504805582376409</v>
      </c>
      <c r="AV304" s="40">
        <f t="shared" ref="AV304" si="3068">+(N304-V304)/(U304-V304)</f>
        <v>0.36007456595692422</v>
      </c>
      <c r="AW304" s="25">
        <f t="shared" ref="AW304" si="3069">LN(N304/C304)</f>
        <v>-2.0073876236733658E-3</v>
      </c>
      <c r="AX304" s="28">
        <f t="shared" ref="AX304" si="3070">(N304-L304)/(U304-V304)</f>
        <v>-0.12329174093879802</v>
      </c>
      <c r="AY304" s="25">
        <f t="shared" ref="AY304" si="3071">LN(G304/I304)</f>
        <v>4.3275148991326939E-4</v>
      </c>
      <c r="AZ304" s="25">
        <f t="shared" ref="AZ304" si="3072">LN(N304/P304)</f>
        <v>3.375051321516922E-3</v>
      </c>
      <c r="BA304" s="25">
        <f t="shared" ref="BA304" si="3073">AV303</f>
        <v>0.16195286787870858</v>
      </c>
      <c r="BB304" s="25">
        <f t="shared" ref="BB304" si="3074">AR303</f>
        <v>-2.551811549988914E-3</v>
      </c>
      <c r="BC304" s="25">
        <f t="shared" ref="BC304" si="3075">AS303</f>
        <v>-7.613924378894356E-4</v>
      </c>
      <c r="BD304" s="39">
        <f t="shared" ref="BD304" si="3076">IF(AR303&lt;0,1,0)</f>
        <v>1</v>
      </c>
      <c r="BE304" t="str">
        <f t="shared" ref="BE304" si="3077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078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079">IF(B304=3,IF(AV303&lt;0.85,IF(AND(K304&gt;942,AT304&gt;0.9),0.25,1)*IF(AR303&lt;-0.004,1,0.5),0),"")</f>
        <v/>
      </c>
      <c r="BH304">
        <f t="shared" ref="BH304" si="3080">IF(B304=4,IF(AV303&lt;0.6,IF(AQ304&gt;=0,IF(K304&lt;1018,2,1),0),IF(AV303&gt;0.85,IF(AQ304&lt;=0,-0.5,0),0)),"")</f>
        <v>1</v>
      </c>
      <c r="BI304" t="str">
        <f t="shared" ref="BI304" si="3081">IF(B304=5,IF(AV303&lt;0.4,IF(AQ304&gt; -0.004,1,0),IF(AV303&lt;0.95,IF(AND(AO304&lt;0.85,AT304&lt;0.95,AQ304&gt;0,K304&lt;1115),0.5,0),0)),"")</f>
        <v/>
      </c>
      <c r="BJ304" s="25">
        <f t="shared" ref="BJ304" si="3082">IF(MAX(BE304:BI304)=0,"",MAX(BE304:BI304)*AR304)</f>
        <v>-1.1530253167095898E-3</v>
      </c>
    </row>
    <row r="305" spans="1:6" x14ac:dyDescent="0.15">
      <c r="A305" s="1">
        <v>42951</v>
      </c>
      <c r="B305" s="41">
        <f t="shared" si="2953"/>
        <v>5</v>
      </c>
      <c r="F305" s="39"/>
    </row>
    <row r="306" spans="1:6" x14ac:dyDescent="0.15">
      <c r="F306" s="39"/>
    </row>
    <row r="307" spans="1:6" x14ac:dyDescent="0.15">
      <c r="F307" s="39"/>
    </row>
    <row r="308" spans="1:6" x14ac:dyDescent="0.15">
      <c r="F308" s="39"/>
    </row>
    <row r="309" spans="1:6" x14ac:dyDescent="0.15">
      <c r="F309" s="39"/>
    </row>
    <row r="310" spans="1:6" x14ac:dyDescent="0.15">
      <c r="F310" s="39"/>
    </row>
    <row r="311" spans="1:6" x14ac:dyDescent="0.15">
      <c r="F311" s="39"/>
    </row>
    <row r="312" spans="1:6" x14ac:dyDescent="0.15">
      <c r="F312" s="39"/>
    </row>
    <row r="313" spans="1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8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I387" sqref="I38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8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427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428</v>
      </c>
    </row>
    <row r="388" spans="1:14" x14ac:dyDescent="0.15">
      <c r="A388" s="1">
        <v>42951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7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C384" sqref="C38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425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3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3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3" x14ac:dyDescent="0.15">
      <c r="A387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L385" sqref="L38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7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424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3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3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8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B385" sqref="B38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7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423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4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D390" sqref="D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422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G393" s="42">
        <f t="shared" ref="G393" si="419">+B393/D393-1</f>
        <v>1.5437290337581011E-3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H390" sqref="H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N394" sqref="N3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421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429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5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D390" sqref="D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3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3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3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3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3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3" x14ac:dyDescent="0.15">
      <c r="A395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2017-08-03T22:02:30Z</dcterms:modified>
</cp:coreProperties>
</file>