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5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I415" i="12" l="1"/>
  <c r="I415" i="11"/>
  <c r="I416" i="9"/>
  <c r="I415" i="9"/>
  <c r="I416" i="10"/>
  <c r="S327" i="20"/>
  <c r="T327" i="20"/>
  <c r="U327" i="20"/>
  <c r="W327" i="20" s="1"/>
  <c r="V327" i="20"/>
  <c r="AE327" i="20" s="1"/>
  <c r="Z327" i="20"/>
  <c r="AA327" i="20"/>
  <c r="AD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AT327" i="20"/>
  <c r="AU327" i="20"/>
  <c r="AW327" i="20"/>
  <c r="AX327" i="20"/>
  <c r="AY327" i="20"/>
  <c r="AZ327" i="20"/>
  <c r="BA327" i="20"/>
  <c r="BB327" i="20"/>
  <c r="BC327" i="20"/>
  <c r="S326" i="20"/>
  <c r="T326" i="20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AS326" i="20"/>
  <c r="AT326" i="20"/>
  <c r="AU326" i="20"/>
  <c r="AW326" i="20"/>
  <c r="AY326" i="20"/>
  <c r="AZ326" i="20"/>
  <c r="BA326" i="20"/>
  <c r="BB326" i="20"/>
  <c r="BC326" i="20"/>
  <c r="B327" i="20"/>
  <c r="B326" i="20"/>
  <c r="B328" i="20"/>
  <c r="B329" i="20"/>
  <c r="B330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E416" i="11" s="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I410" i="5"/>
  <c r="G410" i="5"/>
  <c r="C410" i="5"/>
  <c r="D410" i="5"/>
  <c r="E410" i="5" s="1"/>
  <c r="G416" i="11" l="1"/>
  <c r="AC327" i="20"/>
  <c r="Y327" i="20"/>
  <c r="AV327" i="20"/>
  <c r="AB327" i="20"/>
  <c r="X327" i="20"/>
  <c r="AV326" i="20"/>
  <c r="AB326" i="20"/>
  <c r="X326" i="20"/>
  <c r="AX326" i="20"/>
  <c r="AD326" i="20"/>
  <c r="Z326" i="20"/>
  <c r="E410" i="8"/>
  <c r="H410" i="8" s="1"/>
  <c r="E417" i="10"/>
  <c r="G417" i="10"/>
  <c r="H417" i="10"/>
  <c r="E416" i="9"/>
  <c r="G416" i="9"/>
  <c r="H416" i="9"/>
  <c r="H416" i="11"/>
  <c r="E410" i="7"/>
  <c r="G410" i="7"/>
  <c r="H410" i="7"/>
  <c r="G409" i="6"/>
  <c r="E409" i="6"/>
  <c r="H409" i="6"/>
  <c r="H410" i="5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E408" i="6" s="1"/>
  <c r="L409" i="5"/>
  <c r="D409" i="5" s="1"/>
  <c r="M409" i="5"/>
  <c r="I409" i="5"/>
  <c r="C409" i="5"/>
  <c r="E416" i="10" l="1"/>
  <c r="E415" i="9"/>
  <c r="H416" i="10"/>
  <c r="G415" i="9"/>
  <c r="H415" i="9"/>
  <c r="E415" i="11"/>
  <c r="G415" i="11"/>
  <c r="H415" i="11"/>
  <c r="E409" i="8"/>
  <c r="H409" i="8" s="1"/>
  <c r="G409" i="8"/>
  <c r="E409" i="7"/>
  <c r="G409" i="7"/>
  <c r="H409" i="7"/>
  <c r="H408" i="6"/>
  <c r="G408" i="6"/>
  <c r="G409" i="5"/>
  <c r="E409" i="5"/>
  <c r="H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5" i="20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AT325" i="20"/>
  <c r="AU325" i="20"/>
  <c r="AV325" i="20"/>
  <c r="AW325" i="20"/>
  <c r="AX325" i="20"/>
  <c r="AY325" i="20"/>
  <c r="AZ325" i="20"/>
  <c r="BA325" i="20"/>
  <c r="BB325" i="20"/>
  <c r="BC325" i="20"/>
  <c r="BD325" i="20"/>
  <c r="B276" i="25"/>
  <c r="B275" i="25"/>
  <c r="B274" i="25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E415" i="10" l="1"/>
  <c r="G415" i="10"/>
  <c r="H415" i="10"/>
  <c r="E414" i="9"/>
  <c r="H414" i="9"/>
  <c r="G414" i="9"/>
  <c r="E414" i="11"/>
  <c r="G414" i="11"/>
  <c r="H414" i="11"/>
  <c r="E408" i="8"/>
  <c r="H408" i="8" s="1"/>
  <c r="G408" i="8"/>
  <c r="E408" i="7"/>
  <c r="G408" i="7"/>
  <c r="H408" i="7"/>
  <c r="E407" i="6"/>
  <c r="H407" i="6"/>
  <c r="G407" i="6"/>
  <c r="E408" i="5"/>
  <c r="H408" i="5"/>
  <c r="G408" i="5"/>
  <c r="AC325" i="20"/>
  <c r="Y325" i="20"/>
  <c r="AE325" i="20"/>
  <c r="S324" i="20"/>
  <c r="T324" i="20"/>
  <c r="U324" i="20"/>
  <c r="V324" i="20"/>
  <c r="W324" i="20" s="1"/>
  <c r="X324" i="20"/>
  <c r="Z324" i="20"/>
  <c r="AA324" i="20"/>
  <c r="AB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AT324" i="20"/>
  <c r="AU324" i="20"/>
  <c r="AV324" i="20"/>
  <c r="AW324" i="20"/>
  <c r="AX324" i="20"/>
  <c r="AY324" i="20"/>
  <c r="AZ324" i="20"/>
  <c r="BA324" i="20"/>
  <c r="BB324" i="20"/>
  <c r="BC324" i="20"/>
  <c r="BD324" i="20"/>
  <c r="M270" i="25"/>
  <c r="K270" i="25"/>
  <c r="I270" i="25"/>
  <c r="B270" i="25"/>
  <c r="D270" i="25"/>
  <c r="L414" i="10"/>
  <c r="M414" i="10"/>
  <c r="I413" i="10"/>
  <c r="G414" i="10"/>
  <c r="C414" i="10"/>
  <c r="D414" i="10"/>
  <c r="H414" i="10" s="1"/>
  <c r="E414" i="10"/>
  <c r="L413" i="9"/>
  <c r="M413" i="9"/>
  <c r="I412" i="9"/>
  <c r="C413" i="9"/>
  <c r="D413" i="9"/>
  <c r="E413" i="9" s="1"/>
  <c r="L413" i="11"/>
  <c r="M413" i="11"/>
  <c r="I412" i="11"/>
  <c r="C413" i="11"/>
  <c r="D413" i="11"/>
  <c r="E413" i="11" s="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E406" i="6" s="1"/>
  <c r="L407" i="5"/>
  <c r="D407" i="5" s="1"/>
  <c r="M407" i="5"/>
  <c r="I407" i="5"/>
  <c r="C407" i="5"/>
  <c r="AC324" i="20" l="1"/>
  <c r="Y324" i="20"/>
  <c r="AE324" i="20"/>
  <c r="G413" i="9"/>
  <c r="H413" i="9"/>
  <c r="G413" i="11"/>
  <c r="H413" i="11"/>
  <c r="E407" i="8"/>
  <c r="H407" i="8" s="1"/>
  <c r="G407" i="8"/>
  <c r="H407" i="7"/>
  <c r="G407" i="7"/>
  <c r="E407" i="7"/>
  <c r="H406" i="6"/>
  <c r="E407" i="5"/>
  <c r="H407" i="5"/>
  <c r="G407" i="5"/>
  <c r="S323" i="20"/>
  <c r="T323" i="20"/>
  <c r="U323" i="20"/>
  <c r="V323" i="20"/>
  <c r="W323" i="20"/>
  <c r="X323" i="20"/>
  <c r="Y323" i="20"/>
  <c r="Z323" i="20"/>
  <c r="AA323" i="20"/>
  <c r="AB323" i="20"/>
  <c r="AC323" i="20"/>
  <c r="AD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AT323" i="20"/>
  <c r="AU323" i="20"/>
  <c r="AV323" i="20"/>
  <c r="AW323" i="20"/>
  <c r="AX323" i="20"/>
  <c r="AY323" i="20"/>
  <c r="AZ323" i="20"/>
  <c r="BA323" i="20"/>
  <c r="BB323" i="20"/>
  <c r="BC323" i="20"/>
  <c r="BD323" i="20"/>
  <c r="I412" i="10"/>
  <c r="S322" i="20"/>
  <c r="T322" i="20"/>
  <c r="U322" i="20"/>
  <c r="V322" i="20"/>
  <c r="Y322" i="20" s="1"/>
  <c r="W322" i="20"/>
  <c r="X322" i="20"/>
  <c r="Z322" i="20"/>
  <c r="AA322" i="20"/>
  <c r="AB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AS322" i="20"/>
  <c r="AT322" i="20"/>
  <c r="AU322" i="20"/>
  <c r="AV322" i="20"/>
  <c r="AW322" i="20"/>
  <c r="AX322" i="20"/>
  <c r="AY322" i="20"/>
  <c r="AZ322" i="20"/>
  <c r="BA322" i="20"/>
  <c r="BB322" i="20"/>
  <c r="BC322" i="20"/>
  <c r="BD322" i="20"/>
  <c r="B323" i="20"/>
  <c r="M269" i="25"/>
  <c r="K269" i="25"/>
  <c r="I269" i="25"/>
  <c r="B269" i="25"/>
  <c r="D269" i="25"/>
  <c r="L413" i="10"/>
  <c r="M413" i="10"/>
  <c r="C413" i="10"/>
  <c r="D413" i="10"/>
  <c r="E413" i="10" s="1"/>
  <c r="L412" i="9"/>
  <c r="D412" i="9" s="1"/>
  <c r="M412" i="9"/>
  <c r="I411" i="9"/>
  <c r="C412" i="9"/>
  <c r="L412" i="11"/>
  <c r="M412" i="11"/>
  <c r="I411" i="11"/>
  <c r="C412" i="11"/>
  <c r="D412" i="11"/>
  <c r="E412" i="11" s="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E406" i="7" s="1"/>
  <c r="L405" i="6"/>
  <c r="D405" i="6" s="1"/>
  <c r="M405" i="6"/>
  <c r="I405" i="6"/>
  <c r="C405" i="6"/>
  <c r="L406" i="5"/>
  <c r="M406" i="5"/>
  <c r="I406" i="5"/>
  <c r="C406" i="5"/>
  <c r="D406" i="5"/>
  <c r="E406" i="5" s="1"/>
  <c r="H413" i="10" l="1"/>
  <c r="AC322" i="20"/>
  <c r="G413" i="10"/>
  <c r="E412" i="9"/>
  <c r="H412" i="9"/>
  <c r="G412" i="9"/>
  <c r="G412" i="11"/>
  <c r="H412" i="11"/>
  <c r="G406" i="8"/>
  <c r="E406" i="8"/>
  <c r="H406" i="8" s="1"/>
  <c r="H406" i="7"/>
  <c r="H405" i="6"/>
  <c r="G405" i="6"/>
  <c r="E405" i="6"/>
  <c r="H406" i="5"/>
  <c r="G406" i="5"/>
  <c r="M268" i="25"/>
  <c r="K268" i="25"/>
  <c r="I268" i="25"/>
  <c r="B268" i="25"/>
  <c r="D268" i="25"/>
  <c r="L412" i="10"/>
  <c r="M412" i="10"/>
  <c r="I411" i="10"/>
  <c r="C412" i="10"/>
  <c r="D412" i="10"/>
  <c r="E412" i="10" s="1"/>
  <c r="L411" i="9"/>
  <c r="D411" i="9" s="1"/>
  <c r="M411" i="9"/>
  <c r="I410" i="9"/>
  <c r="C411" i="9"/>
  <c r="L411" i="11"/>
  <c r="M411" i="11"/>
  <c r="I410" i="11"/>
  <c r="C411" i="11"/>
  <c r="D411" i="11"/>
  <c r="E411" i="11" s="1"/>
  <c r="L411" i="12"/>
  <c r="M411" i="12"/>
  <c r="I410" i="12"/>
  <c r="G411" i="12"/>
  <c r="C411" i="12"/>
  <c r="D411" i="12"/>
  <c r="L405" i="8"/>
  <c r="M405" i="8"/>
  <c r="I405" i="8"/>
  <c r="C405" i="8"/>
  <c r="D405" i="8"/>
  <c r="E405" i="8" s="1"/>
  <c r="H405" i="8" s="1"/>
  <c r="L405" i="7"/>
  <c r="D405" i="7" s="1"/>
  <c r="M405" i="7"/>
  <c r="I405" i="7"/>
  <c r="C405" i="7"/>
  <c r="L404" i="6"/>
  <c r="M404" i="6"/>
  <c r="I404" i="6"/>
  <c r="C404" i="6"/>
  <c r="D404" i="6"/>
  <c r="E404" i="6" s="1"/>
  <c r="L405" i="5"/>
  <c r="M405" i="5"/>
  <c r="I405" i="5"/>
  <c r="C405" i="5"/>
  <c r="D405" i="5"/>
  <c r="E405" i="5" s="1"/>
  <c r="G412" i="10" l="1"/>
  <c r="H412" i="10"/>
  <c r="E411" i="9"/>
  <c r="G411" i="9"/>
  <c r="H411" i="9"/>
  <c r="G411" i="11"/>
  <c r="H411" i="11"/>
  <c r="G405" i="8"/>
  <c r="H405" i="7"/>
  <c r="G405" i="7"/>
  <c r="E405" i="7"/>
  <c r="H404" i="6"/>
  <c r="G404" i="6"/>
  <c r="G405" i="5"/>
  <c r="H405" i="5"/>
  <c r="BE321" i="20"/>
  <c r="BF321" i="20"/>
  <c r="BG321" i="20"/>
  <c r="BJ321" i="20" s="1"/>
  <c r="BH321" i="20"/>
  <c r="BI321" i="20"/>
  <c r="S321" i="20"/>
  <c r="T321" i="20"/>
  <c r="U321" i="20"/>
  <c r="V321" i="20"/>
  <c r="W321" i="20" s="1"/>
  <c r="X321" i="20"/>
  <c r="Z321" i="20"/>
  <c r="AA321" i="20"/>
  <c r="AB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AT321" i="20"/>
  <c r="AU321" i="20"/>
  <c r="AV321" i="20"/>
  <c r="AW321" i="20"/>
  <c r="AX321" i="20"/>
  <c r="AY321" i="20"/>
  <c r="AZ321" i="20"/>
  <c r="BA321" i="20"/>
  <c r="BB321" i="20"/>
  <c r="BC321" i="20"/>
  <c r="BD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AC321" i="20" l="1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0" i="20"/>
  <c r="U320" i="20"/>
  <c r="W320" i="20" s="1"/>
  <c r="V320" i="20"/>
  <c r="X320" i="20"/>
  <c r="Y320" i="20"/>
  <c r="AA320" i="20"/>
  <c r="AB320" i="20"/>
  <c r="AC320" i="20"/>
  <c r="AE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AT320" i="20"/>
  <c r="AU320" i="20"/>
  <c r="AV320" i="20"/>
  <c r="AW320" i="20"/>
  <c r="AY320" i="20"/>
  <c r="AZ320" i="20"/>
  <c r="BA320" i="20"/>
  <c r="BB320" i="20"/>
  <c r="BC320" i="20"/>
  <c r="BD320" i="20"/>
  <c r="BE320" i="20"/>
  <c r="BJ320" i="20" s="1"/>
  <c r="BF320" i="20"/>
  <c r="BG320" i="20"/>
  <c r="BH320" i="20"/>
  <c r="BI320" i="20"/>
  <c r="B321" i="20"/>
  <c r="B322" i="20"/>
  <c r="B324" i="20"/>
  <c r="B325" i="20"/>
  <c r="I409" i="10"/>
  <c r="I408" i="9"/>
  <c r="I408" i="11"/>
  <c r="I408" i="12"/>
  <c r="AX320" i="20" l="1"/>
  <c r="AD320" i="20"/>
  <c r="Z320" i="20"/>
  <c r="I402" i="7"/>
  <c r="L402" i="7"/>
  <c r="L401" i="7"/>
  <c r="I401" i="7"/>
  <c r="I402" i="5"/>
  <c r="I401" i="5"/>
  <c r="I401" i="6"/>
  <c r="I400" i="6"/>
  <c r="S319" i="20"/>
  <c r="T319" i="20"/>
  <c r="U319" i="20"/>
  <c r="W319" i="20" s="1"/>
  <c r="V319" i="20"/>
  <c r="X319" i="20"/>
  <c r="Y319" i="20"/>
  <c r="AA319" i="20"/>
  <c r="AB319" i="20"/>
  <c r="AC319" i="20"/>
  <c r="AE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AT319" i="20"/>
  <c r="AU319" i="20"/>
  <c r="AV319" i="20"/>
  <c r="AW319" i="20"/>
  <c r="AY319" i="20"/>
  <c r="AZ319" i="20"/>
  <c r="BA319" i="20"/>
  <c r="BB319" i="20"/>
  <c r="BC319" i="20"/>
  <c r="BD319" i="20"/>
  <c r="BE319" i="20"/>
  <c r="BJ319" i="20" s="1"/>
  <c r="BF319" i="20"/>
  <c r="BG319" i="20"/>
  <c r="BH319" i="20"/>
  <c r="BI319" i="20"/>
  <c r="A1" i="27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AX319" i="20" l="1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8" i="20"/>
  <c r="U318" i="20"/>
  <c r="V318" i="20"/>
  <c r="W318" i="20"/>
  <c r="X318" i="20"/>
  <c r="Y318" i="20"/>
  <c r="Z318" i="20"/>
  <c r="AA318" i="20"/>
  <c r="AB318" i="20"/>
  <c r="AC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AT318" i="20"/>
  <c r="AU318" i="20"/>
  <c r="AV318" i="20"/>
  <c r="AW318" i="20"/>
  <c r="AX318" i="20"/>
  <c r="AY318" i="20"/>
  <c r="AZ318" i="20"/>
  <c r="BA318" i="20"/>
  <c r="BB318" i="20"/>
  <c r="BC318" i="20"/>
  <c r="BD318" i="20"/>
  <c r="BE318" i="20"/>
  <c r="BJ318" i="20" s="1"/>
  <c r="BF318" i="20"/>
  <c r="BG318" i="20"/>
  <c r="BH318" i="20"/>
  <c r="BI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G408" i="10" l="1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7" i="20"/>
  <c r="U317" i="20"/>
  <c r="W317" i="20" s="1"/>
  <c r="V317" i="20"/>
  <c r="Y317" i="20"/>
  <c r="AA317" i="20"/>
  <c r="AC317" i="20"/>
  <c r="AE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AT317" i="20"/>
  <c r="AU317" i="20"/>
  <c r="AW317" i="20"/>
  <c r="AY317" i="20"/>
  <c r="AZ317" i="20"/>
  <c r="BA317" i="20"/>
  <c r="BB317" i="20"/>
  <c r="BC317" i="20"/>
  <c r="BD317" i="20"/>
  <c r="BE317" i="20"/>
  <c r="BJ317" i="20" s="1"/>
  <c r="BF317" i="20"/>
  <c r="BG317" i="20"/>
  <c r="BH317" i="20"/>
  <c r="BI317" i="20"/>
  <c r="D407" i="10"/>
  <c r="I406" i="10"/>
  <c r="D406" i="9"/>
  <c r="I405" i="9"/>
  <c r="D406" i="11"/>
  <c r="I405" i="11"/>
  <c r="D406" i="12"/>
  <c r="G406" i="12" s="1"/>
  <c r="I405" i="12"/>
  <c r="I399" i="5"/>
  <c r="G407" i="10" l="1"/>
  <c r="G406" i="9"/>
  <c r="G406" i="11"/>
  <c r="AX317" i="20"/>
  <c r="AD317" i="20"/>
  <c r="Z317" i="20"/>
  <c r="AV317" i="20"/>
  <c r="AB317" i="20"/>
  <c r="X317" i="20"/>
  <c r="S316" i="20"/>
  <c r="T316" i="20"/>
  <c r="U316" i="20"/>
  <c r="V316" i="20"/>
  <c r="W316" i="20" s="1"/>
  <c r="X316" i="20"/>
  <c r="Z316" i="20"/>
  <c r="AA316" i="20"/>
  <c r="AB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AT316" i="20"/>
  <c r="AU316" i="20"/>
  <c r="AV316" i="20"/>
  <c r="AW316" i="20"/>
  <c r="AX316" i="20"/>
  <c r="AY316" i="20"/>
  <c r="AZ316" i="20"/>
  <c r="BA316" i="20"/>
  <c r="BB316" i="20"/>
  <c r="BC316" i="20"/>
  <c r="BD316" i="20"/>
  <c r="BE316" i="20"/>
  <c r="BF316" i="20"/>
  <c r="BG316" i="20"/>
  <c r="BH316" i="20"/>
  <c r="BJ316" i="20" s="1"/>
  <c r="BI316" i="20"/>
  <c r="B316" i="20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AC316" i="20" l="1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S315" i="20" l="1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F315" i="20"/>
  <c r="BG315" i="20"/>
  <c r="BH315" i="20"/>
  <c r="BI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G405" i="10" l="1"/>
  <c r="G404" i="9"/>
  <c r="G404" i="11"/>
  <c r="G398" i="8"/>
  <c r="G398" i="7"/>
  <c r="G397" i="6"/>
  <c r="G398" i="5"/>
  <c r="BJ315" i="20"/>
  <c r="AX315" i="20"/>
  <c r="AD315" i="20"/>
  <c r="Z315" i="20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AC314" i="20" l="1"/>
  <c r="Y314" i="20"/>
  <c r="AE314" i="20"/>
  <c r="G404" i="10"/>
  <c r="G403" i="9"/>
  <c r="G403" i="11"/>
  <c r="G397" i="8"/>
  <c r="G397" i="7"/>
  <c r="G396" i="6"/>
  <c r="G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AX313" i="20" l="1"/>
  <c r="AD313" i="20"/>
  <c r="Z313" i="20"/>
  <c r="G403" i="10"/>
  <c r="G396" i="8"/>
  <c r="G396" i="7"/>
  <c r="G395" i="6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G402" i="10"/>
  <c r="G401" i="9"/>
  <c r="G401" i="11"/>
  <c r="G395" i="8"/>
  <c r="G395" i="7"/>
  <c r="G394" i="6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Z166" i="20" l="1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G400" i="10" l="1"/>
  <c r="G399" i="9"/>
  <c r="G399" i="11"/>
  <c r="G393" i="8"/>
  <c r="G393" i="7"/>
  <c r="G392" i="6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AE309" i="20" l="1"/>
  <c r="AC309" i="20"/>
  <c r="W309" i="20"/>
  <c r="AV309" i="20"/>
  <c r="AB309" i="20"/>
  <c r="X309" i="20"/>
  <c r="AX309" i="20"/>
  <c r="AD309" i="20"/>
  <c r="Z309" i="20"/>
  <c r="G392" i="8"/>
  <c r="G392" i="7"/>
  <c r="G391" i="6"/>
  <c r="G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G398" i="10"/>
  <c r="G397" i="9"/>
  <c r="G390" i="6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G395" i="10" l="1"/>
  <c r="G394" i="9"/>
  <c r="G394" i="11"/>
  <c r="G388" i="8"/>
  <c r="G388" i="7"/>
  <c r="G387" i="6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AC304" i="20" l="1"/>
  <c r="Y304" i="20"/>
  <c r="AE304" i="20"/>
  <c r="G394" i="10"/>
  <c r="G393" i="9"/>
  <c r="G393" i="11"/>
  <c r="G387" i="8"/>
  <c r="G387" i="7"/>
  <c r="G386" i="6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AX303" i="20" l="1"/>
  <c r="AD303" i="20"/>
  <c r="Z303" i="20"/>
  <c r="G392" i="9"/>
  <c r="G392" i="11"/>
  <c r="G386" i="8"/>
  <c r="G386" i="7"/>
  <c r="G385" i="6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Z302" i="20" l="1"/>
  <c r="AC302" i="20"/>
  <c r="Y302" i="20"/>
  <c r="AE302" i="20"/>
  <c r="G392" i="10"/>
  <c r="G391" i="9"/>
  <c r="G391" i="11"/>
  <c r="G385" i="8"/>
  <c r="G385" i="7"/>
  <c r="G384" i="6"/>
  <c r="G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AX301" i="20" l="1"/>
  <c r="AD301" i="20"/>
  <c r="Z301" i="20"/>
  <c r="G391" i="10"/>
  <c r="G390" i="9"/>
  <c r="G390" i="11"/>
  <c r="G384" i="8"/>
  <c r="G384" i="7"/>
  <c r="G383" i="6"/>
  <c r="G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G389" i="9"/>
  <c r="G389" i="11"/>
  <c r="G383" i="8"/>
  <c r="G383" i="7"/>
  <c r="G382" i="6"/>
  <c r="G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G382" i="5" l="1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AC298" i="20" l="1"/>
  <c r="Y298" i="20"/>
  <c r="G388" i="10"/>
  <c r="G387" i="9"/>
  <c r="G381" i="8"/>
  <c r="G381" i="7"/>
  <c r="G380" i="6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G387" i="10" l="1"/>
  <c r="G386" i="9"/>
  <c r="G386" i="11"/>
  <c r="G380" i="7"/>
  <c r="G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X296" i="20" l="1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G385" i="10" l="1"/>
  <c r="G384" i="9"/>
  <c r="G384" i="11"/>
  <c r="G378" i="8"/>
  <c r="G378" i="7"/>
  <c r="G377" i="6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G377" i="5" l="1"/>
  <c r="AX294" i="20"/>
  <c r="W294" i="20"/>
  <c r="X294" i="20"/>
  <c r="AD294" i="20"/>
  <c r="Z294" i="20"/>
  <c r="AE294" i="20"/>
  <c r="AV294" i="20"/>
  <c r="AB294" i="20"/>
  <c r="AC294" i="20"/>
  <c r="G384" i="10"/>
  <c r="G383" i="9"/>
  <c r="G383" i="11"/>
  <c r="G377" i="7"/>
  <c r="G376" i="6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G383" i="10" l="1"/>
  <c r="G382" i="9"/>
  <c r="G382" i="11"/>
  <c r="G376" i="8"/>
  <c r="G376" i="7"/>
  <c r="G375" i="6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W292" i="20" l="1"/>
  <c r="AX292" i="20"/>
  <c r="AD292" i="20"/>
  <c r="Z292" i="20"/>
  <c r="AV292" i="20"/>
  <c r="AB292" i="20"/>
  <c r="G382" i="10"/>
  <c r="G375" i="7"/>
  <c r="G374" i="6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G379" i="9"/>
  <c r="G379" i="11"/>
  <c r="G373" i="8"/>
  <c r="G373" i="7"/>
  <c r="G372" i="6"/>
  <c r="G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G378" i="9"/>
  <c r="G378" i="11"/>
  <c r="G372" i="8"/>
  <c r="G372" i="7"/>
  <c r="G371" i="6"/>
  <c r="G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G377" i="10" l="1"/>
  <c r="G376" i="9"/>
  <c r="G376" i="11"/>
  <c r="G370" i="8"/>
  <c r="G370" i="7"/>
  <c r="G369" i="6"/>
  <c r="G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G374" i="9" l="1"/>
  <c r="G374" i="11"/>
  <c r="G368" i="8"/>
  <c r="G368" i="7"/>
  <c r="G367" i="6"/>
  <c r="G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X284" i="20" l="1"/>
  <c r="AD284" i="20"/>
  <c r="Z284" i="20"/>
  <c r="G373" i="9"/>
  <c r="G373" i="11"/>
  <c r="G367" i="8"/>
  <c r="G367" i="7"/>
  <c r="G366" i="6"/>
  <c r="G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G371" i="11" l="1"/>
  <c r="AX282" i="20"/>
  <c r="AD282" i="20"/>
  <c r="Z282" i="20"/>
  <c r="G372" i="10"/>
  <c r="G371" i="9"/>
  <c r="G365" i="7"/>
  <c r="G364" i="6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G370" i="10" l="1"/>
  <c r="G369" i="9"/>
  <c r="G369" i="11"/>
  <c r="G363" i="8"/>
  <c r="G363" i="7"/>
  <c r="G362" i="6"/>
  <c r="G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G362" i="5" l="1"/>
  <c r="G369" i="10"/>
  <c r="G368" i="9"/>
  <c r="G368" i="11"/>
  <c r="G362" i="8"/>
  <c r="G362" i="7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AX278" i="20" l="1"/>
  <c r="AD278" i="20"/>
  <c r="Z278" i="20"/>
  <c r="G368" i="10"/>
  <c r="G367" i="9"/>
  <c r="G367" i="11"/>
  <c r="G361" i="8"/>
  <c r="G361" i="7"/>
  <c r="G360" i="6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X277" i="20" l="1"/>
  <c r="AD277" i="20"/>
  <c r="Z277" i="20"/>
  <c r="G367" i="10"/>
  <c r="G366" i="9"/>
  <c r="G366" i="11"/>
  <c r="G360" i="8"/>
  <c r="G360" i="7"/>
  <c r="G359" i="6"/>
  <c r="G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AX276" i="20" l="1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G365" i="10" l="1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G357" i="5" l="1"/>
  <c r="AX274" i="20"/>
  <c r="AD274" i="20"/>
  <c r="G357" i="8"/>
  <c r="G356" i="8"/>
  <c r="G357" i="7"/>
  <c r="G356" i="5"/>
  <c r="AD273" i="20"/>
  <c r="Z273" i="20"/>
  <c r="G363" i="9"/>
  <c r="G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C271" i="20" l="1"/>
  <c r="Y271" i="20"/>
  <c r="AV271" i="20"/>
  <c r="Z271" i="20"/>
  <c r="AE271" i="20"/>
  <c r="G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G353" i="5" l="1"/>
  <c r="BJ270" i="20"/>
  <c r="Z270" i="20"/>
  <c r="Y270" i="20"/>
  <c r="G360" i="10"/>
  <c r="G359" i="9"/>
  <c r="G359" i="11"/>
  <c r="G353" i="8"/>
  <c r="G353" i="7"/>
  <c r="G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J269" i="20" l="1"/>
  <c r="X269" i="20"/>
  <c r="G359" i="10"/>
  <c r="G358" i="9"/>
  <c r="G358" i="11"/>
  <c r="G352" i="8"/>
  <c r="G352" i="7"/>
  <c r="G351" i="6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Z268" i="20" l="1"/>
  <c r="AV268" i="20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J267" i="20" l="1"/>
  <c r="AB267" i="20"/>
  <c r="AX267" i="20"/>
  <c r="Z267" i="20"/>
  <c r="AV267" i="20"/>
  <c r="X267" i="20"/>
  <c r="W267" i="20"/>
  <c r="G357" i="10"/>
  <c r="G356" i="9"/>
  <c r="G356" i="11"/>
  <c r="G350" i="8"/>
  <c r="G349" i="6"/>
  <c r="G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AE264" i="20" l="1"/>
  <c r="AC264" i="20"/>
  <c r="Z264" i="20"/>
  <c r="AX264" i="20"/>
  <c r="AD264" i="20"/>
  <c r="X264" i="20"/>
  <c r="AV264" i="20"/>
  <c r="AB264" i="20"/>
  <c r="G354" i="10"/>
  <c r="G353" i="9"/>
  <c r="G353" i="11"/>
  <c r="G347" i="8"/>
  <c r="G347" i="7"/>
  <c r="G346" i="6"/>
  <c r="G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AC263" i="20" l="1"/>
  <c r="G353" i="10"/>
  <c r="G352" i="9"/>
  <c r="G345" i="6"/>
  <c r="G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W262" i="20" l="1"/>
  <c r="AX262" i="20"/>
  <c r="AD262" i="20"/>
  <c r="G352" i="10"/>
  <c r="G351" i="11"/>
  <c r="G345" i="7"/>
  <c r="G344" i="6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G350" i="10" l="1"/>
  <c r="G349" i="9"/>
  <c r="G349" i="11"/>
  <c r="G343" i="8"/>
  <c r="G343" i="7"/>
  <c r="G342" i="6"/>
  <c r="G343" i="5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AX259" i="20" l="1"/>
  <c r="AD259" i="20"/>
  <c r="Z259" i="20"/>
  <c r="G348" i="9"/>
  <c r="G348" i="11"/>
  <c r="G342" i="7"/>
  <c r="G341" i="6"/>
  <c r="G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G346" i="10" l="1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G344" i="10" l="1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BD254" i="20" l="1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BD252" i="20" l="1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BB251" i="20" l="1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W234" i="20" l="1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BD228" i="20" l="1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AC225" i="20" l="1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A170" i="25" l="1"/>
  <c r="X224" i="20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B170" i="25" l="1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A19" i="25" l="1"/>
  <c r="E405" i="11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2" i="7" l="1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<sst xmlns="http://schemas.openxmlformats.org/spreadsheetml/2006/main" count="563" uniqueCount="467">
  <si>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</si>
  <si>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</si>
  <si>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</si>
  <si>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</si>
  <si>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</si>
  <si>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</si>
  <si>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</si>
  <si>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</si>
  <si>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</si>
  <si>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</si>
  <si>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</si>
  <si>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</si>
  <si>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</si>
  <si>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</si>
  <si>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</si>
  <si>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</si>
  <si>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</si>
  <si>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</si>
  <si>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</si>
  <si>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</si>
  <si>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</si>
  <si>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</si>
  <si>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</si>
  <si>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</si>
  <si>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</si>
  <si>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</si>
  <si>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</si>
  <si>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</si>
  <si>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</si>
  <si>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</si>
  <si>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</si>
  <si>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</si>
  <si>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</si>
  <si>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</si>
  <si>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</si>
  <si>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</si>
  <si>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</si>
  <si>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</si>
  <si>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</si>
  <si>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</si>
  <si>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</si>
  <si>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</si>
  <si>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</si>
  <si>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</si>
  <si>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</si>
  <si>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</si>
  <si>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</si>
  <si>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</si>
  <si>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</si>
  <si>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</si>
  <si>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</si>
  <si>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</si>
  <si>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</si>
  <si>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</si>
  <si>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</si>
  <si>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</si>
  <si>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</si>
  <si>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</si>
  <si>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</si>
  <si>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</si>
  <si>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</si>
  <si>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</si>
  <si>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</si>
  <si>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</si>
  <si>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</si>
  <si>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</si>
  <si>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</si>
  <si>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</si>
  <si>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</si>
  <si>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</si>
  <si>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</si>
  <si>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</si>
  <si>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</si>
  <si>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</si>
  <si>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</si>
  <si>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</si>
  <si>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</si>
  <si>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</si>
  <si>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</si>
  <si>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</si>
  <si>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</si>
  <si>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</si>
  <si>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</si>
  <si>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</si>
  <si>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</si>
  <si>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</si>
  <si>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</si>
  <si>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</si>
  <si>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</si>
  <si>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</si>
  <si>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</si>
  <si>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</si>
  <si>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</si>
  <si>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</si>
  <si>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</si>
  <si>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</si>
  <si>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</si>
  <si>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</si>
  <si>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</si>
  <si>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</si>
  <si>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</si>
  <si>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</si>
  <si>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</si>
  <si>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</si>
  <si>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</si>
  <si>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</si>
  <si>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</si>
  <si>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</si>
  <si>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</si>
  <si>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</si>
  <si>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</si>
  <si>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</si>
  <si>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</si>
  <si>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</si>
  <si>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</si>
  <si>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</si>
  <si>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</si>
  <si>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</si>
  <si>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</si>
  <si>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</si>
  <si>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</si>
  <si>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</si>
  <si>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</si>
  <si>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</si>
  <si>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</si>
  <si>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</si>
  <si>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</si>
  <si>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</si>
  <si>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</si>
  <si>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</si>
  <si>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</si>
  <si>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</si>
  <si>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</si>
  <si>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</si>
  <si>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</si>
  <si>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</si>
  <si>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</si>
  <si>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</si>
  <si>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</si>
  <si>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</si>
  <si>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</si>
  <si>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</si>
  <si>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</si>
  <si>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</si>
  <si>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</si>
  <si>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</si>
  <si>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</si>
  <si>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</si>
  <si>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</si>
  <si>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</si>
  <si>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</si>
  <si>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</si>
  <si>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</si>
  <si>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</si>
  <si>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</si>
  <si>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</si>
  <si>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</si>
  <si>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</si>
  <si>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</si>
  <si>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</si>
  <si>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</si>
  <si>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</si>
  <si>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</si>
  <si>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</si>
  <si>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</si>
  <si>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</si>
  <si>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</si>
  <si>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</si>
  <si>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</si>
  <si>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</si>
  <si>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</si>
  <si>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</si>
  <si>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</si>
  <si>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</si>
  <si>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</si>
  <si>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</si>
  <si>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</si>
  <si>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</si>
  <si>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</si>
  <si>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</si>
  <si>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</si>
  <si>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</si>
  <si>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</si>
  <si>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</si>
  <si>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</si>
  <si>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</si>
  <si>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</si>
  <si>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</si>
  <si>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</si>
  <si>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</si>
  <si>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</si>
  <si>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</si>
  <si>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</si>
  <si>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</si>
  <si>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</si>
  <si>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</si>
  <si>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</si>
  <si>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</si>
  <si>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</si>
  <si>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</si>
  <si>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</si>
  <si>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</si>
  <si>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</si>
  <si>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</si>
  <si>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</si>
  <si>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</si>
  <si>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</si>
  <si>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</si>
  <si>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</si>
  <si>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</si>
  <si>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</si>
  <si>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</si>
  <si>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</si>
  <si>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</si>
  <si>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</si>
  <si>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</si>
  <si>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</si>
  <si>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</si>
  <si>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</si>
  <si>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</si>
  <si>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</si>
  <si>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</si>
  <si>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</si>
  <si>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</si>
  <si>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</si>
  <si>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</si>
  <si>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</si>
  <si>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</si>
  <si>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</si>
  <si>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</si>
  <si>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</si>
  <si>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</si>
  <si>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</si>
  <si>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</si>
  <si>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</si>
  <si>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</si>
  <si>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</si>
  <si>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</si>
  <si>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</si>
  <si>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</si>
  <si>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</si>
  <si>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</si>
  <si>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</si>
  <si>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</si>
  <si>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</si>
  <si>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</si>
  <si>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</si>
  <si>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</si>
  <si>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</si>
  <si>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</si>
  <si>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</si>
  <si>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</si>
  <si>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</si>
  <si>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</si>
  <si>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</si>
  <si>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</si>
  <si>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</si>
  <si>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</si>
  <si>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</si>
  <si>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</si>
  <si>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</si>
  <si>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</si>
  <si>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</si>
  <si>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</si>
  <si>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</si>
  <si>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</si>
  <si>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</si>
  <si>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</si>
  <si>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</si>
  <si>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</si>
  <si>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</si>
  <si>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</si>
  <si>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</si>
  <si>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</si>
  <si>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</si>
  <si>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</si>
  <si>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</si>
  <si>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</si>
  <si>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</si>
  <si>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</si>
  <si>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</si>
  <si>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</si>
  <si>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</si>
  <si>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</si>
  <si>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</si>
  <si>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</si>
  <si>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</si>
  <si>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</si>
  <si>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</si>
  <si>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</si>
  <si>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</si>
  <si>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</si>
  <si>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</si>
  <si>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</si>
  <si>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</si>
  <si>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</si>
  <si>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</si>
  <si>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</si>
  <si>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</si>
  <si>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</si>
  <si>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</si>
  <si>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</si>
  <si>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</si>
  <si>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</si>
  <si>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</si>
  <si>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</si>
  <si>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</si>
  <si>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</si>
  <si>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</si>
  <si>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</si>
  <si>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</si>
  <si>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</si>
  <si>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</si>
  <si>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</si>
  <si>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</si>
  <si>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</si>
  <si>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</si>
  <si>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</si>
  <si>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</si>
  <si>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</si>
  <si>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</si>
  <si>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</si>
  <si>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</si>
  <si>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</si>
  <si>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</si>
  <si>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</si>
  <si>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</si>
  <si>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</si>
  <si>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</si>
  <si>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</si>
  <si>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</si>
  <si>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</si>
  <si>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</si>
  <si>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</si>
  <si>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</si>
  <si>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</si>
  <si>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</si>
  <si>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</si>
  <si>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</si>
  <si>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</si>
  <si>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</si>
  <si>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</si>
  <si>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</si>
  <si>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</si>
  <si>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</si>
  <si>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</si>
  <si>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</si>
  <si>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</si>
  <si>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</si>
  <si>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</si>
  <si>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</si>
  <si>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</si>
  <si>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</si>
  <si>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</si>
  <si>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</si>
  <si>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</si>
  <si>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</si>
  <si>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</si>
  <si>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</si>
  <si>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</si>
  <si>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</si>
  <si>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</si>
  <si>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</si>
  <si>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</si>
  <si>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</si>
  <si>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</si>
  <si>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</si>
  <si>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</si>
  <si>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</si>
  <si>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</si>
  <si>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</si>
  <si>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</si>
  <si>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</si>
  <si>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</si>
  <si>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</si>
  <si>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</si>
  <si>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</si>
  <si>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</si>
  <si>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</si>
  <si>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</si>
  <si>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</si>
  <si>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</si>
  <si>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</si>
  <si>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</si>
  <si>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</si>
  <si>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</si>
  <si>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</si>
  <si>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</si>
  <si>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</si>
  <si>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</si>
  <si>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</si>
  <si>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</si>
  <si>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</si>
  <si>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</si>
  <si>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</si>
  <si>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</si>
  <si>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</si>
  <si>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</si>
  <si>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</si>
  <si>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</si>
  <si>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</si>
  <si>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</si>
  <si>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</si>
  <si>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</si>
  <si>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</si>
  <si>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</si>
  <si>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</si>
  <si>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</si>
  <si>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</si>
  <si>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</si>
  <si>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</si>
  <si>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</si>
  <si>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</si>
  <si>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</si>
  <si>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</si>
  <si>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</si>
  <si>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</si>
  <si>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</si>
  <si>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</si>
  <si>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</si>
  <si>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</si>
  <si>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</si>
  <si>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</si>
  <si>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</si>
  <si>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</si>
  <si>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</si>
  <si>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</si>
  <si>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</si>
  <si>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</si>
  <si>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</si>
  <si>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</si>
  <si>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</si>
  <si>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</si>
  <si>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</si>
  <si>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</si>
  <si>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</si>
  <si>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</si>
  <si>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</si>
  <si>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</si>
  <si>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</si>
  <si>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</si>
  <si>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</si>
  <si>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</si>
  <si>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</si>
  <si>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</si>
  <si>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</si>
  <si>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</si>
  <si>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</si>
  <si>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</si>
  <si>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</si>
  <si>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</si>
  <si>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</si>
  <si>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</si>
  <si>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</si>
  <si>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</si>
  <si>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</si>
  <si>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</si>
  <si>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</si>
  <si>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</si>
  <si>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</si>
  <si>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</si>
  <si>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</si>
  <si>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</si>
  <si>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</si>
  <si>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</si>
  <si>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FTSEA50 2</t>
  </si>
  <si>
    <t>tradign at persistent premiums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</si>
</sst>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C17" sqref="C17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42983</v>
      </c>
    </row>
    <row r="2" spans="1:14" x14ac:dyDescent="0.15">
      <c r="A2" t="s">
        <v>390</v>
      </c>
      <c r="B2" s="39">
        <v>6.5427499999999998</v>
      </c>
      <c r="C2" s="1">
        <v>42983</v>
      </c>
      <c r="D2" s="41">
        <v>13</v>
      </c>
    </row>
    <row r="3" spans="1:14" x14ac:dyDescent="0.15">
      <c r="A3" t="s">
        <v>391</v>
      </c>
      <c r="B3" s="39">
        <v>6.5557850000000002</v>
      </c>
      <c r="C3" s="1">
        <v>42983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6.5394300000000003</v>
      </c>
      <c r="C4" s="1">
        <v>42984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3857.0464000000002</v>
      </c>
      <c r="C5" s="41">
        <v>3845.6163000000001</v>
      </c>
      <c r="D5" s="25">
        <v>3.0000000000000001E-3</v>
      </c>
      <c r="J5" s="71"/>
      <c r="K5" s="72"/>
      <c r="L5" s="73"/>
      <c r="M5" s="74"/>
    </row>
    <row r="6" spans="1:14" x14ac:dyDescent="0.15">
      <c r="A6" t="s">
        <v>349</v>
      </c>
      <c r="B6" s="39">
        <v>3384.317</v>
      </c>
      <c r="C6" s="41">
        <v>3379.5830000000001</v>
      </c>
      <c r="D6" s="25">
        <v>1.4E-3</v>
      </c>
      <c r="J6" s="75"/>
      <c r="K6" s="76"/>
      <c r="L6" s="77"/>
      <c r="M6" s="78"/>
    </row>
    <row r="7" spans="1:14" x14ac:dyDescent="0.15">
      <c r="A7" t="s">
        <v>350</v>
      </c>
      <c r="B7">
        <v>1885.162</v>
      </c>
      <c r="C7" s="39">
        <v>1883.6179999999999</v>
      </c>
      <c r="D7" s="25">
        <v>8.0000000000000004E-4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10986.947</v>
      </c>
      <c r="C8" s="39">
        <v>10962.853999999999</v>
      </c>
      <c r="D8" s="25">
        <v>2.2000000000000001E-3</v>
      </c>
      <c r="J8" s="83"/>
      <c r="K8" s="84"/>
      <c r="L8" s="85"/>
      <c r="M8" s="86"/>
    </row>
    <row r="9" spans="1:14" x14ac:dyDescent="0.15">
      <c r="A9" t="s">
        <v>352</v>
      </c>
      <c r="B9">
        <v>6571.8590999999997</v>
      </c>
      <c r="C9" s="39">
        <v>6564.6804000000002</v>
      </c>
      <c r="D9" s="25">
        <v>1.1000000000000001E-3</v>
      </c>
      <c r="J9" s="87"/>
      <c r="K9" s="88"/>
      <c r="L9" s="89"/>
      <c r="M9" s="90"/>
    </row>
    <row r="10" spans="1:14" x14ac:dyDescent="0.15">
      <c r="A10" t="s">
        <v>353</v>
      </c>
      <c r="B10">
        <v>14.06</v>
      </c>
      <c r="C10" s="39">
        <v>14.308999999999999</v>
      </c>
      <c r="D10" s="1">
        <v>42983</v>
      </c>
    </row>
    <row r="11" spans="1:14" x14ac:dyDescent="0.15">
      <c r="A11" t="s">
        <v>354</v>
      </c>
      <c r="B11">
        <v>14.58</v>
      </c>
      <c r="C11" s="39">
        <v>14.634600000000001</v>
      </c>
      <c r="D11" s="1">
        <v>42983</v>
      </c>
    </row>
    <row r="12" spans="1:14" x14ac:dyDescent="0.15">
      <c r="A12" t="s">
        <v>355</v>
      </c>
      <c r="B12">
        <v>8.39</v>
      </c>
      <c r="C12" s="39">
        <v>8.3130000000000006</v>
      </c>
      <c r="D12" s="1">
        <v>42983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47.3</v>
      </c>
      <c r="C13" s="39">
        <v>47.353000000000002</v>
      </c>
      <c r="D13" s="1">
        <v>42983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43.65</v>
      </c>
      <c r="C14" s="39">
        <v>44.06</v>
      </c>
      <c r="D14" s="1">
        <v>42979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34.979999999999997</v>
      </c>
      <c r="C15">
        <v>34.303800000000003</v>
      </c>
      <c r="D15" s="1">
        <v>42979</v>
      </c>
    </row>
    <row r="16" spans="1:14" x14ac:dyDescent="0.15">
      <c r="A16" t="s">
        <v>359</v>
      </c>
      <c r="B16">
        <v>29.95</v>
      </c>
      <c r="C16">
        <v>29.889700000000001</v>
      </c>
      <c r="D16" s="1">
        <v>42983</v>
      </c>
    </row>
    <row r="17" spans="1:16" x14ac:dyDescent="0.15">
      <c r="A17" t="s">
        <v>360</v>
      </c>
      <c r="B17">
        <v>36.82</v>
      </c>
      <c r="C17" s="39">
        <v>36.642400000000002</v>
      </c>
      <c r="D17" s="1">
        <v>42983</v>
      </c>
    </row>
    <row r="18" spans="1:16" x14ac:dyDescent="0.15">
      <c r="A18" t="s">
        <v>361</v>
      </c>
      <c r="B18">
        <v>12186.26</v>
      </c>
      <c r="C18" s="1"/>
      <c r="D18" s="1"/>
    </row>
    <row r="19" spans="1:16" x14ac:dyDescent="0.15">
      <c r="A19" t="s">
        <v>465</v>
      </c>
      <c r="B19">
        <v>12186.26</v>
      </c>
      <c r="C19" s="1"/>
      <c r="D19" s="94"/>
    </row>
    <row r="20" spans="1:16" s="97" customFormat="1" x14ac:dyDescent="0.15">
      <c r="A20" s="100" t="s">
        <v>362</v>
      </c>
      <c r="B20" s="100">
        <v>19292.86</v>
      </c>
      <c r="C20" s="98"/>
      <c r="D20" s="99"/>
    </row>
    <row r="21" spans="1:16" s="97" customFormat="1" x14ac:dyDescent="0.15">
      <c r="A21" s="97" t="s">
        <v>400</v>
      </c>
      <c r="B21" s="97">
        <v>6.5369999999999999</v>
      </c>
      <c r="C21" s="98">
        <v>42984</v>
      </c>
      <c r="D21" s="99">
        <v>0.22916666666666666</v>
      </c>
    </row>
    <row r="22" spans="1:16" x14ac:dyDescent="0.1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>
        <v>3377.1968000000002</v>
      </c>
      <c r="B23">
        <v>3376.2019</v>
      </c>
      <c r="C23" s="1">
        <v>3377.8274999999999</v>
      </c>
      <c r="D23" s="41">
        <v>3375.4079000000002</v>
      </c>
      <c r="E23">
        <v>3386.1938</v>
      </c>
      <c r="F23">
        <v>3387.5891999999999</v>
      </c>
      <c r="G23">
        <v>3371.8227000000002</v>
      </c>
      <c r="H23">
        <v>1019</v>
      </c>
      <c r="I23">
        <v>945</v>
      </c>
      <c r="J23">
        <v>3386.1938</v>
      </c>
      <c r="K23">
        <v>3386.9911999999999</v>
      </c>
      <c r="L23">
        <v>3385.1293000000001</v>
      </c>
      <c r="M23">
        <v>3390.7864</v>
      </c>
      <c r="N23">
        <v>3380.9231</v>
      </c>
      <c r="O23">
        <v>1318</v>
      </c>
      <c r="P23">
        <v>1449</v>
      </c>
    </row>
    <row r="25" spans="1:16" x14ac:dyDescent="0.15">
      <c r="A25" s="39"/>
      <c r="B25" s="39"/>
      <c r="C25" s="39"/>
      <c r="D25" s="39"/>
    </row>
    <row r="26" spans="1:16" x14ac:dyDescent="0.15">
      <c r="C26" s="39"/>
      <c r="D26" s="1"/>
    </row>
    <row r="27" spans="1:16" x14ac:dyDescent="0.15">
      <c r="D27" s="1"/>
    </row>
    <row r="28" spans="1:16" x14ac:dyDescent="0.15">
      <c r="D28" s="25"/>
    </row>
    <row r="29" spans="1:16" x14ac:dyDescent="0.15">
      <c r="D29" s="1"/>
    </row>
    <row r="30" spans="1:16" x14ac:dyDescent="0.15">
      <c r="C30" s="1"/>
      <c r="D30" s="94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D37" s="1"/>
    </row>
    <row r="38" spans="3:4" x14ac:dyDescent="0.15">
      <c r="D38" s="1"/>
    </row>
    <row r="39" spans="3:4" x14ac:dyDescent="0.15">
      <c r="C39" s="1"/>
      <c r="D39" s="1"/>
    </row>
    <row r="40" spans="3:4" x14ac:dyDescent="0.15">
      <c r="C40" s="1"/>
      <c r="D40" s="94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94"/>
    </row>
    <row r="65" spans="3:4" x14ac:dyDescent="0.15">
      <c r="C65" s="1"/>
      <c r="D65" s="94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76"/>
  <sheetViews>
    <sheetView zoomScale="115" zoomScaleNormal="115" workbookViewId="0">
      <pane xSplit="1" ySplit="1" topLeftCell="B254" activePane="bottomRight" state="frozen"/>
      <selection pane="topRight" activeCell="B1" sqref="B1"/>
      <selection pane="bottomLeft" activeCell="A2" sqref="A2"/>
      <selection pane="bottomRight" activeCell="B273" sqref="B273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7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73" si="15">LN(C220/C219)</f>
        <v>5.8655326653686257E-5</v>
      </c>
      <c r="H220">
        <v>6.8302350000000001</v>
      </c>
      <c r="I220" s="25">
        <f t="shared" ref="I220:I273" si="16">LN(H220/H219)</f>
        <v>1.1859738836099735E-4</v>
      </c>
      <c r="J220">
        <v>6.8346549999999997</v>
      </c>
      <c r="K220" s="25">
        <f t="shared" ref="K220:K273" si="17">LN(J220/J219)</f>
        <v>6.0958008553464011E-4</v>
      </c>
      <c r="L220">
        <v>6.837275</v>
      </c>
      <c r="M220" s="25">
        <f t="shared" ref="M220:M273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1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1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1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1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1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1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3" x14ac:dyDescent="0.1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3" x14ac:dyDescent="0.15">
      <c r="A274" s="98">
        <v>42984</v>
      </c>
      <c r="B274" s="41">
        <f t="shared" si="14"/>
        <v>3</v>
      </c>
    </row>
    <row r="275" spans="1:13" x14ac:dyDescent="0.15">
      <c r="A275" s="98">
        <v>42985</v>
      </c>
      <c r="B275" s="41">
        <f t="shared" si="14"/>
        <v>4</v>
      </c>
    </row>
    <row r="276" spans="1:13" x14ac:dyDescent="0.15">
      <c r="A276" s="98">
        <v>42986</v>
      </c>
      <c r="B27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30"/>
  <sheetViews>
    <sheetView zoomScale="115" zoomScaleNormal="115" workbookViewId="0">
      <pane xSplit="2" ySplit="6" topLeftCell="C303" activePane="bottomRight" state="frozen"/>
      <selection pane="topRight" activeCell="C1" sqref="C1"/>
      <selection pane="bottomLeft" activeCell="A3" sqref="A3"/>
      <selection pane="bottomRight" activeCell="E327" sqref="E327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27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30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1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1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1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1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0.5" x14ac:dyDescent="0.1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1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1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1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1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1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1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</row>
    <row r="327" spans="1:62" x14ac:dyDescent="0.15">
      <c r="A327" s="98">
        <v>42983</v>
      </c>
      <c r="B327" s="41">
        <f t="shared" ref="B327" si="4042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3">IF(AVERAGE(N326)&lt;S326,"熊",IF(AVERAGE(N326)&gt;S326,"牛",""))</f>
        <v>牛</v>
      </c>
      <c r="U327" s="100">
        <f t="shared" ref="U327" si="4044">MAX(H327,O327)</f>
        <v>3390.7864</v>
      </c>
      <c r="V327" s="100">
        <f t="shared" ref="V327" si="4045">MIN(I327,P327)</f>
        <v>3371.8227000000002</v>
      </c>
      <c r="W327" s="40">
        <f t="shared" ref="W327" si="4046">LN(U327/V327)</f>
        <v>5.6084122051195734E-3</v>
      </c>
      <c r="X327" s="100">
        <f t="shared" ref="X327" si="4047">IF(U327=H327,J327,Q327)</f>
        <v>1318</v>
      </c>
      <c r="Y327" s="100">
        <f t="shared" ref="Y327" si="4048">IF(V327=I327,K327,R327)</f>
        <v>945</v>
      </c>
      <c r="Z327" s="101">
        <f t="shared" ref="Z327" si="4049">(U327-V327)/(C327)</f>
        <v>5.6152191071600528E-3</v>
      </c>
      <c r="AA327" s="101">
        <f t="shared" ref="AA327" si="4050">LN(C327/N326)</f>
        <v>-7.0542513667994121E-4</v>
      </c>
      <c r="AB327" s="101">
        <f t="shared" ref="AB327" si="4051">LN(N327/U327)</f>
        <v>-1.6697673244047808E-3</v>
      </c>
      <c r="AC327" s="101">
        <f t="shared" ref="AC327" si="4052">LN(N327/V327)</f>
        <v>3.9386448807147683E-3</v>
      </c>
      <c r="AD327" s="101">
        <f t="shared" ref="AD327" si="4053">LN(U327/C327)</f>
        <v>4.0158546089136523E-3</v>
      </c>
      <c r="AE327" s="101">
        <f t="shared" ref="AE327" si="4054">LN(V327/C327)</f>
        <v>-1.5925575962059805E-3</v>
      </c>
      <c r="AF327" s="101">
        <f t="shared" ref="AF327" si="4055">LN(N327/C327)</f>
        <v>2.3460872845086703E-3</v>
      </c>
      <c r="AG327" s="101">
        <f t="shared" ref="AG327" si="4056">LN(N327/N326)</f>
        <v>1.6406621478288041E-3</v>
      </c>
      <c r="AH327" s="101">
        <f t="shared" ref="AH327" si="4057">LN(D327/C327)</f>
        <v>-2.9463683439792242E-4</v>
      </c>
      <c r="AI327" s="101">
        <f t="shared" ref="AI327" si="4058">LN(E327/C327)</f>
        <v>1.8673508008925892E-4</v>
      </c>
      <c r="AJ327" s="101">
        <f t="shared" ref="AJ327" si="4059">LN(F327/C327)</f>
        <v>-5.298400013997274E-4</v>
      </c>
      <c r="AK327" s="101">
        <f t="shared" ref="AK327" si="4060">+LN(G327/C327)</f>
        <v>2.6605014670985968E-3</v>
      </c>
      <c r="AL327" s="101">
        <f t="shared" ref="AL327" si="4061">LN(H327/I327)</f>
        <v>4.6650592764022067E-3</v>
      </c>
      <c r="AM327" s="101">
        <f t="shared" ref="AM327" si="4062">LN(O327/P327)</f>
        <v>2.9130921741647078E-3</v>
      </c>
      <c r="AN327" s="101">
        <f t="shared" ref="AN327" si="4063">LN(L327/G327)</f>
        <v>0</v>
      </c>
      <c r="AO327" s="40">
        <f t="shared" ref="AO327" si="4064">(C327-I327)/(H327-I327)</f>
        <v>0.34085561158152367</v>
      </c>
      <c r="AP327" s="40">
        <f t="shared" ref="AP327" si="4065">(N326-I327)/(H327-I327)</f>
        <v>0.49201154346239784</v>
      </c>
      <c r="AQ327" s="101">
        <f t="shared" ref="AQ327" si="4066">LN(M327/L327)</f>
        <v>2.3545791342882515E-4</v>
      </c>
      <c r="AR327" s="101">
        <f t="shared" ref="AR327" si="4067">LN(N327/L327)</f>
        <v>-3.1441418258985892E-4</v>
      </c>
      <c r="AS327" s="101">
        <f t="shared" ref="AS327" si="4068">LN(N327/C327)</f>
        <v>2.3460872845086703E-3</v>
      </c>
      <c r="AT327" s="28">
        <f t="shared" ref="AT327" si="4069">+(G327-I327)/(H327-I327)</f>
        <v>0.91149589319126589</v>
      </c>
      <c r="AU327" s="28">
        <f t="shared" ref="AU327" si="4070">+(N327-P327)/(O327-P327)</f>
        <v>0.42644956556123093</v>
      </c>
      <c r="AV327" s="40">
        <f t="shared" ref="AV327" si="4071">+(N327-V327)/(U327-V327)</f>
        <v>0.70168796173742665</v>
      </c>
      <c r="AW327" s="101">
        <f t="shared" ref="AW327" si="4072">LN(N327/C327)</f>
        <v>2.3460872845086703E-3</v>
      </c>
      <c r="AX327" s="28">
        <f t="shared" ref="AX327" si="4073">(N327-L327)/(U327-V327)</f>
        <v>-5.6133560433879702E-2</v>
      </c>
      <c r="AY327" s="101">
        <f t="shared" ref="AY327" si="4074">LN(G327/I327)</f>
        <v>4.2530590633047208E-3</v>
      </c>
      <c r="AZ327" s="101">
        <f t="shared" ref="AZ327" si="4075">LN(N327/P327)</f>
        <v>1.2433248497599268E-3</v>
      </c>
      <c r="BA327" s="101">
        <f t="shared" ref="BA327" si="4076">AV326</f>
        <v>0.92870118074476993</v>
      </c>
      <c r="BB327" s="101">
        <f t="shared" ref="BB327" si="4077">AR326</f>
        <v>2.1208538755388968E-3</v>
      </c>
      <c r="BC327" s="101">
        <f t="shared" ref="BC327" si="4078">AS326</f>
        <v>2.9217865599197972E-3</v>
      </c>
    </row>
    <row r="328" spans="1:62" x14ac:dyDescent="0.15">
      <c r="A328" s="98">
        <v>42984</v>
      </c>
      <c r="B328" s="41">
        <f t="shared" si="2996"/>
        <v>3</v>
      </c>
    </row>
    <row r="329" spans="1:62" x14ac:dyDescent="0.15">
      <c r="A329" s="98">
        <v>42985</v>
      </c>
      <c r="B329" s="41">
        <f t="shared" si="2996"/>
        <v>4</v>
      </c>
    </row>
    <row r="330" spans="1:62" x14ac:dyDescent="0.15">
      <c r="A330" s="98">
        <v>42986</v>
      </c>
      <c r="B330" s="41">
        <f t="shared" si="2996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13"/>
  <sheetViews>
    <sheetView zoomScale="115" zoomScaleNormal="115" workbookViewId="0">
      <pane xSplit="1" ySplit="2" topLeftCell="B383" activePane="bottomRight" state="frozen"/>
      <selection pane="topRight" activeCell="B1" sqref="B1"/>
      <selection pane="bottomLeft" activeCell="A3" sqref="A3"/>
      <selection pane="bottomRight" activeCell="D409" sqref="D409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10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1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1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1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1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1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4" x14ac:dyDescent="0.1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1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7" x14ac:dyDescent="0.1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1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1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1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1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15">
      <c r="A411" s="98">
        <v>42984</v>
      </c>
    </row>
    <row r="412" spans="1:14" x14ac:dyDescent="0.15">
      <c r="A412" s="98">
        <v>42985</v>
      </c>
    </row>
    <row r="413" spans="1:14" x14ac:dyDescent="0.15">
      <c r="A413" s="98">
        <v>42986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12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408" sqref="A408:A41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09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1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67.5" x14ac:dyDescent="0.1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1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1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1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1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1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1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1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1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1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15">
      <c r="A410" s="98">
        <v>42984</v>
      </c>
    </row>
    <row r="411" spans="1:13" x14ac:dyDescent="0.15">
      <c r="A411" s="98">
        <v>42985</v>
      </c>
    </row>
    <row r="412" spans="1:13" x14ac:dyDescent="0.15">
      <c r="A412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13"/>
  <sheetViews>
    <sheetView tabSelected="1" zoomScale="115" zoomScaleNormal="115" workbookViewId="0">
      <pane xSplit="1" ySplit="2" topLeftCell="D377" activePane="bottomRight" state="frozen"/>
      <selection pane="topRight" activeCell="B1" sqref="B1"/>
      <selection pane="bottomLeft" activeCell="A3" sqref="A3"/>
      <selection pane="bottomRight" activeCell="N410" sqref="N41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10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1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1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7" x14ac:dyDescent="0.1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1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1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1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1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466</v>
      </c>
    </row>
    <row r="411" spans="1:14" x14ac:dyDescent="0.15">
      <c r="A411" s="98">
        <v>42984</v>
      </c>
    </row>
    <row r="412" spans="1:14" x14ac:dyDescent="0.15">
      <c r="A412" s="98">
        <v>42985</v>
      </c>
    </row>
    <row r="413" spans="1:14" x14ac:dyDescent="0.15">
      <c r="A413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13"/>
  <sheetViews>
    <sheetView zoomScale="115" zoomScaleNormal="115" workbookViewId="0">
      <pane xSplit="1" ySplit="2" topLeftCell="B380" activePane="bottomRight" state="frozen"/>
      <selection pane="topRight" activeCell="B1" sqref="B1"/>
      <selection pane="bottomLeft" activeCell="A3" sqref="A3"/>
      <selection pane="bottomRight" activeCell="I410" sqref="I410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10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1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1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1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1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1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1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1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1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1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15">
      <c r="A411" s="98">
        <v>42984</v>
      </c>
    </row>
    <row r="412" spans="1:14" x14ac:dyDescent="0.15">
      <c r="A412" s="98">
        <v>42985</v>
      </c>
    </row>
    <row r="413" spans="1:14" x14ac:dyDescent="0.15">
      <c r="A413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19"/>
  <sheetViews>
    <sheetView zoomScale="115" zoomScaleNormal="115" workbookViewId="0">
      <pane xSplit="1" ySplit="2" topLeftCell="B393" activePane="bottomRight" state="frozen"/>
      <selection pane="topRight" activeCell="B1" sqref="B1"/>
      <selection pane="bottomLeft" activeCell="A3" sqref="A3"/>
      <selection pane="bottomRight" activeCell="I416" sqref="I416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15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1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1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1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1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1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1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1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1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1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1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1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G416" s="42">
        <f t="shared" ref="G416" si="529">+B416/D416-1</f>
        <v>-1.2634562812998684E-3</v>
      </c>
      <c r="H416" s="100"/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" x14ac:dyDescent="0.15">
      <c r="A417" s="98">
        <v>42984</v>
      </c>
    </row>
    <row r="418" spans="1:1" x14ac:dyDescent="0.15">
      <c r="A418" s="98">
        <v>42985</v>
      </c>
    </row>
    <row r="419" spans="1:1" x14ac:dyDescent="0.15">
      <c r="A419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19"/>
  <sheetViews>
    <sheetView zoomScale="115" zoomScaleNormal="115" workbookViewId="0">
      <pane xSplit="1" ySplit="2" topLeftCell="B402" activePane="bottomRight" state="frozen"/>
      <selection pane="topRight" activeCell="B1" sqref="B1"/>
      <selection pane="bottomLeft" activeCell="A3" sqref="A3"/>
      <selection pane="bottomRight" activeCell="I416" sqref="I41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1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1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1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1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1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1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1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1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1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1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1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1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/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" x14ac:dyDescent="0.15">
      <c r="A417" s="98">
        <v>42984</v>
      </c>
    </row>
    <row r="418" spans="1:1" x14ac:dyDescent="0.15">
      <c r="A418" s="98">
        <v>42985</v>
      </c>
    </row>
    <row r="419" spans="1:1" x14ac:dyDescent="0.15">
      <c r="A419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19"/>
  <sheetViews>
    <sheetView zoomScale="115" zoomScaleNormal="115" workbookViewId="0">
      <pane xSplit="1" ySplit="2" topLeftCell="B404" activePane="bottomRight" state="frozen"/>
      <selection pane="topRight" activeCell="B1" sqref="B1"/>
      <selection pane="bottomLeft" activeCell="A3" sqref="A3"/>
      <selection pane="bottomRight" activeCell="M416" sqref="M41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1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1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67.5" x14ac:dyDescent="0.1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1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ht="27" x14ac:dyDescent="0.1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1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1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1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1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1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1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" x14ac:dyDescent="0.15">
      <c r="A417" s="98">
        <v>42984</v>
      </c>
    </row>
    <row r="418" spans="1:1" x14ac:dyDescent="0.15">
      <c r="A418" s="98">
        <v>42985</v>
      </c>
    </row>
    <row r="419" spans="1:1" x14ac:dyDescent="0.15">
      <c r="A419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20"/>
  <sheetViews>
    <sheetView zoomScale="115" zoomScaleNormal="115" workbookViewId="0">
      <pane xSplit="1" ySplit="2" topLeftCell="B396" activePane="bottomRight" state="frozen"/>
      <selection pane="topRight" activeCell="B1" sqref="B1"/>
      <selection pane="bottomLeft" activeCell="A3" sqref="A3"/>
      <selection pane="bottomRight" activeCell="K412" sqref="K41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16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1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1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1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7" x14ac:dyDescent="0.1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1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1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1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3" x14ac:dyDescent="0.1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0"/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3" x14ac:dyDescent="0.15">
      <c r="A418" s="98">
        <v>42984</v>
      </c>
    </row>
    <row r="419" spans="1:13" x14ac:dyDescent="0.15">
      <c r="A419" s="98">
        <v>42985</v>
      </c>
    </row>
    <row r="420" spans="1:13" x14ac:dyDescent="0.15">
      <c r="A420" s="98">
        <v>42986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2017-09-05T23:02:04Z</dcterms:modified>
</cp:coreProperties>
</file>