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6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594" i="8" l="1"/>
  <c r="I593" i="8"/>
  <c r="I594" i="7"/>
  <c r="I593" i="7"/>
  <c r="I593" i="6"/>
  <c r="I592" i="6"/>
  <c r="I593" i="5"/>
  <c r="S498" i="20" l="1"/>
  <c r="T498" i="20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AT498" i="20"/>
  <c r="AU498" i="20"/>
  <c r="AW498" i="20"/>
  <c r="AY498" i="20"/>
  <c r="AZ498" i="20"/>
  <c r="BA498" i="20"/>
  <c r="BB498" i="20"/>
  <c r="BC498" i="20"/>
  <c r="BD498" i="20"/>
  <c r="B458" i="25"/>
  <c r="D458" i="25"/>
  <c r="M458" i="25"/>
  <c r="K458" i="25"/>
  <c r="I458" i="25"/>
  <c r="G603" i="10"/>
  <c r="C603" i="10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G602" i="11"/>
  <c r="C602" i="11"/>
  <c r="L601" i="11"/>
  <c r="M601" i="11"/>
  <c r="I600" i="11"/>
  <c r="C601" i="11"/>
  <c r="D601" i="11"/>
  <c r="E601" i="11" s="1"/>
  <c r="G602" i="12"/>
  <c r="C602" i="12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A1" i="27"/>
  <c r="E594" i="5" l="1"/>
  <c r="AX498" i="20"/>
  <c r="Z498" i="20"/>
  <c r="AV498" i="20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7" i="20"/>
  <c r="U497" i="20"/>
  <c r="AB497" i="20" s="1"/>
  <c r="V497" i="20"/>
  <c r="Y497" i="20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AT497" i="20"/>
  <c r="AU497" i="20"/>
  <c r="AW497" i="20"/>
  <c r="AY497" i="20"/>
  <c r="AZ497" i="20"/>
  <c r="BA497" i="20"/>
  <c r="BB497" i="20"/>
  <c r="BC497" i="20"/>
  <c r="BD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M593" i="8"/>
  <c r="I592" i="8"/>
  <c r="C593" i="8"/>
  <c r="D593" i="8"/>
  <c r="E593" i="8" s="1"/>
  <c r="H593" i="8" s="1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AX497" i="20" l="1"/>
  <c r="Z497" i="20"/>
  <c r="AV497" i="20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6" i="20"/>
  <c r="U496" i="20"/>
  <c r="AD496" i="20" s="1"/>
  <c r="V496" i="20"/>
  <c r="Y496" i="20"/>
  <c r="Z496" i="20"/>
  <c r="AA496" i="20"/>
  <c r="AB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AT496" i="20"/>
  <c r="AU496" i="20"/>
  <c r="AV496" i="20"/>
  <c r="AW496" i="20"/>
  <c r="AX496" i="20"/>
  <c r="AY496" i="20"/>
  <c r="AZ496" i="20"/>
  <c r="BA496" i="20"/>
  <c r="BB496" i="20"/>
  <c r="BC496" i="20"/>
  <c r="BD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X496" i="20" l="1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D495" i="20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5" i="20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AT495" i="20"/>
  <c r="AU495" i="20"/>
  <c r="AW495" i="20"/>
  <c r="AY495" i="20"/>
  <c r="AZ495" i="20"/>
  <c r="BA495" i="20"/>
  <c r="BB495" i="20"/>
  <c r="BC495" i="20"/>
  <c r="I598" i="10"/>
  <c r="I597" i="9"/>
  <c r="I597" i="11"/>
  <c r="I597" i="12"/>
  <c r="AC495" i="20" l="1"/>
  <c r="Y495" i="20"/>
  <c r="AV495" i="20"/>
  <c r="AB495" i="20"/>
  <c r="AX495" i="20"/>
  <c r="Z495" i="20"/>
  <c r="X495" i="20"/>
  <c r="W495" i="20"/>
  <c r="S494" i="20"/>
  <c r="T494" i="20"/>
  <c r="U494" i="20"/>
  <c r="AD494" i="20" s="1"/>
  <c r="V494" i="20"/>
  <c r="Y494" i="20" s="1"/>
  <c r="AA494" i="20"/>
  <c r="AC494" i="20"/>
  <c r="AE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AT494" i="20"/>
  <c r="AU494" i="20"/>
  <c r="AW494" i="20"/>
  <c r="AY494" i="20"/>
  <c r="AZ494" i="20"/>
  <c r="BA494" i="20"/>
  <c r="BB494" i="20"/>
  <c r="BC494" i="20"/>
  <c r="BD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M590" i="7"/>
  <c r="I590" i="7"/>
  <c r="C590" i="7"/>
  <c r="D590" i="7"/>
  <c r="E590" i="7" s="1"/>
  <c r="L589" i="6"/>
  <c r="M589" i="6"/>
  <c r="I589" i="6"/>
  <c r="C589" i="6"/>
  <c r="D589" i="6"/>
  <c r="H589" i="6" s="1"/>
  <c r="E589" i="6"/>
  <c r="L590" i="5"/>
  <c r="M590" i="5"/>
  <c r="I589" i="5"/>
  <c r="C590" i="5"/>
  <c r="D590" i="5"/>
  <c r="E590" i="5" s="1"/>
  <c r="AB494" i="20" l="1"/>
  <c r="AX494" i="20"/>
  <c r="Z494" i="20"/>
  <c r="AV494" i="20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3" i="20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AT493" i="20"/>
  <c r="AU493" i="20"/>
  <c r="AW493" i="20"/>
  <c r="AY493" i="20"/>
  <c r="AZ493" i="20"/>
  <c r="BA493" i="20"/>
  <c r="BB493" i="20"/>
  <c r="BC493" i="20"/>
  <c r="BD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M589" i="7"/>
  <c r="I589" i="7"/>
  <c r="C589" i="7"/>
  <c r="D589" i="7"/>
  <c r="E589" i="7" s="1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AX493" i="20" l="1"/>
  <c r="Z493" i="20"/>
  <c r="AV493" i="20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2" i="20"/>
  <c r="U492" i="20"/>
  <c r="W492" i="20" s="1"/>
  <c r="V492" i="20"/>
  <c r="AE492" i="20" s="1"/>
  <c r="X492" i="20"/>
  <c r="Y492" i="20"/>
  <c r="Z492" i="20"/>
  <c r="AA492" i="20"/>
  <c r="AB492" i="20"/>
  <c r="AC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AT492" i="20"/>
  <c r="AU492" i="20"/>
  <c r="AV492" i="20"/>
  <c r="AW492" i="20"/>
  <c r="AX492" i="20"/>
  <c r="AY492" i="20"/>
  <c r="AZ492" i="20"/>
  <c r="BA492" i="20"/>
  <c r="BB492" i="20"/>
  <c r="BC492" i="20"/>
  <c r="BD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M588" i="7"/>
  <c r="I588" i="7"/>
  <c r="C588" i="7"/>
  <c r="D588" i="7"/>
  <c r="E588" i="7" s="1"/>
  <c r="L587" i="6"/>
  <c r="M587" i="6"/>
  <c r="I587" i="6"/>
  <c r="C587" i="6"/>
  <c r="D587" i="6"/>
  <c r="E587" i="6" s="1"/>
  <c r="L588" i="5"/>
  <c r="M588" i="5"/>
  <c r="I587" i="5"/>
  <c r="C588" i="5"/>
  <c r="D588" i="5"/>
  <c r="E588" i="5" s="1"/>
  <c r="H596" i="10" l="1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1" i="20"/>
  <c r="U491" i="20"/>
  <c r="V491" i="20"/>
  <c r="AC491" i="20" s="1"/>
  <c r="X491" i="20"/>
  <c r="Y491" i="20"/>
  <c r="Z491" i="20"/>
  <c r="AA491" i="20"/>
  <c r="AB491" i="20"/>
  <c r="AD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AT491" i="20"/>
  <c r="AU491" i="20"/>
  <c r="AV491" i="20"/>
  <c r="AW491" i="20"/>
  <c r="AX491" i="20"/>
  <c r="AY491" i="20"/>
  <c r="AZ491" i="20"/>
  <c r="BA491" i="20"/>
  <c r="BB491" i="20"/>
  <c r="BC491" i="20"/>
  <c r="BD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M587" i="8"/>
  <c r="I587" i="8"/>
  <c r="C587" i="8"/>
  <c r="D587" i="8"/>
  <c r="E587" i="8" s="1"/>
  <c r="H587" i="8" s="1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AE491" i="20" l="1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D490" i="20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0" i="20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AT490" i="20"/>
  <c r="AU490" i="20"/>
  <c r="AW490" i="20"/>
  <c r="AY490" i="20"/>
  <c r="AZ490" i="20"/>
  <c r="BA490" i="20"/>
  <c r="BB490" i="20"/>
  <c r="BC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AE490" i="20" l="1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W490" i="20"/>
  <c r="X490" i="20"/>
  <c r="AD490" i="20"/>
  <c r="S489" i="20"/>
  <c r="T489" i="20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AT489" i="20"/>
  <c r="AU489" i="20"/>
  <c r="AW489" i="20"/>
  <c r="AY489" i="20"/>
  <c r="AZ489" i="20"/>
  <c r="BA489" i="20"/>
  <c r="BB489" i="20"/>
  <c r="BC489" i="20"/>
  <c r="BD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AX489" i="20" l="1"/>
  <c r="Z489" i="20"/>
  <c r="AV489" i="20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<sst xmlns="http://schemas.openxmlformats.org/spreadsheetml/2006/main" count="896" uniqueCount="797">
  <si>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</si>
  <si>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</si>
  <si>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</si>
  <si>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</si>
  <si>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</si>
  <si>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</si>
  <si>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</si>
  <si>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</si>
  <si>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</si>
  <si>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</si>
  <si>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</si>
  <si>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</si>
  <si>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</si>
  <si>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</si>
  <si>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</si>
  <si>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</si>
  <si>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</si>
  <si>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</si>
  <si>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</si>
  <si>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</si>
  <si>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</si>
  <si>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</si>
  <si>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</si>
  <si>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</si>
  <si>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</si>
  <si>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</si>
  <si>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</si>
  <si>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</si>
  <si>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</si>
  <si>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</si>
  <si>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</si>
  <si>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</si>
  <si>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</si>
  <si>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</si>
  <si>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</si>
  <si>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</si>
  <si>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</si>
  <si>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</si>
  <si>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</si>
  <si>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</si>
  <si>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</si>
  <si>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</si>
  <si>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</si>
  <si>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</si>
  <si>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</si>
  <si>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</si>
  <si>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</si>
  <si>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</si>
  <si>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</si>
  <si>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</si>
  <si>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</si>
  <si>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</si>
  <si>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</si>
  <si>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</si>
  <si>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</si>
  <si>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</si>
  <si>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</si>
  <si>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</si>
  <si>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</si>
  <si>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</si>
  <si>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</si>
  <si>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</si>
  <si>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</si>
  <si>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</si>
  <si>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</si>
  <si>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</si>
  <si>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</si>
  <si>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</si>
  <si>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</si>
  <si>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</si>
  <si>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</si>
  <si>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</si>
  <si>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</si>
  <si>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</si>
  <si>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</si>
  <si>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</si>
  <si>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</si>
  <si>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</si>
  <si>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</si>
  <si>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</si>
  <si>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</si>
  <si>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</si>
  <si>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</si>
  <si>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</si>
  <si>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</si>
  <si>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</si>
  <si>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</si>
  <si>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</si>
  <si>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</si>
  <si>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</si>
  <si>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</si>
  <si>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</si>
  <si>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</si>
  <si>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</si>
  <si>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</si>
  <si>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</si>
  <si>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</si>
  <si>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</si>
  <si>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</si>
  <si>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</si>
  <si>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</si>
  <si>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</si>
  <si>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</si>
  <si>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</si>
  <si>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</si>
  <si>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</si>
  <si>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</si>
  <si>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</si>
  <si>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</si>
  <si>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</si>
  <si>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</si>
  <si>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</si>
  <si>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</si>
  <si>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</si>
  <si>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</si>
  <si>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</si>
  <si>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</si>
  <si>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</si>
  <si>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</si>
  <si>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</si>
  <si>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</si>
  <si>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</si>
  <si>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</si>
  <si>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</si>
  <si>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</si>
  <si>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</si>
  <si>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</si>
  <si>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</si>
  <si>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</si>
  <si>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</si>
  <si>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</si>
  <si>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</si>
  <si>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</si>
  <si>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</si>
  <si>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</si>
  <si>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</si>
  <si>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</si>
  <si>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</si>
  <si>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</si>
  <si>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</si>
  <si>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</si>
  <si>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</si>
  <si>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</si>
  <si>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</si>
  <si>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</si>
  <si>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</si>
  <si>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</si>
  <si>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</si>
  <si>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</si>
  <si>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</si>
  <si>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</si>
  <si>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</si>
  <si>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</si>
  <si>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</si>
  <si>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</si>
  <si>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</si>
  <si>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</si>
  <si>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</si>
  <si>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</si>
  <si>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</si>
  <si>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</si>
  <si>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</si>
  <si>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</si>
  <si>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</si>
  <si>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</si>
  <si>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</si>
  <si>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</si>
  <si>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</si>
  <si>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</si>
  <si>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</si>
  <si>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</si>
  <si>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</si>
  <si>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</si>
  <si>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</si>
  <si>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</si>
  <si>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</si>
  <si>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</si>
  <si>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</si>
  <si>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</si>
  <si>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</si>
  <si>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</si>
  <si>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</si>
  <si>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</si>
  <si>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</si>
  <si>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</si>
  <si>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</si>
  <si>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</si>
  <si>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</si>
  <si>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</si>
  <si>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</si>
  <si>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</si>
  <si>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</si>
  <si>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</si>
  <si>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</si>
  <si>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</si>
  <si>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</si>
  <si>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</si>
  <si>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</si>
  <si>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</si>
  <si>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</si>
  <si>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</si>
  <si>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</si>
  <si>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</si>
  <si>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</si>
  <si>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</si>
  <si>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</si>
  <si>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</si>
  <si>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</si>
  <si>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</si>
  <si>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</si>
  <si>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</si>
  <si>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</si>
  <si>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</si>
  <si>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</si>
  <si>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</si>
  <si>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</si>
  <si>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</si>
  <si>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</si>
  <si>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</si>
  <si>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</si>
  <si>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</si>
  <si>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</si>
  <si>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</si>
  <si>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</si>
  <si>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</si>
  <si>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</si>
  <si>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</si>
  <si>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</si>
  <si>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</si>
  <si>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</si>
  <si>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</si>
  <si>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</si>
  <si>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</si>
  <si>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</si>
  <si>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</si>
  <si>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</si>
  <si>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</si>
  <si>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</si>
  <si>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</si>
  <si>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</si>
  <si>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</si>
  <si>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</si>
  <si>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</si>
  <si>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</si>
  <si>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</si>
  <si>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</si>
  <si>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</si>
  <si>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</si>
  <si>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</si>
  <si>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</si>
  <si>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</si>
  <si>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</si>
  <si>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</si>
  <si>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</si>
  <si>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</si>
  <si>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</si>
  <si>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</si>
  <si>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</si>
  <si>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</si>
  <si>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</si>
  <si>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</si>
  <si>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</si>
  <si>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</si>
  <si>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</si>
  <si>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</si>
  <si>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</si>
  <si>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</si>
  <si>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</si>
  <si>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</si>
  <si>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</si>
  <si>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</si>
  <si>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</si>
  <si>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</si>
  <si>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</si>
  <si>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</si>
  <si>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</si>
  <si>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</si>
  <si>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</si>
  <si>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</si>
  <si>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</si>
  <si>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</si>
  <si>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</si>
  <si>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</si>
  <si>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</si>
  <si>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</si>
  <si>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</si>
  <si>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</si>
  <si>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</si>
  <si>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</si>
  <si>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</si>
  <si>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</si>
  <si>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</si>
  <si>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</si>
  <si>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</si>
  <si>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</si>
  <si>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</si>
  <si>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</si>
  <si>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</si>
  <si>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</si>
  <si>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</si>
  <si>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</si>
  <si>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</si>
  <si>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</si>
  <si>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</si>
  <si>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</si>
  <si>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</si>
  <si>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</si>
  <si>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</si>
  <si>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</si>
  <si>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</si>
  <si>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</si>
  <si>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</si>
  <si>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</si>
  <si>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</si>
  <si>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</si>
  <si>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</si>
  <si>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</si>
  <si>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</si>
  <si>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</si>
  <si>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</si>
  <si>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</si>
  <si>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</si>
  <si>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</si>
  <si>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</si>
  <si>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</si>
  <si>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</si>
  <si>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</si>
  <si>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</si>
  <si>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</si>
  <si>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</si>
  <si>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</si>
  <si>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</si>
  <si>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</si>
  <si>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</si>
  <si>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</si>
  <si>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</si>
  <si>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</si>
  <si>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</si>
  <si>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</si>
  <si>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</si>
  <si>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</si>
  <si>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</si>
  <si>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</si>
  <si>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</si>
  <si>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</si>
  <si>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</si>
  <si>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</si>
  <si>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</si>
  <si>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</si>
  <si>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</si>
  <si>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</si>
  <si>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</si>
  <si>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</si>
  <si>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</si>
  <si>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</si>
  <si>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</si>
  <si>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</si>
  <si>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</si>
  <si>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</si>
  <si>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</si>
  <si>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</si>
  <si>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</si>
  <si>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</si>
  <si>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</si>
  <si>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</si>
  <si>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</si>
  <si>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</si>
  <si>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</si>
  <si>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</si>
  <si>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</si>
  <si>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</si>
  <si>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</si>
  <si>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</si>
  <si>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</si>
  <si>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</si>
  <si>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</si>
  <si>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</si>
  <si>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</si>
  <si>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</si>
  <si>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</si>
  <si>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</si>
  <si>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</si>
  <si>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</si>
  <si>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</si>
  <si>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</si>
  <si>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</si>
  <si>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</si>
  <si>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</si>
  <si>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</si>
  <si>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</si>
  <si>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</si>
  <si>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</si>
  <si>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</si>
  <si>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</si>
  <si>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</si>
  <si>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</si>
  <si>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</si>
  <si>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</si>
  <si>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</si>
  <si>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</si>
  <si>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</si>
  <si>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</si>
  <si>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</si>
  <si>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</si>
  <si>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</si>
  <si>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</si>
  <si>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</si>
  <si>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</si>
  <si>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</si>
  <si>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</si>
  <si>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</si>
  <si>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</si>
  <si>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</si>
  <si>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</si>
  <si>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</si>
  <si>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</si>
  <si>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</si>
  <si>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</si>
  <si>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</si>
  <si>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</si>
  <si>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</si>
  <si>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</si>
  <si>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</si>
  <si>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</si>
  <si>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</si>
  <si>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</si>
  <si>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</si>
  <si>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</si>
  <si>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</si>
  <si>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</si>
  <si>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</si>
  <si>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</si>
  <si>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</si>
  <si>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</si>
  <si>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</si>
  <si>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</si>
  <si>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</si>
  <si>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</si>
  <si>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</si>
  <si>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</si>
  <si>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</si>
  <si>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</si>
  <si>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</si>
  <si>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</si>
  <si>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</si>
  <si>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</si>
  <si>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</si>
  <si>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</si>
  <si>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</si>
  <si>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</si>
  <si>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</si>
  <si>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</si>
  <si>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</si>
  <si>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</si>
  <si>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</si>
  <si>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</si>
  <si>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</si>
  <si>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</si>
  <si>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</si>
  <si>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</si>
  <si>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</si>
  <si>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</si>
  <si>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</si>
  <si>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</si>
  <si>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</si>
  <si>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</si>
  <si>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</si>
  <si>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</si>
  <si>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</si>
  <si>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</si>
  <si>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</si>
  <si>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</si>
  <si>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</si>
  <si>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</si>
  <si>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</si>
  <si>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</si>
  <si>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</si>
  <si>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</si>
  <si>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</si>
  <si>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</si>
  <si>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</si>
  <si>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</si>
  <si>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</si>
  <si>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</si>
  <si>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</si>
  <si>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</si>
  <si>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</si>
  <si>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</si>
  <si>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</si>
  <si>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</si>
  <si>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</si>
  <si>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</si>
  <si>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</si>
  <si>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</si>
  <si>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</si>
  <si>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</si>
  <si>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</si>
  <si>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</si>
  <si>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</si>
  <si>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</si>
  <si>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</si>
  <si>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</si>
  <si>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</si>
  <si>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</si>
  <si>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</si>
  <si>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</si>
  <si>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</si>
  <si>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</si>
  <si>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</si>
  <si>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</si>
  <si>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</si>
  <si>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</si>
  <si>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</si>
  <si>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</si>
  <si>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</si>
  <si>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</si>
  <si>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</si>
  <si>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</si>
  <si>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</si>
  <si>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</si>
  <si>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</si>
  <si>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</si>
  <si>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</si>
  <si>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</si>
  <si>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</si>
  <si>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</si>
  <si>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</si>
  <si>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</si>
  <si>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</si>
  <si>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</si>
  <si>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</si>
  <si>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</si>
  <si>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</si>
  <si>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</si>
  <si>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</si>
  <si>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</si>
  <si>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</si>
  <si>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</si>
  <si>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</si>
  <si>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</si>
  <si>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</si>
  <si>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</si>
  <si>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</si>
  <si>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</si>
  <si>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</si>
  <si>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</si>
  <si>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</si>
  <si>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</si>
  <si>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</si>
  <si>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</si>
  <si>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</si>
  <si>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</si>
  <si>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</si>
  <si>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</si>
  <si>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</si>
  <si>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</si>
  <si>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</si>
  <si>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</si>
  <si>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</si>
  <si>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</si>
  <si>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</si>
  <si>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</si>
  <si>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</si>
  <si>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</si>
  <si>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</si>
  <si>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</si>
  <si>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</si>
  <si>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</si>
  <si>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</si>
  <si>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</si>
  <si>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</si>
  <si>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</si>
  <si>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</si>
  <si>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</si>
  <si>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</si>
  <si>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</si>
  <si>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</si>
  <si>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</si>
  <si>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</si>
  <si>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</si>
  <si>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</si>
  <si>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</si>
  <si>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</si>
  <si>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</si>
  <si>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</si>
  <si>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</si>
  <si>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</si>
  <si>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</si>
  <si>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</si>
  <si>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</si>
  <si>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</si>
  <si>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</si>
  <si>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</si>
  <si>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</si>
  <si>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</si>
  <si>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</si>
  <si>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</si>
  <si>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</si>
  <si>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</si>
  <si>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</si>
  <si>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</si>
  <si>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</si>
  <si>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</si>
  <si>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</si>
  <si>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</si>
  <si>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</si>
  <si>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</si>
  <si>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</si>
  <si>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</si>
  <si>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</si>
  <si>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</si>
  <si>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</si>
  <si>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</si>
  <si>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</si>
  <si>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</si>
  <si>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</si>
  <si>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</si>
  <si>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</si>
  <si>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</si>
  <si>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</si>
  <si>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</si>
  <si>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</si>
  <si>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</si>
  <si>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</si>
  <si>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</si>
  <si>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</si>
  <si>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</si>
  <si>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</si>
  <si>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</si>
  <si>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</si>
  <si>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</si>
  <si>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</si>
  <si>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</si>
  <si>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</si>
  <si>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</si>
  <si>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</si>
  <si>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</si>
  <si>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</si>
  <si>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</si>
  <si>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</si>
  <si>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</si>
  <si>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</si>
  <si>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</si>
  <si>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</si>
  <si>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</si>
  <si>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</si>
  <si>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</si>
  <si>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</si>
  <si>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</si>
  <si>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</si>
  <si>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</si>
  <si>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</si>
  <si>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</si>
  <si>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</si>
  <si>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</si>
  <si>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</si>
  <si>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</si>
  <si>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</si>
  <si>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</si>
  <si>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</si>
  <si>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</si>
  <si>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</si>
  <si>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</si>
  <si>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</si>
  <si>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</si>
  <si>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</si>
  <si>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</si>
  <si>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</si>
  <si>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</si>
  <si>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</si>
  <si>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</si>
  <si>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</si>
  <si>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</si>
  <si>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</si>
  <si>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</si>
  <si>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</si>
  <si>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</si>
  <si>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</si>
  <si>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</si>
  <si>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</si>
  <si>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</si>
  <si>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</si>
  <si>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</si>
  <si>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</si>
  <si>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</si>
  <si>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</si>
  <si>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</si>
  <si>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</si>
  <si>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</si>
  <si>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</si>
  <si>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</si>
  <si>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</si>
  <si>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</si>
  <si>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</si>
  <si>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</si>
  <si>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</si>
  <si>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</si>
  <si>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</si>
  <si>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</si>
  <si>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</si>
  <si>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</si>
  <si>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</si>
  <si>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</si>
  <si>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</si>
  <si>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</si>
  <si>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</si>
  <si>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</si>
  <si>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</si>
  <si>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</si>
  <si>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</si>
  <si>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</si>
  <si>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</si>
  <si>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</si>
  <si>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</si>
  <si>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</si>
  <si>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</si>
  <si>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</si>
  <si>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</si>
  <si>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</si>
  <si>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</si>
  <si>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</si>
  <si>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</si>
  <si>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</si>
  <si>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</si>
  <si>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</si>
  <si>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</si>
  <si>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</si>
  <si>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</si>
  <si>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</si>
  <si>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</si>
  <si>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</si>
  <si>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</si>
  <si>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</si>
  <si>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</si>
  <si>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</si>
  <si>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</si>
  <si>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</si>
  <si>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</si>
  <si>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</si>
  <si>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</si>
  <si>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</si>
  <si>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</si>
  <si>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</si>
  <si>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</si>
  <si>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</si>
  <si>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</si>
  <si>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</si>
  <si>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</si>
  <si>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</si>
  <si>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</si>
  <si>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</si>
  <si>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</si>
  <si>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</si>
  <si>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</si>
  <si>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</si>
  <si>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</si>
  <si>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</si>
  <si>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</si>
  <si>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</si>
  <si>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</si>
  <si>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</si>
  <si>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</si>
  <si>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</si>
  <si>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</si>
  <si>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</si>
  <si>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</si>
  <si>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</si>
  <si>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</si>
  <si>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</si>
  <si>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</si>
  <si>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</si>
  <si>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</si>
  <si>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</si>
  <si>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</si>
  <si>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</si>
  <si>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</si>
  <si>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</si>
  <si>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</si>
  <si>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</si>
  <si>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</si>
  <si>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</si>
  <si>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</si>
  <si>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</si>
  <si>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</si>
  <si>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</si>
  <si>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</si>
  <si>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</si>
  <si>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</si>
  <si>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</si>
  <si>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</si>
  <si>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</si>
  <si>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</si>
  <si>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</si>
  <si>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</si>
  <si>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</si>
  <si>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2018-05-23T17:15</t>
  </si>
  <si>
    <t>USD up fast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</si>
</sst>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8" sqref="A8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43243</v>
      </c>
    </row>
    <row r="2" spans="1:16" x14ac:dyDescent="0.25">
      <c r="A2" s="39" t="s">
        <v>754</v>
      </c>
      <c r="B2" s="39">
        <v>6.3670900000000001</v>
      </c>
      <c r="C2" s="88">
        <v>43243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755</v>
      </c>
      <c r="B3" s="39">
        <v>6.3741599999999998</v>
      </c>
      <c r="C3" s="88">
        <v>43243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756</v>
      </c>
      <c r="B4" s="39">
        <v>6.3748100000000001</v>
      </c>
      <c r="C4" s="88">
        <v>43244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3854.58</v>
      </c>
      <c r="C5" s="39">
        <v>3906.21</v>
      </c>
      <c r="D5" s="91">
        <v>-1.32E-2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3168.96</v>
      </c>
      <c r="C6" s="39">
        <v>3214.35</v>
      </c>
      <c r="D6" s="91">
        <v>-1.41E-2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1845.97</v>
      </c>
      <c r="C7" s="39">
        <v>1876</v>
      </c>
      <c r="D7" s="91">
        <v>-1.6E-2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10631.12</v>
      </c>
      <c r="C8" s="39">
        <v>10765.81</v>
      </c>
      <c r="D8" s="91">
        <v>-1.2500000000000001E-2</v>
      </c>
      <c r="J8" s="75"/>
      <c r="K8" s="76"/>
      <c r="L8" s="77"/>
      <c r="M8" s="78"/>
    </row>
    <row r="9" spans="1:16" x14ac:dyDescent="0.25">
      <c r="A9" s="39" t="s">
        <v>525</v>
      </c>
      <c r="B9" s="39">
        <v>6013.85</v>
      </c>
      <c r="C9" s="39">
        <v>6092.91</v>
      </c>
      <c r="D9" s="91">
        <v>-1.2999999999999999E-2</v>
      </c>
      <c r="J9" s="79"/>
      <c r="K9" s="80"/>
      <c r="L9" s="81"/>
      <c r="M9" s="82"/>
    </row>
    <row r="10" spans="1:16" x14ac:dyDescent="0.25">
      <c r="A10" s="39" t="s">
        <v>526</v>
      </c>
      <c r="B10" s="39">
        <v>2683.69</v>
      </c>
      <c r="C10" s="39">
        <v>2728</v>
      </c>
      <c r="D10" s="91">
        <v>-1.6199999999999999E-2</v>
      </c>
    </row>
    <row r="11" spans="1:16" x14ac:dyDescent="0.25">
      <c r="A11" s="39" t="s">
        <v>527</v>
      </c>
      <c r="B11" s="39">
        <v>14.44</v>
      </c>
      <c r="C11" s="39">
        <v>14.871</v>
      </c>
      <c r="D11" s="88">
        <v>43241</v>
      </c>
    </row>
    <row r="12" spans="1:16" x14ac:dyDescent="0.25">
      <c r="A12" s="39" t="s">
        <v>528</v>
      </c>
      <c r="B12" s="39">
        <v>14.8</v>
      </c>
      <c r="C12" s="39">
        <v>14.898999999999999</v>
      </c>
      <c r="D12" s="88">
        <v>43243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8.15</v>
      </c>
      <c r="C13" s="39">
        <v>8.2070000000000007</v>
      </c>
      <c r="D13" s="88">
        <v>43243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47.85</v>
      </c>
      <c r="C14" s="39">
        <v>48.261000000000003</v>
      </c>
      <c r="D14" s="88">
        <v>43243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47.51</v>
      </c>
      <c r="C15" s="39">
        <v>48.19</v>
      </c>
      <c r="D15" s="88">
        <v>43242</v>
      </c>
      <c r="E15" t="s">
        <v>795</v>
      </c>
      <c r="F15">
        <v>47.55</v>
      </c>
    </row>
    <row r="16" spans="1:16" x14ac:dyDescent="0.25">
      <c r="A16" s="39" t="s">
        <v>532</v>
      </c>
      <c r="B16" s="39">
        <v>34.520000000000003</v>
      </c>
      <c r="C16" s="39">
        <v>34.986800000000002</v>
      </c>
      <c r="D16" s="88">
        <v>43242</v>
      </c>
      <c r="E16" t="s">
        <v>795</v>
      </c>
      <c r="F16">
        <v>34.520000000000003</v>
      </c>
    </row>
    <row r="17" spans="1:16" x14ac:dyDescent="0.25">
      <c r="A17" s="39" t="s">
        <v>533</v>
      </c>
      <c r="B17" s="39">
        <v>30.14</v>
      </c>
      <c r="C17" s="39">
        <v>30.657800000000002</v>
      </c>
      <c r="D17" s="88">
        <v>43242</v>
      </c>
    </row>
    <row r="18" spans="1:16" x14ac:dyDescent="0.25">
      <c r="A18" s="39" t="s">
        <v>534</v>
      </c>
      <c r="B18" s="39">
        <v>34.44</v>
      </c>
      <c r="C18" s="41">
        <v>34.778599999999997</v>
      </c>
      <c r="D18" s="88">
        <v>43242</v>
      </c>
      <c r="E18" t="s">
        <v>795</v>
      </c>
      <c r="F18">
        <v>34.44</v>
      </c>
    </row>
    <row r="19" spans="1:16" x14ac:dyDescent="0.25">
      <c r="A19" s="39" t="s">
        <v>535</v>
      </c>
      <c r="B19" s="39">
        <v>12381.73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21260.92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6.3773</v>
      </c>
      <c r="C21" s="88">
        <v>43243</v>
      </c>
      <c r="D21" s="89">
        <v>0.62665509259259256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782</v>
      </c>
      <c r="F22" s="39" t="s">
        <v>783</v>
      </c>
      <c r="G22" s="39" t="s">
        <v>784</v>
      </c>
      <c r="H22" s="39" t="s">
        <v>785</v>
      </c>
      <c r="I22" s="39" t="s">
        <v>786</v>
      </c>
      <c r="J22" s="39" t="s">
        <v>787</v>
      </c>
      <c r="K22" s="39" t="s">
        <v>788</v>
      </c>
      <c r="L22" s="39" t="s">
        <v>789</v>
      </c>
      <c r="M22" s="39" t="s">
        <v>790</v>
      </c>
      <c r="N22" s="39" t="s">
        <v>791</v>
      </c>
      <c r="O22" s="39" t="s">
        <v>792</v>
      </c>
      <c r="P22" s="39" t="s">
        <v>793</v>
      </c>
    </row>
    <row r="23" spans="1:16" x14ac:dyDescent="0.25">
      <c r="A23" s="39">
        <v>3205.44</v>
      </c>
      <c r="B23" s="39">
        <v>3200.71</v>
      </c>
      <c r="C23" s="39">
        <v>3201.85</v>
      </c>
      <c r="D23" s="39">
        <v>3199.4</v>
      </c>
      <c r="E23" s="39">
        <v>3188.65</v>
      </c>
      <c r="F23" s="39">
        <v>3205.44</v>
      </c>
      <c r="G23" s="39">
        <v>3184.88</v>
      </c>
      <c r="H23" s="39">
        <v>930</v>
      </c>
      <c r="I23" s="39">
        <v>1125</v>
      </c>
      <c r="J23" s="39">
        <v>3188.96</v>
      </c>
      <c r="K23" s="39">
        <v>3188.79</v>
      </c>
      <c r="L23" s="39">
        <v>3168.96</v>
      </c>
      <c r="M23" s="39">
        <v>3189.78</v>
      </c>
      <c r="N23" s="39">
        <v>3168.96</v>
      </c>
      <c r="O23" s="39">
        <v>1308</v>
      </c>
      <c r="P23" s="39">
        <v>1459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00"/>
  <sheetViews>
    <sheetView zoomScale="115" zoomScaleNormal="115" workbookViewId="0">
      <pane xSplit="2" ySplit="6" topLeftCell="AO487" activePane="bottomRight" state="frozen"/>
      <selection pane="topRight" activeCell="C1" sqref="C1"/>
      <selection pane="bottomLeft" activeCell="A3" sqref="A3"/>
      <selection pane="bottomRight" activeCell="A491" sqref="A49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554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560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570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581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605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610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612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615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616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617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627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628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50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633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637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652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657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664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678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691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725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724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732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734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737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744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745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746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748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751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765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766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769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770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98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775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90">
        <f t="shared" si="7408"/>
        <v>3111.0838888888889</v>
      </c>
      <c r="T489" s="90" t="str">
        <f t="shared" ref="T489" si="7961">IF(AVERAGE(N488)&lt;S488,"熊",IF(AVERAGE(N488)&gt;S488,"牛",""))</f>
        <v>牛</v>
      </c>
      <c r="U489" s="90">
        <f t="shared" ref="U489" si="7962">MAX(H489,O489)</f>
        <v>3175.88</v>
      </c>
      <c r="V489" s="90">
        <f t="shared" ref="V489" si="7963">MIN(I489,P489)</f>
        <v>3155.57</v>
      </c>
      <c r="W489" s="40">
        <f t="shared" ref="W489" si="7964">LN(U489/V489)</f>
        <v>6.4156140105114503E-3</v>
      </c>
      <c r="X489" s="90">
        <f t="shared" ref="X489" si="7965">IF(U489=H489,J489,Q489)</f>
        <v>933</v>
      </c>
      <c r="Y489" s="90">
        <f t="shared" ref="Y489" si="7966">IF(V489=I489,K489,R489)</f>
        <v>1404</v>
      </c>
      <c r="Z489" s="91">
        <f t="shared" ref="Z489" si="7967">(U489-V489)/(C489)</f>
        <v>6.4088606995787202E-3</v>
      </c>
      <c r="AA489" s="91">
        <f t="shared" ref="AA489" si="7968">LN(C489/N488)</f>
        <v>3.1288543587515609E-3</v>
      </c>
      <c r="AB489" s="91">
        <f t="shared" ref="AB489" si="7969">LN(N489/U489)</f>
        <v>-4.6297099069722385E-4</v>
      </c>
      <c r="AC489" s="91">
        <f t="shared" ref="AC489" si="7970">LN(N489/V489)</f>
        <v>5.9526430198143894E-3</v>
      </c>
      <c r="AD489" s="91">
        <f t="shared" ref="AD489" si="7971">LN(U489/C489)</f>
        <v>2.1529008635483033E-3</v>
      </c>
      <c r="AE489" s="91">
        <f t="shared" ref="AE489" si="7972">LN(V489/C489)</f>
        <v>-4.2627131469631131E-3</v>
      </c>
      <c r="AF489" s="91">
        <f t="shared" ref="AF489" si="7973">LN(N489/C489)</f>
        <v>1.6899298728512396E-3</v>
      </c>
      <c r="AG489" s="91">
        <f t="shared" ref="AG489" si="7974">LN(N489/N488)</f>
        <v>4.8187842316026359E-3</v>
      </c>
      <c r="AH489" s="91">
        <f t="shared" ref="AH489" si="7975">LN(D489/C489)</f>
        <v>6.813600967672806E-4</v>
      </c>
      <c r="AI489" s="91">
        <f t="shared" ref="AI489" si="7976">LN(E489/C489)</f>
        <v>1.3559537899959619E-3</v>
      </c>
      <c r="AJ489" s="91">
        <f t="shared" ref="AJ489" si="7977">LN(F489/C489)</f>
        <v>1.0439319648474616E-3</v>
      </c>
      <c r="AK489" s="91">
        <f t="shared" ref="AK489" si="7978">+LN(G489/C489)</f>
        <v>-1.2440483057413281E-3</v>
      </c>
      <c r="AL489" s="91">
        <f t="shared" ref="AL489" si="7979">LN(H489/I489)</f>
        <v>5.0570364758545493E-3</v>
      </c>
      <c r="AM489" s="91">
        <f t="shared" ref="AM489" si="7980">LN(O489/P489)</f>
        <v>6.1920289330966403E-3</v>
      </c>
      <c r="AN489" s="91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91">
        <f t="shared" ref="AQ489" si="7984">LN(M489/L489)</f>
        <v>-7.2686594420329686E-4</v>
      </c>
      <c r="AR489" s="91">
        <f t="shared" ref="AR489" si="7985">LN(N489/L489)</f>
        <v>2.8360400911818964E-3</v>
      </c>
      <c r="AS489" s="91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91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91">
        <f t="shared" ref="AY489" si="7992">LN(G489/I489)</f>
        <v>1.6600873065648145E-3</v>
      </c>
      <c r="AZ489" s="91">
        <f t="shared" ref="AZ489" si="7993">LN(N489/P489)</f>
        <v>5.9526430198143894E-3</v>
      </c>
      <c r="BA489" s="91">
        <f t="shared" ref="BA489" si="7994">AV488</f>
        <v>0.685815963396044</v>
      </c>
      <c r="BB489" s="91">
        <f t="shared" ref="BB489" si="7995">AR488</f>
        <v>-1.7015412854647237E-3</v>
      </c>
      <c r="BC489" s="91">
        <f t="shared" ref="BC489" si="7996">AS488</f>
        <v>-3.1332634143998637E-4</v>
      </c>
      <c r="BD489" s="39">
        <f t="shared" ref="BD489:BD490" si="7997">IF(AR488&lt;0,1,0)</f>
        <v>1</v>
      </c>
    </row>
    <row r="490" spans="1:56" x14ac:dyDescent="0.25">
      <c r="A490" s="88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90">
        <f t="shared" si="7408"/>
        <v>3110.764444444445</v>
      </c>
      <c r="T490" s="90" t="str">
        <f t="shared" ref="T490" si="7998">IF(AVERAGE(N489)&lt;S489,"熊",IF(AVERAGE(N489)&gt;S489,"牛",""))</f>
        <v>牛</v>
      </c>
      <c r="U490" s="90">
        <f t="shared" ref="U490" si="7999">MAX(H490,O490)</f>
        <v>3180.67</v>
      </c>
      <c r="V490" s="90">
        <f t="shared" ref="V490" si="8000">MIN(I490,P490)</f>
        <v>3162.35</v>
      </c>
      <c r="W490" s="40">
        <f t="shared" ref="W490" si="8001">LN(U490/V490)</f>
        <v>5.7764443248580063E-3</v>
      </c>
      <c r="X490" s="90">
        <f t="shared" ref="X490" si="8002">IF(U490=H490,J490,Q490)</f>
        <v>930</v>
      </c>
      <c r="Y490" s="90">
        <f t="shared" ref="Y490" si="8003">IF(V490=I490,K490,R490)</f>
        <v>1459</v>
      </c>
      <c r="Z490" s="91">
        <f t="shared" ref="Z490" si="8004">(U490-V490)/(C490)</f>
        <v>5.7613686395371292E-3</v>
      </c>
      <c r="AA490" s="91">
        <f t="shared" ref="AA490" si="8005">LN(C490/N489)</f>
        <v>1.6965134274042259E-3</v>
      </c>
      <c r="AB490" s="91">
        <f t="shared" ref="AB490" si="8006">LN(N490/U490)</f>
        <v>-5.4887250357213112E-3</v>
      </c>
      <c r="AC490" s="91">
        <f t="shared" ref="AC490" si="8007">LN(N490/V490)</f>
        <v>2.8771928913661469E-4</v>
      </c>
      <c r="AD490" s="91">
        <f t="shared" ref="AD490" si="8008">LN(U490/C490)</f>
        <v>2.7356469110798769E-4</v>
      </c>
      <c r="AE490" s="91">
        <f t="shared" ref="AE490" si="8009">LN(V490/C490)</f>
        <v>-5.502879633749987E-3</v>
      </c>
      <c r="AF490" s="91">
        <f t="shared" ref="AF490" si="8010">LN(N490/C490)</f>
        <v>-5.215160344613402E-3</v>
      </c>
      <c r="AG490" s="91">
        <f t="shared" ref="AG490" si="8011">LN(N490/N489)</f>
        <v>-3.5186469172092212E-3</v>
      </c>
      <c r="AH490" s="91">
        <f t="shared" ref="AH490" si="8012">LN(D490/C490)</f>
        <v>-5.2218172481031705E-4</v>
      </c>
      <c r="AI490" s="91">
        <f t="shared" ref="AI490" si="8013">LN(E490/C490)</f>
        <v>-2.3274612221077875E-4</v>
      </c>
      <c r="AJ490" s="91">
        <f t="shared" ref="AJ490" si="8014">LN(F490/C490)</f>
        <v>-1.2839234430783416E-3</v>
      </c>
      <c r="AK490" s="91">
        <f t="shared" ref="AK490" si="8015">+LN(G490/C490)</f>
        <v>-2.4875243080182486E-3</v>
      </c>
      <c r="AL490" s="91">
        <f t="shared" ref="AL490" si="8016">LN(H490/I490)</f>
        <v>4.5565774108478167E-3</v>
      </c>
      <c r="AM490" s="91">
        <f t="shared" ref="AM490" si="8017">LN(O490/P490)</f>
        <v>5.1191340837916906E-3</v>
      </c>
      <c r="AN490" s="91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91">
        <f t="shared" ref="AQ490" si="8021">LN(M490/L490)</f>
        <v>-6.305249753024036E-5</v>
      </c>
      <c r="AR490" s="91">
        <f t="shared" ref="AR490" si="8022">LN(N490/L490)</f>
        <v>-2.778077716565925E-3</v>
      </c>
      <c r="AS490" s="91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91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91">
        <f t="shared" ref="AY490" si="8029">LN(G490/I490)</f>
        <v>1.7954884117215685E-3</v>
      </c>
      <c r="AZ490" s="91">
        <f t="shared" ref="AZ490" si="8030">LN(N490/P490)</f>
        <v>2.8771928913661469E-4</v>
      </c>
      <c r="BA490" s="91">
        <f t="shared" ref="BA490" si="8031">AV489</f>
        <v>0.92762186115212908</v>
      </c>
      <c r="BB490" s="91">
        <f t="shared" ref="BB490" si="8032">AR489</f>
        <v>2.8360400911818964E-3</v>
      </c>
      <c r="BC490" s="91">
        <f t="shared" ref="BC490" si="8033">AS489</f>
        <v>1.6899298728512396E-3</v>
      </c>
      <c r="BD490" s="39">
        <f t="shared" si="7997"/>
        <v>0</v>
      </c>
    </row>
    <row r="491" spans="1:56" x14ac:dyDescent="0.25">
      <c r="A491" s="88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90">
        <f t="shared" si="7408"/>
        <v>3110.998333333333</v>
      </c>
      <c r="T491" s="90" t="str">
        <f t="shared" ref="T491" si="8034">IF(AVERAGE(N490)&lt;S490,"熊",IF(AVERAGE(N490)&gt;S490,"牛",""))</f>
        <v>牛</v>
      </c>
      <c r="U491" s="90">
        <f t="shared" ref="U491" si="8035">MAX(H491,O491)</f>
        <v>3183.71</v>
      </c>
      <c r="V491" s="90">
        <f t="shared" ref="V491" si="8036">MIN(I491,P491)</f>
        <v>3163.55</v>
      </c>
      <c r="W491" s="40">
        <f t="shared" ref="W491" si="8037">LN(U491/V491)</f>
        <v>6.3523686731917668E-3</v>
      </c>
      <c r="X491" s="90">
        <f t="shared" ref="X491" si="8038">IF(U491=H491,J491,Q491)</f>
        <v>1052</v>
      </c>
      <c r="Y491" s="90">
        <f t="shared" ref="Y491" si="8039">IF(V491=I491,K491,R491)</f>
        <v>1445</v>
      </c>
      <c r="Z491" s="91">
        <f t="shared" ref="Z491" si="8040">(U491-V491)/(C491)</f>
        <v>6.3655653228250524E-3</v>
      </c>
      <c r="AA491" s="91">
        <f t="shared" ref="AA491" si="8041">LN(C491/N490)</f>
        <v>1.1942563383309502E-3</v>
      </c>
      <c r="AB491" s="91">
        <f t="shared" ref="AB491" si="8042">LN(N491/U491)</f>
        <v>-3.0451095766641369E-3</v>
      </c>
      <c r="AC491" s="91">
        <f t="shared" ref="AC491" si="8043">LN(N491/V491)</f>
        <v>3.3072590965276772E-3</v>
      </c>
      <c r="AD491" s="91">
        <f t="shared" ref="AD491" si="8044">LN(U491/C491)</f>
        <v>5.2497857058655404E-3</v>
      </c>
      <c r="AE491" s="91">
        <f t="shared" ref="AE491" si="8045">LN(V491/C491)</f>
        <v>-1.1025829673261603E-3</v>
      </c>
      <c r="AF491" s="91">
        <f t="shared" ref="AF491" si="8046">LN(N491/C491)</f>
        <v>2.2046761292013237E-3</v>
      </c>
      <c r="AG491" s="91">
        <f t="shared" ref="AG491" si="8047">LN(N491/N490)</f>
        <v>3.3989324675322541E-3</v>
      </c>
      <c r="AH491" s="91">
        <f t="shared" ref="AH491" si="8048">LN(D491/C491)</f>
        <v>9.4996290927210753E-4</v>
      </c>
      <c r="AI491" s="91">
        <f t="shared" ref="AI491" si="8049">LN(E491/C491)</f>
        <v>4.3824965897137219E-3</v>
      </c>
      <c r="AJ491" s="91">
        <f t="shared" ref="AJ491" si="8050">LN(F491/C491)</f>
        <v>3.5396258732852243E-3</v>
      </c>
      <c r="AK491" s="91">
        <f t="shared" ref="AK491" si="8051">+LN(G491/C491)</f>
        <v>4.3353397539287785E-3</v>
      </c>
      <c r="AL491" s="91">
        <f t="shared" ref="AL491" si="8052">LN(H491/I491)</f>
        <v>5.2497857058655404E-3</v>
      </c>
      <c r="AM491" s="91">
        <f t="shared" ref="AM491" si="8053">LN(O491/P491)</f>
        <v>6.0476462588146046E-3</v>
      </c>
      <c r="AN491" s="91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91">
        <f t="shared" ref="AQ491" si="8057">LN(M491/L491)</f>
        <v>1.2888319585316682E-4</v>
      </c>
      <c r="AR491" s="91">
        <f t="shared" ref="AR491" si="8058">LN(N491/L491)</f>
        <v>-2.1841078706022706E-3</v>
      </c>
      <c r="AS491" s="91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91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91">
        <f t="shared" ref="AY491" si="8065">LN(G491/I491)</f>
        <v>4.3353397539287785E-3</v>
      </c>
      <c r="AZ491" s="91">
        <f t="shared" ref="AZ491" si="8066">LN(N491/P491)</f>
        <v>3.3072590965276772E-3</v>
      </c>
      <c r="BA491" s="91">
        <f t="shared" ref="BA491" si="8067">AV490</f>
        <v>4.9672489082985868E-2</v>
      </c>
      <c r="BB491" s="91">
        <f t="shared" ref="BB491" si="8068">AR490</f>
        <v>-2.778077716565925E-3</v>
      </c>
      <c r="BC491" s="91">
        <f t="shared" ref="BC491" si="8069">AS490</f>
        <v>-5.215160344613402E-3</v>
      </c>
      <c r="BD491" s="39">
        <f t="shared" ref="BD491" si="8070">IF(AR490&lt;0,1,0)</f>
        <v>1</v>
      </c>
    </row>
    <row r="492" spans="1:56" x14ac:dyDescent="0.25">
      <c r="A492" s="88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90">
        <f t="shared" si="7408"/>
        <v>3114.5194444444442</v>
      </c>
      <c r="T492" s="90" t="str">
        <f t="shared" ref="T492" si="8071">IF(AVERAGE(N491)&lt;S491,"熊",IF(AVERAGE(N491)&gt;S491,"牛",""))</f>
        <v>牛</v>
      </c>
      <c r="U492" s="90">
        <f t="shared" ref="U492" si="8072">MAX(H492,O492)</f>
        <v>3192.58</v>
      </c>
      <c r="V492" s="90">
        <f t="shared" ref="V492" si="8073">MIN(I492,P492)</f>
        <v>3164.79</v>
      </c>
      <c r="W492" s="40">
        <f t="shared" ref="W492" si="8074">LN(U492/V492)</f>
        <v>8.7426646580609831E-3</v>
      </c>
      <c r="X492" s="90">
        <f t="shared" ref="X492" si="8075">IF(U492=H492,J492,Q492)</f>
        <v>1459</v>
      </c>
      <c r="Y492" s="90">
        <f t="shared" ref="Y492" si="8076">IF(V492=I492,K492,R492)</f>
        <v>1058</v>
      </c>
      <c r="Z492" s="91">
        <f t="shared" ref="Z492" si="8077">(U492-V492)/(C492)</f>
        <v>8.7378396563975707E-3</v>
      </c>
      <c r="AA492" s="91">
        <f t="shared" ref="AA492" si="8078">LN(C492/N491)</f>
        <v>2.0111896871956429E-3</v>
      </c>
      <c r="AB492" s="91">
        <f t="shared" ref="AB492" si="8079">LN(N492/U492)</f>
        <v>-1.440944761057296E-4</v>
      </c>
      <c r="AC492" s="91">
        <f t="shared" ref="AC492" si="8080">LN(N492/V492)</f>
        <v>8.5985701819553204E-3</v>
      </c>
      <c r="AD492" s="91">
        <f t="shared" ref="AD492" si="8081">LN(U492/C492)</f>
        <v>3.8161037994078589E-3</v>
      </c>
      <c r="AE492" s="91">
        <f t="shared" ref="AE492" si="8082">LN(V492/C492)</f>
        <v>-4.9265608586532049E-3</v>
      </c>
      <c r="AF492" s="91">
        <f t="shared" ref="AF492" si="8083">LN(N492/C492)</f>
        <v>3.6720093233021259E-3</v>
      </c>
      <c r="AG492" s="91">
        <f t="shared" ref="AG492" si="8084">LN(N492/N491)</f>
        <v>5.6831990104979496E-3</v>
      </c>
      <c r="AH492" s="91">
        <f t="shared" ref="AH492" si="8085">LN(D492/C492)</f>
        <v>-5.5983118463720082E-4</v>
      </c>
      <c r="AI492" s="91">
        <f t="shared" ref="AI492" si="8086">LN(E492/C492)</f>
        <v>-1.2175613470228473E-3</v>
      </c>
      <c r="AJ492" s="91">
        <f t="shared" ref="AJ492" si="8087">LN(F492/C492)</f>
        <v>-2.2947810906051142E-3</v>
      </c>
      <c r="AK492" s="91">
        <f t="shared" ref="AK492" si="8088">+LN(G492/C492)</f>
        <v>-4.1779762644365602E-3</v>
      </c>
      <c r="AL492" s="91">
        <f t="shared" ref="AL492" si="8089">LN(H492/I492)</f>
        <v>5.4640812054236876E-3</v>
      </c>
      <c r="AM492" s="91">
        <f t="shared" ref="AM492" si="8090">LN(O492/P492)</f>
        <v>8.4709615836173393E-3</v>
      </c>
      <c r="AN492" s="91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91">
        <f t="shared" ref="AQ492" si="8094">LN(M492/L492)</f>
        <v>2.6831866948672103E-4</v>
      </c>
      <c r="AR492" s="91">
        <f t="shared" ref="AR492" si="8095">LN(N492/L492)</f>
        <v>7.7584250969738181E-3</v>
      </c>
      <c r="AS492" s="91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91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91">
        <f t="shared" ref="AY492" si="8102">LN(G492/I492)</f>
        <v>7.4858459421644282E-4</v>
      </c>
      <c r="AZ492" s="91">
        <f t="shared" ref="AZ492" si="8103">LN(N492/P492)</f>
        <v>8.3268671075115812E-3</v>
      </c>
      <c r="BA492" s="91">
        <f t="shared" ref="BA492" si="8104">AV491</f>
        <v>0.51984126984127454</v>
      </c>
      <c r="BB492" s="91">
        <f t="shared" ref="BB492" si="8105">AR491</f>
        <v>-2.1841078706022706E-3</v>
      </c>
      <c r="BC492" s="91">
        <f t="shared" ref="BC492" si="8106">AS491</f>
        <v>2.2046761292013237E-3</v>
      </c>
      <c r="BD492" s="39">
        <f t="shared" ref="BD492" si="8107">IF(AR491&lt;0,1,0)</f>
        <v>1</v>
      </c>
    </row>
    <row r="493" spans="1:56" x14ac:dyDescent="0.25">
      <c r="A493" s="88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90">
        <f t="shared" si="7408"/>
        <v>3121.4816666666666</v>
      </c>
      <c r="T493" s="90" t="str">
        <f t="shared" ref="T493" si="8108">IF(AVERAGE(N492)&lt;S492,"熊",IF(AVERAGE(N492)&gt;S492,"牛",""))</f>
        <v>牛</v>
      </c>
      <c r="U493" s="90">
        <f t="shared" ref="U493" si="8109">MAX(H493,O493)</f>
        <v>3191.95</v>
      </c>
      <c r="V493" s="90">
        <f t="shared" ref="V493" si="8110">MIN(I493,P493)</f>
        <v>3166.98</v>
      </c>
      <c r="W493" s="40">
        <f t="shared" ref="W493" si="8111">LN(U493/V493)</f>
        <v>7.8535628926385583E-3</v>
      </c>
      <c r="X493" s="90">
        <f t="shared" ref="X493" si="8112">IF(U493=H493,J493,Q493)</f>
        <v>1344</v>
      </c>
      <c r="Y493" s="90">
        <f t="shared" ref="Y493" si="8113">IF(V493=I493,K493,R493)</f>
        <v>1452</v>
      </c>
      <c r="Z493" s="91">
        <f t="shared" ref="Z493" si="8114">(U493-V493)/(C493)</f>
        <v>7.851633372428975E-3</v>
      </c>
      <c r="AA493" s="91">
        <f t="shared" ref="AA493" si="8115">LN(C493/N492)</f>
        <v>-3.7317516452524536E-3</v>
      </c>
      <c r="AB493" s="91">
        <f t="shared" ref="AB493" si="8116">LN(N493/U493)</f>
        <v>-7.0360833038289284E-3</v>
      </c>
      <c r="AC493" s="91">
        <f t="shared" ref="AC493" si="8117">LN(N493/V493)</f>
        <v>8.1747958880949278E-4</v>
      </c>
      <c r="AD493" s="91">
        <f t="shared" ref="AD493" si="8118">LN(U493/C493)</f>
        <v>3.6784940838408787E-3</v>
      </c>
      <c r="AE493" s="91">
        <f t="shared" ref="AE493" si="8119">LN(V493/C493)</f>
        <v>-4.1750688087975156E-3</v>
      </c>
      <c r="AF493" s="91">
        <f t="shared" ref="AF493" si="8120">LN(N493/C493)</f>
        <v>-3.3575892199879109E-3</v>
      </c>
      <c r="AG493" s="91">
        <f t="shared" ref="AG493" si="8121">LN(N493/N492)</f>
        <v>-7.0893408652404309E-3</v>
      </c>
      <c r="AH493" s="91">
        <f t="shared" ref="AH493" si="8122">LN(D493/C493)</f>
        <v>-1.1641151837860596E-3</v>
      </c>
      <c r="AI493" s="91">
        <f t="shared" ref="AI493" si="8123">LN(E493/C493)</f>
        <v>-9.433324476594298E-6</v>
      </c>
      <c r="AJ493" s="91">
        <f t="shared" ref="AJ493" si="8124">LN(F493/C493)</f>
        <v>4.402100431474371E-5</v>
      </c>
      <c r="AK493" s="91">
        <f t="shared" ref="AK493" si="8125">+LN(G493/C493)</f>
        <v>9.5859053684303958E-4</v>
      </c>
      <c r="AL493" s="91">
        <f t="shared" ref="AL493" si="8126">LN(H493/I493)</f>
        <v>4.2934652830588895E-3</v>
      </c>
      <c r="AM493" s="91">
        <f t="shared" ref="AM493" si="8127">LN(O493/P493)</f>
        <v>7.8535628926385583E-3</v>
      </c>
      <c r="AN493" s="91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91">
        <f t="shared" ref="AQ493" si="8131">LN(M493/L493)</f>
        <v>-5.9686020138249579E-5</v>
      </c>
      <c r="AR493" s="91">
        <f t="shared" ref="AR493" si="8132">LN(N493/L493)</f>
        <v>-4.3601585841739525E-3</v>
      </c>
      <c r="AS493" s="91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91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91">
        <f t="shared" ref="AY493" si="8139">LN(G493/I493)</f>
        <v>3.4142560123101122E-3</v>
      </c>
      <c r="AZ493" s="91">
        <f t="shared" ref="AZ493" si="8140">LN(N493/P493)</f>
        <v>8.1747958880949278E-4</v>
      </c>
      <c r="BA493" s="91">
        <f t="shared" ref="BA493" si="8141">AV492</f>
        <v>0.98344728319539265</v>
      </c>
      <c r="BB493" s="91">
        <f t="shared" ref="BB493" si="8142">AR492</f>
        <v>7.7584250969738181E-3</v>
      </c>
      <c r="BC493" s="91">
        <f t="shared" ref="BC493" si="8143">AS492</f>
        <v>3.6720093233021259E-3</v>
      </c>
      <c r="BD493" s="39">
        <f t="shared" ref="BD493" si="8144">IF(AR492&lt;0,1,0)</f>
        <v>0</v>
      </c>
    </row>
    <row r="494" spans="1:56" x14ac:dyDescent="0.25">
      <c r="A494" s="88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90">
        <f t="shared" si="7408"/>
        <v>3125.8244444444445</v>
      </c>
      <c r="T494" s="90" t="str">
        <f t="shared" ref="T494" si="8145">IF(AVERAGE(N493)&lt;S493,"熊",IF(AVERAGE(N493)&gt;S493,"牛",""))</f>
        <v>牛</v>
      </c>
      <c r="U494" s="90">
        <f t="shared" ref="U494" si="8146">MAX(H494,O494)</f>
        <v>3172.75</v>
      </c>
      <c r="V494" s="90">
        <f t="shared" ref="V494" si="8147">MIN(I494,P494)</f>
        <v>3148.67</v>
      </c>
      <c r="W494" s="40">
        <f t="shared" ref="W494" si="8148">LN(U494/V494)</f>
        <v>7.6185782537177248E-3</v>
      </c>
      <c r="X494" s="90">
        <f t="shared" ref="X494" si="8149">IF(U494=H494,J494,Q494)</f>
        <v>930</v>
      </c>
      <c r="Y494" s="90">
        <f t="shared" ref="Y494" si="8150">IF(V494=I494,K494,R494)</f>
        <v>1425</v>
      </c>
      <c r="Z494" s="91">
        <f t="shared" ref="Z494" si="8151">(U494-V494)/(C494)</f>
        <v>7.5961905482947768E-3</v>
      </c>
      <c r="AA494" s="91">
        <f t="shared" ref="AA494" si="8152">LN(C494/N493)</f>
        <v>1.388104576979883E-4</v>
      </c>
      <c r="AB494" s="91">
        <f t="shared" ref="AB494" si="8153">LN(N494/U494)</f>
        <v>-5.8384589503992614E-3</v>
      </c>
      <c r="AC494" s="91">
        <f t="shared" ref="AC494" si="8154">LN(N494/V494)</f>
        <v>1.7801193033185796E-3</v>
      </c>
      <c r="AD494" s="91">
        <f t="shared" ref="AD494" si="8155">LN(U494/C494)</f>
        <v>8.6397724979048207E-4</v>
      </c>
      <c r="AE494" s="91">
        <f t="shared" ref="AE494" si="8156">LN(V494/C494)</f>
        <v>-6.7546010039271753E-3</v>
      </c>
      <c r="AF494" s="91">
        <f t="shared" ref="AF494" si="8157">LN(N494/C494)</f>
        <v>-4.9744817006087093E-3</v>
      </c>
      <c r="AG494" s="91">
        <f t="shared" ref="AG494" si="8158">LN(N494/N493)</f>
        <v>-4.8356712429106219E-3</v>
      </c>
      <c r="AH494" s="91">
        <f t="shared" ref="AH494" si="8159">LN(D494/C494)</f>
        <v>-1.6720587972688083E-4</v>
      </c>
      <c r="AI494" s="91">
        <f t="shared" ref="AI494" si="8160">LN(E494/C494)</f>
        <v>-1.7744384549790541E-3</v>
      </c>
      <c r="AJ494" s="91">
        <f t="shared" ref="AJ494" si="8161">LN(F494/C494)</f>
        <v>-1.000497175861652E-3</v>
      </c>
      <c r="AK494" s="91">
        <f t="shared" ref="AK494" si="8162">+LN(G494/C494)</f>
        <v>-2.4572675434735526E-3</v>
      </c>
      <c r="AL494" s="91">
        <f t="shared" ref="AL494" si="8163">LN(H494/I494)</f>
        <v>5.4010538333928012E-3</v>
      </c>
      <c r="AM494" s="91">
        <f t="shared" ref="AM494" si="8164">LN(O494/P494)</f>
        <v>4.7842130148075491E-3</v>
      </c>
      <c r="AN494" s="91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91">
        <f t="shared" ref="AQ494" si="8168">LN(M494/L494)</f>
        <v>-3.7951024658777234E-4</v>
      </c>
      <c r="AR494" s="91">
        <f t="shared" ref="AR494" si="8169">LN(N494/L494)</f>
        <v>-2.6247274382910852E-3</v>
      </c>
      <c r="AS494" s="91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91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91">
        <f t="shared" ref="AY494" si="8176">LN(G494/I494)</f>
        <v>2.0798090401286037E-3</v>
      </c>
      <c r="AZ494" s="91">
        <f t="shared" ref="AZ494" si="8177">LN(N494/P494)</f>
        <v>1.7801193033185796E-3</v>
      </c>
      <c r="BA494" s="91">
        <f t="shared" ref="BA494" si="8178">AV493</f>
        <v>0.10372446936324255</v>
      </c>
      <c r="BB494" s="91">
        <f t="shared" ref="BB494" si="8179">AR493</f>
        <v>-4.3601585841739525E-3</v>
      </c>
      <c r="BC494" s="91">
        <f t="shared" ref="BC494" si="8180">AS493</f>
        <v>-3.3575892199879109E-3</v>
      </c>
      <c r="BD494" s="39">
        <f t="shared" ref="BD494:BD495" si="8181">IF(AR493&lt;0,1,0)</f>
        <v>1</v>
      </c>
    </row>
    <row r="495" spans="1:56" x14ac:dyDescent="0.25">
      <c r="A495" s="88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90">
        <f t="shared" si="7408"/>
        <v>3127.8744444444442</v>
      </c>
      <c r="T495" s="90" t="str">
        <f t="shared" ref="T495" si="8182">IF(AVERAGE(N494)&lt;S494,"熊",IF(AVERAGE(N494)&gt;S494,"牛",""))</f>
        <v>牛</v>
      </c>
      <c r="U495" s="90">
        <f t="shared" ref="U495" si="8183">MAX(H495,O495)</f>
        <v>3193.31</v>
      </c>
      <c r="V495" s="90">
        <f t="shared" ref="V495" si="8184">MIN(I495,P495)</f>
        <v>3144.84</v>
      </c>
      <c r="W495" s="40">
        <f t="shared" ref="W495" si="8185">LN(U495/V495)</f>
        <v>1.5294981944169207E-2</v>
      </c>
      <c r="X495" s="90">
        <f t="shared" ref="X495" si="8186">IF(U495=H495,J495,Q495)</f>
        <v>1459</v>
      </c>
      <c r="Y495" s="90">
        <f t="shared" ref="Y495" si="8187">IF(V495=I495,K495,R495)</f>
        <v>1000</v>
      </c>
      <c r="Z495" s="91">
        <f t="shared" ref="Z495" si="8188">(U495-V495)/(C495)</f>
        <v>1.5382027749216079E-2</v>
      </c>
      <c r="AA495" s="91">
        <f t="shared" ref="AA495" si="8189">LN(C495/N494)</f>
        <v>-1.0150095394179731E-3</v>
      </c>
      <c r="AB495" s="91">
        <f t="shared" ref="AB495" si="8190">LN(N495/U495)</f>
        <v>-3.1315517934370399E-6</v>
      </c>
      <c r="AC495" s="91">
        <f t="shared" ref="AC495" si="8191">LN(N495/V495)</f>
        <v>1.5291850392375721E-2</v>
      </c>
      <c r="AD495" s="91">
        <f t="shared" ref="AD495" si="8192">LN(U495/C495)</f>
        <v>1.3312745180291597E-2</v>
      </c>
      <c r="AE495" s="91">
        <f t="shared" ref="AE495" si="8193">LN(V495/C495)</f>
        <v>-1.982236763877634E-3</v>
      </c>
      <c r="AF495" s="91">
        <f t="shared" ref="AF495" si="8194">LN(N495/C495)</f>
        <v>1.33096136284981E-2</v>
      </c>
      <c r="AG495" s="91">
        <f t="shared" ref="AG495" si="8195">LN(N495/N494)</f>
        <v>1.2294604089080357E-2</v>
      </c>
      <c r="AH495" s="91">
        <f t="shared" ref="AH495" si="8196">LN(D495/C495)</f>
        <v>-1.8408081834642276E-4</v>
      </c>
      <c r="AI495" s="91">
        <f t="shared" ref="AI495" si="8197">LN(E495/C495)</f>
        <v>1.379527088634488E-3</v>
      </c>
      <c r="AJ495" s="91">
        <f t="shared" ref="AJ495" si="8198">LN(F495/C495)</f>
        <v>2.1778316842173311E-3</v>
      </c>
      <c r="AK495" s="91">
        <f t="shared" ref="AK495" si="8199">+LN(G495/C495)</f>
        <v>3.7662083937566294E-3</v>
      </c>
      <c r="AL495" s="91">
        <f t="shared" ref="AL495" si="8200">LN(H495/I495)</f>
        <v>7.7351076979386493E-3</v>
      </c>
      <c r="AM495" s="91">
        <f t="shared" ref="AM495" si="8201">LN(O495/P495)</f>
        <v>1.2139233423095841E-2</v>
      </c>
      <c r="AN495" s="91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91">
        <f t="shared" ref="AQ495" si="8205">LN(M495/L495)</f>
        <v>-6.3237307482295081E-6</v>
      </c>
      <c r="AR495" s="91">
        <f t="shared" ref="AR495" si="8206">LN(N495/L495)</f>
        <v>9.628771686094377E-3</v>
      </c>
      <c r="AS495" s="91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91">
        <f t="shared" ref="AW495" si="8211">LN(N495/C495)</f>
        <v>1.33096136284981E-2</v>
      </c>
      <c r="AX495" s="28">
        <f t="shared" ref="AX495" si="8212">(N495-L495)/(U495-V495)</f>
        <v>0.63131834124201547</v>
      </c>
      <c r="AY495" s="91">
        <f t="shared" ref="AY495" si="8213">LN(G495/I495)</f>
        <v>5.7484451576340764E-3</v>
      </c>
      <c r="AZ495" s="91">
        <f t="shared" ref="AZ495" si="8214">LN(N495/P495)</f>
        <v>1.2136101871302318E-2</v>
      </c>
      <c r="BA495" s="91">
        <f t="shared" ref="BA495" si="8215">AV494</f>
        <v>0.23297342192691628</v>
      </c>
      <c r="BB495" s="91">
        <f t="shared" ref="BB495" si="8216">AR494</f>
        <v>-2.6247274382910852E-3</v>
      </c>
      <c r="BC495" s="91">
        <f t="shared" ref="BC495" si="8217">AS494</f>
        <v>-4.9744817006087093E-3</v>
      </c>
      <c r="BD495" s="39">
        <f t="shared" si="8181"/>
        <v>1</v>
      </c>
    </row>
    <row r="496" spans="1:56" x14ac:dyDescent="0.25">
      <c r="A496" s="88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90">
        <f t="shared" si="7408"/>
        <v>3134.6388888888891</v>
      </c>
      <c r="T496" s="90" t="str">
        <f t="shared" ref="T496" si="8218">IF(AVERAGE(N495)&lt;S495,"熊",IF(AVERAGE(N495)&gt;S495,"牛",""))</f>
        <v>牛</v>
      </c>
      <c r="U496" s="90">
        <f t="shared" ref="U496" si="8219">MAX(H496,O496)</f>
        <v>3219.66</v>
      </c>
      <c r="V496" s="90">
        <f t="shared" ref="V496" si="8220">MIN(I496,P496)</f>
        <v>3203.53</v>
      </c>
      <c r="W496" s="40">
        <f t="shared" ref="W496" si="8221">LN(U496/V496)</f>
        <v>5.0224371087951832E-3</v>
      </c>
      <c r="X496" s="90">
        <f t="shared" ref="X496" si="8222">IF(U496=H496,J496,Q496)</f>
        <v>1328</v>
      </c>
      <c r="Y496" s="90">
        <f t="shared" ref="Y496" si="8223">IF(V496=I496,K496,R496)</f>
        <v>939</v>
      </c>
      <c r="Z496" s="91">
        <f t="shared" ref="Z496" si="8224">(U496-V496)/(C496)</f>
        <v>5.0309090568837851E-3</v>
      </c>
      <c r="AA496" s="91">
        <f t="shared" ref="AA496" si="8225">LN(C496/N495)</f>
        <v>4.025332493121014E-3</v>
      </c>
      <c r="AB496" s="91">
        <f t="shared" ref="AB496" si="8226">LN(N496/U496)</f>
        <v>-1.8092800458986075E-3</v>
      </c>
      <c r="AC496" s="91">
        <f t="shared" ref="AC496" si="8227">LN(N496/V496)</f>
        <v>3.2131570628964145E-3</v>
      </c>
      <c r="AD496" s="91">
        <f t="shared" ref="AD496" si="8228">LN(U496/C496)</f>
        <v>4.195566579243297E-3</v>
      </c>
      <c r="AE496" s="91">
        <f t="shared" ref="AE496" si="8229">LN(V496/C496)</f>
        <v>-8.2687052955179364E-4</v>
      </c>
      <c r="AF496" s="91">
        <f t="shared" ref="AF496" si="8230">LN(N496/C496)</f>
        <v>2.3862865333447599E-3</v>
      </c>
      <c r="AG496" s="91">
        <f t="shared" ref="AG496" si="8231">LN(N496/N495)</f>
        <v>6.4116190264657475E-3</v>
      </c>
      <c r="AH496" s="91">
        <f t="shared" ref="AH496" si="8232">LN(D496/C496)</f>
        <v>8.5735090074800342E-4</v>
      </c>
      <c r="AI496" s="91">
        <f t="shared" ref="AI496" si="8233">LN(E496/C496)</f>
        <v>1.9335784672091299E-4</v>
      </c>
      <c r="AJ496" s="91">
        <f t="shared" ref="AJ496" si="8234">LN(F496/C496)</f>
        <v>-3.4626633217878531E-4</v>
      </c>
      <c r="AK496" s="91">
        <f t="shared" ref="AK496" si="8235">+LN(G496/C496)</f>
        <v>3.6580983522683979E-3</v>
      </c>
      <c r="AL496" s="91">
        <f t="shared" ref="AL496" si="8236">LN(H496/I496)</f>
        <v>4.5346890505062725E-3</v>
      </c>
      <c r="AM496" s="91">
        <f t="shared" ref="AM496" si="8237">LN(O496/P496)</f>
        <v>3.8463022137551852E-3</v>
      </c>
      <c r="AN496" s="91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91">
        <f t="shared" ref="AQ496" si="8241">LN(M496/L496)</f>
        <v>2.8581991675914655E-4</v>
      </c>
      <c r="AR496" s="91">
        <f t="shared" ref="AR496" si="8242">LN(N496/L496)</f>
        <v>-1.4023219895800672E-3</v>
      </c>
      <c r="AS496" s="91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91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91">
        <f t="shared" ref="AY496" si="8249">LN(G496/I496)</f>
        <v>4.4849688818202962E-3</v>
      </c>
      <c r="AZ496" s="91">
        <f t="shared" ref="AZ496" si="8250">LN(N496/P496)</f>
        <v>2.037022167856473E-3</v>
      </c>
      <c r="BA496" s="91">
        <f t="shared" ref="BA496" si="8251">AV495</f>
        <v>0.99979368681659242</v>
      </c>
      <c r="BB496" s="91">
        <f t="shared" ref="BB496" si="8252">AR495</f>
        <v>9.628771686094377E-3</v>
      </c>
      <c r="BC496" s="91">
        <f t="shared" ref="BC496" si="8253">AS495</f>
        <v>1.33096136284981E-2</v>
      </c>
      <c r="BD496" s="39">
        <f t="shared" ref="BD496" si="8254">IF(AR495&lt;0,1,0)</f>
        <v>0</v>
      </c>
    </row>
    <row r="497" spans="1:56" x14ac:dyDescent="0.25">
      <c r="A497" s="88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90">
        <f t="shared" si="7408"/>
        <v>3142.7405555555556</v>
      </c>
      <c r="T497" s="90" t="str">
        <f t="shared" ref="T497" si="8255">IF(AVERAGE(N496)&lt;S496,"熊",IF(AVERAGE(N496)&gt;S496,"牛",""))</f>
        <v>牛</v>
      </c>
      <c r="U497" s="90">
        <f t="shared" ref="U497" si="8256">MAX(H497,O497)</f>
        <v>3214.55</v>
      </c>
      <c r="V497" s="90">
        <f t="shared" ref="V497" si="8257">MIN(I497,P497)</f>
        <v>3192.23</v>
      </c>
      <c r="W497" s="40">
        <f t="shared" ref="W497" si="8258">LN(U497/V497)</f>
        <v>6.9676468676616171E-3</v>
      </c>
      <c r="X497" s="90">
        <f t="shared" ref="X497" si="8259">IF(U497=H497,J497,Q497)</f>
        <v>1459</v>
      </c>
      <c r="Y497" s="90">
        <f t="shared" ref="Y497" si="8260">IF(V497=I497,K497,R497)</f>
        <v>1407</v>
      </c>
      <c r="Z497" s="91">
        <f t="shared" ref="Z497" si="8261">(U497-V497)/(C497)</f>
        <v>6.9505644219541186E-3</v>
      </c>
      <c r="AA497" s="91">
        <f t="shared" ref="AA497" si="8262">LN(C497/N496)</f>
        <v>-8.062144313271709E-4</v>
      </c>
      <c r="AB497" s="91">
        <f t="shared" ref="AB497" si="8263">LN(N497/U497)</f>
        <v>-6.221904215794766E-5</v>
      </c>
      <c r="AC497" s="91">
        <f t="shared" ref="AC497" si="8264">LN(N497/V497)</f>
        <v>6.9054278255035765E-3</v>
      </c>
      <c r="AD497" s="91">
        <f t="shared" ref="AD497" si="8265">LN(U497/C497)</f>
        <v>1.0271095552655575E-3</v>
      </c>
      <c r="AE497" s="91">
        <f t="shared" ref="AE497" si="8266">LN(V497/C497)</f>
        <v>-5.9405373123960943E-3</v>
      </c>
      <c r="AF497" s="91">
        <f t="shared" ref="AF497" si="8267">LN(N497/C497)</f>
        <v>9.648905131075116E-4</v>
      </c>
      <c r="AG497" s="91">
        <f t="shared" ref="AG497" si="8268">LN(N497/N496)</f>
        <v>1.5867608178035897E-4</v>
      </c>
      <c r="AH497" s="91">
        <f t="shared" ref="AH497" si="8269">LN(D497/C497)</f>
        <v>-7.009073142364568E-4</v>
      </c>
      <c r="AI497" s="91">
        <f t="shared" ref="AI497" si="8270">LN(E497/C497)</f>
        <v>-1.0468693023869048E-3</v>
      </c>
      <c r="AJ497" s="91">
        <f t="shared" ref="AJ497" si="8271">LN(F497/C497)</f>
        <v>-1.2152184214457317E-3</v>
      </c>
      <c r="AK497" s="91">
        <f t="shared" ref="AK497" si="8272">+LN(G497/C497)</f>
        <v>-3.1626447834995374E-3</v>
      </c>
      <c r="AL497" s="91">
        <f t="shared" ref="AL497" si="8273">LN(H497/I497)</f>
        <v>4.8415965367682593E-3</v>
      </c>
      <c r="AM497" s="91">
        <f t="shared" ref="AM497" si="8274">LN(O497/P497)</f>
        <v>6.9676468676616171E-3</v>
      </c>
      <c r="AN497" s="91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91">
        <f t="shared" ref="AQ497" si="8278">LN(M497/L497)</f>
        <v>6.4325351089357331E-4</v>
      </c>
      <c r="AR497" s="91">
        <f t="shared" ref="AR497" si="8279">LN(N497/L497)</f>
        <v>4.024451369018218E-3</v>
      </c>
      <c r="AS497" s="91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91">
        <f t="shared" ref="AW497" si="8284">LN(N497/C497)</f>
        <v>9.648905131075116E-4</v>
      </c>
      <c r="AX497" s="28">
        <f t="shared" ref="AX497" si="8285">(N497-L497)/(U497-V497)</f>
        <v>0.57840501792113619</v>
      </c>
      <c r="AY497" s="91">
        <f t="shared" ref="AY497" si="8286">LN(G497/I497)</f>
        <v>1.6789517532688524E-3</v>
      </c>
      <c r="AZ497" s="91">
        <f t="shared" ref="AZ497" si="8287">LN(N497/P497)</f>
        <v>6.9054278255035765E-3</v>
      </c>
      <c r="BA497" s="91">
        <f t="shared" ref="BA497" si="8288">AV496</f>
        <v>0.63918164910106423</v>
      </c>
      <c r="BB497" s="91">
        <f t="shared" ref="BB497" si="8289">AR496</f>
        <v>-1.4023219895800672E-3</v>
      </c>
      <c r="BC497" s="91">
        <f t="shared" ref="BC497" si="8290">AS496</f>
        <v>2.3862865333447599E-3</v>
      </c>
      <c r="BD497" s="39">
        <f t="shared" ref="BD497" si="8291">IF(AR496&lt;0,1,0)</f>
        <v>1</v>
      </c>
    </row>
    <row r="498" spans="1:56" x14ac:dyDescent="0.25">
      <c r="A498" s="88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90">
        <f t="shared" si="7408"/>
        <v>3147.4861111111113</v>
      </c>
      <c r="T498" s="90" t="str">
        <f t="shared" ref="T498" si="8292">IF(AVERAGE(N497)&lt;S497,"熊",IF(AVERAGE(N497)&gt;S497,"牛",""))</f>
        <v>牛</v>
      </c>
      <c r="U498" s="90">
        <f t="shared" ref="U498" si="8293">MAX(H498,O498)</f>
        <v>3205.44</v>
      </c>
      <c r="V498" s="90">
        <f t="shared" ref="V498" si="8294">MIN(I498,P498)</f>
        <v>3168.96</v>
      </c>
      <c r="W498" s="40">
        <f t="shared" ref="W498" si="8295">LN(U498/V498)</f>
        <v>1.1445908090461547E-2</v>
      </c>
      <c r="X498" s="90">
        <f t="shared" ref="X498" si="8296">IF(U498=H498,J498,Q498)</f>
        <v>930</v>
      </c>
      <c r="Y498" s="90">
        <f t="shared" ref="Y498" si="8297">IF(V498=I498,K498,R498)</f>
        <v>1459</v>
      </c>
      <c r="Z498" s="91">
        <f t="shared" ref="Z498" si="8298">(U498-V498)/(C498)</f>
        <v>1.1380652890086858E-2</v>
      </c>
      <c r="AA498" s="91">
        <f t="shared" ref="AA498" si="8299">LN(C498/N497)</f>
        <v>-2.7757935138014323E-3</v>
      </c>
      <c r="AB498" s="91">
        <f t="shared" ref="AB498" si="8300">LN(N498/U498)</f>
        <v>-1.1445908090461485E-2</v>
      </c>
      <c r="AC498" s="91">
        <f t="shared" ref="AC498" si="8301">LN(N498/V498)</f>
        <v>0</v>
      </c>
      <c r="AD498" s="91">
        <f t="shared" ref="AD498" si="8302">LN(U498/C498)</f>
        <v>0</v>
      </c>
      <c r="AE498" s="91">
        <f t="shared" ref="AE498" si="8303">LN(V498/C498)</f>
        <v>-1.1445908090461485E-2</v>
      </c>
      <c r="AF498" s="91">
        <f t="shared" ref="AF498" si="8304">LN(N498/C498)</f>
        <v>-1.1445908090461485E-2</v>
      </c>
      <c r="AG498" s="91">
        <f t="shared" ref="AG498" si="8305">LN(N498/N497)</f>
        <v>-1.4221701604262971E-2</v>
      </c>
      <c r="AH498" s="91">
        <f t="shared" ref="AH498" si="8306">LN(D498/C498)</f>
        <v>-1.4767062461990266E-3</v>
      </c>
      <c r="AI498" s="91">
        <f t="shared" ref="AI498" si="8307">LN(E498/C498)</f>
        <v>-1.1205986854586024E-3</v>
      </c>
      <c r="AJ498" s="91">
        <f t="shared" ref="AJ498" si="8308">LN(F498/C498)</f>
        <v>-1.8860742159040062E-3</v>
      </c>
      <c r="AK498" s="91">
        <f t="shared" ref="AK498" si="8309">+LN(G498/C498)</f>
        <v>-5.2517367100031482E-3</v>
      </c>
      <c r="AL498" s="91">
        <f t="shared" ref="AL498" si="8310">LN(H498/I498)</f>
        <v>6.4347547360220419E-3</v>
      </c>
      <c r="AM498" s="91">
        <f t="shared" ref="AM498" si="8311">LN(O498/P498)</f>
        <v>6.5484905504803728E-3</v>
      </c>
      <c r="AN498" s="91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91">
        <f t="shared" ref="AQ498" si="8315">LN(M498/L498)</f>
        <v>-5.3310336730137117E-5</v>
      </c>
      <c r="AR498" s="91">
        <f t="shared" ref="AR498" si="8316">LN(N498/L498)</f>
        <v>-6.2913864814896116E-3</v>
      </c>
      <c r="AS498" s="91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91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91">
        <f t="shared" ref="AY498" si="8323">LN(G498/I498)</f>
        <v>1.1830180260188846E-3</v>
      </c>
      <c r="AZ498" s="91">
        <f t="shared" ref="AZ498" si="8324">LN(N498/P498)</f>
        <v>0</v>
      </c>
      <c r="BA498" s="91">
        <f t="shared" ref="BA498" si="8325">AV497</f>
        <v>0.99103942652328536</v>
      </c>
      <c r="BB498" s="91">
        <f t="shared" ref="BB498" si="8326">AR497</f>
        <v>4.024451369018218E-3</v>
      </c>
      <c r="BC498" s="91">
        <f t="shared" ref="BC498" si="8327">AS497</f>
        <v>9.648905131075116E-4</v>
      </c>
      <c r="BD498" s="39">
        <f t="shared" ref="BD498" si="8328">IF(AR497&lt;0,1,0)</f>
        <v>0</v>
      </c>
    </row>
    <row r="499" spans="1:56" x14ac:dyDescent="0.25">
      <c r="A499" s="88">
        <v>43244</v>
      </c>
      <c r="B499" s="41">
        <f t="shared" si="5028"/>
        <v>4</v>
      </c>
    </row>
    <row r="500" spans="1:56" x14ac:dyDescent="0.25">
      <c r="A500" s="88">
        <v>43245</v>
      </c>
      <c r="B50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60"/>
  <sheetViews>
    <sheetView zoomScale="115" zoomScaleNormal="115" workbookViewId="0">
      <pane xSplit="1" ySplit="1" topLeftCell="I442" activePane="bottomRight" state="frozen"/>
      <selection pane="topRight" activeCell="B1" sqref="B1"/>
      <selection pane="bottomLeft" activeCell="A2" sqref="A2"/>
      <selection pane="bottomRight" activeCell="N458" sqref="N45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58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539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543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555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562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569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575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579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583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590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595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604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608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609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611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613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623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630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634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638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639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640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642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650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653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655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656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670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675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679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682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686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697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702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712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716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723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729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731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739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740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752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768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771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776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58" si="24">LN(C441/C440)</f>
        <v>0</v>
      </c>
      <c r="E441" s="90"/>
      <c r="F441" s="90"/>
      <c r="G441" s="90"/>
      <c r="H441" s="90">
        <v>6.3363399999999999</v>
      </c>
      <c r="I441" s="91">
        <f t="shared" ref="I441:I458" si="25">LN(H441/H440)</f>
        <v>0</v>
      </c>
      <c r="J441" s="90">
        <v>6.3370749999999996</v>
      </c>
      <c r="K441" s="91">
        <f t="shared" ref="K441:K458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58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14" x14ac:dyDescent="0.25">
      <c r="A449" s="88">
        <v>43230</v>
      </c>
      <c r="B449" s="41">
        <f t="shared" si="20"/>
        <v>4</v>
      </c>
      <c r="C449">
        <v>6.3767999999999896</v>
      </c>
      <c r="D449" s="91">
        <f t="shared" si="24"/>
        <v>5.490153156292799E-4</v>
      </c>
      <c r="H449">
        <v>6.3620450000000002</v>
      </c>
      <c r="I449" s="91">
        <f t="shared" si="25"/>
        <v>-1.5768650202839969E-3</v>
      </c>
      <c r="J449">
        <v>6.3516250000000003</v>
      </c>
      <c r="K449" s="91">
        <f t="shared" si="26"/>
        <v>-3.212907196437435E-3</v>
      </c>
      <c r="L449">
        <v>6.32761</v>
      </c>
      <c r="M449" s="91">
        <f t="shared" si="27"/>
        <v>-5.7706528953675156E-3</v>
      </c>
    </row>
    <row r="450" spans="1:14" x14ac:dyDescent="0.25">
      <c r="A450" s="88">
        <v>43231</v>
      </c>
      <c r="B450" s="41">
        <f t="shared" si="20"/>
        <v>5</v>
      </c>
      <c r="C450">
        <v>6.3524000000000003</v>
      </c>
      <c r="D450" s="91">
        <f t="shared" si="24"/>
        <v>-3.8337098772202338E-3</v>
      </c>
      <c r="H450">
        <v>6.3388299999999997</v>
      </c>
      <c r="I450" s="91">
        <f t="shared" si="25"/>
        <v>-3.6556577170381893E-3</v>
      </c>
      <c r="J450">
        <v>6.3248300000000004</v>
      </c>
      <c r="K450" s="91">
        <f t="shared" si="26"/>
        <v>-4.2275288961584386E-3</v>
      </c>
      <c r="L450">
        <v>6.3334099999999998</v>
      </c>
      <c r="M450" s="91">
        <f t="shared" si="27"/>
        <v>9.1619796915559085E-4</v>
      </c>
    </row>
    <row r="451" spans="1:14" x14ac:dyDescent="0.25">
      <c r="A451" s="88">
        <v>43234</v>
      </c>
      <c r="B451" s="41">
        <f t="shared" si="20"/>
        <v>1</v>
      </c>
      <c r="C451">
        <v>6.3345000000000002</v>
      </c>
      <c r="D451" s="91">
        <f t="shared" si="24"/>
        <v>-2.8218101943835354E-3</v>
      </c>
      <c r="H451">
        <v>6.3304999999999998</v>
      </c>
      <c r="I451" s="91">
        <f t="shared" si="25"/>
        <v>-1.3149868541345773E-3</v>
      </c>
      <c r="J451">
        <v>6.3302050000000003</v>
      </c>
      <c r="K451" s="91">
        <f t="shared" si="26"/>
        <v>8.4946431569909433E-4</v>
      </c>
      <c r="L451">
        <v>6.3369749999999998</v>
      </c>
      <c r="M451" s="91">
        <f t="shared" si="27"/>
        <v>5.6272956095259155E-4</v>
      </c>
    </row>
    <row r="452" spans="1:14" x14ac:dyDescent="0.25">
      <c r="A452" s="88">
        <v>43235</v>
      </c>
      <c r="B452" s="41">
        <f t="shared" si="20"/>
        <v>2</v>
      </c>
      <c r="C452">
        <v>6.3486000000000002</v>
      </c>
      <c r="D452" s="91">
        <f t="shared" si="24"/>
        <v>2.2234320960629896E-3</v>
      </c>
      <c r="H452">
        <v>6.3434850000000003</v>
      </c>
      <c r="I452" s="91">
        <f t="shared" si="25"/>
        <v>2.0490799923425255E-3</v>
      </c>
      <c r="J452">
        <v>6.3496350000000001</v>
      </c>
      <c r="K452" s="91">
        <f t="shared" si="26"/>
        <v>3.0647098398612835E-3</v>
      </c>
      <c r="L452">
        <v>6.3649199999999997</v>
      </c>
      <c r="M452" s="91">
        <f t="shared" si="27"/>
        <v>4.4001379459384033E-3</v>
      </c>
    </row>
    <row r="453" spans="1:14" x14ac:dyDescent="0.25">
      <c r="A453" s="88">
        <v>43236</v>
      </c>
      <c r="B453" s="41">
        <f t="shared" si="20"/>
        <v>3</v>
      </c>
      <c r="C453">
        <v>6.3745000000000003</v>
      </c>
      <c r="D453" s="91">
        <f t="shared" si="24"/>
        <v>4.0713404400060486E-3</v>
      </c>
      <c r="H453">
        <v>6.3568300000000004</v>
      </c>
      <c r="I453" s="91">
        <f t="shared" si="25"/>
        <v>2.1015234521988102E-3</v>
      </c>
      <c r="J453">
        <v>6.3592899999999997</v>
      </c>
      <c r="K453" s="91">
        <f t="shared" si="26"/>
        <v>1.5194049626469322E-3</v>
      </c>
      <c r="L453">
        <v>6.3477449999999997</v>
      </c>
      <c r="M453" s="91">
        <f t="shared" si="27"/>
        <v>-2.7020314701154996E-3</v>
      </c>
    </row>
    <row r="454" spans="1:14" x14ac:dyDescent="0.25">
      <c r="A454" s="88">
        <v>43237</v>
      </c>
      <c r="B454" s="41">
        <f t="shared" si="20"/>
        <v>4</v>
      </c>
      <c r="C454">
        <v>6.3678999999999997</v>
      </c>
      <c r="D454" s="91">
        <f t="shared" si="24"/>
        <v>-1.0359116948475853E-3</v>
      </c>
      <c r="H454">
        <v>6.3508199999999997</v>
      </c>
      <c r="I454" s="91">
        <f t="shared" si="25"/>
        <v>-9.4588699690299034E-4</v>
      </c>
      <c r="J454">
        <v>6.35466</v>
      </c>
      <c r="K454" s="91">
        <f t="shared" si="26"/>
        <v>-7.2833387022489904E-4</v>
      </c>
      <c r="L454">
        <v>6.3581250000000002</v>
      </c>
      <c r="M454" s="91">
        <f t="shared" si="27"/>
        <v>1.6338908408797084E-3</v>
      </c>
    </row>
    <row r="455" spans="1:14" x14ac:dyDescent="0.25">
      <c r="A455" s="88">
        <v>43238</v>
      </c>
      <c r="B455" s="41">
        <f t="shared" si="20"/>
        <v>5</v>
      </c>
      <c r="C455">
        <v>6.3762999999999996</v>
      </c>
      <c r="D455" s="91">
        <f t="shared" si="24"/>
        <v>1.3182469227480294E-3</v>
      </c>
      <c r="H455">
        <v>6.3577349999999999</v>
      </c>
      <c r="I455" s="91">
        <f t="shared" si="25"/>
        <v>1.0882434206622765E-3</v>
      </c>
      <c r="J455">
        <v>6.3604050000000001</v>
      </c>
      <c r="K455" s="91">
        <f t="shared" si="26"/>
        <v>9.0365253987165868E-4</v>
      </c>
      <c r="L455">
        <v>6.3646050000000001</v>
      </c>
      <c r="M455" s="91">
        <f t="shared" si="27"/>
        <v>1.0186493874080747E-3</v>
      </c>
      <c r="N455" t="s">
        <v>794</v>
      </c>
    </row>
    <row r="456" spans="1:14" x14ac:dyDescent="0.25">
      <c r="A456" s="88">
        <v>43241</v>
      </c>
      <c r="B456" s="41">
        <f t="shared" si="20"/>
        <v>1</v>
      </c>
      <c r="C456">
        <v>6.3852000000000002</v>
      </c>
      <c r="D456" s="91">
        <f t="shared" si="24"/>
        <v>1.3948205842466133E-3</v>
      </c>
      <c r="H456">
        <v>6.3718899999999996</v>
      </c>
      <c r="I456" s="91">
        <f t="shared" si="25"/>
        <v>2.2239470265852327E-3</v>
      </c>
      <c r="J456">
        <v>6.3773799999999996</v>
      </c>
      <c r="K456" s="91">
        <f t="shared" si="26"/>
        <v>2.6653001363973654E-3</v>
      </c>
      <c r="L456">
        <v>6.3573399999999998</v>
      </c>
      <c r="M456" s="91">
        <f t="shared" si="27"/>
        <v>-1.1421210812859327E-3</v>
      </c>
    </row>
    <row r="457" spans="1:14" x14ac:dyDescent="0.25">
      <c r="A457" s="88">
        <v>43242</v>
      </c>
      <c r="B457" s="41">
        <f t="shared" si="20"/>
        <v>2</v>
      </c>
      <c r="C457">
        <v>6.3799000000000001</v>
      </c>
      <c r="D457" s="91">
        <f t="shared" si="24"/>
        <v>-8.3038915551773113E-4</v>
      </c>
      <c r="H457">
        <v>6.3590799999999996</v>
      </c>
      <c r="I457" s="91">
        <f t="shared" si="25"/>
        <v>-2.0124160724879548E-3</v>
      </c>
      <c r="J457">
        <v>6.3525799999999997</v>
      </c>
      <c r="K457" s="91">
        <f t="shared" si="26"/>
        <v>-3.8963251062502425E-3</v>
      </c>
      <c r="L457">
        <v>6.3521749999999999</v>
      </c>
      <c r="M457" s="91">
        <f t="shared" si="27"/>
        <v>-8.127769288341889E-4</v>
      </c>
    </row>
    <row r="458" spans="1:14" x14ac:dyDescent="0.25">
      <c r="A458" s="88">
        <v>43243</v>
      </c>
      <c r="B458" s="41">
        <f t="shared" si="20"/>
        <v>3</v>
      </c>
      <c r="C458">
        <v>6.3773</v>
      </c>
      <c r="D458" s="91">
        <f t="shared" si="24"/>
        <v>-4.076129614646804E-4</v>
      </c>
      <c r="H458">
        <v>6.3670900000000001</v>
      </c>
      <c r="I458" s="91">
        <f t="shared" si="25"/>
        <v>1.2588235199977663E-3</v>
      </c>
      <c r="J458">
        <v>6.3741599999999998</v>
      </c>
      <c r="K458" s="91">
        <f t="shared" si="26"/>
        <v>3.391288056852139E-3</v>
      </c>
      <c r="L458">
        <v>6.3748100000000001</v>
      </c>
      <c r="M458" s="91">
        <f t="shared" si="27"/>
        <v>3.557012735611851E-3</v>
      </c>
      <c r="N458" t="s">
        <v>796</v>
      </c>
    </row>
    <row r="459" spans="1:14" x14ac:dyDescent="0.25">
      <c r="A459" s="88">
        <v>43244</v>
      </c>
      <c r="B459">
        <v>4</v>
      </c>
    </row>
    <row r="460" spans="1:14" x14ac:dyDescent="0.25">
      <c r="A460" s="88">
        <v>43245</v>
      </c>
      <c r="B460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96"/>
  <sheetViews>
    <sheetView zoomScale="115" zoomScaleNormal="115" workbookViewId="0">
      <pane xSplit="1" ySplit="2" topLeftCell="B579" activePane="bottomRight" state="frozen"/>
      <selection pane="topRight" activeCell="B1" sqref="B1"/>
      <selection pane="bottomLeft" activeCell="A3" sqref="A3"/>
      <selection pane="bottomRight" activeCell="H594" sqref="H59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620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553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552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544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558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576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586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594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596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614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619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629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635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641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658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665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707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699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93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761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761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4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4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4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4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4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4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4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4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F584">
        <v>14.743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I584" s="91">
        <f t="shared" si="590"/>
        <v>-2.0348640032563647E-4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4" x14ac:dyDescent="0.25">
      <c r="A585" s="88">
        <v>43230</v>
      </c>
      <c r="B585">
        <v>14.86</v>
      </c>
      <c r="C585" s="91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(D585-O585)*(1-VLOOKUP(A585,FX!A:K,9,0))</f>
        <v>14.843903992878824</v>
      </c>
      <c r="F585">
        <v>14.871</v>
      </c>
      <c r="G585" s="91">
        <f t="shared" ref="G585" si="875">+B585/D585-1</f>
        <v>2.6629262316411051E-3</v>
      </c>
      <c r="H585" s="91">
        <f>(+B585/(D585*(1-VLOOKUP(A585,FX!A:K,9,0)))-1)</f>
        <v>1.0843513356659784E-3</v>
      </c>
      <c r="I585" s="91">
        <f t="shared" si="590"/>
        <v>-7.3969470782064839E-4</v>
      </c>
      <c r="J585">
        <v>12547.92</v>
      </c>
      <c r="K585">
        <v>12613.91</v>
      </c>
      <c r="L585" s="91">
        <f t="shared" ref="L585" si="876">+K585/J585-1</f>
        <v>5.2590389482878308E-3</v>
      </c>
      <c r="M585" s="90">
        <f t="shared" ref="M585" si="877">WEEKDAY(A585,2)</f>
        <v>4</v>
      </c>
    </row>
    <row r="586" spans="1:14" x14ac:dyDescent="0.25">
      <c r="A586" s="88">
        <v>43231</v>
      </c>
      <c r="B586">
        <v>14.86</v>
      </c>
      <c r="C586" s="91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(D586-O586)*(1-VLOOKUP(A586,FX!A:K,9,0))</f>
        <v>14.877820446550363</v>
      </c>
      <c r="F586">
        <v>14.853999999999999</v>
      </c>
      <c r="G586" s="91">
        <f t="shared" ref="G586" si="880">+B586/D586-1</f>
        <v>2.4534929196089461E-3</v>
      </c>
      <c r="H586" s="91">
        <f>(+B586/(D586*(1-VLOOKUP(A586,FX!A:K,9,0)))-1)</f>
        <v>-1.1977861014241808E-3</v>
      </c>
      <c r="I586" s="91">
        <f t="shared" si="590"/>
        <v>4.0393160091567459E-4</v>
      </c>
      <c r="J586">
        <v>12613.91</v>
      </c>
      <c r="K586">
        <v>12573.73</v>
      </c>
      <c r="L586" s="91">
        <f t="shared" ref="L586" si="881">+K586/J586-1</f>
        <v>-3.1853723389496658E-3</v>
      </c>
      <c r="M586" s="90">
        <f t="shared" ref="M586" si="882">WEEKDAY(A586,2)</f>
        <v>5</v>
      </c>
    </row>
    <row r="587" spans="1:14" x14ac:dyDescent="0.25">
      <c r="A587" s="88">
        <v>43234</v>
      </c>
      <c r="B587">
        <v>15.1</v>
      </c>
      <c r="C587" s="91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(D587-O587)*(1-VLOOKUP(A587,FX!A:K,9,0))</f>
        <v>15.077654966432526</v>
      </c>
      <c r="F587">
        <v>15.053000000000001</v>
      </c>
      <c r="G587" s="91">
        <f t="shared" ref="G587" si="885">+B587/D587-1</f>
        <v>2.7989322715542553E-3</v>
      </c>
      <c r="H587" s="91">
        <f>(+B587/(D587*(1-VLOOKUP(A587,FX!A:K,9,0)))-1)</f>
        <v>1.4819966113577276E-3</v>
      </c>
      <c r="I587" s="91">
        <f t="shared" si="590"/>
        <v>3.1223012024179653E-3</v>
      </c>
      <c r="J587">
        <v>12573.73</v>
      </c>
      <c r="K587">
        <v>12746.29</v>
      </c>
      <c r="L587" s="91">
        <f t="shared" ref="L587" si="886">+K587/J587-1</f>
        <v>1.3723851235870388E-2</v>
      </c>
      <c r="M587" s="90">
        <f t="shared" ref="M587" si="887">WEEKDAY(A587,2)</f>
        <v>1</v>
      </c>
      <c r="N587" s="50" t="s">
        <v>781</v>
      </c>
    </row>
    <row r="588" spans="1:14" x14ac:dyDescent="0.25">
      <c r="A588" s="88">
        <v>43235</v>
      </c>
      <c r="B588">
        <v>15.04</v>
      </c>
      <c r="C588" s="91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(D588-O588)*(1-VLOOKUP(A588,FX!A:K,9,0))</f>
        <v>15.015331387507294</v>
      </c>
      <c r="F588">
        <v>14.965</v>
      </c>
      <c r="G588" s="91">
        <f t="shared" ref="G588" si="890">+B588/D588-1</f>
        <v>-4.0955144001963983E-4</v>
      </c>
      <c r="H588" s="91">
        <f>(+B588/(D588*(1-VLOOKUP(A588,FX!A:K,9,0)))-1)</f>
        <v>1.6428949755467048E-3</v>
      </c>
      <c r="I588" s="91">
        <f t="shared" si="590"/>
        <v>5.0116939525559623E-3</v>
      </c>
      <c r="J588">
        <v>12746.29</v>
      </c>
      <c r="K588">
        <v>12740.5</v>
      </c>
      <c r="L588" s="91">
        <f t="shared" ref="L588" si="891">+K588/J588-1</f>
        <v>-4.54249824851094E-4</v>
      </c>
      <c r="M588" s="90">
        <f t="shared" ref="M588" si="892">WEEKDAY(A588,2)</f>
        <v>2</v>
      </c>
    </row>
    <row r="589" spans="1:14" x14ac:dyDescent="0.25">
      <c r="A589" s="88">
        <v>43236</v>
      </c>
      <c r="B589">
        <v>14.84</v>
      </c>
      <c r="C589" s="91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(D589-O589)*(1-VLOOKUP(A589,FX!A:K,9,0))</f>
        <v>14.738578226070334</v>
      </c>
      <c r="F589">
        <v>14.773</v>
      </c>
      <c r="G589" s="91">
        <f t="shared" ref="G589" si="895">+B589/D589-1</f>
        <v>4.7653962832587826E-3</v>
      </c>
      <c r="H589" s="91">
        <f>(+B589/(D589*(1-VLOOKUP(A589,FX!A:K,9,0)))-1)</f>
        <v>6.8813811192633967E-3</v>
      </c>
      <c r="I589" s="91">
        <f t="shared" si="590"/>
        <v>4.5353008867528022E-3</v>
      </c>
      <c r="J589">
        <v>12740.5</v>
      </c>
      <c r="K589">
        <v>12574.16</v>
      </c>
      <c r="L589" s="91">
        <f t="shared" ref="L589" si="896">+K589/J589-1</f>
        <v>-1.305600251167538E-2</v>
      </c>
      <c r="M589" s="90">
        <f t="shared" ref="M589" si="897">WEEKDAY(A589,2)</f>
        <v>3</v>
      </c>
    </row>
    <row r="590" spans="1:14" x14ac:dyDescent="0.25">
      <c r="A590" s="88">
        <v>43237</v>
      </c>
      <c r="B590">
        <v>14.68</v>
      </c>
      <c r="C590" s="91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(D590-O590)*(1-VLOOKUP(A590,FX!A:K,9,0))</f>
        <v>14.679700599335781</v>
      </c>
      <c r="F590">
        <v>14.682</v>
      </c>
      <c r="G590" s="91">
        <f t="shared" ref="G590" si="900">+B590/D590-1</f>
        <v>9.6630184537938035E-4</v>
      </c>
      <c r="H590" s="91">
        <f>(+B590/(D590*(1-VLOOKUP(A590,FX!A:K,9,0)))-1)</f>
        <v>2.0395556584507091E-5</v>
      </c>
      <c r="I590" s="91">
        <f t="shared" si="590"/>
        <v>-1.3622122326661934E-4</v>
      </c>
      <c r="J590">
        <v>12574.16</v>
      </c>
      <c r="K590">
        <v>12482.94</v>
      </c>
      <c r="L590" s="91">
        <f t="shared" ref="L590" si="901">+K590/J590-1</f>
        <v>-7.2545601455683562E-3</v>
      </c>
      <c r="M590" s="90">
        <f t="shared" ref="M590" si="902">WEEKDAY(A590,2)</f>
        <v>4</v>
      </c>
    </row>
    <row r="591" spans="1:14" x14ac:dyDescent="0.25">
      <c r="A591" s="88">
        <v>43238</v>
      </c>
      <c r="B591">
        <v>14.9</v>
      </c>
      <c r="C591" s="91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(D591-O591)*(1-VLOOKUP(A591,FX!A:K,9,0))</f>
        <v>14.873671633819228</v>
      </c>
      <c r="F591">
        <v>14.87</v>
      </c>
      <c r="G591" s="91">
        <f t="shared" ref="G591" si="905">+B591/D591-1</f>
        <v>6.7996251778934536E-4</v>
      </c>
      <c r="H591" s="91">
        <f>(+B591/(D591*(1-VLOOKUP(A591,FX!A:K,9,0)))-1)</f>
        <v>1.7701322732517344E-3</v>
      </c>
      <c r="I591" s="91">
        <f t="shared" si="590"/>
        <v>2.0174848688636615E-3</v>
      </c>
      <c r="J591">
        <v>12482.94</v>
      </c>
      <c r="K591">
        <v>12659.68</v>
      </c>
      <c r="L591" s="91">
        <f t="shared" ref="L591" si="906">+K591/J591-1</f>
        <v>1.4158523552945113E-2</v>
      </c>
      <c r="M591" s="90">
        <f t="shared" ref="M591" si="907">WEEKDAY(A591,2)</f>
        <v>5</v>
      </c>
    </row>
    <row r="592" spans="1:14" x14ac:dyDescent="0.25">
      <c r="A592" s="88">
        <v>43241</v>
      </c>
      <c r="B592">
        <v>14.88</v>
      </c>
      <c r="C592" s="91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(D592-O592)*(1-VLOOKUP(A592,FX!A:K,9,0))</f>
        <v>14.853829902759514</v>
      </c>
      <c r="F592">
        <v>14.871</v>
      </c>
      <c r="G592" s="91">
        <f t="shared" ref="G592" si="910">+B592/D592-1</f>
        <v>-4.6602354816360769E-4</v>
      </c>
      <c r="H592" s="91">
        <f>(+B592/(D592*(1-VLOOKUP(A592,FX!A:K,9,0)))-1)</f>
        <v>1.7618417210785164E-3</v>
      </c>
      <c r="I592" s="91">
        <f t="shared" si="590"/>
        <v>6.0520476094416686E-4</v>
      </c>
      <c r="J592">
        <v>12659.68</v>
      </c>
      <c r="K592">
        <v>12674.1</v>
      </c>
      <c r="L592" s="91">
        <f t="shared" ref="L592" si="911">+K592/J592-1</f>
        <v>1.1390493282610326E-3</v>
      </c>
      <c r="M592" s="90">
        <f t="shared" ref="M592" si="912">WEEKDAY(A592,2)</f>
        <v>1</v>
      </c>
    </row>
    <row r="593" spans="1:13" x14ac:dyDescent="0.25">
      <c r="A593" s="88">
        <v>43242</v>
      </c>
      <c r="B593">
        <v>14.88</v>
      </c>
      <c r="C593" s="91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(D593-O593)*(1-VLOOKUP(A593,FX!A:K,9,0))</f>
        <v>14.789023609018168</v>
      </c>
      <c r="F593">
        <v>14.79</v>
      </c>
      <c r="G593" s="91">
        <f t="shared" ref="G593" si="915">+B593/D593-1</f>
        <v>8.1764114614515382E-3</v>
      </c>
      <c r="H593" s="91">
        <f>(+B593/(D593*(1-VLOOKUP(A593,FX!A:K,9,0)))-1)</f>
        <v>6.1516157784990977E-3</v>
      </c>
      <c r="I593" s="91">
        <f t="shared" si="590"/>
        <v>6.0851926977689708E-3</v>
      </c>
      <c r="J593">
        <v>12674.1</v>
      </c>
      <c r="K593">
        <v>12578.92</v>
      </c>
      <c r="L593" s="91">
        <f t="shared" ref="L593" si="916">+K593/J593-1</f>
        <v>-7.5098034574447858E-3</v>
      </c>
      <c r="M593" s="90">
        <f t="shared" ref="M593" si="917">WEEKDAY(A593,2)</f>
        <v>2</v>
      </c>
    </row>
    <row r="594" spans="1:13" x14ac:dyDescent="0.25">
      <c r="A594" s="88">
        <v>43243</v>
      </c>
      <c r="B594">
        <v>14.44</v>
      </c>
      <c r="C594" s="91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(D594-O594)*(1-VLOOKUP(A594,FX!A:K,9,0))</f>
        <v>14.539822469066021</v>
      </c>
      <c r="G594" s="91">
        <f t="shared" ref="G594" si="920">+B594/D594-1</f>
        <v>-8.1156342139552251E-3</v>
      </c>
      <c r="H594" s="91">
        <f>(+B594/(D594*(1-VLOOKUP(A594,FX!A:K,9,0)))-1)</f>
        <v>-6.8654530877799713E-3</v>
      </c>
      <c r="J594">
        <v>12578.92</v>
      </c>
      <c r="K594">
        <v>12381.73</v>
      </c>
      <c r="L594" s="91">
        <f t="shared" ref="L594" si="921">+K594/J594-1</f>
        <v>-1.5676226575890517E-2</v>
      </c>
      <c r="M594" s="90">
        <f t="shared" ref="M594" si="922">WEEKDAY(A594,2)</f>
        <v>3</v>
      </c>
    </row>
    <row r="595" spans="1:13" x14ac:dyDescent="0.25">
      <c r="A595" s="88">
        <v>43244</v>
      </c>
    </row>
    <row r="596" spans="1:13" x14ac:dyDescent="0.25">
      <c r="A596" s="88">
        <v>43245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95"/>
  <sheetViews>
    <sheetView zoomScale="115" zoomScaleNormal="115" workbookViewId="0">
      <pane xSplit="1" ySplit="2" topLeftCell="B576" activePane="bottomRight" state="frozen"/>
      <selection pane="topRight" activeCell="B1" sqref="B1"/>
      <selection pane="bottomLeft" activeCell="A3" sqref="A3"/>
      <selection pane="bottomRight" activeCell="I593" sqref="I59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621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551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585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588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591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593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622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618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632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636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648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654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662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668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672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673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689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696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701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705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718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722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93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  <c r="B584">
        <v>15.22</v>
      </c>
      <c r="C584" s="91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D584*(1-VLOOKUP(A584,FX!A:K,9,0))</f>
        <v>15.189553605627605</v>
      </c>
      <c r="F584">
        <v>15.202</v>
      </c>
      <c r="G584" s="91">
        <f t="shared" ref="G584" si="1084">+B584/D584-1</f>
        <v>3.5844555669461986E-3</v>
      </c>
      <c r="H584" s="91">
        <f>(+B584/(D584*(1-VLOOKUP(A584,FX!A:K,9,0)))-1)</f>
        <v>2.0044298313754982E-3</v>
      </c>
      <c r="I584" s="91">
        <f t="shared" si="1049"/>
        <v>1.1840547296408932E-3</v>
      </c>
      <c r="J584">
        <v>12547.92</v>
      </c>
      <c r="K584">
        <v>12613.91</v>
      </c>
      <c r="L584" s="91">
        <f t="shared" ref="L584" si="1085">+K584/J584-1</f>
        <v>5.2590389482878308E-3</v>
      </c>
      <c r="M584" s="90">
        <f t="shared" ref="M584" si="1086">WEEKDAY(A584,2)</f>
        <v>4</v>
      </c>
    </row>
    <row r="585" spans="1:13" x14ac:dyDescent="0.25">
      <c r="A585" s="88">
        <v>43231</v>
      </c>
      <c r="B585">
        <v>15.24</v>
      </c>
      <c r="C585" s="91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D585*(1-VLOOKUP(A585,FX!A:K,9,0))</f>
        <v>15.208972256637656</v>
      </c>
      <c r="F585">
        <v>15.207100000000001</v>
      </c>
      <c r="G585" s="91">
        <f t="shared" ref="G585" si="1089">+B585/D585-1</f>
        <v>5.703210283137361E-3</v>
      </c>
      <c r="H585" s="91">
        <f>(+B585/(D585*(1-VLOOKUP(A585,FX!A:K,9,0)))-1)</f>
        <v>2.0400946782450635E-3</v>
      </c>
      <c r="I585" s="91">
        <f t="shared" si="1049"/>
        <v>2.1634631192009035E-3</v>
      </c>
      <c r="J585">
        <v>12613.91</v>
      </c>
      <c r="K585">
        <v>12573.73</v>
      </c>
      <c r="L585" s="91">
        <f t="shared" ref="L585" si="1090">+K585/J585-1</f>
        <v>-3.1853723389496658E-3</v>
      </c>
      <c r="M585" s="90">
        <f t="shared" ref="M585" si="1091">WEEKDAY(A585,2)</f>
        <v>5</v>
      </c>
    </row>
    <row r="586" spans="1:13" x14ac:dyDescent="0.25">
      <c r="A586" s="88">
        <v>43234</v>
      </c>
      <c r="B586">
        <v>15.48</v>
      </c>
      <c r="C586" s="91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D586*(1-VLOOKUP(A586,FX!A:K,9,0))</f>
        <v>15.436071552446215</v>
      </c>
      <c r="F586">
        <v>15.424799999999999</v>
      </c>
      <c r="G586" s="91">
        <f t="shared" ref="G586" si="1094">+B586/D586-1</f>
        <v>4.1645598646893323E-3</v>
      </c>
      <c r="H586" s="91">
        <f>(+B586/(D586*(1-VLOOKUP(A586,FX!A:K,9,0)))-1)</f>
        <v>2.845830780489278E-3</v>
      </c>
      <c r="I586" s="91">
        <f t="shared" si="1049"/>
        <v>3.5786525595145058E-3</v>
      </c>
      <c r="J586">
        <v>12573.73</v>
      </c>
      <c r="K586">
        <v>12746.29</v>
      </c>
      <c r="L586" s="91">
        <f t="shared" ref="L586" si="1095">+K586/J586-1</f>
        <v>1.3723851235870388E-2</v>
      </c>
      <c r="M586" s="90">
        <f t="shared" ref="M586" si="1096">WEEKDAY(A586,2)</f>
        <v>1</v>
      </c>
    </row>
    <row r="587" spans="1:13" x14ac:dyDescent="0.25">
      <c r="A587" s="88">
        <v>43235</v>
      </c>
      <c r="B587">
        <v>15.38</v>
      </c>
      <c r="C587" s="91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D587*(1-VLOOKUP(A587,FX!A:K,9,0))</f>
        <v>15.386200995550555</v>
      </c>
      <c r="F587">
        <v>15.400499999999999</v>
      </c>
      <c r="G587" s="91">
        <f t="shared" ref="G587" si="1099">+B587/D587-1</f>
        <v>-2.4512773389407938E-3</v>
      </c>
      <c r="H587" s="91">
        <f>(+B587/(D587*(1-VLOOKUP(A587,FX!A:K,9,0)))-1)</f>
        <v>-4.0302317331919468E-4</v>
      </c>
      <c r="I587" s="91">
        <f t="shared" si="1049"/>
        <v>-1.3311256128046844E-3</v>
      </c>
      <c r="J587">
        <v>12746.29</v>
      </c>
      <c r="K587">
        <v>12740.5</v>
      </c>
      <c r="L587" s="91">
        <f t="shared" ref="L587" si="1100">+K587/J587-1</f>
        <v>-4.54249824851094E-4</v>
      </c>
      <c r="M587" s="90">
        <f t="shared" ref="M587" si="1101">WEEKDAY(A587,2)</f>
        <v>2</v>
      </c>
    </row>
    <row r="588" spans="1:13" x14ac:dyDescent="0.25">
      <c r="A588" s="88">
        <v>43236</v>
      </c>
      <c r="B588">
        <v>15.18</v>
      </c>
      <c r="C588" s="91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D588*(1-VLOOKUP(A588,FX!A:K,9,0))</f>
        <v>15.167489072542345</v>
      </c>
      <c r="F588">
        <v>15.154199999999999</v>
      </c>
      <c r="G588" s="91">
        <f t="shared" ref="G588" si="1104">+B588/D588-1</f>
        <v>-1.2784053084847757E-3</v>
      </c>
      <c r="H588" s="91">
        <f>(+B588/(D588*(1-VLOOKUP(A588,FX!A:K,9,0)))-1)</f>
        <v>8.2485158867218189E-4</v>
      </c>
      <c r="I588" s="91">
        <f t="shared" si="1049"/>
        <v>1.7024983172981845E-3</v>
      </c>
      <c r="J588">
        <v>12740.5</v>
      </c>
      <c r="K588">
        <v>12574.16</v>
      </c>
      <c r="L588" s="91">
        <f t="shared" ref="L588" si="1105">+K588/J588-1</f>
        <v>-1.305600251167538E-2</v>
      </c>
      <c r="M588" s="90">
        <f t="shared" ref="M588" si="1106">WEEKDAY(A588,2)</f>
        <v>3</v>
      </c>
    </row>
    <row r="589" spans="1:13" x14ac:dyDescent="0.25">
      <c r="A589" s="88">
        <v>43237</v>
      </c>
      <c r="B589">
        <v>15.02</v>
      </c>
      <c r="C589" s="91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D589*(1-VLOOKUP(A589,FX!A:K,9,0))</f>
        <v>15.058493117339353</v>
      </c>
      <c r="F589">
        <v>15.064</v>
      </c>
      <c r="G589" s="91">
        <f t="shared" ref="G589" si="1109">+B589/D589-1</f>
        <v>-1.6127705778147261E-3</v>
      </c>
      <c r="H589" s="91">
        <f>(+B589/(D589*(1-VLOOKUP(A589,FX!A:K,9,0)))-1)</f>
        <v>-2.5562396608614923E-3</v>
      </c>
      <c r="I589" s="91">
        <f t="shared" si="1049"/>
        <v>-2.9208709506107766E-3</v>
      </c>
      <c r="J589">
        <v>12574.16</v>
      </c>
      <c r="K589">
        <v>12482.94</v>
      </c>
      <c r="L589" s="91">
        <f t="shared" ref="L589" si="1110">+K589/J589-1</f>
        <v>-7.2545601455683562E-3</v>
      </c>
      <c r="M589" s="90">
        <f t="shared" ref="M589" si="1111">WEEKDAY(A589,2)</f>
        <v>4</v>
      </c>
    </row>
    <row r="590" spans="1:13" x14ac:dyDescent="0.25">
      <c r="A590" s="88">
        <v>43238</v>
      </c>
      <c r="B590">
        <v>15.26</v>
      </c>
      <c r="C590" s="91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D590*(1-VLOOKUP(A590,FX!A:K,9,0))</f>
        <v>15.26065859500428</v>
      </c>
      <c r="F590">
        <v>15.2616</v>
      </c>
      <c r="G590" s="91">
        <f t="shared" ref="G590" si="1114">+B590/D590-1</f>
        <v>-1.131352850606171E-3</v>
      </c>
      <c r="H590" s="91">
        <f>(+B590/(D590*(1-VLOOKUP(A590,FX!A:K,9,0)))-1)</f>
        <v>-4.3156394606391757E-5</v>
      </c>
      <c r="I590" s="91">
        <f t="shared" si="1049"/>
        <v>-1.0483828694241026E-4</v>
      </c>
      <c r="J590">
        <v>12482.94</v>
      </c>
      <c r="K590">
        <v>12659.68</v>
      </c>
      <c r="L590" s="91">
        <f t="shared" ref="L590" si="1115">+K590/J590-1</f>
        <v>1.4158523552945113E-2</v>
      </c>
      <c r="M590" s="90">
        <f t="shared" ref="M590" si="1116">WEEKDAY(A590,2)</f>
        <v>5</v>
      </c>
    </row>
    <row r="591" spans="1:13" x14ac:dyDescent="0.25">
      <c r="A591" s="88">
        <v>43241</v>
      </c>
      <c r="B591">
        <v>15.22</v>
      </c>
      <c r="C591" s="91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D591*(1-VLOOKUP(A591,FX!A:K,9,0))</f>
        <v>15.245004064825462</v>
      </c>
      <c r="F591">
        <v>15.2318</v>
      </c>
      <c r="G591" s="91">
        <f t="shared" ref="G591" si="1119">+B591/D591-1</f>
        <v>-3.8604475485761736E-3</v>
      </c>
      <c r="H591" s="91">
        <f>(+B591/(D591*(1-VLOOKUP(A591,FX!A:K,9,0)))-1)</f>
        <v>-1.640148124535612E-3</v>
      </c>
      <c r="I591" s="91">
        <f t="shared" si="1049"/>
        <v>-7.7469504589078308E-4</v>
      </c>
      <c r="J591">
        <v>12659.68</v>
      </c>
      <c r="K591">
        <v>12674.1</v>
      </c>
      <c r="L591" s="91">
        <f t="shared" ref="L591" si="1120">+K591/J591-1</f>
        <v>1.1390493282610326E-3</v>
      </c>
      <c r="M591" s="90">
        <f t="shared" ref="M591" si="1121">WEEKDAY(A591,2)</f>
        <v>1</v>
      </c>
    </row>
    <row r="592" spans="1:13" x14ac:dyDescent="0.25">
      <c r="A592" s="88">
        <v>43242</v>
      </c>
      <c r="B592">
        <v>15.22</v>
      </c>
      <c r="C592" s="91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D592*(1-VLOOKUP(A592,FX!A:K,9,0))</f>
        <v>15.147834698933689</v>
      </c>
      <c r="F592">
        <v>15.15</v>
      </c>
      <c r="G592" s="91">
        <f t="shared" ref="G592" si="1124">+B592/D592-1</f>
        <v>6.7860704670097416E-3</v>
      </c>
      <c r="H592" s="91">
        <f>(+B592/(D592*(1-VLOOKUP(A592,FX!A:K,9,0)))-1)</f>
        <v>4.7640671093005516E-3</v>
      </c>
      <c r="I592" s="91">
        <f t="shared" si="1049"/>
        <v>4.6204620462046986E-3</v>
      </c>
      <c r="J592">
        <v>12674.1</v>
      </c>
      <c r="K592">
        <v>12578.92</v>
      </c>
      <c r="L592" s="91">
        <f t="shared" ref="L592" si="1125">+K592/J592-1</f>
        <v>-7.5098034574447858E-3</v>
      </c>
      <c r="M592" s="90">
        <f t="shared" ref="M592" si="1126">WEEKDAY(A592,2)</f>
        <v>2</v>
      </c>
    </row>
    <row r="593" spans="1:13" x14ac:dyDescent="0.25">
      <c r="A593" s="88">
        <v>43243</v>
      </c>
      <c r="B593">
        <v>14.8</v>
      </c>
      <c r="C593" s="91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D593*(1-VLOOKUP(A593,FX!A:K,9,0))</f>
        <v>14.893732955128479</v>
      </c>
      <c r="F593">
        <v>14.898999999999999</v>
      </c>
      <c r="G593" s="91">
        <f t="shared" ref="G593" si="1129">+B593/D593-1</f>
        <v>-7.5443506045779207E-3</v>
      </c>
      <c r="H593" s="91">
        <f>(+B593/(D593*(1-VLOOKUP(A593,FX!A:K,9,0)))-1)</f>
        <v>-6.2934494267404828E-3</v>
      </c>
      <c r="I593" s="91">
        <f t="shared" si="1049"/>
        <v>-6.6447412578024556E-3</v>
      </c>
      <c r="J593">
        <v>12578.92</v>
      </c>
      <c r="K593">
        <v>12381.73</v>
      </c>
      <c r="L593" s="91">
        <f t="shared" ref="L593" si="1130">+K593/J593-1</f>
        <v>-1.5676226575890517E-2</v>
      </c>
      <c r="M593" s="90">
        <f t="shared" ref="M593" si="1131">WEEKDAY(A593,2)</f>
        <v>3</v>
      </c>
    </row>
    <row r="594" spans="1:13" x14ac:dyDescent="0.25">
      <c r="A594" s="88">
        <v>43244</v>
      </c>
    </row>
    <row r="595" spans="1:13" x14ac:dyDescent="0.25">
      <c r="A595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96"/>
  <sheetViews>
    <sheetView zoomScale="115" zoomScaleNormal="115" workbookViewId="0">
      <pane xSplit="1" ySplit="2" topLeftCell="B580" activePane="bottomRight" state="frozen"/>
      <selection pane="topRight" activeCell="B1" sqref="B1"/>
      <selection pane="bottomLeft" activeCell="A3" sqref="A3"/>
      <selection pane="bottomRight" activeCell="I598" sqref="I59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602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651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659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667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94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  <c r="B585">
        <v>8.2799999999999994</v>
      </c>
      <c r="C585" s="91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D585*(1-VLOOKUP(A585,FX!A:K,9,0))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(+B585/(D585*(1-VLOOKUP(A585,FX!A:K,9,0)))-1)</f>
        <v>-1.742916888019086E-3</v>
      </c>
      <c r="I585" s="91">
        <f t="shared" si="1388"/>
        <v>-2.5298156848573283E-3</v>
      </c>
      <c r="J585">
        <v>1855.81</v>
      </c>
      <c r="K585">
        <v>1865.36</v>
      </c>
      <c r="L585" s="91">
        <f t="shared" ref="L585" si="1424">+K585/J585-1</f>
        <v>5.1460009375958737E-3</v>
      </c>
      <c r="M585" s="90">
        <f t="shared" ref="M585" si="1425">WEEKDAY(A585,2)</f>
        <v>4</v>
      </c>
    </row>
    <row r="586" spans="1:13" x14ac:dyDescent="0.25">
      <c r="A586" s="88">
        <v>43231</v>
      </c>
      <c r="B586">
        <v>8.15</v>
      </c>
      <c r="C586" s="91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D586*(1-VLOOKUP(A586,FX!A:K,9,0))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(+B586/(D586*(1-VLOOKUP(A586,FX!A:K,9,0)))-1)</f>
        <v>-5.4625990603051067E-3</v>
      </c>
      <c r="I586" s="91">
        <f t="shared" si="1388"/>
        <v>-5.3697827678790278E-3</v>
      </c>
      <c r="J586">
        <v>1865.36</v>
      </c>
      <c r="K586">
        <v>1834.78</v>
      </c>
      <c r="L586" s="91">
        <f t="shared" ref="L586" si="1429">+K586/J586-1</f>
        <v>-1.6393618390015852E-2</v>
      </c>
      <c r="M586" s="90">
        <f t="shared" ref="M586" si="1430">WEEKDAY(A586,2)</f>
        <v>5</v>
      </c>
    </row>
    <row r="587" spans="1:13" x14ac:dyDescent="0.25">
      <c r="A587" s="88">
        <v>43234</v>
      </c>
      <c r="B587">
        <v>8.17</v>
      </c>
      <c r="C587" s="91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D587*(1-VLOOKUP(A587,FX!A:K,9,0))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(+B587/(D587*(1-VLOOKUP(A587,FX!A:K,9,0)))-1)</f>
        <v>-2.1717908400143981E-3</v>
      </c>
      <c r="I587" s="91">
        <f t="shared" si="1388"/>
        <v>-2.1983390327309227E-3</v>
      </c>
      <c r="J587">
        <v>1834.78</v>
      </c>
      <c r="K587">
        <v>1830.98</v>
      </c>
      <c r="L587" s="91">
        <f t="shared" ref="L587" si="1434">+K587/J587-1</f>
        <v>-2.0710929920753074E-3</v>
      </c>
      <c r="M587" s="90">
        <f t="shared" ref="M587" si="1435">WEEKDAY(A587,2)</f>
        <v>1</v>
      </c>
    </row>
    <row r="588" spans="1:13" x14ac:dyDescent="0.25">
      <c r="A588" s="88">
        <v>43235</v>
      </c>
      <c r="B588">
        <v>8.2799999999999994</v>
      </c>
      <c r="C588" s="91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D588*(1-VLOOKUP(A588,FX!A:K,9,0))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(+B588/(D588*(1-VLOOKUP(A588,FX!A:K,9,0)))-1)</f>
        <v>-1.4291747971427737E-3</v>
      </c>
      <c r="I588" s="91">
        <f t="shared" si="1388"/>
        <v>-2.4096385542170529E-3</v>
      </c>
      <c r="J588">
        <v>1830.98</v>
      </c>
      <c r="K588">
        <v>1858.01</v>
      </c>
      <c r="L588" s="91">
        <f t="shared" ref="L588" si="1439">+K588/J588-1</f>
        <v>1.4762586156047641E-2</v>
      </c>
      <c r="M588" s="90">
        <f t="shared" ref="M588" si="1440">WEEKDAY(A588,2)</f>
        <v>2</v>
      </c>
    </row>
    <row r="589" spans="1:13" x14ac:dyDescent="0.25">
      <c r="A589" s="88">
        <v>43236</v>
      </c>
      <c r="B589">
        <v>8.2100000000000009</v>
      </c>
      <c r="C589" s="91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D589*(1-VLOOKUP(A589,FX!A:K,9,0))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(+B589/(D589*(1-VLOOKUP(A589,FX!A:K,9,0)))-1)</f>
        <v>-2.6732716505901699E-3</v>
      </c>
      <c r="I589" s="91">
        <f t="shared" si="1388"/>
        <v>-1.7023346303500775E-3</v>
      </c>
      <c r="J589">
        <v>1858.01</v>
      </c>
      <c r="K589">
        <v>1846.67</v>
      </c>
      <c r="L589" s="91">
        <f t="shared" ref="L589" si="1444">+K589/J589-1</f>
        <v>-6.1033040726368171E-3</v>
      </c>
      <c r="M589" s="90">
        <f t="shared" ref="M589" si="1445">WEEKDAY(A589,2)</f>
        <v>3</v>
      </c>
    </row>
    <row r="590" spans="1:13" x14ac:dyDescent="0.25">
      <c r="A590" s="88">
        <v>43237</v>
      </c>
      <c r="B590">
        <v>8.1</v>
      </c>
      <c r="C590" s="91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D590*(1-VLOOKUP(A590,FX!A:K,9,0))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(+B590/(D590*(1-VLOOKUP(A590,FX!A:K,9,0)))-1)</f>
        <v>-7.6957940409907444E-3</v>
      </c>
      <c r="I590" s="91">
        <f t="shared" si="1388"/>
        <v>-7.9608083282302067E-3</v>
      </c>
      <c r="J590">
        <v>1846.67</v>
      </c>
      <c r="K590">
        <v>1831.2</v>
      </c>
      <c r="L590" s="91">
        <f t="shared" ref="L590" si="1449">+K590/J590-1</f>
        <v>-8.3772411963155546E-3</v>
      </c>
      <c r="M590" s="90">
        <f t="shared" ref="M590" si="1450">WEEKDAY(A590,2)</f>
        <v>4</v>
      </c>
    </row>
    <row r="591" spans="1:13" x14ac:dyDescent="0.25">
      <c r="A591" s="88">
        <v>43238</v>
      </c>
      <c r="B591">
        <v>8.15</v>
      </c>
      <c r="C591" s="91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D591*(1-VLOOKUP(A591,FX!A:K,9,0))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(+B591/(D591*(1-VLOOKUP(A591,FX!A:K,9,0)))-1)</f>
        <v>-3.7690582460787603E-3</v>
      </c>
      <c r="I591" s="91">
        <f t="shared" si="1388"/>
        <v>-4.1544477028346849E-3</v>
      </c>
      <c r="J591">
        <v>1831.2</v>
      </c>
      <c r="K591">
        <v>1836.75</v>
      </c>
      <c r="L591" s="91">
        <f t="shared" ref="L591" si="1454">+K591/J591-1</f>
        <v>3.0307994757536871E-3</v>
      </c>
      <c r="M591" s="90">
        <f t="shared" ref="M591" si="1455">WEEKDAY(A591,2)</f>
        <v>5</v>
      </c>
    </row>
    <row r="592" spans="1:13" x14ac:dyDescent="0.25">
      <c r="A592" s="88">
        <v>43241</v>
      </c>
      <c r="B592">
        <v>8.1999999999999993</v>
      </c>
      <c r="C592" s="91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D592*(1-VLOOKUP(A592,FX!A:K,9,0))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(+B592/(D592*(1-VLOOKUP(A592,FX!A:K,9,0)))-1)</f>
        <v>-9.6844786048919662E-3</v>
      </c>
      <c r="I592" s="91">
        <f t="shared" si="1388"/>
        <v>-8.8238849268705843E-3</v>
      </c>
      <c r="J592">
        <v>1836.75</v>
      </c>
      <c r="K592">
        <v>1862.48</v>
      </c>
      <c r="L592" s="91">
        <f t="shared" ref="L592" si="1459">+K592/J592-1</f>
        <v>1.4008438818565505E-2</v>
      </c>
      <c r="M592" s="90">
        <f t="shared" ref="M592" si="1460">WEEKDAY(A592,2)</f>
        <v>1</v>
      </c>
    </row>
    <row r="593" spans="1:13" x14ac:dyDescent="0.25">
      <c r="A593" s="88">
        <v>43242</v>
      </c>
      <c r="B593">
        <v>8.1999999999999993</v>
      </c>
      <c r="C593" s="91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D593*(1-VLOOKUP(A593,FX!A:K,9,0))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(+B593/(D593*(1-VLOOKUP(A593,FX!A:K,9,0)))-1)</f>
        <v>-1.7943422218723692E-2</v>
      </c>
      <c r="I593" s="91">
        <f t="shared" si="1388"/>
        <v>-1.7964071856287456E-2</v>
      </c>
      <c r="J593">
        <v>1862.48</v>
      </c>
      <c r="K593">
        <v>1876</v>
      </c>
      <c r="L593" s="91">
        <f t="shared" ref="L593" si="1464">+K593/J593-1</f>
        <v>7.2591383531634968E-3</v>
      </c>
      <c r="M593" s="90">
        <f t="shared" ref="M593" si="1465">WEEKDAY(A593,2)</f>
        <v>2</v>
      </c>
    </row>
    <row r="594" spans="1:13" x14ac:dyDescent="0.25">
      <c r="A594" s="88">
        <v>43243</v>
      </c>
      <c r="B594">
        <v>8.15</v>
      </c>
      <c r="C594" s="91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D594*(1-VLOOKUP(A594,FX!A:K,9,0))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(+B594/(D594*(1-VLOOKUP(A594,FX!A:K,9,0)))-1)</f>
        <v>-6.8236416212758E-3</v>
      </c>
      <c r="I594" s="91">
        <f t="shared" si="1388"/>
        <v>-6.9452906055806896E-3</v>
      </c>
      <c r="J594">
        <v>1876</v>
      </c>
      <c r="K594">
        <v>1845.97</v>
      </c>
      <c r="L594" s="91">
        <f t="shared" ref="L594" si="1469">+K594/J594-1</f>
        <v>-1.6007462686567164E-2</v>
      </c>
      <c r="M594" s="90">
        <f t="shared" ref="M594" si="1470">WEEKDAY(A594,2)</f>
        <v>3</v>
      </c>
    </row>
    <row r="595" spans="1:13" x14ac:dyDescent="0.25">
      <c r="A595" s="88">
        <v>43244</v>
      </c>
    </row>
    <row r="596" spans="1:13" x14ac:dyDescent="0.25">
      <c r="A596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96"/>
  <sheetViews>
    <sheetView tabSelected="1" zoomScale="115" zoomScaleNormal="115" workbookViewId="0">
      <pane xSplit="1" ySplit="2" topLeftCell="B578" activePane="bottomRight" state="frozen"/>
      <selection pane="topRight" activeCell="B1" sqref="B1"/>
      <selection pane="bottomLeft" activeCell="A3" sqref="A3"/>
      <selection pane="bottomRight" activeCell="H594" sqref="H59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584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601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603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631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647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663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695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94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  <c r="B585">
        <v>48.85</v>
      </c>
      <c r="C585" s="91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D585*(1-VLOOKUP(A585,FX!A:K,9,0))</f>
        <v>48.767933049129077</v>
      </c>
      <c r="F585">
        <v>48.767000000000003</v>
      </c>
      <c r="G585" s="91">
        <f t="shared" ref="G585" si="1634">+B585/D585-1</f>
        <v>3.2623241782983037E-3</v>
      </c>
      <c r="H585" s="42">
        <f t="shared" ref="H585" si="1635">(+B585/(E585)-1)</f>
        <v>1.6828056007263115E-3</v>
      </c>
      <c r="I585" s="91">
        <f t="shared" si="1593"/>
        <v>1.7019705948695396E-3</v>
      </c>
      <c r="J585">
        <v>3871.62</v>
      </c>
      <c r="K585">
        <v>3893.06</v>
      </c>
      <c r="L585" s="91">
        <f t="shared" ref="L585" si="1636">+K585/J585-1</f>
        <v>5.5377335585620191E-3</v>
      </c>
      <c r="M585" s="90">
        <f t="shared" ref="M585" si="1637">WEEKDAY(A585,2)</f>
        <v>4</v>
      </c>
    </row>
    <row r="586" spans="1:13" x14ac:dyDescent="0.25">
      <c r="A586" s="88">
        <v>43231</v>
      </c>
      <c r="B586">
        <v>49</v>
      </c>
      <c r="C586" s="91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D586*(1-VLOOKUP(A586,FX!A:K,9,0))</f>
        <v>48.691060659755564</v>
      </c>
      <c r="F586">
        <v>48.692999999999998</v>
      </c>
      <c r="G586" s="91">
        <f t="shared" ref="G586" si="1640">+B586/D586-1</f>
        <v>1.0023740739389941E-2</v>
      </c>
      <c r="H586" s="42">
        <f t="shared" ref="H586" si="1641">(+B586/(E586)-1)</f>
        <v>6.344888282538097E-3</v>
      </c>
      <c r="I586" s="91">
        <f t="shared" si="1593"/>
        <v>6.3048076725606972E-3</v>
      </c>
      <c r="J586">
        <v>3893.06</v>
      </c>
      <c r="K586">
        <v>3872.84</v>
      </c>
      <c r="L586" s="91">
        <f t="shared" ref="L586" si="1642">+K586/J586-1</f>
        <v>-5.1938577879611092E-3</v>
      </c>
      <c r="M586" s="90">
        <f t="shared" ref="M586" si="1643">WEEKDAY(A586,2)</f>
        <v>5</v>
      </c>
    </row>
    <row r="587" spans="1:13" x14ac:dyDescent="0.25">
      <c r="A587" s="88">
        <v>43234</v>
      </c>
      <c r="B587">
        <v>49.4</v>
      </c>
      <c r="C587" s="91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D587*(1-VLOOKUP(A587,FX!A:K,9,0))</f>
        <v>49.215917096716773</v>
      </c>
      <c r="F587">
        <v>49.198</v>
      </c>
      <c r="G587" s="91">
        <f t="shared" ref="G587" si="1646">+B587/D587-1</f>
        <v>5.0602176809602106E-3</v>
      </c>
      <c r="H587" s="42">
        <f t="shared" ref="H587" si="1647">(+B587/(E587)-1)</f>
        <v>3.7403123652348658E-3</v>
      </c>
      <c r="I587" s="91">
        <f t="shared" si="1593"/>
        <v>4.1058579617057056E-3</v>
      </c>
      <c r="J587">
        <v>3872.84</v>
      </c>
      <c r="K587">
        <v>3909.29</v>
      </c>
      <c r="L587" s="91">
        <f t="shared" ref="L587" si="1648">+K587/J587-1</f>
        <v>9.4116978754608116E-3</v>
      </c>
      <c r="M587" s="90">
        <f t="shared" ref="M587" si="1649">WEEKDAY(A587,2)</f>
        <v>1</v>
      </c>
    </row>
    <row r="588" spans="1:13" x14ac:dyDescent="0.25">
      <c r="A588" s="88">
        <v>43235</v>
      </c>
      <c r="B588">
        <v>49.2</v>
      </c>
      <c r="C588" s="91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D588*(1-VLOOKUP(A588,FX!A:K,9,0))</f>
        <v>49.28318972947271</v>
      </c>
      <c r="F588">
        <v>49.28</v>
      </c>
      <c r="G588" s="91">
        <f t="shared" ref="G588" si="1652">+B588/D588-1</f>
        <v>-3.7336151760063441E-3</v>
      </c>
      <c r="H588" s="42">
        <f t="shared" ref="H588" si="1653">(+B588/(E588)-1)</f>
        <v>-1.6879940184342246E-3</v>
      </c>
      <c r="I588" s="91">
        <f t="shared" si="1593"/>
        <v>-1.6233766233766378E-3</v>
      </c>
      <c r="J588">
        <v>3909.29</v>
      </c>
      <c r="K588">
        <v>3924.1</v>
      </c>
      <c r="L588" s="91">
        <f t="shared" ref="L588" si="1654">+K588/J588-1</f>
        <v>3.7884117064734824E-3</v>
      </c>
      <c r="M588" s="90">
        <f t="shared" ref="M588" si="1655">WEEKDAY(A588,2)</f>
        <v>2</v>
      </c>
    </row>
    <row r="589" spans="1:13" x14ac:dyDescent="0.25">
      <c r="A589" s="88">
        <v>43236</v>
      </c>
      <c r="B589">
        <v>48.95</v>
      </c>
      <c r="C589" s="91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D589*(1-VLOOKUP(A589,FX!A:K,9,0))</f>
        <v>48.784689665476719</v>
      </c>
      <c r="F589">
        <v>48.802999999999997</v>
      </c>
      <c r="G589" s="91">
        <f t="shared" ref="G589" si="1658">+B589/D589-1</f>
        <v>1.2799253611393002E-3</v>
      </c>
      <c r="H589" s="42">
        <f t="shared" ref="H589" si="1659">(+B589/(E589)-1)</f>
        <v>3.3885699726048379E-3</v>
      </c>
      <c r="I589" s="91">
        <f t="shared" si="1593"/>
        <v>3.0121099112760952E-3</v>
      </c>
      <c r="J589">
        <v>3924.1</v>
      </c>
      <c r="K589">
        <v>3892.84</v>
      </c>
      <c r="L589" s="91">
        <f t="shared" ref="L589" si="1660">+K589/J589-1</f>
        <v>-7.9661578451108994E-3</v>
      </c>
      <c r="M589" s="90">
        <f t="shared" ref="M589" si="1661">WEEKDAY(A589,2)</f>
        <v>3</v>
      </c>
    </row>
    <row r="590" spans="1:13" x14ac:dyDescent="0.25">
      <c r="A590" s="88">
        <v>43237</v>
      </c>
      <c r="B590">
        <v>48.5</v>
      </c>
      <c r="C590" s="91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D590*(1-VLOOKUP(A590,FX!A:K,9,0))</f>
        <v>48.487891848060187</v>
      </c>
      <c r="F590">
        <v>48.478000000000002</v>
      </c>
      <c r="G590" s="91">
        <f t="shared" ref="G590" si="1664">+B590/D590-1</f>
        <v>1.1958381583447864E-3</v>
      </c>
      <c r="H590" s="42">
        <f t="shared" ref="H590" si="1665">(+B590/(E590)-1)</f>
        <v>2.4971495930881105E-4</v>
      </c>
      <c r="I590" s="91">
        <f t="shared" si="1593"/>
        <v>4.5381410124178956E-4</v>
      </c>
      <c r="J590">
        <v>3892.84</v>
      </c>
      <c r="K590">
        <v>3864.05</v>
      </c>
      <c r="L590" s="91">
        <f t="shared" ref="L590" si="1666">+K590/J590-1</f>
        <v>-7.3956288981823493E-3</v>
      </c>
      <c r="M590" s="90">
        <f t="shared" ref="M590" si="1667">WEEKDAY(A590,2)</f>
        <v>4</v>
      </c>
    </row>
    <row r="591" spans="1:13" x14ac:dyDescent="0.25">
      <c r="A591" s="88">
        <v>43238</v>
      </c>
      <c r="B591">
        <v>49</v>
      </c>
      <c r="C591" s="91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D591*(1-VLOOKUP(A591,FX!A:K,9,0))</f>
        <v>48.914127243519552</v>
      </c>
      <c r="F591">
        <v>48.911999999999999</v>
      </c>
      <c r="G591" s="91">
        <f t="shared" ref="G591" si="1670">+B591/D591-1</f>
        <v>6.6542797965007949E-4</v>
      </c>
      <c r="H591" s="42">
        <f t="shared" ref="H591" si="1671">(+B591/(E591)-1)</f>
        <v>1.7555819007650797E-3</v>
      </c>
      <c r="I591" s="91">
        <f t="shared" si="1593"/>
        <v>1.7991494929670004E-3</v>
      </c>
      <c r="J591">
        <v>3864.05</v>
      </c>
      <c r="K591">
        <v>3903.06</v>
      </c>
      <c r="L591" s="91">
        <f t="shared" ref="L591" si="1672">+K591/J591-1</f>
        <v>1.0095625056611546E-2</v>
      </c>
      <c r="M591" s="90">
        <f t="shared" ref="M591" si="1673">WEEKDAY(A591,2)</f>
        <v>5</v>
      </c>
    </row>
    <row r="592" spans="1:13" x14ac:dyDescent="0.25">
      <c r="A592" s="88">
        <v>43241</v>
      </c>
      <c r="B592">
        <v>48.95</v>
      </c>
      <c r="C592" s="91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D592*(1-VLOOKUP(A592,FX!A:K,9,0))</f>
        <v>49.030542042283628</v>
      </c>
      <c r="F592">
        <v>49.036000000000001</v>
      </c>
      <c r="G592" s="91">
        <f t="shared" ref="G592" si="1676">+B592/D592-1</f>
        <v>-3.8629850159851431E-3</v>
      </c>
      <c r="H592" s="42">
        <f t="shared" ref="H592" si="1677">(+B592/(E592)-1)</f>
        <v>-1.6426912477158773E-3</v>
      </c>
      <c r="I592" s="91">
        <f t="shared" si="1593"/>
        <v>-1.7538135247573416E-3</v>
      </c>
      <c r="J592">
        <v>3903.06</v>
      </c>
      <c r="K592">
        <v>3921.24</v>
      </c>
      <c r="L592" s="91">
        <f t="shared" ref="L592" si="1678">+K592/J592-1</f>
        <v>4.6578838142379286E-3</v>
      </c>
      <c r="M592" s="90">
        <f t="shared" ref="M592" si="1679">WEEKDAY(A592,2)</f>
        <v>1</v>
      </c>
    </row>
    <row r="593" spans="1:13" x14ac:dyDescent="0.25">
      <c r="A593" s="88">
        <v>43242</v>
      </c>
      <c r="B593">
        <v>48.95</v>
      </c>
      <c r="C593" s="91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D593*(1-VLOOKUP(A593,FX!A:K,9,0))</f>
        <v>48.94634901782382</v>
      </c>
      <c r="F593">
        <v>48.95</v>
      </c>
      <c r="G593" s="91">
        <f t="shared" ref="G593" si="1682">+B593/D593-1</f>
        <v>2.0871576935650449E-3</v>
      </c>
      <c r="H593" s="42">
        <f t="shared" ref="H593" si="1683">(+B593/(E593)-1)</f>
        <v>7.4591511919575026E-5</v>
      </c>
      <c r="I593" s="91">
        <f t="shared" si="1593"/>
        <v>0</v>
      </c>
      <c r="J593">
        <v>3921.24</v>
      </c>
      <c r="K593">
        <v>3906.21</v>
      </c>
      <c r="L593" s="91">
        <f t="shared" ref="L593" si="1684">+K593/J593-1</f>
        <v>-3.8329712029867569E-3</v>
      </c>
      <c r="M593" s="90">
        <f t="shared" ref="M593" si="1685">WEEKDAY(A593,2)</f>
        <v>2</v>
      </c>
    </row>
    <row r="594" spans="1:13" x14ac:dyDescent="0.25">
      <c r="A594" s="88">
        <v>43243</v>
      </c>
      <c r="B594">
        <v>47.85</v>
      </c>
      <c r="C594" s="91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D594*(1-VLOOKUP(A594,FX!A:K,9,0))</f>
        <v>48.242202556845704</v>
      </c>
      <c r="F594">
        <v>48.261000000000003</v>
      </c>
      <c r="G594" s="91">
        <f t="shared" ref="G594" si="1688">+B594/D594-1</f>
        <v>-9.3784536836698518E-3</v>
      </c>
      <c r="H594" s="42">
        <f t="shared" ref="H594" si="1689">(+B594/(E594)-1)</f>
        <v>-8.1298642279766797E-3</v>
      </c>
      <c r="I594" s="91">
        <f t="shared" si="1593"/>
        <v>-8.5161931994778284E-3</v>
      </c>
      <c r="J594">
        <v>3906.21</v>
      </c>
      <c r="K594">
        <v>3854.58</v>
      </c>
      <c r="L594" s="91">
        <f t="shared" ref="L594" si="1690">+K594/J594-1</f>
        <v>-1.3217415346333139E-2</v>
      </c>
      <c r="M594" s="90">
        <f t="shared" ref="M594" si="1691">WEEKDAY(A594,2)</f>
        <v>3</v>
      </c>
    </row>
    <row r="595" spans="1:13" x14ac:dyDescent="0.25">
      <c r="A595" s="88">
        <v>43244</v>
      </c>
    </row>
    <row r="596" spans="1:13" x14ac:dyDescent="0.25">
      <c r="A596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03"/>
  <sheetViews>
    <sheetView zoomScale="115" zoomScaleNormal="115" workbookViewId="0">
      <pane xSplit="1" ySplit="2" topLeftCell="B588" activePane="bottomRight" state="frozen"/>
      <selection pane="topRight" activeCell="B1" sqref="B1"/>
      <selection pane="bottomLeft" activeCell="A3" sqref="A3"/>
      <selection pane="bottomRight" activeCell="D602" sqref="D60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624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567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566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565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549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550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564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578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592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600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625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646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649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666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674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681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685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698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708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709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713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721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727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735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738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747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750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753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758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600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" si="1217">B591/B590-1</f>
        <v>9.5805833510751448E-3</v>
      </c>
      <c r="D591" s="38">
        <f t="shared" ref="D591" si="1218">+(F590-O591)*(1+L591)</f>
        <v>47.331911603612589</v>
      </c>
      <c r="E591" s="90"/>
      <c r="F591">
        <v>47.34</v>
      </c>
      <c r="G591" s="42">
        <f t="shared" ref="G591" si="1219">+B591/D591-1</f>
        <v>1.8610783592498681E-3</v>
      </c>
      <c r="H591" s="90"/>
      <c r="I591" s="91">
        <f t="shared" si="1191"/>
        <v>1.689902830587231E-3</v>
      </c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48.02</v>
      </c>
      <c r="C592" s="91">
        <f t="shared" ref="C592" si="1222">B592/B591-1</f>
        <v>1.2652889076339102E-2</v>
      </c>
      <c r="D592" s="38">
        <f t="shared" ref="D592" si="1223">+(F591-O592)*(1+L592)</f>
        <v>47.602802763811461</v>
      </c>
      <c r="E592" s="90"/>
      <c r="F592">
        <v>47.6</v>
      </c>
      <c r="G592" s="42">
        <f t="shared" ref="G592" si="1224">+B592/D592-1</f>
        <v>8.7641317730497992E-3</v>
      </c>
      <c r="H592" s="90"/>
      <c r="I592" s="91">
        <f t="shared" si="1191"/>
        <v>8.8235294117646745E-3</v>
      </c>
      <c r="J592">
        <v>21374.83</v>
      </c>
      <c r="K592">
        <v>21493.49</v>
      </c>
      <c r="L592" s="91">
        <f t="shared" ref="L592" si="1225">+K592/J592-1</f>
        <v>5.5513891806391324E-3</v>
      </c>
      <c r="M592" s="90">
        <f t="shared" ref="M592" si="1226">WEEKDAY(A592,2)</f>
        <v>4</v>
      </c>
    </row>
    <row r="593" spans="1:13" x14ac:dyDescent="0.25">
      <c r="A593" s="88">
        <v>43231</v>
      </c>
      <c r="B593">
        <v>48.16</v>
      </c>
      <c r="C593" s="91">
        <f t="shared" ref="C593" si="1227">B593/B592-1</f>
        <v>2.9154518950436081E-3</v>
      </c>
      <c r="D593" s="38">
        <f t="shared" ref="D593" si="1228">+(F592-O593)*(1+L593)</f>
        <v>47.991811287976034</v>
      </c>
      <c r="E593" s="90"/>
      <c r="F593">
        <v>47.99</v>
      </c>
      <c r="G593" s="42">
        <f t="shared" ref="G593" si="1229">+B593/D593-1</f>
        <v>3.5045293667859134E-3</v>
      </c>
      <c r="H593" s="90"/>
      <c r="I593" s="91">
        <f t="shared" si="1191"/>
        <v>3.5424046676388876E-3</v>
      </c>
      <c r="J593">
        <v>21493.49</v>
      </c>
      <c r="K593">
        <v>21670.41</v>
      </c>
      <c r="L593" s="91">
        <f t="shared" ref="L593" si="1230">+K593/J593-1</f>
        <v>8.2313295793283725E-3</v>
      </c>
      <c r="M593" s="90">
        <f t="shared" ref="M593" si="1231">WEEKDAY(A593,2)</f>
        <v>5</v>
      </c>
    </row>
    <row r="594" spans="1:13" x14ac:dyDescent="0.25">
      <c r="A594" s="88">
        <v>43234</v>
      </c>
      <c r="B594">
        <v>48.63</v>
      </c>
      <c r="C594" s="91">
        <f t="shared" ref="C594" si="1232">B594/B593-1</f>
        <v>9.7591362126248082E-3</v>
      </c>
      <c r="D594" s="38">
        <f t="shared" ref="D594" si="1233">+(F593-O594)*(1+L594)</f>
        <v>48.756718202378266</v>
      </c>
      <c r="E594" s="90"/>
      <c r="F594">
        <v>48.75</v>
      </c>
      <c r="G594" s="42">
        <f t="shared" ref="G594" si="1234">+B594/D594-1</f>
        <v>-2.5989895762115189E-3</v>
      </c>
      <c r="H594" s="90"/>
      <c r="I594" s="91">
        <f t="shared" si="1191"/>
        <v>-2.4615384615384039E-3</v>
      </c>
      <c r="J594">
        <v>21670.41</v>
      </c>
      <c r="K594">
        <v>22016.63</v>
      </c>
      <c r="L594" s="91">
        <f t="shared" ref="L594" si="1235">+K594/J594-1</f>
        <v>1.5976624346285995E-2</v>
      </c>
      <c r="M594" s="90">
        <f t="shared" ref="M594" si="1236">WEEKDAY(A594,2)</f>
        <v>1</v>
      </c>
    </row>
    <row r="595" spans="1:13" x14ac:dyDescent="0.25">
      <c r="A595" s="88">
        <v>43235</v>
      </c>
      <c r="B595">
        <v>47.81</v>
      </c>
      <c r="C595" s="91">
        <f t="shared" ref="C595" si="1237">B595/B594-1</f>
        <v>-1.6862019329631939E-2</v>
      </c>
      <c r="D595" s="38">
        <f t="shared" ref="D595" si="1238">+(F594-O595)*(1+L595)</f>
        <v>48.291454005449516</v>
      </c>
      <c r="E595" s="90"/>
      <c r="F595">
        <v>48.29</v>
      </c>
      <c r="G595" s="42">
        <f t="shared" ref="G595" si="1239">+B595/D595-1</f>
        <v>-9.969755837030414E-3</v>
      </c>
      <c r="H595" s="90"/>
      <c r="I595" s="91">
        <f t="shared" si="1191"/>
        <v>-9.9399461586249238E-3</v>
      </c>
      <c r="J595">
        <v>22016.63</v>
      </c>
      <c r="K595">
        <v>21809.54</v>
      </c>
      <c r="L595" s="91">
        <f t="shared" ref="L595" si="1240">+K595/J595-1</f>
        <v>-9.4060716830868252E-3</v>
      </c>
      <c r="M595" s="90">
        <f t="shared" ref="M595" si="1241">WEEKDAY(A595,2)</f>
        <v>2</v>
      </c>
    </row>
    <row r="596" spans="1:13" x14ac:dyDescent="0.25">
      <c r="A596" s="88">
        <v>43236</v>
      </c>
      <c r="B596">
        <v>48.6</v>
      </c>
      <c r="C596" s="91">
        <f t="shared" ref="C596" si="1242">B596/B595-1</f>
        <v>1.6523739803388393E-2</v>
      </c>
      <c r="D596" s="38">
        <f t="shared" ref="D596" si="1243">+(F595-O596)*(1+L596)</f>
        <v>48.320378394042237</v>
      </c>
      <c r="E596" s="90"/>
      <c r="F596">
        <v>48.33</v>
      </c>
      <c r="G596" s="42">
        <f t="shared" ref="G596" si="1244">+B596/D596-1</f>
        <v>5.786825667578821E-3</v>
      </c>
      <c r="H596" s="90"/>
      <c r="I596" s="91">
        <f t="shared" si="1191"/>
        <v>5.5865921787709993E-3</v>
      </c>
      <c r="J596">
        <v>21809.54</v>
      </c>
      <c r="K596">
        <v>21823.26</v>
      </c>
      <c r="L596" s="91">
        <f t="shared" ref="L596" si="1245">+K596/J596-1</f>
        <v>6.2908250242776909E-4</v>
      </c>
      <c r="M596" s="90">
        <f t="shared" ref="M596" si="1246">WEEKDAY(A596,2)</f>
        <v>3</v>
      </c>
    </row>
    <row r="597" spans="1:13" x14ac:dyDescent="0.25">
      <c r="A597" s="88">
        <v>43237</v>
      </c>
      <c r="B597">
        <v>47.79</v>
      </c>
      <c r="C597" s="91">
        <f t="shared" ref="C597" si="1247">B597/B596-1</f>
        <v>-1.6666666666666718E-2</v>
      </c>
      <c r="D597" s="38">
        <f t="shared" ref="D597" si="1248">+(F596-O597)*(1+L597)</f>
        <v>47.888606170663785</v>
      </c>
      <c r="E597" s="90"/>
      <c r="F597">
        <v>47.94</v>
      </c>
      <c r="G597" s="42">
        <f t="shared" ref="G597" si="1249">+B597/D597-1</f>
        <v>-2.0590737243922907E-3</v>
      </c>
      <c r="H597" s="90"/>
      <c r="I597" s="91">
        <f t="shared" si="1191"/>
        <v>-3.1289111389236623E-3</v>
      </c>
      <c r="J597">
        <v>21823.26</v>
      </c>
      <c r="K597">
        <v>21623.95</v>
      </c>
      <c r="L597" s="91">
        <f t="shared" ref="L597" si="1250">+K597/J597-1</f>
        <v>-9.1329159804720561E-3</v>
      </c>
      <c r="M597" s="90">
        <f t="shared" ref="M597" si="1251">WEEKDAY(A597,2)</f>
        <v>4</v>
      </c>
    </row>
    <row r="598" spans="1:13" x14ac:dyDescent="0.25">
      <c r="A598" s="88">
        <v>43238</v>
      </c>
      <c r="B598">
        <v>47.89</v>
      </c>
      <c r="C598" s="91">
        <f t="shared" ref="C598" si="1252">B598/B597-1</f>
        <v>2.0924879681942787E-3</v>
      </c>
      <c r="D598" s="38">
        <f t="shared" ref="D598" si="1253">+(F597-O598)*(1+L598)</f>
        <v>48.25576535276857</v>
      </c>
      <c r="E598" s="90"/>
      <c r="F598">
        <v>48.26</v>
      </c>
      <c r="G598" s="42">
        <f t="shared" ref="G598" si="1254">+B598/D598-1</f>
        <v>-7.5797233780188211E-3</v>
      </c>
      <c r="H598" s="90"/>
      <c r="I598" s="91">
        <f t="shared" si="1191"/>
        <v>-7.6668048072937589E-3</v>
      </c>
      <c r="J598">
        <v>21623.95</v>
      </c>
      <c r="K598">
        <v>21766.38</v>
      </c>
      <c r="L598" s="91">
        <f t="shared" ref="L598" si="1255">+K598/J598-1</f>
        <v>6.5866781970915778E-3</v>
      </c>
      <c r="M598" s="90">
        <f t="shared" ref="M598" si="1256">WEEKDAY(A598,2)</f>
        <v>5</v>
      </c>
    </row>
    <row r="599" spans="1:13" x14ac:dyDescent="0.25">
      <c r="A599" s="88">
        <v>43241</v>
      </c>
      <c r="B599">
        <v>48.28</v>
      </c>
      <c r="C599" s="91">
        <f t="shared" ref="C599" si="1257">B599/B598-1</f>
        <v>8.1436625600335155E-3</v>
      </c>
      <c r="D599" s="38">
        <f t="shared" ref="D599" si="1258">+(F598-O599)*(1+L599)</f>
        <v>48.178962041460267</v>
      </c>
      <c r="E599" s="90"/>
      <c r="F599">
        <v>48.2</v>
      </c>
      <c r="G599" s="42">
        <f t="shared" ref="G599" si="1259">+B599/D599-1</f>
        <v>2.0971385488293137E-3</v>
      </c>
      <c r="H599" s="90"/>
      <c r="I599" s="91">
        <f t="shared" si="1191"/>
        <v>1.6597510373443924E-3</v>
      </c>
      <c r="J599">
        <v>21766.38</v>
      </c>
      <c r="K599">
        <v>21729.83</v>
      </c>
      <c r="L599" s="91">
        <f t="shared" ref="L599" si="1260">+K599/J599-1</f>
        <v>-1.6791951624477441E-3</v>
      </c>
      <c r="M599" s="90">
        <f t="shared" ref="M599" si="1261">WEEKDAY(A599,2)</f>
        <v>1</v>
      </c>
    </row>
    <row r="600" spans="1:13" x14ac:dyDescent="0.25">
      <c r="A600" s="88">
        <v>43242</v>
      </c>
      <c r="B600">
        <v>48.03</v>
      </c>
      <c r="C600" s="91">
        <f t="shared" ref="C600" si="1262">B600/B599-1</f>
        <v>-5.1781275890637746E-3</v>
      </c>
      <c r="D600" s="38">
        <f t="shared" ref="D600" si="1263">+(F599-O600)*(1+L600)</f>
        <v>48.2</v>
      </c>
      <c r="E600" s="90"/>
      <c r="F600">
        <v>48.19</v>
      </c>
      <c r="G600" s="42">
        <f t="shared" ref="G600" si="1264">+B600/D600-1</f>
        <v>-3.5269709543568339E-3</v>
      </c>
      <c r="H600" s="90"/>
      <c r="I600" s="91">
        <f t="shared" si="1191"/>
        <v>-3.3201909109773498E-3</v>
      </c>
      <c r="J600">
        <v>21729.83</v>
      </c>
      <c r="K600">
        <v>21729.83</v>
      </c>
      <c r="L600" s="91">
        <f t="shared" ref="L600" si="1265">+K600/J600-1</f>
        <v>0</v>
      </c>
      <c r="M600" s="90">
        <f t="shared" ref="M600" si="1266">WEEKDAY(A600,2)</f>
        <v>2</v>
      </c>
    </row>
    <row r="601" spans="1:13" x14ac:dyDescent="0.25">
      <c r="A601" s="88">
        <v>43243</v>
      </c>
      <c r="B601">
        <v>47.51</v>
      </c>
      <c r="C601" s="91">
        <f t="shared" ref="C601:C602" si="1267">B601/B600-1</f>
        <v>-1.082656672912774E-2</v>
      </c>
      <c r="D601" s="38">
        <f t="shared" ref="D601" si="1268">+(F600-O601)*(1+L601)</f>
        <v>47.15010355810422</v>
      </c>
      <c r="E601" s="90"/>
      <c r="G601" s="42">
        <f t="shared" ref="G601:G602" si="1269">+B601/D601-1</f>
        <v>7.6329936678138921E-3</v>
      </c>
      <c r="H601" s="90"/>
      <c r="J601">
        <v>21729.83</v>
      </c>
      <c r="K601">
        <v>21260.92</v>
      </c>
      <c r="L601" s="91">
        <f t="shared" ref="L601" si="1270">+K601/J601-1</f>
        <v>-2.1579091967125485E-2</v>
      </c>
      <c r="M601" s="90">
        <f t="shared" ref="M601" si="1271">WEEKDAY(A601,2)</f>
        <v>3</v>
      </c>
    </row>
    <row r="602" spans="1:13" x14ac:dyDescent="0.25">
      <c r="A602" s="88">
        <v>43244</v>
      </c>
      <c r="B602">
        <v>47.55</v>
      </c>
      <c r="C602" s="91">
        <f t="shared" si="1267"/>
        <v>8.4192801515459159E-4</v>
      </c>
      <c r="D602">
        <v>47.15010355810422</v>
      </c>
      <c r="G602" s="42">
        <f t="shared" si="1269"/>
        <v>8.4813481141770009E-3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03"/>
  <sheetViews>
    <sheetView zoomScale="115" zoomScaleNormal="115" workbookViewId="0">
      <pane xSplit="1" ySplit="2" topLeftCell="B587" activePane="bottomRight" state="frozen"/>
      <selection pane="topRight" activeCell="B1" sqref="B1"/>
      <selection pane="bottomLeft" activeCell="A3" sqref="A3"/>
      <selection pane="bottomRight" activeCell="D602" sqref="D60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548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573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599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645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661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720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600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91">
        <f>(B591/(D591*(1-VLOOKUP(A591,FX!A:M,13,0))))-1</f>
        <v>6.6643703893172201E-3</v>
      </c>
      <c r="I591" s="91">
        <f t="shared" si="1318"/>
        <v>2.7709672271467589E-3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35.07</v>
      </c>
      <c r="C592" s="91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D592*(1-VLOOKUP(A592,FX!A:M,13,0))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91">
        <f>(B592/(D592*(1-VLOOKUP(A592,FX!A:M,13,0))))-1</f>
        <v>6.5507463035474611E-3</v>
      </c>
      <c r="I592" s="91">
        <f t="shared" si="1318"/>
        <v>8.604921370805263E-3</v>
      </c>
      <c r="J592">
        <v>1855.81</v>
      </c>
      <c r="K592">
        <v>1865.36</v>
      </c>
      <c r="L592" s="91">
        <f t="shared" ref="L592" si="1411">+K592/J592-1</f>
        <v>5.1460009375958737E-3</v>
      </c>
      <c r="M592" s="90">
        <f t="shared" ref="M592" si="1412">WEEKDAY(A592,2)</f>
        <v>4</v>
      </c>
    </row>
    <row r="593" spans="1:13" x14ac:dyDescent="0.25">
      <c r="A593" s="88">
        <v>43231</v>
      </c>
      <c r="B593">
        <v>34.651000000000003</v>
      </c>
      <c r="C593" s="91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D593*(1-VLOOKUP(A593,FX!A:M,13,0))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91">
        <f>(B593/(D593*(1-VLOOKUP(A593,FX!A:M,13,0))))-1</f>
        <v>1.4093114385484329E-2</v>
      </c>
      <c r="I593" s="91">
        <f t="shared" si="1318"/>
        <v>6.0418838135001263E-3</v>
      </c>
      <c r="J593">
        <v>1865.36</v>
      </c>
      <c r="K593">
        <v>1834.78</v>
      </c>
      <c r="L593" s="91">
        <f t="shared" ref="L593" si="1416">+K593/J593-1</f>
        <v>-1.6393618390015852E-2</v>
      </c>
      <c r="M593" s="90">
        <f t="shared" ref="M593" si="1417">WEEKDAY(A593,2)</f>
        <v>5</v>
      </c>
    </row>
    <row r="594" spans="1:13" x14ac:dyDescent="0.25">
      <c r="A594" s="88">
        <v>43234</v>
      </c>
      <c r="B594">
        <v>34.99</v>
      </c>
      <c r="C594" s="91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D594*(1-VLOOKUP(A594,FX!A:M,13,0))</f>
        <v>34.352223655191381</v>
      </c>
      <c r="F594" s="90">
        <v>34.442900000000002</v>
      </c>
      <c r="G594" s="42">
        <f t="shared" ref="G594" si="1420">+B594/D594-1</f>
        <v>1.7992617993958682E-2</v>
      </c>
      <c r="H594" s="91">
        <f>(B594/(D594*(1-VLOOKUP(A594,FX!A:M,13,0))))-1</f>
        <v>1.8565795076623592E-2</v>
      </c>
      <c r="I594" s="91">
        <f t="shared" si="1318"/>
        <v>1.5884260616847001E-2</v>
      </c>
      <c r="J594">
        <v>1834.78</v>
      </c>
      <c r="K594">
        <v>1830.98</v>
      </c>
      <c r="L594" s="91">
        <f t="shared" ref="L594" si="1421">+K594/J594-1</f>
        <v>-2.0710929920753074E-3</v>
      </c>
      <c r="M594" s="90">
        <f t="shared" ref="M594" si="1422">WEEKDAY(A594,2)</f>
        <v>1</v>
      </c>
    </row>
    <row r="595" spans="1:13" x14ac:dyDescent="0.25">
      <c r="A595" s="88">
        <v>43235</v>
      </c>
      <c r="B595">
        <v>34.69</v>
      </c>
      <c r="C595" s="91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D595*(1-VLOOKUP(A595,FX!A:M,13,0))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91">
        <f>(B595/(D595*(1-VLOOKUP(A595,FX!A:M,13,0))))-1</f>
        <v>-3.0914638250206794E-3</v>
      </c>
      <c r="I595" s="91">
        <f t="shared" si="1318"/>
        <v>-2.108545506324333E-3</v>
      </c>
      <c r="J595">
        <v>1830.98</v>
      </c>
      <c r="K595">
        <v>1858.01</v>
      </c>
      <c r="L595" s="91">
        <f t="shared" ref="L595" si="1426">+K595/J595-1</f>
        <v>1.4762586156047641E-2</v>
      </c>
      <c r="M595" s="90">
        <f t="shared" ref="M595" si="1427">WEEKDAY(A595,2)</f>
        <v>2</v>
      </c>
    </row>
    <row r="596" spans="1:13" x14ac:dyDescent="0.25">
      <c r="A596" s="88">
        <v>43236</v>
      </c>
      <c r="B596">
        <v>35.091000000000001</v>
      </c>
      <c r="C596" s="91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D596*(1-VLOOKUP(A596,FX!A:M,13,0))</f>
        <v>34.644487247443486</v>
      </c>
      <c r="F596">
        <v>34.835999999999999</v>
      </c>
      <c r="G596" s="42">
        <f t="shared" ref="G596" si="1430">+B596/D596-1</f>
        <v>1.562527784025125E-2</v>
      </c>
      <c r="H596" s="91">
        <f>(B596/(D596*(1-VLOOKUP(A596,FX!A:M,13,0))))-1</f>
        <v>1.2888421449778198E-2</v>
      </c>
      <c r="I596" s="91">
        <f t="shared" si="1318"/>
        <v>7.32001377884961E-3</v>
      </c>
      <c r="J596">
        <v>1858.01</v>
      </c>
      <c r="K596">
        <v>1846.67</v>
      </c>
      <c r="L596" s="91">
        <f t="shared" ref="L596" si="1431">+K596/J596-1</f>
        <v>-6.1033040726368171E-3</v>
      </c>
      <c r="M596" s="90">
        <f t="shared" ref="M596" si="1432">WEEKDAY(A596,2)</f>
        <v>3</v>
      </c>
    </row>
    <row r="597" spans="1:13" x14ac:dyDescent="0.25">
      <c r="A597" s="88">
        <v>43237</v>
      </c>
      <c r="B597">
        <v>34.75</v>
      </c>
      <c r="C597" s="91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D597*(1-VLOOKUP(A597,FX!A:M,13,0))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91">
        <f>(B597/(D597*(1-VLOOKUP(A597,FX!A:M,13,0))))-1</f>
        <v>7.6047621985113611E-3</v>
      </c>
      <c r="I597" s="91">
        <f t="shared" si="1318"/>
        <v>5.5791557186346541E-3</v>
      </c>
      <c r="J597">
        <v>1846.67</v>
      </c>
      <c r="K597">
        <v>1831.2</v>
      </c>
      <c r="L597" s="91">
        <f t="shared" ref="L597" si="1436">+K597/J597-1</f>
        <v>-8.3772411963155546E-3</v>
      </c>
      <c r="M597" s="90">
        <f t="shared" ref="M597" si="1437">WEEKDAY(A597,2)</f>
        <v>4</v>
      </c>
    </row>
    <row r="598" spans="1:13" x14ac:dyDescent="0.25">
      <c r="A598" s="88">
        <v>43238</v>
      </c>
      <c r="B598">
        <v>34.54</v>
      </c>
      <c r="C598" s="91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D598*(1-VLOOKUP(A598,FX!A:M,13,0))</f>
        <v>34.626627583828153</v>
      </c>
      <c r="F598">
        <v>34.47</v>
      </c>
      <c r="G598" s="42">
        <f t="shared" ref="G598" si="1440">+B598/D598-1</f>
        <v>-3.5178630484394846E-3</v>
      </c>
      <c r="H598" s="91">
        <f>(B598/(D598*(1-VLOOKUP(A598,FX!A:M,13,0))))-1</f>
        <v>-2.5017620794411943E-3</v>
      </c>
      <c r="I598" s="91">
        <f t="shared" si="1318"/>
        <v>2.0307513780097874E-3</v>
      </c>
      <c r="J598">
        <v>1831.2</v>
      </c>
      <c r="K598">
        <v>1836.75</v>
      </c>
      <c r="L598" s="91">
        <f t="shared" ref="L598" si="1441">+K598/J598-1</f>
        <v>3.0307994757536871E-3</v>
      </c>
      <c r="M598" s="90">
        <f t="shared" ref="M598" si="1442">WEEKDAY(A598,2)</f>
        <v>5</v>
      </c>
    </row>
    <row r="599" spans="1:13" x14ac:dyDescent="0.25">
      <c r="A599" s="88">
        <v>43241</v>
      </c>
      <c r="B599">
        <v>35.22</v>
      </c>
      <c r="C599" s="91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D599*(1-VLOOKUP(A599,FX!A:M,13,0))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91">
        <f>(B599/(D599*(1-VLOOKUP(A599,FX!A:M,13,0))))-1</f>
        <v>6.4930145556749697E-3</v>
      </c>
      <c r="I599" s="91">
        <f t="shared" si="1318"/>
        <v>7.4716523450462091E-3</v>
      </c>
      <c r="J599">
        <v>1836.75</v>
      </c>
      <c r="K599">
        <v>1862.48</v>
      </c>
      <c r="L599" s="91">
        <f t="shared" ref="L599" si="1446">+K599/J599-1</f>
        <v>1.4008438818565505E-2</v>
      </c>
      <c r="M599" s="90">
        <f t="shared" ref="M599" si="1447">WEEKDAY(A599,2)</f>
        <v>1</v>
      </c>
    </row>
    <row r="600" spans="1:13" x14ac:dyDescent="0.25">
      <c r="A600" s="88">
        <v>43242</v>
      </c>
      <c r="B600">
        <v>35.229999999999997</v>
      </c>
      <c r="C600" s="91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D600*(1-VLOOKUP(A600,FX!A:M,13,0))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91">
        <f>(B600/(D600*(1-VLOOKUP(A600,FX!A:M,13,0))))-1</f>
        <v>-3.1754690326524226E-4</v>
      </c>
      <c r="I600" s="91">
        <f t="shared" si="1318"/>
        <v>6.9511930213679296E-3</v>
      </c>
      <c r="J600">
        <v>1862.48</v>
      </c>
      <c r="K600">
        <v>1876</v>
      </c>
      <c r="L600" s="91">
        <f t="shared" ref="L600" si="1451">+K600/J600-1</f>
        <v>7.2591383531634968E-3</v>
      </c>
      <c r="M600" s="90">
        <f t="shared" ref="M600" si="1452">WEEKDAY(A600,2)</f>
        <v>2</v>
      </c>
    </row>
    <row r="601" spans="1:13" x14ac:dyDescent="0.25">
      <c r="A601" s="88">
        <v>43243</v>
      </c>
      <c r="B601">
        <v>34.520000000000003</v>
      </c>
      <c r="C601" s="91">
        <f t="shared" ref="C601:C602" si="1453">B601/B600-1</f>
        <v>-2.0153278455861345E-2</v>
      </c>
      <c r="D601" s="26">
        <f t="shared" ref="D601" si="1454">+F600*(1+L601)</f>
        <v>34.426750104477613</v>
      </c>
      <c r="E601" s="26">
        <f>D601*(1-VLOOKUP(A601,FX!A:M,13,0))</f>
        <v>34.304293715910262</v>
      </c>
      <c r="G601" s="42">
        <f t="shared" ref="G601:G602" si="1455">+B601/D601-1</f>
        <v>2.7086464809893407E-3</v>
      </c>
      <c r="H601" s="91">
        <f>(B601/(D601*(1-VLOOKUP(A601,FX!A:M,13,0))))-1</f>
        <v>6.2880258044692994E-3</v>
      </c>
      <c r="J601">
        <v>1876</v>
      </c>
      <c r="K601">
        <v>1845.97</v>
      </c>
      <c r="L601" s="91">
        <f t="shared" ref="L601" si="1456">+K601/J601-1</f>
        <v>-1.6007462686567164E-2</v>
      </c>
      <c r="M601" s="90">
        <f t="shared" ref="M601" si="1457">WEEKDAY(A601,2)</f>
        <v>3</v>
      </c>
    </row>
    <row r="602" spans="1:13" x14ac:dyDescent="0.25">
      <c r="A602" s="88">
        <v>43244</v>
      </c>
      <c r="B602">
        <v>34.520000000000003</v>
      </c>
      <c r="C602" s="91">
        <f t="shared" si="1453"/>
        <v>0</v>
      </c>
      <c r="D602">
        <v>34.426750104477613</v>
      </c>
      <c r="G602" s="42">
        <f t="shared" si="1455"/>
        <v>2.7086464809893407E-3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03"/>
  <sheetViews>
    <sheetView zoomScale="115" zoomScaleNormal="115" workbookViewId="0">
      <pane xSplit="1" ySplit="2" topLeftCell="B586" activePane="bottomRight" state="frozen"/>
      <selection pane="topRight" activeCell="B1" sqref="B1"/>
      <selection pane="bottomLeft" activeCell="A3" sqref="A3"/>
      <selection pane="bottomRight" activeCell="B600" sqref="B60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540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541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542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547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557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559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563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568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571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572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577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580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582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589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597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606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626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644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660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669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671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676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680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683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688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690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692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693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700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703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706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710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711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714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715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717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728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730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733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736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742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743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749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760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600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762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763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764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767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772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773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774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777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778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779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F591">
        <v>30.314499999999999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I591" s="91">
        <f t="shared" si="1267"/>
        <v>4.7996833198635791E-3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  <c r="B592">
        <v>30.94</v>
      </c>
      <c r="C592" s="91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D592*((1-VLOOKUP(A592,FX!A:M,13,0)))</f>
        <v>30.658276821571814</v>
      </c>
      <c r="F592">
        <v>30.660399999999999</v>
      </c>
      <c r="G592" s="91">
        <f t="shared" ref="G592" si="1402">+B592/D592-1</f>
        <v>1.5012819594838023E-2</v>
      </c>
      <c r="H592" s="91">
        <f>(B592/(D592*(1-VLOOKUP(A592,FX!A:M,13,0))))-1</f>
        <v>9.1891393657832499E-3</v>
      </c>
      <c r="I592" s="91">
        <f t="shared" si="1267"/>
        <v>9.1192548042426935E-3</v>
      </c>
      <c r="J592">
        <v>3871.62</v>
      </c>
      <c r="K592">
        <v>3893.06</v>
      </c>
      <c r="L592" s="91">
        <f t="shared" ref="L592" si="1403">+K592/J592-1</f>
        <v>5.5377335585620191E-3</v>
      </c>
      <c r="M592" s="90">
        <f t="shared" ref="M592" si="1404">WEEKDAY(A592,2)</f>
        <v>4</v>
      </c>
      <c r="N592" s="50" t="s">
        <v>780</v>
      </c>
    </row>
    <row r="593" spans="1:13" x14ac:dyDescent="0.25">
      <c r="A593" s="88">
        <v>43231</v>
      </c>
      <c r="B593">
        <v>30.62</v>
      </c>
      <c r="C593" s="91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D593*((1-VLOOKUP(A593,FX!A:M,13,0)))</f>
        <v>30.473209147103955</v>
      </c>
      <c r="F593">
        <v>30.466100000000001</v>
      </c>
      <c r="G593" s="91">
        <f t="shared" ref="G593" si="1407">+B593/D593-1</f>
        <v>3.8964347505154873E-3</v>
      </c>
      <c r="H593" s="91">
        <f>(B593/(D593*(1-VLOOKUP(A593,FX!A:M,13,0))))-1</f>
        <v>4.8170460875138765E-3</v>
      </c>
      <c r="I593" s="91">
        <f t="shared" si="1267"/>
        <v>5.0515162754667386E-3</v>
      </c>
      <c r="J593">
        <v>3893.06</v>
      </c>
      <c r="K593">
        <v>3872.84</v>
      </c>
      <c r="L593" s="91">
        <f t="shared" ref="L593" si="1408">+K593/J593-1</f>
        <v>-5.1938577879611092E-3</v>
      </c>
      <c r="M593" s="90">
        <f t="shared" ref="M593" si="1409">WEEKDAY(A593,2)</f>
        <v>5</v>
      </c>
    </row>
    <row r="594" spans="1:13" x14ac:dyDescent="0.25">
      <c r="A594" s="88">
        <v>43234</v>
      </c>
      <c r="B594">
        <v>30.96</v>
      </c>
      <c r="C594" s="91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D594*((1-VLOOKUP(A594,FX!A:M,13,0)))</f>
        <v>30.735532197770493</v>
      </c>
      <c r="F594" s="90">
        <v>30.466100000000001</v>
      </c>
      <c r="G594" s="91">
        <f t="shared" ref="G594" si="1412">+B594/D594-1</f>
        <v>6.7363627768071144E-3</v>
      </c>
      <c r="H594" s="91">
        <f>(B594/(D594*(1-VLOOKUP(A594,FX!A:M,13,0))))-1</f>
        <v>7.3032020654515417E-3</v>
      </c>
      <c r="I594" s="91">
        <f t="shared" si="1267"/>
        <v>1.6211461263502702E-2</v>
      </c>
      <c r="J594">
        <v>3872.84</v>
      </c>
      <c r="K594">
        <v>3909.29</v>
      </c>
      <c r="L594" s="91">
        <f t="shared" ref="L594" si="1413">+K594/J594-1</f>
        <v>9.4116978754608116E-3</v>
      </c>
      <c r="M594" s="90">
        <f t="shared" ref="M594" si="1414">WEEKDAY(A594,2)</f>
        <v>1</v>
      </c>
    </row>
    <row r="595" spans="1:13" x14ac:dyDescent="0.25">
      <c r="A595" s="88">
        <v>43235</v>
      </c>
      <c r="B595">
        <v>30.52</v>
      </c>
      <c r="C595" s="91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D595*((1-VLOOKUP(A595,FX!A:M,13,0)))</f>
        <v>30.446955231522857</v>
      </c>
      <c r="F595">
        <v>30.732800000000001</v>
      </c>
      <c r="G595" s="91">
        <f t="shared" ref="G595" si="1417">+B595/D595-1</f>
        <v>-2.0116113800925373E-3</v>
      </c>
      <c r="H595" s="91">
        <f>(B595/(D595*(1-VLOOKUP(A595,FX!A:M,13,0))))-1</f>
        <v>2.3990828613797976E-3</v>
      </c>
      <c r="I595" s="91">
        <f t="shared" si="1267"/>
        <v>-6.9241982507288746E-3</v>
      </c>
      <c r="J595">
        <v>3909.29</v>
      </c>
      <c r="K595">
        <v>3924.1</v>
      </c>
      <c r="L595" s="91">
        <f t="shared" ref="L595" si="1418">+K595/J595-1</f>
        <v>3.7884117064734824E-3</v>
      </c>
      <c r="M595" s="90">
        <f t="shared" ref="M595" si="1419">WEEKDAY(A595,2)</f>
        <v>2</v>
      </c>
    </row>
    <row r="596" spans="1:13" x14ac:dyDescent="0.25">
      <c r="A596" s="88">
        <v>43236</v>
      </c>
      <c r="B596">
        <v>30.78</v>
      </c>
      <c r="C596" s="91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D596*((1-VLOOKUP(A596,FX!A:M,13,0)))</f>
        <v>30.570357139286568</v>
      </c>
      <c r="F596">
        <v>30.554600000000001</v>
      </c>
      <c r="G596" s="91">
        <f t="shared" ref="G596" si="1422">+B596/D596-1</f>
        <v>9.5782783311777475E-3</v>
      </c>
      <c r="H596" s="91">
        <f>(B596/(D596*(1-VLOOKUP(A596,FX!A:M,13,0))))-1</f>
        <v>6.857717093661897E-3</v>
      </c>
      <c r="I596" s="91">
        <f t="shared" si="1267"/>
        <v>7.3769579703220067E-3</v>
      </c>
      <c r="J596">
        <v>3924.1</v>
      </c>
      <c r="K596">
        <v>3892.84</v>
      </c>
      <c r="L596" s="91">
        <f t="shared" ref="L596" si="1423">+K596/J596-1</f>
        <v>-7.9661578451108994E-3</v>
      </c>
      <c r="M596" s="90">
        <f t="shared" ref="M596" si="1424">WEEKDAY(A596,2)</f>
        <v>3</v>
      </c>
    </row>
    <row r="597" spans="1:13" x14ac:dyDescent="0.25">
      <c r="A597" s="88">
        <v>43237</v>
      </c>
      <c r="B597">
        <v>30.3</v>
      </c>
      <c r="C597" s="91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D597*((1-VLOOKUP(A597,FX!A:M,13,0)))</f>
        <v>30.2790758472829</v>
      </c>
      <c r="F597">
        <v>30.2804</v>
      </c>
      <c r="G597" s="91">
        <f t="shared" ref="G597" si="1427">+B597/D597-1</f>
        <v>-9.4397662285716777E-4</v>
      </c>
      <c r="H597" s="91">
        <f>(B597/(D597*(1-VLOOKUP(A597,FX!A:M,13,0))))-1</f>
        <v>6.9104330735303421E-4</v>
      </c>
      <c r="I597" s="91">
        <f t="shared" si="1267"/>
        <v>6.4728339123654166E-4</v>
      </c>
      <c r="J597">
        <v>3892.84</v>
      </c>
      <c r="K597">
        <v>3864.05</v>
      </c>
      <c r="L597" s="91">
        <f t="shared" ref="L597" si="1428">+K597/J597-1</f>
        <v>-7.3956288981823493E-3</v>
      </c>
      <c r="M597" s="90">
        <f t="shared" ref="M597" si="1429">WEEKDAY(A597,2)</f>
        <v>4</v>
      </c>
    </row>
    <row r="598" spans="1:13" x14ac:dyDescent="0.25">
      <c r="A598" s="88">
        <v>43238</v>
      </c>
      <c r="B598">
        <v>30.53</v>
      </c>
      <c r="C598" s="91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D598*((1-VLOOKUP(A598,FX!A:M,13,0)))</f>
        <v>30.554943053379169</v>
      </c>
      <c r="F598">
        <v>30.560199999999998</v>
      </c>
      <c r="G598" s="91">
        <f t="shared" ref="G598" si="1432">+B598/D598-1</f>
        <v>-1.8341523032404661E-3</v>
      </c>
      <c r="H598" s="91">
        <f>(B598/(D598*(1-VLOOKUP(A598,FX!A:M,13,0))))-1</f>
        <v>-8.1633447444473539E-4</v>
      </c>
      <c r="I598" s="91">
        <f t="shared" si="1267"/>
        <v>-9.8821342792254629E-4</v>
      </c>
      <c r="J598">
        <v>3864.05</v>
      </c>
      <c r="K598">
        <v>3903.06</v>
      </c>
      <c r="L598" s="91">
        <f t="shared" ref="L598" si="1433">+K598/J598-1</f>
        <v>1.0095625056611546E-2</v>
      </c>
      <c r="M598" s="90">
        <f t="shared" ref="M598" si="1434">WEEKDAY(A598,2)</f>
        <v>5</v>
      </c>
    </row>
    <row r="599" spans="1:13" x14ac:dyDescent="0.25">
      <c r="A599" s="88">
        <v>43241</v>
      </c>
      <c r="B599">
        <v>30.91</v>
      </c>
      <c r="C599" s="91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D599*((1-VLOOKUP(A599,FX!A:M,13,0)))</f>
        <v>30.737611885816797</v>
      </c>
      <c r="F599">
        <v>30.7469</v>
      </c>
      <c r="G599" s="91">
        <f t="shared" ref="G599" si="1437">+B599/D599-1</f>
        <v>6.7569034828494079E-3</v>
      </c>
      <c r="H599" s="91">
        <f>(B599/(D599*(1-VLOOKUP(A599,FX!A:M,13,0))))-1</f>
        <v>5.6083769560102414E-3</v>
      </c>
      <c r="I599" s="91">
        <f t="shared" si="1267"/>
        <v>5.3045998133145478E-3</v>
      </c>
      <c r="J599">
        <v>3903.06</v>
      </c>
      <c r="K599">
        <v>3921.24</v>
      </c>
      <c r="L599" s="91">
        <f t="shared" ref="L599" si="1438">+K599/J599-1</f>
        <v>4.6578838142379286E-3</v>
      </c>
      <c r="M599" s="90">
        <f t="shared" ref="M599" si="1439">WEEKDAY(A599,2)</f>
        <v>1</v>
      </c>
    </row>
    <row r="600" spans="1:13" x14ac:dyDescent="0.25">
      <c r="A600" s="88">
        <v>43242</v>
      </c>
      <c r="B600">
        <v>30.72</v>
      </c>
      <c r="C600" s="91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D600*((1-VLOOKUP(A600,FX!A:M,13,0)))</f>
        <v>30.653942601299843</v>
      </c>
      <c r="F600">
        <v>30.657800000000002</v>
      </c>
      <c r="G600" s="91">
        <f t="shared" ref="G600" si="1442">+B600/D600-1</f>
        <v>2.9694681411089885E-3</v>
      </c>
      <c r="H600" s="91">
        <f>(B600/(D600*(1-VLOOKUP(A600,FX!A:M,13,0))))-1</f>
        <v>2.1549397269815529E-3</v>
      </c>
      <c r="I600" s="91">
        <f t="shared" si="1267"/>
        <v>2.028847471116535E-3</v>
      </c>
      <c r="J600">
        <v>3921.24</v>
      </c>
      <c r="K600">
        <v>3906.21</v>
      </c>
      <c r="L600" s="91">
        <f t="shared" ref="L600" si="1443">+K600/J600-1</f>
        <v>-3.8329712029867569E-3</v>
      </c>
      <c r="M600" s="90">
        <f t="shared" ref="M600" si="1444">WEEKDAY(A600,2)</f>
        <v>2</v>
      </c>
    </row>
    <row r="601" spans="1:13" x14ac:dyDescent="0.25">
      <c r="A601" s="88">
        <v>43243</v>
      </c>
      <c r="B601">
        <v>30.14</v>
      </c>
      <c r="C601" s="91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D601*((1-VLOOKUP(A601,FX!A:M,13,0)))</f>
        <v>30.144974300338696</v>
      </c>
      <c r="G601" s="91">
        <f t="shared" ref="G601" si="1447">+B601/D601-1</f>
        <v>-3.7214383755097558E-3</v>
      </c>
      <c r="H601" s="91">
        <f>(B601/(D601*(1-VLOOKUP(A601,FX!A:M,13,0))))-1</f>
        <v>-1.650125917884715E-4</v>
      </c>
      <c r="J601">
        <v>3906.21</v>
      </c>
      <c r="K601">
        <v>3854.58</v>
      </c>
      <c r="L601" s="91">
        <f t="shared" ref="L601" si="1448">+K601/J601-1</f>
        <v>-1.3217415346333139E-2</v>
      </c>
      <c r="M601" s="90">
        <f t="shared" ref="M601" si="1449">WEEKDAY(A601,2)</f>
        <v>3</v>
      </c>
    </row>
    <row r="602" spans="1:13" x14ac:dyDescent="0.25">
      <c r="A602" s="88">
        <v>43244</v>
      </c>
    </row>
    <row r="603" spans="1:13" x14ac:dyDescent="0.25">
      <c r="A603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04"/>
  <sheetViews>
    <sheetView zoomScale="115" zoomScaleNormal="115" workbookViewId="0">
      <pane xSplit="1" ySplit="2" topLeftCell="B585" activePane="bottomRight" state="frozen"/>
      <selection pane="topRight" activeCell="B1" sqref="B1"/>
      <selection pane="bottomLeft" activeCell="A3" sqref="A3"/>
      <selection pane="bottomRight" activeCell="D603" sqref="D60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546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545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556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561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574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587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598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607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643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677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684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687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694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704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719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726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741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757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759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601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F592">
        <v>34.289700000000003</v>
      </c>
      <c r="G592" s="91">
        <f t="shared" ref="G592" si="1404">+B592/D592-1</f>
        <v>6.3540263903232308E-3</v>
      </c>
      <c r="H592" s="91">
        <f>(B592/(D592*(1-VLOOKUP(A592,FX!A:M,13,0))))-1</f>
        <v>5.826298980897926E-3</v>
      </c>
      <c r="I592" s="91">
        <f t="shared" si="1374"/>
        <v>6.1330370344445662E-3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13" x14ac:dyDescent="0.25">
      <c r="A593" s="88">
        <v>43230</v>
      </c>
      <c r="B593">
        <v>34.909999999999997</v>
      </c>
      <c r="C593" s="91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D593*(1-VLOOKUP(A593,FX!A:M,13,0))</f>
        <v>34.552439468213429</v>
      </c>
      <c r="F593">
        <v>34.564300000000003</v>
      </c>
      <c r="G593" s="91">
        <f t="shared" ref="G593" si="1409">+B593/D593-1</f>
        <v>1.6178713658643762E-2</v>
      </c>
      <c r="H593" s="91">
        <f>(B593/(D593*(1-VLOOKUP(A593,FX!A:M,13,0))))-1</f>
        <v>1.0348344061654746E-2</v>
      </c>
      <c r="I593" s="91">
        <f t="shared" si="1374"/>
        <v>1.0001649100372267E-2</v>
      </c>
      <c r="J593">
        <v>6029.23</v>
      </c>
      <c r="K593">
        <v>6040.57</v>
      </c>
      <c r="L593" s="91">
        <f t="shared" ref="L593" si="1410">+K593/J593-1</f>
        <v>1.8808371881651187E-3</v>
      </c>
      <c r="M593" s="90">
        <f t="shared" ref="M593" si="1411">WEEKDAY(A593,2)</f>
        <v>4</v>
      </c>
    </row>
    <row r="594" spans="1:13" x14ac:dyDescent="0.25">
      <c r="A594" s="88">
        <v>43231</v>
      </c>
      <c r="B594">
        <v>34.450000000000003</v>
      </c>
      <c r="C594" s="91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D594*(1-VLOOKUP(A594,FX!A:M,13,0))</f>
        <v>34.251194995811559</v>
      </c>
      <c r="F594">
        <v>34.2395</v>
      </c>
      <c r="G594" s="91">
        <f t="shared" ref="G594" si="1414">+B594/D594-1</f>
        <v>4.8828072764026675E-3</v>
      </c>
      <c r="H594" s="91">
        <f>(B594/(D594*(1-VLOOKUP(A594,FX!A:M,13,0))))-1</f>
        <v>5.8043231546447416E-3</v>
      </c>
      <c r="I594" s="91">
        <f t="shared" si="1374"/>
        <v>6.1478701499730892E-3</v>
      </c>
      <c r="J594">
        <v>6040.57</v>
      </c>
      <c r="K594">
        <v>5991.34</v>
      </c>
      <c r="L594" s="91">
        <f t="shared" ref="L594" si="1415">+K594/J594-1</f>
        <v>-8.1498931392235408E-3</v>
      </c>
      <c r="M594" s="90">
        <f t="shared" ref="M594" si="1416">WEEKDAY(A594,2)</f>
        <v>5</v>
      </c>
    </row>
    <row r="595" spans="1:13" x14ac:dyDescent="0.25">
      <c r="A595" s="88">
        <v>43234</v>
      </c>
      <c r="B595">
        <v>34.49</v>
      </c>
      <c r="C595" s="91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D595*(1-VLOOKUP(A595,FX!A:M,13,0))</f>
        <v>34.084353080465924</v>
      </c>
      <c r="F595" s="90">
        <v>34.08</v>
      </c>
      <c r="G595" s="91">
        <f t="shared" ref="G595" si="1419">+B595/D595-1</f>
        <v>1.1331838279723172E-2</v>
      </c>
      <c r="H595" s="91">
        <f>(B595/(D595*(1-VLOOKUP(A595,FX!A:M,13,0))))-1</f>
        <v>1.1901265034323316E-2</v>
      </c>
      <c r="I595" s="91">
        <f t="shared" si="1374"/>
        <v>1.2030516431924987E-2</v>
      </c>
      <c r="J595">
        <v>5991.34</v>
      </c>
      <c r="K595">
        <v>5967.55</v>
      </c>
      <c r="L595" s="91">
        <f t="shared" ref="L595" si="1420">+K595/J595-1</f>
        <v>-3.9707310885377378E-3</v>
      </c>
      <c r="M595" s="90">
        <f t="shared" ref="M595" si="1421">WEEKDAY(A595,2)</f>
        <v>1</v>
      </c>
    </row>
    <row r="596" spans="1:13" x14ac:dyDescent="0.25">
      <c r="A596" s="88">
        <v>43235</v>
      </c>
      <c r="B596">
        <v>34.195</v>
      </c>
      <c r="C596" s="91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D596*(1-VLOOKUP(A596,FX!A:M,13,0))</f>
        <v>34.231502171489282</v>
      </c>
      <c r="F596">
        <v>34.296100000000003</v>
      </c>
      <c r="G596" s="91">
        <f t="shared" ref="G596" si="1424">+B596/D596-1</f>
        <v>-5.4617786743336172E-3</v>
      </c>
      <c r="H596" s="91">
        <f>(B596/(D596*(1-VLOOKUP(A596,FX!A:M,13,0))))-1</f>
        <v>-1.0663327395454836E-3</v>
      </c>
      <c r="I596" s="91">
        <f t="shared" si="1374"/>
        <v>-2.9478570449702479E-3</v>
      </c>
      <c r="J596">
        <v>5967.55</v>
      </c>
      <c r="K596">
        <v>6020.57</v>
      </c>
      <c r="L596" s="91">
        <f t="shared" ref="L596" si="1425">+K596/J596-1</f>
        <v>8.8847181841793521E-3</v>
      </c>
      <c r="M596" s="90">
        <f t="shared" ref="M596" si="1426">WEEKDAY(A596,2)</f>
        <v>2</v>
      </c>
    </row>
    <row r="597" spans="1:13" x14ac:dyDescent="0.25">
      <c r="A597" s="88">
        <v>43236</v>
      </c>
      <c r="B597">
        <v>34.42</v>
      </c>
      <c r="C597" s="91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D597*(1-VLOOKUP(A597,FX!A:M,13,0))</f>
        <v>34.294523133095254</v>
      </c>
      <c r="F597">
        <v>34.271900000000002</v>
      </c>
      <c r="G597" s="91">
        <f t="shared" ref="G597" si="1429">+B597/D597-1</f>
        <v>6.3707195827804597E-3</v>
      </c>
      <c r="H597" s="91">
        <f>(B597/(D597*(1-VLOOKUP(A597,FX!A:M,13,0))))-1</f>
        <v>3.6588019147483219E-3</v>
      </c>
      <c r="I597" s="91">
        <f t="shared" si="1374"/>
        <v>4.3213244669830786E-3</v>
      </c>
      <c r="J597">
        <v>6020.57</v>
      </c>
      <c r="K597">
        <v>6004.07</v>
      </c>
      <c r="L597" s="91">
        <f t="shared" ref="L597" si="1430">+K597/J597-1</f>
        <v>-2.7406042949421616E-3</v>
      </c>
      <c r="M597" s="90">
        <f t="shared" ref="M597" si="1431">WEEKDAY(A597,2)</f>
        <v>3</v>
      </c>
    </row>
    <row r="598" spans="1:13" x14ac:dyDescent="0.25">
      <c r="A598" s="88">
        <v>43237</v>
      </c>
      <c r="B598">
        <v>34.22</v>
      </c>
      <c r="C598" s="91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D598*(1-VLOOKUP(A598,FX!A:M,13,0))</f>
        <v>34.043287261859632</v>
      </c>
      <c r="F598">
        <v>34.044499999999999</v>
      </c>
      <c r="G598" s="91">
        <f t="shared" ref="G598" si="1434">+B598/D598-1</f>
        <v>3.5484526695752638E-3</v>
      </c>
      <c r="H598" s="91">
        <f>(B598/(D598*(1-VLOOKUP(A598,FX!A:M,13,0))))-1</f>
        <v>5.1908247514729222E-3</v>
      </c>
      <c r="I598" s="91">
        <f t="shared" si="1374"/>
        <v>5.1550176974253237E-3</v>
      </c>
      <c r="J598">
        <v>6004.07</v>
      </c>
      <c r="K598">
        <v>5973.78</v>
      </c>
      <c r="L598" s="91">
        <f t="shared" ref="L598" si="1435">+K598/J598-1</f>
        <v>-5.0449112019014253E-3</v>
      </c>
      <c r="M598" s="90">
        <f t="shared" ref="M598" si="1436">WEEKDAY(A598,2)</f>
        <v>4</v>
      </c>
    </row>
    <row r="599" spans="1:13" x14ac:dyDescent="0.25">
      <c r="A599" s="88">
        <v>43238</v>
      </c>
      <c r="B599">
        <v>34.159999999999997</v>
      </c>
      <c r="C599" s="91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D599*(1-VLOOKUP(A599,FX!A:M,13,0))</f>
        <v>34.13148390394629</v>
      </c>
      <c r="F599">
        <v>34.153700000000001</v>
      </c>
      <c r="G599" s="91">
        <f t="shared" ref="G599" si="1439">+B599/D599-1</f>
        <v>-1.8402267647754655E-4</v>
      </c>
      <c r="H599" s="91">
        <f>(B599/(D599*(1-VLOOKUP(A599,FX!A:M,13,0))))-1</f>
        <v>8.3547776984893574E-4</v>
      </c>
      <c r="I599" s="91">
        <f t="shared" si="1374"/>
        <v>1.8446024881635381E-4</v>
      </c>
      <c r="J599">
        <v>5973.78</v>
      </c>
      <c r="K599">
        <v>5995.15</v>
      </c>
      <c r="L599" s="91">
        <f t="shared" ref="L599" si="1440">+K599/J599-1</f>
        <v>3.5772994653300305E-3</v>
      </c>
      <c r="M599" s="90">
        <f t="shared" ref="M599" si="1441">WEEKDAY(A599,2)</f>
        <v>5</v>
      </c>
    </row>
    <row r="600" spans="1:13" x14ac:dyDescent="0.25">
      <c r="A600" s="88">
        <v>43241</v>
      </c>
      <c r="B600">
        <v>34.72</v>
      </c>
      <c r="C600" s="91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D600*(1-VLOOKUP(A600,FX!A:M,13,0))</f>
        <v>34.632154234297957</v>
      </c>
      <c r="F600">
        <v>34.643999999999998</v>
      </c>
      <c r="G600" s="91">
        <f t="shared" ref="G600" si="1444">+B600/D600-1</f>
        <v>3.6815558391691816E-3</v>
      </c>
      <c r="H600" s="91">
        <f>(B600/(D600*(1-VLOOKUP(A600,FX!A:M,13,0))))-1</f>
        <v>2.5365377246744369E-3</v>
      </c>
      <c r="I600" s="91">
        <f t="shared" si="1374"/>
        <v>2.1937420621176429E-3</v>
      </c>
      <c r="J600">
        <v>5995.15</v>
      </c>
      <c r="K600">
        <v>6072.2</v>
      </c>
      <c r="L600" s="91">
        <f t="shared" ref="L600" si="1445">+K600/J600-1</f>
        <v>1.285205541145773E-2</v>
      </c>
      <c r="M600" s="90">
        <f t="shared" ref="M600" si="1446">WEEKDAY(A600,2)</f>
        <v>1</v>
      </c>
    </row>
    <row r="601" spans="1:13" x14ac:dyDescent="0.25">
      <c r="A601" s="88">
        <v>43242</v>
      </c>
      <c r="B601">
        <v>34.950000000000003</v>
      </c>
      <c r="C601" s="91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D601*(1-VLOOKUP(A601,FX!A:M,13,0))</f>
        <v>34.790411588685153</v>
      </c>
      <c r="F601">
        <v>34.778599999999997</v>
      </c>
      <c r="G601" s="91">
        <f t="shared" ref="G601" si="1449">+B601/D601-1</f>
        <v>5.4036430267110358E-3</v>
      </c>
      <c r="H601" s="91">
        <f>(B601/(D601*(1-VLOOKUP(A601,FX!A:M,13,0))))-1</f>
        <v>4.5871377781214751E-3</v>
      </c>
      <c r="I601" s="91">
        <f t="shared" si="1374"/>
        <v>4.9283179886483452E-3</v>
      </c>
      <c r="J601">
        <v>6072.2</v>
      </c>
      <c r="K601">
        <v>6092.91</v>
      </c>
      <c r="L601" s="91">
        <f t="shared" ref="L601" si="1450">+K601/J601-1</f>
        <v>3.4106254734691532E-3</v>
      </c>
      <c r="M601" s="90">
        <f t="shared" ref="M601" si="1451">WEEKDAY(A601,2)</f>
        <v>2</v>
      </c>
    </row>
    <row r="602" spans="1:13" x14ac:dyDescent="0.25">
      <c r="A602" s="88">
        <v>43243</v>
      </c>
      <c r="B602">
        <v>34.44</v>
      </c>
      <c r="C602" s="91">
        <f t="shared" ref="C602:C603" si="1452">B602/B601-1</f>
        <v>-1.459227467811175E-2</v>
      </c>
      <c r="D602" s="26">
        <f t="shared" ref="D602" si="1453">+F601*(1+L602)</f>
        <v>34.327322020184113</v>
      </c>
      <c r="E602" s="26">
        <f>D602*(1-VLOOKUP(A602,FX!A:M,13,0))</f>
        <v>34.205219298578868</v>
      </c>
      <c r="G602" s="91">
        <f t="shared" ref="G602:G603" si="1454">+B602/D602-1</f>
        <v>3.2824576222296731E-3</v>
      </c>
      <c r="H602" s="91">
        <f>(B602/(D602*(1-VLOOKUP(A602,FX!A:M,13,0))))-1</f>
        <v>6.8638852852167531E-3</v>
      </c>
      <c r="J602">
        <v>6092.91</v>
      </c>
      <c r="K602">
        <v>6013.85</v>
      </c>
      <c r="L602" s="91">
        <f t="shared" ref="L602" si="1455">+K602/J602-1</f>
        <v>-1.2975737373438934E-2</v>
      </c>
      <c r="M602" s="90">
        <f t="shared" ref="M602" si="1456">WEEKDAY(A602,2)</f>
        <v>3</v>
      </c>
    </row>
    <row r="603" spans="1:13" x14ac:dyDescent="0.25">
      <c r="A603" s="88">
        <v>43244</v>
      </c>
      <c r="B603">
        <v>34.44</v>
      </c>
      <c r="C603" s="91">
        <f t="shared" si="1452"/>
        <v>0</v>
      </c>
      <c r="D603">
        <v>34.327322020184113</v>
      </c>
      <c r="G603" s="91">
        <f t="shared" si="1454"/>
        <v>3.2824576222296731E-3</v>
      </c>
    </row>
    <row r="604" spans="1:13" x14ac:dyDescent="0.25">
      <c r="A604" s="88">
        <v>43245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2018-05-23T21:19:22Z</dcterms:modified>
</cp:coreProperties>
</file>