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3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12" i="1"/>
  <c r="B16" i="1" s="1"/>
  <c r="B11" i="1"/>
  <c r="B10" i="1"/>
  <c r="B9" i="1"/>
  <c r="B17" i="1" s="1"/>
  <c r="B18" i="1" l="1"/>
  <c r="B13" i="1"/>
  <c r="B19" i="1" s="1"/>
  <c r="B3" i="1" l="1"/>
  <c r="G7" i="1"/>
  <c r="H3" i="1"/>
  <c r="C3" i="1"/>
  <c r="G3" i="1" l="1"/>
  <c r="G10" i="1" s="1"/>
  <c r="C17" i="1"/>
  <c r="D17" i="1" s="1"/>
  <c r="G11" i="1"/>
  <c r="G9" i="1"/>
  <c r="G12" i="1"/>
  <c r="G16" i="1" s="1"/>
  <c r="D16" i="1" l="1"/>
  <c r="D13" i="1"/>
  <c r="G13" i="1"/>
  <c r="I13" i="1" s="1"/>
  <c r="G18" i="1"/>
  <c r="G17" i="1"/>
  <c r="G19" i="1" l="1"/>
</calcChain>
</file>

<file path=xl/sharedStrings.xml><?xml version="1.0" encoding="utf-8"?>
<sst xmlns="http://schemas.openxmlformats.org/spreadsheetml/2006/main" count="72" uniqueCount="58">
  <si>
    <t>s</t>
    <phoneticPr fontId="1" type="noConversion"/>
  </si>
  <si>
    <t>k</t>
    <phoneticPr fontId="1" type="noConversion"/>
  </si>
  <si>
    <t>r</t>
    <phoneticPr fontId="1" type="noConversion"/>
  </si>
  <si>
    <t>vol</t>
    <phoneticPr fontId="1" type="noConversion"/>
  </si>
  <si>
    <t>t</t>
    <phoneticPr fontId="1" type="noConversion"/>
  </si>
  <si>
    <t>d1</t>
    <phoneticPr fontId="1" type="noConversion"/>
  </si>
  <si>
    <t>d2</t>
    <phoneticPr fontId="1" type="noConversion"/>
  </si>
  <si>
    <t>p</t>
    <phoneticPr fontId="1" type="noConversion"/>
  </si>
  <si>
    <t>gamma</t>
    <phoneticPr fontId="1" type="noConversion"/>
  </si>
  <si>
    <t>vega</t>
    <phoneticPr fontId="1" type="noConversion"/>
  </si>
  <si>
    <t>lev</t>
    <phoneticPr fontId="1" type="noConversion"/>
  </si>
  <si>
    <t>delta</t>
    <phoneticPr fontId="1" type="noConversion"/>
  </si>
  <si>
    <t>$</t>
    <phoneticPr fontId="1" type="noConversion"/>
  </si>
  <si>
    <t>Delta</t>
    <phoneticPr fontId="1" type="noConversion"/>
  </si>
  <si>
    <t>N(D2)</t>
    <phoneticPr fontId="1" type="noConversion"/>
  </si>
  <si>
    <t>temp[0]------2------买一挂单</t>
  </si>
  <si>
    <t>temp[1]------0.2527------买一价格</t>
  </si>
  <si>
    <t>temp[2]------0.2537------现价 当前价</t>
  </si>
  <si>
    <t>temp[3]------0.2545------卖一价格</t>
  </si>
  <si>
    <t>temp[4]------1------卖一挂单</t>
  </si>
  <si>
    <t>temp[5]------4078------持仓</t>
  </si>
  <si>
    <t>temp[6]------5.27------涨幅</t>
  </si>
  <si>
    <t>temp[7]------1.8500------行权价</t>
  </si>
  <si>
    <t>temp[8]------0.2410------昨结</t>
  </si>
  <si>
    <t>temp[9]------0.2438------今开</t>
  </si>
  <si>
    <t>temp[10]------0.4732------涨停价格</t>
  </si>
  <si>
    <t>temp[11]------0.0508------跌停价格</t>
  </si>
  <si>
    <t>temp[12]------0.2600------卖5</t>
  </si>
  <si>
    <t>temp[13]------1------卖5挂单量</t>
  </si>
  <si>
    <t>temp[14]------0.2574------卖4</t>
  </si>
  <si>
    <t>temp[15]------10------卖4挂单量</t>
  </si>
  <si>
    <t>temp[16]------0.2571------卖3</t>
  </si>
  <si>
    <t>temp[17]------1------卖3挂单</t>
  </si>
  <si>
    <t>temp[18]------0.2550------卖2</t>
  </si>
  <si>
    <t>temp[19]------1------卖2挂单</t>
  </si>
  <si>
    <t>temp[20]------0.2545------卖1</t>
  </si>
  <si>
    <t>temp[21]------1------卖1挂单</t>
  </si>
  <si>
    <t>temp[22]------0.2527------买1</t>
  </si>
  <si>
    <t>temp[23]------2------买1挂单量</t>
  </si>
  <si>
    <t>temp[24]------0.2524------买2</t>
  </si>
  <si>
    <t>temp[25]------1------买2挂单量</t>
  </si>
  <si>
    <t>temp[26]------0.2523------买3</t>
  </si>
  <si>
    <t>temp[27]------2------买3挂单</t>
  </si>
  <si>
    <t>temp[28]------0.2513------买4</t>
  </si>
  <si>
    <t>temp[29]------10------买4挂单</t>
  </si>
  <si>
    <t>temp[30]------0.2504------买5</t>
  </si>
  <si>
    <t>temp[31]------14------买5挂单</t>
  </si>
  <si>
    <t>temp[32]------2016-06-22 15:05:45------时间</t>
  </si>
  <si>
    <t>temp[33]------0------0是认购期权，1是认沽期权</t>
  </si>
  <si>
    <t>temp[34]------E01------</t>
  </si>
  <si>
    <t>temp[35]------EBS------</t>
  </si>
  <si>
    <t>temp[36]------510050------期权成份股</t>
  </si>
  <si>
    <t>temp[37]------50ETF购9月1850------期权名称</t>
  </si>
  <si>
    <t>temp[38]------6.64------</t>
  </si>
  <si>
    <t>temp[39]------0.2549------最高价</t>
  </si>
  <si>
    <t>temp[40]------0.2389------最低价</t>
  </si>
  <si>
    <t>temp[41]------263------成交总量</t>
  </si>
  <si>
    <t>temp[42]------653858.00------成交金额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</si>
</sst>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KaiTi_GB2312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.csdn.net/snippets/1725271/fork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de.csdn.net/snippets/17252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2" name="图片 1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50" name="AutoShape 2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8572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4" name="图片 3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21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52" name="AutoShape 4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101250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6" name="图片 5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54" name="AutoShape 6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11677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8" name="图片 7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873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56" name="AutoShape 8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132302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10" name="图片 9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9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58" name="AutoShape 10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1478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12" name="图片 11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924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60" name="AutoShape 12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163353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14" name="图片 13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45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62" name="AutoShape 14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178879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16" name="图片 15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76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64" name="AutoShape 16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194405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18" name="图片 17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0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66" name="AutoShape 18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20993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20" name="图片 19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02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68" name="AutoShape 20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225456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22" name="图片 21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55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70" name="AutoShape 22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24098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24" name="图片 23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079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72" name="AutoShape 24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256508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pic>
      <xdr:nvPicPr>
        <xdr:cNvPr id="26" name="图片 25" descr="在CODE上查看代码片">
          <a:hlinkClick xmlns:r="http://schemas.openxmlformats.org/officeDocument/2006/relationships" r:id="rId1" tgtFrame="_blank" tooltip="在CODE上查看代码片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114300</xdr:colOff>
      <xdr:row>44</xdr:row>
      <xdr:rowOff>114300</xdr:rowOff>
    </xdr:to>
    <xdr:sp macro="" textlink="">
      <xdr:nvSpPr>
        <xdr:cNvPr id="2074" name="AutoShape 26" descr="派生到我的代码片">
          <a:hlinkClick xmlns:r="http://schemas.openxmlformats.org/officeDocument/2006/relationships" r:id="rId3" tgtFrame="_blank" tooltip="派生到我的代码片"/>
        </xdr:cNvPr>
        <xdr:cNvSpPr>
          <a:spLocks noChangeAspect="1" noChangeArrowheads="1"/>
        </xdr:cNvSpPr>
      </xdr:nvSpPr>
      <xdr:spPr bwMode="auto">
        <a:xfrm>
          <a:off x="0" y="26689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30" zoomScaleNormal="130" workbookViewId="0">
      <selection activeCell="B8" sqref="B8"/>
    </sheetView>
  </sheetViews>
  <sheetFormatPr defaultRowHeight="13.5" x14ac:dyDescent="0.15"/>
  <cols>
    <col min="9" max="9" width="9.5" bestFit="1" customWidth="1"/>
  </cols>
  <sheetData>
    <row r="1" spans="1:9" x14ac:dyDescent="0.15">
      <c r="A1">
        <v>2.3740000000000001</v>
      </c>
    </row>
    <row r="3" spans="1:9" x14ac:dyDescent="0.15">
      <c r="A3" t="s">
        <v>0</v>
      </c>
      <c r="B3">
        <f>+A1</f>
        <v>2.3740000000000001</v>
      </c>
      <c r="C3">
        <f>2.377*1.01</f>
        <v>2.4007699999999996</v>
      </c>
      <c r="F3" t="s">
        <v>0</v>
      </c>
      <c r="G3">
        <f>+A1</f>
        <v>2.3740000000000001</v>
      </c>
      <c r="H3">
        <f>2.377*1.01</f>
        <v>2.4007699999999996</v>
      </c>
    </row>
    <row r="4" spans="1:9" x14ac:dyDescent="0.15">
      <c r="A4" t="s">
        <v>1</v>
      </c>
      <c r="B4">
        <v>2.35</v>
      </c>
      <c r="F4" t="s">
        <v>1</v>
      </c>
      <c r="G4">
        <v>2.4</v>
      </c>
    </row>
    <row r="5" spans="1:9" x14ac:dyDescent="0.15">
      <c r="A5" t="s">
        <v>2</v>
      </c>
      <c r="B5">
        <v>4.4999999999999998E-2</v>
      </c>
      <c r="F5" t="s">
        <v>2</v>
      </c>
      <c r="G5">
        <v>4.4999999999999998E-2</v>
      </c>
    </row>
    <row r="6" spans="1:9" x14ac:dyDescent="0.15">
      <c r="A6" t="s">
        <v>3</v>
      </c>
      <c r="B6">
        <v>0.1039733</v>
      </c>
      <c r="F6" t="s">
        <v>3</v>
      </c>
      <c r="G6">
        <v>5.2900000000000003E-2</v>
      </c>
    </row>
    <row r="7" spans="1:9" x14ac:dyDescent="0.15">
      <c r="A7" t="s">
        <v>4</v>
      </c>
      <c r="B7">
        <f>8/365</f>
        <v>2.1917808219178082E-2</v>
      </c>
      <c r="F7" t="s">
        <v>4</v>
      </c>
      <c r="G7">
        <f>44/365</f>
        <v>0.12054794520547946</v>
      </c>
    </row>
    <row r="9" spans="1:9" x14ac:dyDescent="0.15">
      <c r="A9" t="s">
        <v>5</v>
      </c>
      <c r="B9">
        <f>((LN(B3/B4)+(B5+0.5*B6^2)*B7)/(B6*SQRT(B7)))</f>
        <v>0.73187908528731405</v>
      </c>
      <c r="F9" t="s">
        <v>5</v>
      </c>
      <c r="G9">
        <f>((LN(G3/G4)+(G5+0.5*G6^2)*G7)/(G6*SQRT(G7)))</f>
        <v>-0.28851443642933983</v>
      </c>
    </row>
    <row r="10" spans="1:9" x14ac:dyDescent="0.15">
      <c r="A10" t="s">
        <v>6</v>
      </c>
      <c r="B10">
        <f>((LN(B3/B4)+(B5-0.5*B6^2)*B7)/(B6*SQRT(B7)))</f>
        <v>0.71648618736054626</v>
      </c>
      <c r="F10" t="s">
        <v>6</v>
      </c>
      <c r="G10">
        <f>((LN(G3/G4)+(G5-0.5*G6^2)*G7)/(G6*SQRT(G7)))</f>
        <v>-0.30688132444398358</v>
      </c>
    </row>
    <row r="11" spans="1:9" x14ac:dyDescent="0.15">
      <c r="A11" t="s">
        <v>13</v>
      </c>
      <c r="B11">
        <f>NORMSDIST((LN(B3/B4)+(B5+0.5*B6^2)*B7)/(B6*SQRT(B7)))</f>
        <v>0.76787881361821198</v>
      </c>
      <c r="F11" t="s">
        <v>5</v>
      </c>
      <c r="G11">
        <f>NORMSDIST((LN(G3/G4)+(G5+0.5*G6^2)*G7)/(G6*SQRT(G7)))</f>
        <v>0.38647649072585205</v>
      </c>
    </row>
    <row r="12" spans="1:9" x14ac:dyDescent="0.15">
      <c r="A12" t="s">
        <v>14</v>
      </c>
      <c r="B12">
        <f>NORMSDIST((LN(B3/B4)+(B5-0.5*B6^2)*B7)/(B6*SQRT(B7)))</f>
        <v>0.76315440328533013</v>
      </c>
      <c r="F12" t="s">
        <v>6</v>
      </c>
      <c r="G12">
        <f>NORMSDIST((LN(G3/G4)+(G5-0.5*G6^2)*G7)/(G6*SQRT(G7)))</f>
        <v>0.37946685228818539</v>
      </c>
    </row>
    <row r="13" spans="1:9" x14ac:dyDescent="0.15">
      <c r="A13" t="s">
        <v>7</v>
      </c>
      <c r="B13">
        <f>+B3*B11-EXP(-B7*B5)*B4*B12</f>
        <v>3.1299429336867579E-2</v>
      </c>
      <c r="C13">
        <v>1.2675973628298087E-2</v>
      </c>
      <c r="D13" s="1">
        <f>+B13/C13-1</f>
        <v>1.4691933144286553</v>
      </c>
      <c r="F13" t="s">
        <v>7</v>
      </c>
      <c r="G13">
        <f>+G3*G11-EXP(-G7*G5)*G4*G12</f>
        <v>1.1701714370784821E-2</v>
      </c>
      <c r="H13">
        <v>4.4424084018976351E-3</v>
      </c>
      <c r="I13" s="1">
        <f>+G13/H13-1</f>
        <v>1.6340924363879457</v>
      </c>
    </row>
    <row r="14" spans="1:9" x14ac:dyDescent="0.15">
      <c r="D14" s="1"/>
      <c r="I14" s="1"/>
    </row>
    <row r="15" spans="1:9" x14ac:dyDescent="0.15">
      <c r="D15" t="s">
        <v>12</v>
      </c>
    </row>
    <row r="16" spans="1:9" x14ac:dyDescent="0.15">
      <c r="A16" t="s">
        <v>11</v>
      </c>
      <c r="B16">
        <f>+B12</f>
        <v>0.76315440328533013</v>
      </c>
      <c r="D16">
        <f>+B16*B3</f>
        <v>1.8117285533993739</v>
      </c>
      <c r="F16" t="s">
        <v>11</v>
      </c>
      <c r="G16">
        <f>+G12</f>
        <v>0.37946685228818539</v>
      </c>
    </row>
    <row r="17" spans="1:7" x14ac:dyDescent="0.15">
      <c r="A17" t="s">
        <v>8</v>
      </c>
      <c r="B17">
        <f>0.4*EXP(-0.5*(B9^2))/(B3*B6*SQRT(B7))</f>
        <v>8.3742248961958143</v>
      </c>
      <c r="C17">
        <f>+B17*2.377/100</f>
        <v>0.19905532578257451</v>
      </c>
      <c r="D17">
        <f>+C17*B3</f>
        <v>0.4725573434078319</v>
      </c>
      <c r="F17" t="s">
        <v>8</v>
      </c>
      <c r="G17">
        <f>0.4*EXP(-0.5*(G9^2))/(G3*G6*SQRT(G7))</f>
        <v>8.799707496294582</v>
      </c>
    </row>
    <row r="18" spans="1:7" x14ac:dyDescent="0.15">
      <c r="A18" t="s">
        <v>9</v>
      </c>
      <c r="B18">
        <f>B3*0.4*EXP(-0.5*(B9^2))*SQRT(B7)/100</f>
        <v>1.0755361200801038E-3</v>
      </c>
      <c r="F18" t="s">
        <v>9</v>
      </c>
      <c r="G18">
        <f>G3*0.4*EXP(-0.5*(G9^2))*SQRT(G7)/100</f>
        <v>3.1626064306922242E-3</v>
      </c>
    </row>
    <row r="19" spans="1:7" x14ac:dyDescent="0.15">
      <c r="A19" t="s">
        <v>10</v>
      </c>
      <c r="B19">
        <f>+B3*B11/B13</f>
        <v>58.242093934357783</v>
      </c>
      <c r="F19" t="s">
        <v>10</v>
      </c>
      <c r="G19">
        <f>+G3*G11/G13</f>
        <v>78.406903459705404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zoomScale="130" zoomScaleNormal="130" workbookViewId="0"/>
  </sheetViews>
  <sheetFormatPr defaultRowHeight="13.5" x14ac:dyDescent="0.15"/>
  <cols>
    <col min="1" max="1" width="70" bestFit="1" customWidth="1"/>
  </cols>
  <sheetData>
    <row r="1" spans="1:1" ht="14.25" x14ac:dyDescent="0.15">
      <c r="A1" s="2" t="s">
        <v>15</v>
      </c>
    </row>
    <row r="2" spans="1:1" ht="14.25" x14ac:dyDescent="0.15">
      <c r="A2" s="2" t="s">
        <v>16</v>
      </c>
    </row>
    <row r="3" spans="1:1" ht="14.25" x14ac:dyDescent="0.15">
      <c r="A3" s="2" t="s">
        <v>17</v>
      </c>
    </row>
    <row r="4" spans="1:1" ht="14.25" x14ac:dyDescent="0.15">
      <c r="A4" s="2" t="s">
        <v>18</v>
      </c>
    </row>
    <row r="5" spans="1:1" ht="14.25" x14ac:dyDescent="0.15">
      <c r="A5" s="2" t="s">
        <v>19</v>
      </c>
    </row>
    <row r="6" spans="1:1" ht="14.25" x14ac:dyDescent="0.15">
      <c r="A6" s="2" t="s">
        <v>20</v>
      </c>
    </row>
    <row r="7" spans="1:1" ht="14.25" x14ac:dyDescent="0.15">
      <c r="A7" s="2" t="s">
        <v>21</v>
      </c>
    </row>
    <row r="8" spans="1:1" ht="14.25" x14ac:dyDescent="0.15">
      <c r="A8" s="2" t="s">
        <v>22</v>
      </c>
    </row>
    <row r="9" spans="1:1" ht="14.25" x14ac:dyDescent="0.15">
      <c r="A9" s="2" t="s">
        <v>23</v>
      </c>
    </row>
    <row r="10" spans="1:1" ht="14.25" x14ac:dyDescent="0.15">
      <c r="A10" s="2" t="s">
        <v>24</v>
      </c>
    </row>
    <row r="11" spans="1:1" ht="14.25" x14ac:dyDescent="0.15">
      <c r="A11" s="2" t="s">
        <v>25</v>
      </c>
    </row>
    <row r="12" spans="1:1" ht="14.25" x14ac:dyDescent="0.15">
      <c r="A12" s="2" t="s">
        <v>26</v>
      </c>
    </row>
    <row r="13" spans="1:1" ht="14.25" x14ac:dyDescent="0.15">
      <c r="A13" s="2" t="s">
        <v>27</v>
      </c>
    </row>
    <row r="14" spans="1:1" ht="14.25" x14ac:dyDescent="0.15">
      <c r="A14" s="2" t="s">
        <v>28</v>
      </c>
    </row>
    <row r="15" spans="1:1" ht="14.25" x14ac:dyDescent="0.15">
      <c r="A15" s="2" t="s">
        <v>29</v>
      </c>
    </row>
    <row r="16" spans="1:1" ht="14.25" x14ac:dyDescent="0.15">
      <c r="A16" s="2" t="s">
        <v>30</v>
      </c>
    </row>
    <row r="17" spans="1:1" ht="14.25" x14ac:dyDescent="0.15">
      <c r="A17" s="2" t="s">
        <v>31</v>
      </c>
    </row>
    <row r="18" spans="1:1" ht="14.25" x14ac:dyDescent="0.15">
      <c r="A18" s="2" t="s">
        <v>32</v>
      </c>
    </row>
    <row r="19" spans="1:1" ht="14.25" x14ac:dyDescent="0.15">
      <c r="A19" s="2" t="s">
        <v>33</v>
      </c>
    </row>
    <row r="20" spans="1:1" ht="14.25" x14ac:dyDescent="0.15">
      <c r="A20" s="2" t="s">
        <v>34</v>
      </c>
    </row>
    <row r="21" spans="1:1" ht="14.25" x14ac:dyDescent="0.15">
      <c r="A21" s="2" t="s">
        <v>35</v>
      </c>
    </row>
    <row r="22" spans="1:1" ht="14.25" x14ac:dyDescent="0.15">
      <c r="A22" s="2" t="s">
        <v>36</v>
      </c>
    </row>
    <row r="23" spans="1:1" ht="14.25" x14ac:dyDescent="0.15">
      <c r="A23" s="2" t="s">
        <v>37</v>
      </c>
    </row>
    <row r="24" spans="1:1" ht="14.25" x14ac:dyDescent="0.15">
      <c r="A24" s="2" t="s">
        <v>38</v>
      </c>
    </row>
    <row r="25" spans="1:1" ht="14.25" x14ac:dyDescent="0.15">
      <c r="A25" s="2" t="s">
        <v>39</v>
      </c>
    </row>
    <row r="26" spans="1:1" ht="14.25" x14ac:dyDescent="0.15">
      <c r="A26" s="2" t="s">
        <v>40</v>
      </c>
    </row>
    <row r="27" spans="1:1" ht="14.25" x14ac:dyDescent="0.15">
      <c r="A27" s="2" t="s">
        <v>41</v>
      </c>
    </row>
    <row r="28" spans="1:1" ht="14.25" x14ac:dyDescent="0.15">
      <c r="A28" s="2" t="s">
        <v>42</v>
      </c>
    </row>
    <row r="29" spans="1:1" ht="14.25" x14ac:dyDescent="0.15">
      <c r="A29" s="2" t="s">
        <v>43</v>
      </c>
    </row>
    <row r="30" spans="1:1" ht="14.25" x14ac:dyDescent="0.15">
      <c r="A30" s="2" t="s">
        <v>44</v>
      </c>
    </row>
    <row r="31" spans="1:1" ht="14.25" x14ac:dyDescent="0.15">
      <c r="A31" s="2" t="s">
        <v>45</v>
      </c>
    </row>
    <row r="32" spans="1:1" ht="14.25" x14ac:dyDescent="0.15">
      <c r="A32" s="2" t="s">
        <v>46</v>
      </c>
    </row>
    <row r="33" spans="1:1" ht="14.25" x14ac:dyDescent="0.15">
      <c r="A33" s="2" t="s">
        <v>47</v>
      </c>
    </row>
    <row r="34" spans="1:1" ht="14.25" x14ac:dyDescent="0.15">
      <c r="A34" s="2" t="s">
        <v>48</v>
      </c>
    </row>
    <row r="35" spans="1:1" ht="14.25" x14ac:dyDescent="0.15">
      <c r="A35" s="2" t="s">
        <v>49</v>
      </c>
    </row>
    <row r="36" spans="1:1" ht="14.25" x14ac:dyDescent="0.15">
      <c r="A36" s="2" t="s">
        <v>50</v>
      </c>
    </row>
    <row r="37" spans="1:1" ht="14.25" x14ac:dyDescent="0.15">
      <c r="A37" s="2" t="s">
        <v>51</v>
      </c>
    </row>
    <row r="38" spans="1:1" ht="14.25" x14ac:dyDescent="0.15">
      <c r="A38" s="2" t="s">
        <v>52</v>
      </c>
    </row>
    <row r="39" spans="1:1" ht="14.25" x14ac:dyDescent="0.15">
      <c r="A39" s="2" t="s">
        <v>53</v>
      </c>
    </row>
    <row r="40" spans="1:1" ht="14.25" x14ac:dyDescent="0.15">
      <c r="A40" s="2" t="s">
        <v>54</v>
      </c>
    </row>
    <row r="41" spans="1:1" ht="14.25" x14ac:dyDescent="0.15">
      <c r="A41" s="2" t="s">
        <v>55</v>
      </c>
    </row>
    <row r="42" spans="1:1" ht="14.25" x14ac:dyDescent="0.15">
      <c r="A42" s="2" t="s">
        <v>56</v>
      </c>
    </row>
    <row r="43" spans="1:1" ht="14.25" x14ac:dyDescent="0.15">
      <c r="A43" s="2" t="s">
        <v>57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2017-05-15T06:07:53Z</dcterms:created>
  <dcterms:modified xsi:type="dcterms:W3CDTF">2017-05-16T00:42:38Z</dcterms:modified>
</cp:coreProperties>
</file>