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72" i="20" l="1"/>
  <c r="T372" i="20"/>
  <c r="U372" i="20"/>
  <c r="W372" i="20" s="1"/>
  <c r="V372" i="20"/>
  <c r="Y372" i="20"/>
  <c r="AA372" i="20"/>
  <c r="AC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AT372" i="20"/>
  <c r="AU372" i="20"/>
  <c r="AW372" i="20"/>
  <c r="AY372" i="20"/>
  <c r="AZ372" i="20"/>
  <c r="BA372" i="20"/>
  <c r="BB372" i="20"/>
  <c r="BC372" i="20"/>
  <c r="BD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I460" i="5"/>
  <c r="C460" i="5"/>
  <c r="D460" i="5"/>
  <c r="H460" i="5" s="1"/>
  <c r="AX372" i="20" l="1"/>
  <c r="AD372" i="20"/>
  <c r="Z372" i="20"/>
  <c r="AV372" i="20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I464" i="9"/>
  <c r="S371" i="20"/>
  <c r="T371" i="20"/>
  <c r="U371" i="20"/>
  <c r="V371" i="20"/>
  <c r="W371" i="20" s="1"/>
  <c r="X371" i="20"/>
  <c r="Z371" i="20"/>
  <c r="AA371" i="20"/>
  <c r="AB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AT371" i="20"/>
  <c r="AU371" i="20"/>
  <c r="AV371" i="20"/>
  <c r="AW371" i="20"/>
  <c r="AX371" i="20"/>
  <c r="AY371" i="20"/>
  <c r="AZ371" i="20"/>
  <c r="BA371" i="20"/>
  <c r="BB371" i="20"/>
  <c r="BC371" i="20"/>
  <c r="BD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C371" i="20" l="1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D370" i="20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0" i="20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AT370" i="20"/>
  <c r="AU370" i="20"/>
  <c r="AW370" i="20"/>
  <c r="AY370" i="20"/>
  <c r="AZ370" i="20"/>
  <c r="BA370" i="20"/>
  <c r="BB370" i="20"/>
  <c r="BC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AE370" i="20" l="1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AB370" i="20"/>
  <c r="X370" i="20"/>
  <c r="S369" i="20"/>
  <c r="T369" i="20"/>
  <c r="U369" i="20"/>
  <c r="V369" i="20"/>
  <c r="W369" i="20"/>
  <c r="X369" i="20"/>
  <c r="Y369" i="20"/>
  <c r="Z369" i="20"/>
  <c r="AA369" i="20"/>
  <c r="AB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AT369" i="20"/>
  <c r="AU369" i="20"/>
  <c r="AV369" i="20"/>
  <c r="AW369" i="20"/>
  <c r="AX369" i="20"/>
  <c r="AY369" i="20"/>
  <c r="AZ369" i="20"/>
  <c r="BA369" i="20"/>
  <c r="BB369" i="20"/>
  <c r="BC369" i="20"/>
  <c r="BD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E464" i="10" l="1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8" i="20"/>
  <c r="U368" i="20"/>
  <c r="V368" i="20"/>
  <c r="W368" i="20" s="1"/>
  <c r="X368" i="20"/>
  <c r="Z368" i="20"/>
  <c r="AA368" i="20"/>
  <c r="AB368" i="20"/>
  <c r="AC368" i="20"/>
  <c r="AD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AT368" i="20"/>
  <c r="AU368" i="20"/>
  <c r="AV368" i="20"/>
  <c r="AW368" i="20"/>
  <c r="AX368" i="20"/>
  <c r="AY368" i="20"/>
  <c r="AZ368" i="20"/>
  <c r="BA368" i="20"/>
  <c r="BB368" i="20"/>
  <c r="BC368" i="20"/>
  <c r="BD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Y368" i="20" l="1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7" i="20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AT367" i="20"/>
  <c r="AU367" i="20"/>
  <c r="AW367" i="20"/>
  <c r="AY367" i="20"/>
  <c r="AZ367" i="20"/>
  <c r="BA367" i="20"/>
  <c r="BB367" i="20"/>
  <c r="BC367" i="20"/>
  <c r="BD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AX367" i="20" l="1"/>
  <c r="AD367" i="20"/>
  <c r="Z367" i="20"/>
  <c r="AV367" i="20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6" i="20"/>
  <c r="U366" i="20"/>
  <c r="V366" i="20"/>
  <c r="W366" i="20"/>
  <c r="X366" i="20"/>
  <c r="Y366" i="20"/>
  <c r="Z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AT366" i="20"/>
  <c r="AU366" i="20"/>
  <c r="AV366" i="20"/>
  <c r="AW366" i="20"/>
  <c r="AX366" i="20"/>
  <c r="AY366" i="20"/>
  <c r="AZ366" i="20"/>
  <c r="BA366" i="20"/>
  <c r="BB366" i="20"/>
  <c r="BC366" i="20"/>
  <c r="BD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E454" i="8" l="1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D365" i="20" l="1"/>
  <c r="B316" i="25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5" i="20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W365" i="20"/>
  <c r="AY365" i="20"/>
  <c r="AZ365" i="20"/>
  <c r="BA365" i="20"/>
  <c r="BB365" i="20"/>
  <c r="BC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AE365" i="20" l="1"/>
  <c r="Z365" i="20"/>
  <c r="AC365" i="20"/>
  <c r="AV365" i="20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<sst xmlns="http://schemas.openxmlformats.org/spreadsheetml/2006/main" count="681" uniqueCount="585">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</sst>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A23" sqref="A23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43053</v>
      </c>
    </row>
    <row r="2" spans="1:16" x14ac:dyDescent="0.15">
      <c r="A2" s="39" t="s">
        <v>559</v>
      </c>
      <c r="B2" s="39">
        <v>6.6469199999999997</v>
      </c>
      <c r="C2" s="90">
        <v>43053</v>
      </c>
      <c r="D2" s="39">
        <v>13</v>
      </c>
    </row>
    <row r="3" spans="1:16" x14ac:dyDescent="0.15">
      <c r="A3" s="39" t="s">
        <v>560</v>
      </c>
      <c r="B3" s="39">
        <v>6.6474450000000003</v>
      </c>
      <c r="C3" s="90">
        <v>43053</v>
      </c>
      <c r="D3" s="39">
        <v>16</v>
      </c>
      <c r="J3" s="83"/>
      <c r="K3" s="84"/>
      <c r="L3" s="85"/>
    </row>
    <row r="4" spans="1:16" x14ac:dyDescent="0.15">
      <c r="A4" s="39" t="s">
        <v>561</v>
      </c>
      <c r="B4" s="39">
        <v>6.6368499999999999</v>
      </c>
      <c r="C4" s="90">
        <v>43054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4099.3500000000004</v>
      </c>
      <c r="C5" s="39">
        <v>4128.07</v>
      </c>
      <c r="D5" s="93">
        <v>-7.0000000000000001E-3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3429.55</v>
      </c>
      <c r="C6" s="39">
        <v>3447.84</v>
      </c>
      <c r="D6" s="93">
        <v>-5.3E-3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1896.72</v>
      </c>
      <c r="C7" s="39">
        <v>1906.44</v>
      </c>
      <c r="D7" s="93">
        <v>-5.1000000000000004E-3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11582.93</v>
      </c>
      <c r="C8" s="39">
        <v>11695</v>
      </c>
      <c r="D8" s="93">
        <v>-9.5999999999999992E-3</v>
      </c>
      <c r="J8" s="75"/>
      <c r="K8" s="76"/>
      <c r="L8" s="77"/>
      <c r="M8" s="78"/>
    </row>
    <row r="9" spans="1:16" x14ac:dyDescent="0.15">
      <c r="A9" s="39" t="s">
        <v>525</v>
      </c>
      <c r="B9" s="39">
        <v>6614.51</v>
      </c>
      <c r="C9" s="39">
        <v>6671.21</v>
      </c>
      <c r="D9" s="93">
        <v>-8.5000000000000006E-3</v>
      </c>
      <c r="J9" s="79"/>
      <c r="K9" s="80"/>
      <c r="L9" s="81"/>
      <c r="M9" s="82"/>
    </row>
    <row r="10" spans="1:16" x14ac:dyDescent="0.15">
      <c r="A10" s="39" t="s">
        <v>526</v>
      </c>
      <c r="B10" s="39">
        <v>2861.42</v>
      </c>
      <c r="C10" s="39">
        <v>2873.51</v>
      </c>
      <c r="D10" s="93">
        <v>-4.1999999999999997E-3</v>
      </c>
    </row>
    <row r="11" spans="1:16" x14ac:dyDescent="0.15">
      <c r="A11" s="39" t="s">
        <v>527</v>
      </c>
      <c r="B11" s="39">
        <v>14.9</v>
      </c>
      <c r="C11" s="39">
        <v>15.066000000000001</v>
      </c>
      <c r="D11" s="90">
        <v>43053</v>
      </c>
    </row>
    <row r="12" spans="1:16" x14ac:dyDescent="0.15">
      <c r="A12" s="39" t="s">
        <v>528</v>
      </c>
      <c r="B12" s="39">
        <v>15.38</v>
      </c>
      <c r="C12" s="39">
        <v>15.4283</v>
      </c>
      <c r="D12" s="90">
        <v>43053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8.1199999999999992</v>
      </c>
      <c r="C13" s="39">
        <v>8.1470000000000002</v>
      </c>
      <c r="D13" s="90">
        <v>43053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49</v>
      </c>
      <c r="C14" s="39">
        <v>49.246000000000002</v>
      </c>
      <c r="D14" s="90">
        <v>43053</v>
      </c>
      <c r="J14" s="55"/>
      <c r="K14" s="58"/>
      <c r="L14" s="61"/>
      <c r="M14" s="64"/>
      <c r="N14" s="67"/>
    </row>
    <row r="15" spans="1:16" x14ac:dyDescent="0.15">
      <c r="A15" s="39" t="s">
        <v>531</v>
      </c>
      <c r="B15" s="39">
        <v>46.42</v>
      </c>
      <c r="C15" s="39">
        <v>46.97</v>
      </c>
      <c r="D15" s="90">
        <v>43052</v>
      </c>
    </row>
    <row r="16" spans="1:16" x14ac:dyDescent="0.15">
      <c r="A16" s="39" t="s">
        <v>532</v>
      </c>
      <c r="B16" s="39">
        <v>36.279200000000003</v>
      </c>
      <c r="C16" s="39">
        <v>36.814700000000002</v>
      </c>
      <c r="D16" s="90">
        <v>43052</v>
      </c>
    </row>
    <row r="17" spans="1:16" x14ac:dyDescent="0.15">
      <c r="A17" s="39" t="s">
        <v>533</v>
      </c>
      <c r="B17" s="39">
        <v>31.19</v>
      </c>
      <c r="C17" s="39">
        <v>31.382100000000001</v>
      </c>
      <c r="D17" s="90">
        <v>43052</v>
      </c>
    </row>
    <row r="18" spans="1:16" x14ac:dyDescent="0.15">
      <c r="A18" s="39" t="s">
        <v>534</v>
      </c>
      <c r="B18" s="39">
        <v>36.19</v>
      </c>
      <c r="C18" s="90">
        <v>36.543799999999997</v>
      </c>
      <c r="D18" s="90">
        <v>43052</v>
      </c>
    </row>
    <row r="19" spans="1:16" x14ac:dyDescent="0.15">
      <c r="A19" s="39" t="s">
        <v>535</v>
      </c>
      <c r="B19" s="39">
        <v>13109.1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20582.7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6.6398999999999999</v>
      </c>
      <c r="C21" s="90">
        <v>43053</v>
      </c>
      <c r="D21" s="91">
        <v>0.63188657407407411</v>
      </c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3446.54</v>
      </c>
      <c r="B23" s="39">
        <v>3443.69</v>
      </c>
      <c r="C23" s="39">
        <v>3445.72</v>
      </c>
      <c r="D23" s="39">
        <v>3449.02</v>
      </c>
      <c r="E23" s="39">
        <v>3431.55</v>
      </c>
      <c r="F23" s="39">
        <v>3450.33</v>
      </c>
      <c r="G23" s="39">
        <v>3429.2</v>
      </c>
      <c r="H23" s="39">
        <v>939</v>
      </c>
      <c r="I23" s="39">
        <v>1122</v>
      </c>
      <c r="J23" s="39">
        <v>3433.79</v>
      </c>
      <c r="K23" s="39">
        <v>3436.32</v>
      </c>
      <c r="L23" s="39">
        <v>3429.54</v>
      </c>
      <c r="M23" s="39">
        <v>3444</v>
      </c>
      <c r="N23" s="39">
        <v>3419.79</v>
      </c>
      <c r="O23" s="39">
        <v>1330</v>
      </c>
      <c r="P23" s="39">
        <v>1414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75"/>
  <sheetViews>
    <sheetView zoomScale="115" zoomScaleNormal="115" workbookViewId="0">
      <pane xSplit="2" ySplit="6" topLeftCell="AK356" activePane="bottomRight" state="frozen"/>
      <selection pane="topRight" activeCell="C1" sqref="C1"/>
      <selection pane="bottomLeft" activeCell="A3" sqref="A3"/>
      <selection pane="bottomRight" activeCell="AR370" sqref="AR370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408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72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95"/>
        <v>3262.6350499999999</v>
      </c>
      <c r="T317" s="92" t="str">
        <f t="shared" ref="T317" si="3642">IF(AVERAGE(N316)&lt;S316,"熊",IF(AVERAGE(N316)&gt;S316,"牛",""))</f>
        <v>牛</v>
      </c>
      <c r="U317" s="92">
        <f t="shared" ref="U317" si="3643">MAX(H317,O317)</f>
        <v>3293.4760000000001</v>
      </c>
      <c r="V317" s="92">
        <f t="shared" ref="V317" si="3644">MIN(I317,P317)</f>
        <v>3274.9924999999998</v>
      </c>
      <c r="W317" s="40">
        <f t="shared" ref="W317" si="3645">LN(U317/V317)</f>
        <v>5.6279629831892386E-3</v>
      </c>
      <c r="X317" s="92">
        <f t="shared" ref="X317" si="3646">IF(U317=H317,J317,Q317)</f>
        <v>1121</v>
      </c>
      <c r="Y317" s="92">
        <f t="shared" ref="Y317" si="3647">IF(V317=I317,K317,R317)</f>
        <v>1004</v>
      </c>
      <c r="Z317" s="93">
        <f t="shared" ref="Z317" si="3648">(U317-V317)/(C317)</f>
        <v>5.6221612587388286E-3</v>
      </c>
      <c r="AA317" s="93">
        <f t="shared" ref="AA317" si="3649">LN(C317/N316)</f>
        <v>8.903507776541694E-5</v>
      </c>
      <c r="AB317" s="93">
        <f t="shared" ref="AB317" si="3650">LN(N317/U317)</f>
        <v>-7.4435404118798111E-4</v>
      </c>
      <c r="AC317" s="93">
        <f t="shared" ref="AC317" si="3651">LN(N317/V317)</f>
        <v>4.8836089420012914E-3</v>
      </c>
      <c r="AD317" s="93">
        <f t="shared" ref="AD317" si="3652">LN(U317/C317)</f>
        <v>1.7812553623556351E-3</v>
      </c>
      <c r="AE317" s="93">
        <f t="shared" ref="AE317" si="3653">LN(V317/C317)</f>
        <v>-3.846707620833546E-3</v>
      </c>
      <c r="AF317" s="93">
        <f t="shared" ref="AF317" si="3654">LN(N317/C317)</f>
        <v>1.0369013211677493E-3</v>
      </c>
      <c r="AG317" s="93">
        <f t="shared" ref="AG317" si="3655">LN(N317/N316)</f>
        <v>1.1259363989330716E-3</v>
      </c>
      <c r="AH317" s="93">
        <f t="shared" ref="AH317" si="3656">LN(D317/C317)</f>
        <v>-3.9242831989973865E-4</v>
      </c>
      <c r="AI317" s="93">
        <f t="shared" ref="AI317" si="3657">LN(E317/C317)</f>
        <v>-1.3509180688176076E-3</v>
      </c>
      <c r="AJ317" s="93">
        <f t="shared" ref="AJ317" si="3658">LN(F317/C317)</f>
        <v>-1.4857357711987856E-3</v>
      </c>
      <c r="AK317" s="93">
        <f t="shared" ref="AK317" si="3659">+LN(G317/C317)</f>
        <v>1.2435025093610358E-3</v>
      </c>
      <c r="AL317" s="93">
        <f t="shared" ref="AL317" si="3660">LN(H317/I317)</f>
        <v>5.6279629831892386E-3</v>
      </c>
      <c r="AM317" s="93">
        <f t="shared" ref="AM317" si="3661">LN(O317/P317)</f>
        <v>3.8429233543009244E-3</v>
      </c>
      <c r="AN317" s="93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93">
        <f t="shared" ref="AQ317" si="3665">LN(M317/L317)</f>
        <v>-8.1641471215178286E-4</v>
      </c>
      <c r="AR317" s="93">
        <f t="shared" ref="AR317" si="3666">LN(N317/L317)</f>
        <v>-2.0660118819340606E-4</v>
      </c>
      <c r="AS317" s="93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93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93">
        <f t="shared" ref="AY317" si="3673">LN(G317/I317)</f>
        <v>5.0902101301947798E-3</v>
      </c>
      <c r="AZ317" s="93">
        <f t="shared" ref="AZ317" si="3674">LN(N317/P317)</f>
        <v>3.1055224773726656E-3</v>
      </c>
      <c r="BA317" s="93">
        <f t="shared" ref="BA317" si="3675">AV316</f>
        <v>0.99876685934490705</v>
      </c>
      <c r="BB317" s="93">
        <f t="shared" ref="BB317" si="3676">AR316</f>
        <v>3.2985707879190007E-3</v>
      </c>
      <c r="BC317" s="93">
        <f t="shared" ref="BC317" si="3677">AS316</f>
        <v>3.8834822715934857E-3</v>
      </c>
      <c r="BD317" s="39">
        <f t="shared" ref="BD317" si="3678">IF(AR316&lt;0,1,0)</f>
        <v>0</v>
      </c>
      <c r="BE317" s="92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92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92" t="str">
        <f t="shared" ref="BG317" si="3681">IF(B317=3,IF(AV316&lt;0.85,IF(AND(K317&gt;942,AT317&gt;0.9),0.25,1)*IF(AR316&lt;-0.004,1,0.5),0),"")</f>
        <v/>
      </c>
      <c r="BH317" s="92" t="str">
        <f t="shared" ref="BH317" si="3682">IF(B317=4,IF(AV316&lt;0.6,IF(AQ317&gt;=0,IF(K317&lt;1018,2,1),0),IF(AV316&gt;0.85,IF(AQ317&lt;=0,-0.5,0),0)),"")</f>
        <v/>
      </c>
      <c r="BI317" s="92" t="str">
        <f t="shared" ref="BI317" si="3683">IF(B317=5,IF(AV316&lt;0.4,IF(AQ317&gt; -0.004,1,0),IF(AV316&lt;0.95,IF(AND(AO317&lt;0.85,AT317&lt;0.95,AQ317&gt;0,K317&lt;1115),0.5,0),0)),"")</f>
        <v/>
      </c>
      <c r="BJ317" s="93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95"/>
        <v>3264.9980349999996</v>
      </c>
      <c r="T318" s="92" t="str">
        <f t="shared" ref="T318" si="3685">IF(AVERAGE(N317)&lt;S317,"熊",IF(AVERAGE(N317)&gt;S317,"牛",""))</f>
        <v>牛</v>
      </c>
      <c r="U318" s="92">
        <f t="shared" ref="U318" si="3686">MAX(H318,O318)</f>
        <v>3299.1131999999998</v>
      </c>
      <c r="V318" s="92">
        <f t="shared" ref="V318" si="3687">MIN(I318,P318)</f>
        <v>3274.5729000000001</v>
      </c>
      <c r="W318" s="40">
        <f t="shared" ref="W318" si="3688">LN(U318/V318)</f>
        <v>7.4662567170009761E-3</v>
      </c>
      <c r="X318" s="92">
        <f t="shared" ref="X318" si="3689">IF(U318=H318,J318,Q318)</f>
        <v>1412</v>
      </c>
      <c r="Y318" s="92">
        <f t="shared" ref="Y318" si="3690">IF(V318=I318,K318,R318)</f>
        <v>1108</v>
      </c>
      <c r="Z318" s="93">
        <f t="shared" ref="Z318" si="3691">(U318-V318)/(C318)</f>
        <v>7.4731486109705031E-3</v>
      </c>
      <c r="AA318" s="93">
        <f t="shared" ref="AA318" si="3692">LN(C318/N317)</f>
        <v>-2.1989349408374171E-3</v>
      </c>
      <c r="AB318" s="93">
        <f t="shared" ref="AB318" si="3693">LN(N318/U318)</f>
        <v>-3.4716778957020744E-3</v>
      </c>
      <c r="AC318" s="93">
        <f t="shared" ref="AC318" si="3694">LN(N318/V318)</f>
        <v>3.9945788212989953E-3</v>
      </c>
      <c r="AD318" s="93">
        <f t="shared" ref="AD318" si="3695">LN(U318/C318)</f>
        <v>4.6534520766426677E-3</v>
      </c>
      <c r="AE318" s="93">
        <f t="shared" ref="AE318" si="3696">LN(V318/C318)</f>
        <v>-2.8128046403583318E-3</v>
      </c>
      <c r="AF318" s="93">
        <f t="shared" ref="AF318" si="3697">LN(N318/C318)</f>
        <v>1.181774180940721E-3</v>
      </c>
      <c r="AG318" s="93">
        <f t="shared" ref="AG318" si="3698">LN(N318/N317)</f>
        <v>-1.0171607598967146E-3</v>
      </c>
      <c r="AH318" s="93">
        <f t="shared" ref="AH318" si="3699">LN(D318/C318)</f>
        <v>6.1513974011036915E-6</v>
      </c>
      <c r="AI318" s="93">
        <f t="shared" ref="AI318" si="3700">LN(E318/C318)</f>
        <v>2.7881616974621408E-4</v>
      </c>
      <c r="AJ318" s="93">
        <f t="shared" ref="AJ318" si="3701">LN(F318/C318)</f>
        <v>-3.0112975662583856E-4</v>
      </c>
      <c r="AK318" s="93">
        <f t="shared" ref="AK318" si="3702">+LN(G318/C318)</f>
        <v>-1.1782788076798662E-4</v>
      </c>
      <c r="AL318" s="93">
        <f t="shared" ref="AL318" si="3703">LN(H318/I318)</f>
        <v>6.0175157337377218E-3</v>
      </c>
      <c r="AM318" s="93">
        <f t="shared" ref="AM318" si="3704">LN(O318/P318)</f>
        <v>4.891924022645015E-3</v>
      </c>
      <c r="AN318" s="93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93">
        <f t="shared" ref="AQ318" si="3708">LN(M318/L318)</f>
        <v>9.1688814323278146E-4</v>
      </c>
      <c r="AR318" s="93">
        <f t="shared" ref="AR318" si="3709">LN(N318/L318)</f>
        <v>1.2996020617086191E-3</v>
      </c>
      <c r="AS318" s="93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93">
        <f t="shared" ref="AW318" si="3714">LN(N318/C318)</f>
        <v>1.181774180940721E-3</v>
      </c>
      <c r="AX318" s="28">
        <f t="shared" ref="AX318" si="3715">(N318-L318)/(U318-V318)</f>
        <v>0.17399542792874734</v>
      </c>
      <c r="AY318" s="93">
        <f t="shared" ref="AY318" si="3716">LN(G318/I318)</f>
        <v>2.6949767595903858E-3</v>
      </c>
      <c r="AZ318" s="93">
        <f t="shared" ref="AZ318" si="3717">LN(N318/P318)</f>
        <v>1.4202461269429804E-3</v>
      </c>
      <c r="BA318" s="93">
        <f t="shared" ref="BA318" si="3718">AV317</f>
        <v>0.86741688533015471</v>
      </c>
      <c r="BB318" s="93">
        <f t="shared" ref="BB318" si="3719">AR317</f>
        <v>-2.0660118819340606E-4</v>
      </c>
      <c r="BC318" s="93">
        <f t="shared" ref="BC318" si="3720">AS317</f>
        <v>1.0369013211677493E-3</v>
      </c>
      <c r="BD318" s="39">
        <f t="shared" ref="BD318" si="3721">IF(AR317&lt;0,1,0)</f>
        <v>1</v>
      </c>
      <c r="BE318" s="92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92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92">
        <f t="shared" ref="BG318" si="3724">IF(B318=3,IF(AV317&lt;0.85,IF(AND(K318&gt;942,AT318&gt;0.9),0.25,1)*IF(AR317&lt;-0.004,1,0.5),0),"")</f>
        <v>0</v>
      </c>
      <c r="BH318" s="92" t="str">
        <f t="shared" ref="BH318" si="3725">IF(B318=4,IF(AV317&lt;0.6,IF(AQ318&gt;=0,IF(K318&lt;1018,2,1),0),IF(AV317&gt;0.85,IF(AQ318&lt;=0,-0.5,0),0)),"")</f>
        <v/>
      </c>
      <c r="BI318" s="92" t="str">
        <f t="shared" ref="BI318" si="3726">IF(B318=5,IF(AV317&lt;0.4,IF(AQ318&gt; -0.004,1,0),IF(AV317&lt;0.95,IF(AND(AO318&lt;0.85,AT318&lt;0.95,AQ318&gt;0,K318&lt;1115),0.5,0),0)),"")</f>
        <v/>
      </c>
      <c r="BJ318" s="93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95"/>
        <v>3267.002845</v>
      </c>
      <c r="T319" s="92" t="str">
        <f t="shared" ref="T319" si="3728">IF(AVERAGE(N318)&lt;S318,"熊",IF(AVERAGE(N318)&gt;S318,"牛",""))</f>
        <v>牛</v>
      </c>
      <c r="U319" s="92">
        <f t="shared" ref="U319" si="3729">MAX(H319,O319)</f>
        <v>3297.9007999999999</v>
      </c>
      <c r="V319" s="92">
        <f t="shared" ref="V319" si="3730">MIN(I319,P319)</f>
        <v>3266.4767999999999</v>
      </c>
      <c r="W319" s="40">
        <f t="shared" ref="W319" si="3731">LN(U319/V319)</f>
        <v>9.5741719791100337E-3</v>
      </c>
      <c r="X319" s="92">
        <f t="shared" ref="X319" si="3732">IF(U319=H319,J319,Q319)</f>
        <v>946</v>
      </c>
      <c r="Y319" s="92">
        <f t="shared" ref="Y319" si="3733">IF(V319=I319,K319,R319)</f>
        <v>1439</v>
      </c>
      <c r="Z319" s="93">
        <f t="shared" ref="Z319" si="3734">(U319-V319)/(C319)</f>
        <v>9.5572956284070837E-3</v>
      </c>
      <c r="AA319" s="93">
        <f t="shared" ref="AA319" si="3735">LN(C319/N318)</f>
        <v>8.5101995462148012E-5</v>
      </c>
      <c r="AB319" s="93">
        <f t="shared" ref="AB319" si="3736">LN(N319/U319)</f>
        <v>-7.887018287537512E-3</v>
      </c>
      <c r="AC319" s="93">
        <f t="shared" ref="AC319" si="3737">LN(N319/V319)</f>
        <v>1.6871536915724263E-3</v>
      </c>
      <c r="AD319" s="93">
        <f t="shared" ref="AD319" si="3738">LN(U319/C319)</f>
        <v>3.0190156635480966E-3</v>
      </c>
      <c r="AE319" s="93">
        <f t="shared" ref="AE319" si="3739">LN(V319/C319)</f>
        <v>-6.5551563155618036E-3</v>
      </c>
      <c r="AF319" s="93">
        <f t="shared" ref="AF319" si="3740">LN(N319/C319)</f>
        <v>-4.8680026239892827E-3</v>
      </c>
      <c r="AG319" s="93">
        <f t="shared" ref="AG319" si="3741">LN(N319/N318)</f>
        <v>-4.7829006285272889E-3</v>
      </c>
      <c r="AH319" s="93">
        <f t="shared" ref="AH319" si="3742">LN(D319/C319)</f>
        <v>1.4694965449776816E-4</v>
      </c>
      <c r="AI319" s="93">
        <f t="shared" ref="AI319" si="3743">LN(E319/C319)</f>
        <v>1.1783332416817254E-3</v>
      </c>
      <c r="AJ319" s="93">
        <f t="shared" ref="AJ319" si="3744">LN(F319/C319)</f>
        <v>1.2122968811678729E-3</v>
      </c>
      <c r="AK319" s="93">
        <f t="shared" ref="AK319" si="3745">+LN(G319/C319)</f>
        <v>-4.6799848334879817E-4</v>
      </c>
      <c r="AL319" s="93">
        <f t="shared" ref="AL319" si="3746">LN(H319/I319)</f>
        <v>7.1137214533721462E-3</v>
      </c>
      <c r="AM319" s="93">
        <f t="shared" ref="AM319" si="3747">LN(O319/P319)</f>
        <v>6.3314058950203166E-3</v>
      </c>
      <c r="AN319" s="93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93">
        <f t="shared" ref="AQ319" si="3751">LN(M319/L319)</f>
        <v>-6.8922405091839992E-4</v>
      </c>
      <c r="AR319" s="93">
        <f t="shared" ref="AR319" si="3752">LN(N319/L319)</f>
        <v>-4.4000041406404697E-3</v>
      </c>
      <c r="AS319" s="93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93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93">
        <f t="shared" ref="AY319" si="3759">LN(G319/I319)</f>
        <v>3.626707306475096E-3</v>
      </c>
      <c r="AZ319" s="93">
        <f t="shared" ref="AZ319" si="3760">LN(N319/P319)</f>
        <v>1.6871536915724263E-3</v>
      </c>
      <c r="BA319" s="93">
        <f t="shared" ref="BA319" si="3761">AV318</f>
        <v>0.53408882531998381</v>
      </c>
      <c r="BB319" s="93">
        <f t="shared" ref="BB319" si="3762">AR318</f>
        <v>1.2996020617086191E-3</v>
      </c>
      <c r="BC319" s="93">
        <f t="shared" ref="BC319" si="3763">AS318</f>
        <v>1.181774180940721E-3</v>
      </c>
      <c r="BD319" s="39">
        <f t="shared" ref="BD319" si="3764">IF(AR318&lt;0,1,0)</f>
        <v>0</v>
      </c>
      <c r="BE319" s="92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92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92" t="str">
        <f t="shared" ref="BG319" si="3767">IF(B319=3,IF(AV318&lt;0.85,IF(AND(K319&gt;942,AT319&gt;0.9),0.25,1)*IF(AR318&lt;-0.004,1,0.5),0),"")</f>
        <v/>
      </c>
      <c r="BH319" s="92">
        <f t="shared" ref="BH319" si="3768">IF(B319=4,IF(AV318&lt;0.6,IF(AQ319&gt;=0,IF(K319&lt;1018,2,1),0),IF(AV318&gt;0.85,IF(AQ319&lt;=0,-0.5,0),0)),"")</f>
        <v>0</v>
      </c>
      <c r="BI319" s="92" t="str">
        <f t="shared" ref="BI319" si="3769">IF(B319=5,IF(AV318&lt;0.4,IF(AQ319&gt; -0.004,1,0),IF(AV318&lt;0.95,IF(AND(AO319&lt;0.85,AT319&lt;0.95,AQ319&gt;0,K319&lt;1115),0.5,0),0)),"")</f>
        <v/>
      </c>
      <c r="BJ319" s="93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95"/>
        <v>3268.1378349999995</v>
      </c>
      <c r="T320" s="92" t="str">
        <f t="shared" ref="T320" si="3771">IF(AVERAGE(N319)&lt;S319,"熊",IF(AVERAGE(N319)&gt;S319,"牛",""))</f>
        <v>牛</v>
      </c>
      <c r="U320" s="92">
        <f t="shared" ref="U320" si="3772">MAX(H320,O320)</f>
        <v>3331.6641</v>
      </c>
      <c r="V320" s="92">
        <f t="shared" ref="V320" si="3773">MIN(I320,P320)</f>
        <v>3271.4607999999998</v>
      </c>
      <c r="W320" s="40">
        <f t="shared" ref="W320" si="3774">LN(U320/V320)</f>
        <v>1.8235295914025396E-2</v>
      </c>
      <c r="X320" s="92">
        <f t="shared" ref="X320" si="3775">IF(U320=H320,J320,Q320)</f>
        <v>1500</v>
      </c>
      <c r="Y320" s="92">
        <f t="shared" ref="Y320" si="3776">IF(V320=I320,K320,R320)</f>
        <v>930</v>
      </c>
      <c r="Z320" s="93">
        <f t="shared" ref="Z320" si="3777">(U320-V320)/(C320)</f>
        <v>1.8402574165033592E-2</v>
      </c>
      <c r="AA320" s="93">
        <f t="shared" ref="AA320" si="3778">LN(C320/N319)</f>
        <v>-1.6251357709549675E-4</v>
      </c>
      <c r="AB320" s="93">
        <f t="shared" ref="AB320" si="3779">LN(N320/U320)</f>
        <v>0</v>
      </c>
      <c r="AC320" s="93">
        <f t="shared" ref="AC320" si="3780">LN(N320/V320)</f>
        <v>1.8235295914025396E-2</v>
      </c>
      <c r="AD320" s="93">
        <f t="shared" ref="AD320" si="3781">LN(U320/C320)</f>
        <v>1.8235295914025396E-2</v>
      </c>
      <c r="AE320" s="93">
        <f t="shared" ref="AE320" si="3782">LN(V320/C320)</f>
        <v>0</v>
      </c>
      <c r="AF320" s="93">
        <f t="shared" ref="AF320" si="3783">LN(N320/C320)</f>
        <v>1.8235295914025396E-2</v>
      </c>
      <c r="AG320" s="93">
        <f t="shared" ref="AG320" si="3784">LN(N320/N319)</f>
        <v>1.8072782336929907E-2</v>
      </c>
      <c r="AH320" s="93">
        <f t="shared" ref="AH320" si="3785">LN(D320/C320)</f>
        <v>1.6959984074102624E-3</v>
      </c>
      <c r="AI320" s="93">
        <f t="shared" ref="AI320" si="3786">LN(E320/C320)</f>
        <v>2.2028879352214903E-3</v>
      </c>
      <c r="AJ320" s="93">
        <f t="shared" ref="AJ320" si="3787">LN(F320/C320)</f>
        <v>4.0699458220780403E-3</v>
      </c>
      <c r="AK320" s="93">
        <f t="shared" ref="AK320" si="3788">+LN(G320/C320)</f>
        <v>1.1503095459089046E-2</v>
      </c>
      <c r="AL320" s="93">
        <f t="shared" ref="AL320" si="3789">LN(H320/I320)</f>
        <v>1.1503095459089046E-2</v>
      </c>
      <c r="AM320" s="93">
        <f t="shared" ref="AM320" si="3790">LN(O320/P320)</f>
        <v>6.7322004549363627E-3</v>
      </c>
      <c r="AN320" s="93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93">
        <f t="shared" ref="AQ320" si="3794">LN(M320/L320)</f>
        <v>2.0772473082298171E-3</v>
      </c>
      <c r="AR320" s="93">
        <f t="shared" ref="AR320" si="3795">LN(N320/L320)</f>
        <v>6.7322004549363627E-3</v>
      </c>
      <c r="AS320" s="93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93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93">
        <f t="shared" ref="AY320" si="3802">LN(G320/I320)</f>
        <v>1.1503095459089046E-2</v>
      </c>
      <c r="AZ320" s="93">
        <f t="shared" ref="AZ320" si="3803">LN(N320/P320)</f>
        <v>6.7322004549363627E-3</v>
      </c>
      <c r="BA320" s="93">
        <f t="shared" ref="BA320" si="3804">AV319</f>
        <v>0.17552507637474313</v>
      </c>
      <c r="BB320" s="93">
        <f t="shared" ref="BB320" si="3805">AR319</f>
        <v>-4.4000041406404697E-3</v>
      </c>
      <c r="BC320" s="93">
        <f t="shared" ref="BC320" si="3806">AS319</f>
        <v>-4.8680026239892827E-3</v>
      </c>
      <c r="BD320" s="39">
        <f t="shared" ref="BD320" si="3807">IF(AR319&lt;0,1,0)</f>
        <v>1</v>
      </c>
      <c r="BE320" s="92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92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92" t="str">
        <f t="shared" ref="BG320" si="3810">IF(B320=3,IF(AV319&lt;0.85,IF(AND(K320&gt;942,AT320&gt;0.9),0.25,1)*IF(AR319&lt;-0.004,1,0.5),0),"")</f>
        <v/>
      </c>
      <c r="BH320" s="92" t="str">
        <f t="shared" ref="BH320" si="3811">IF(B320=4,IF(AV319&lt;0.6,IF(AQ320&gt;=0,IF(K320&lt;1018,2,1),0),IF(AV319&gt;0.85,IF(AQ320&lt;=0,-0.5,0),0)),"")</f>
        <v/>
      </c>
      <c r="BI320" s="92">
        <f t="shared" ref="BI320" si="3812">IF(B320=5,IF(AV319&lt;0.4,IF(AQ320&gt; -0.004,1,0),IF(AV319&lt;0.95,IF(AND(AO320&lt;0.85,AT320&lt;0.95,AQ320&gt;0,K320&lt;1115),0.5,0),0)),"")</f>
        <v>1</v>
      </c>
      <c r="BJ320" s="93">
        <f t="shared" ref="BJ320" si="3813">IF(MAX(BE320:BI320)=0,"",MAX(BE320:BI320)*AR320)</f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95"/>
        <v>3272.01478</v>
      </c>
      <c r="T321" s="92" t="str">
        <f t="shared" ref="T321" si="3814">IF(AVERAGE(N320)&lt;S320,"熊",IF(AVERAGE(N320)&gt;S320,"牛",""))</f>
        <v>牛</v>
      </c>
      <c r="U321" s="92">
        <f t="shared" ref="U321" si="3815">MAX(H321,O321)</f>
        <v>3374.6493999999998</v>
      </c>
      <c r="V321" s="92">
        <f t="shared" ref="V321" si="3816">MIN(I321,P321)</f>
        <v>3336.1264000000001</v>
      </c>
      <c r="W321" s="40">
        <f t="shared" ref="W321" si="3817">LN(U321/V321)</f>
        <v>1.1481063980003141E-2</v>
      </c>
      <c r="X321" s="92">
        <f t="shared" ref="X321" si="3818">IF(U321=H321,J321,Q321)</f>
        <v>1036</v>
      </c>
      <c r="Y321" s="92">
        <f t="shared" ref="Y321" si="3819">IF(V321=I321,K321,R321)</f>
        <v>930</v>
      </c>
      <c r="Z321" s="93">
        <f t="shared" ref="Z321" si="3820">(U321-V321)/(C321)</f>
        <v>1.1547224349772744E-2</v>
      </c>
      <c r="AA321" s="93">
        <f t="shared" ref="AA321" si="3821">LN(C321/N320)</f>
        <v>1.3384645681893158E-3</v>
      </c>
      <c r="AB321" s="93">
        <f t="shared" ref="AB321" si="3822">LN(N321/U321)</f>
        <v>-3.512986872335869E-3</v>
      </c>
      <c r="AC321" s="93">
        <f t="shared" ref="AC321" si="3823">LN(N321/V321)</f>
        <v>7.9680771076672749E-3</v>
      </c>
      <c r="AD321" s="93">
        <f t="shared" ref="AD321" si="3824">LN(U321/C321)</f>
        <v>1.1481063980003141E-2</v>
      </c>
      <c r="AE321" s="93">
        <f t="shared" ref="AE321" si="3825">LN(V321/C321)</f>
        <v>0</v>
      </c>
      <c r="AF321" s="93">
        <f t="shared" ref="AF321" si="3826">LN(N321/C321)</f>
        <v>7.9680771076672749E-3</v>
      </c>
      <c r="AG321" s="93">
        <f t="shared" ref="AG321" si="3827">LN(N321/N320)</f>
        <v>9.3065416758566256E-3</v>
      </c>
      <c r="AH321" s="93">
        <f t="shared" ref="AH321" si="3828">LN(D321/C321)</f>
        <v>1.3083267765256134E-3</v>
      </c>
      <c r="AI321" s="93">
        <f t="shared" ref="AI321" si="3829">LN(E321/C321)</f>
        <v>2.0769607375294946E-3</v>
      </c>
      <c r="AJ321" s="93">
        <f t="shared" ref="AJ321" si="3830">LN(F321/C321)</f>
        <v>4.9416290763970886E-3</v>
      </c>
      <c r="AK321" s="93">
        <f t="shared" ref="AK321" si="3831">+LN(G321/C321)</f>
        <v>7.1804504561061985E-3</v>
      </c>
      <c r="AL321" s="93">
        <f t="shared" ref="AL321" si="3832">LN(H321/I321)</f>
        <v>1.1481063980003141E-2</v>
      </c>
      <c r="AM321" s="93">
        <f t="shared" ref="AM321" si="3833">LN(O321/P321)</f>
        <v>7.0673994961819907E-3</v>
      </c>
      <c r="AN321" s="93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93">
        <f t="shared" ref="AQ321" si="3837">LN(M321/L321)</f>
        <v>8.8090723935422405E-4</v>
      </c>
      <c r="AR321" s="93">
        <f t="shared" ref="AR321" si="3838">LN(N321/L321)</f>
        <v>7.8762665156124293E-4</v>
      </c>
      <c r="AS321" s="93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93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93">
        <f t="shared" ref="AY321" si="3845">LN(G321/I321)</f>
        <v>7.1804504561061985E-3</v>
      </c>
      <c r="AZ321" s="93">
        <f t="shared" ref="AZ321" si="3846">LN(N321/P321)</f>
        <v>3.7486146148268847E-3</v>
      </c>
      <c r="BA321" s="93">
        <f t="shared" ref="BA321" si="3847">AV320</f>
        <v>1</v>
      </c>
      <c r="BB321" s="93">
        <f t="shared" ref="BB321" si="3848">AR320</f>
        <v>6.7322004549363627E-3</v>
      </c>
      <c r="BC321" s="93">
        <f t="shared" ref="BC321" si="3849">AS320</f>
        <v>1.8235295914025396E-2</v>
      </c>
      <c r="BD321" s="39">
        <f t="shared" ref="BD321" si="3850">IF(AR320&lt;0,1,0)</f>
        <v>0</v>
      </c>
      <c r="BE321" s="92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92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92" t="str">
        <f t="shared" ref="BG321" si="3853">IF(B321=3,IF(AV320&lt;0.85,IF(AND(K321&gt;942,AT321&gt;0.9),0.25,1)*IF(AR320&lt;-0.004,1,0.5),0),"")</f>
        <v/>
      </c>
      <c r="BH321" s="92" t="str">
        <f t="shared" ref="BH321" si="3854">IF(B321=4,IF(AV320&lt;0.6,IF(AQ321&gt;=0,IF(K321&lt;1018,2,1),0),IF(AV320&gt;0.85,IF(AQ321&lt;=0,-0.5,0),0)),"")</f>
        <v/>
      </c>
      <c r="BI321" s="92" t="str">
        <f t="shared" ref="BI321" si="3855">IF(B321=5,IF(AV320&lt;0.4,IF(AQ321&gt; -0.004,1,0),IF(AV320&lt;0.95,IF(AND(AO321&lt;0.85,AT321&lt;0.95,AQ321&gt;0,K321&lt;1115),0.5,0),0)),"")</f>
        <v/>
      </c>
      <c r="BJ321" s="93" t="str">
        <f t="shared" ref="BJ321" si="3856">IF(MAX(BE321:BI321)=0,"",MAX(BE321:BI321)*AR321)</f>
        <v/>
      </c>
    </row>
    <row r="322" spans="1:62" x14ac:dyDescent="0.15">
      <c r="A322" s="90">
        <v>42976</v>
      </c>
      <c r="B322" s="41">
        <f t="shared" si="2996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95"/>
        <v>3276.4488949999995</v>
      </c>
      <c r="T322" s="92" t="str">
        <f t="shared" ref="T322" si="3857">IF(AVERAGE(N321)&lt;S321,"熊",IF(AVERAGE(N321)&gt;S321,"牛",""))</f>
        <v>牛</v>
      </c>
      <c r="U322" s="92">
        <f t="shared" ref="U322" si="3858">MAX(H322,O322)</f>
        <v>3374.5947000000001</v>
      </c>
      <c r="V322" s="92">
        <f t="shared" ref="V322" si="3859">MIN(I322,P322)</f>
        <v>3354.4627</v>
      </c>
      <c r="W322" s="40">
        <f t="shared" ref="W322" si="3860">LN(U322/V322)</f>
        <v>5.9836196572333137E-3</v>
      </c>
      <c r="X322" s="92">
        <f t="shared" ref="X322" si="3861">IF(U322=H322,J322,Q322)</f>
        <v>1022</v>
      </c>
      <c r="Y322" s="92">
        <f t="shared" ref="Y322" si="3862">IF(V322=I322,K322,R322)</f>
        <v>932</v>
      </c>
      <c r="Z322" s="93">
        <f t="shared" ref="Z322" si="3863">(U322-V322)/(C322)</f>
        <v>5.9879947427476507E-3</v>
      </c>
      <c r="AA322" s="93">
        <f t="shared" ref="AA322" si="3864">LN(C322/N321)</f>
        <v>-2.2445025284657742E-4</v>
      </c>
      <c r="AB322" s="93">
        <f t="shared" ref="AB322" si="3865">LN(N322/U322)</f>
        <v>-2.6606852093721514E-3</v>
      </c>
      <c r="AC322" s="93">
        <f t="shared" ref="AC322" si="3866">LN(N322/V322)</f>
        <v>3.3229344478611167E-3</v>
      </c>
      <c r="AD322" s="93">
        <f t="shared" ref="AD322" si="3867">LN(U322/C322)</f>
        <v>3.7212279025820669E-3</v>
      </c>
      <c r="AE322" s="93">
        <f t="shared" ref="AE322" si="3868">LN(V322/C322)</f>
        <v>-2.2623917546511865E-3</v>
      </c>
      <c r="AF322" s="93">
        <f t="shared" ref="AF322" si="3869">LN(N322/C322)</f>
        <v>1.0605426932097828E-3</v>
      </c>
      <c r="AG322" s="93">
        <f t="shared" ref="AG322" si="3870">LN(N322/N321)</f>
        <v>8.3609244036338137E-4</v>
      </c>
      <c r="AH322" s="93">
        <f t="shared" ref="AH322" si="3871">LN(D322/C322)</f>
        <v>-1.8963196534951576E-3</v>
      </c>
      <c r="AI322" s="93">
        <f t="shared" ref="AI322" si="3872">LN(E322/C322)</f>
        <v>-8.3144305499706069E-4</v>
      </c>
      <c r="AJ322" s="93">
        <f t="shared" ref="AJ322" si="3873">LN(F322/C322)</f>
        <v>9.6349814243473027E-4</v>
      </c>
      <c r="AK322" s="93">
        <f t="shared" ref="AK322" si="3874">+LN(G322/C322)</f>
        <v>7.9051204188684495E-4</v>
      </c>
      <c r="AL322" s="93">
        <f t="shared" ref="AL322" si="3875">LN(H322/I322)</f>
        <v>5.9836196572333137E-3</v>
      </c>
      <c r="AM322" s="93">
        <f t="shared" ref="AM322" si="3876">LN(O322/P322)</f>
        <v>3.5627814282189999E-3</v>
      </c>
      <c r="AN322" s="93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93">
        <f t="shared" ref="AQ322" si="3880">LN(M322/L322)</f>
        <v>4.6055643994222071E-4</v>
      </c>
      <c r="AR322" s="93">
        <f t="shared" ref="AR322" si="3881">LN(N322/L322)</f>
        <v>2.7003065132307895E-4</v>
      </c>
      <c r="AS322" s="93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93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93">
        <f t="shared" ref="AY322" si="3888">LN(G322/I322)</f>
        <v>3.0529037965379363E-3</v>
      </c>
      <c r="AZ322" s="93">
        <f t="shared" ref="AZ322" si="3889">LN(N322/P322)</f>
        <v>2.4406786694330411E-3</v>
      </c>
      <c r="BA322" s="93">
        <f t="shared" ref="BA322" si="3890">AV321</f>
        <v>0.69279910702696879</v>
      </c>
      <c r="BB322" s="93">
        <f t="shared" ref="BB322" si="3891">AR321</f>
        <v>7.8762665156124293E-4</v>
      </c>
      <c r="BC322" s="93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0">
        <v>42977</v>
      </c>
      <c r="B323" s="41">
        <f t="shared" ref="B323" si="3894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95"/>
        <v>3280.116055</v>
      </c>
      <c r="T323" s="92" t="str">
        <f t="shared" ref="T323" si="3895">IF(AVERAGE(N322)&lt;S322,"熊",IF(AVERAGE(N322)&gt;S322,"牛",""))</f>
        <v>牛</v>
      </c>
      <c r="U323" s="92">
        <f t="shared" ref="U323" si="3896">MAX(H323,O323)</f>
        <v>3376.6471999999999</v>
      </c>
      <c r="V323" s="92">
        <f t="shared" ref="V323" si="3897">MIN(I323,P323)</f>
        <v>3357.2460000000001</v>
      </c>
      <c r="W323" s="40">
        <f t="shared" ref="W323" si="3898">LN(U323/V323)</f>
        <v>5.7622694944689072E-3</v>
      </c>
      <c r="X323" s="92">
        <f t="shared" ref="X323" si="3899">IF(U323=H323,J323,Q323)</f>
        <v>938</v>
      </c>
      <c r="Y323" s="92">
        <f t="shared" ref="Y323" si="3900">IF(V323=I323,K323,R323)</f>
        <v>1455</v>
      </c>
      <c r="Z323" s="93">
        <f t="shared" ref="Z323" si="3901">(U323-V323)/(C323)</f>
        <v>5.7710394846458611E-3</v>
      </c>
      <c r="AA323" s="93">
        <f t="shared" ref="AA323" si="3902">LN(C323/N322)</f>
        <v>-1.1318408011139836E-3</v>
      </c>
      <c r="AB323" s="93">
        <f t="shared" ref="AB323" si="3903">LN(N323/U323)</f>
        <v>-4.0514077385122547E-3</v>
      </c>
      <c r="AC323" s="93">
        <f t="shared" ref="AC323" si="3904">LN(N323/V323)</f>
        <v>1.7108617559566158E-3</v>
      </c>
      <c r="AD323" s="93">
        <f t="shared" ref="AD323" si="3905">LN(U323/C323)</f>
        <v>4.4005623076998415E-3</v>
      </c>
      <c r="AE323" s="93">
        <f t="shared" ref="AE323" si="3906">LN(V323/C323)</f>
        <v>-1.3617071867690746E-3</v>
      </c>
      <c r="AF323" s="93">
        <f t="shared" ref="AF323" si="3907">LN(N323/C323)</f>
        <v>3.4915456918757935E-4</v>
      </c>
      <c r="AG323" s="93">
        <f t="shared" ref="AG323" si="3908">LN(N323/N322)</f>
        <v>-7.8268623192632005E-4</v>
      </c>
      <c r="AH323" s="93">
        <f t="shared" ref="AH323" si="3909">LN(D323/C323)</f>
        <v>7.0659941881223438E-4</v>
      </c>
      <c r="AI323" s="93">
        <f t="shared" ref="AI323" si="3910">LN(E323/C323)</f>
        <v>3.1828462868162821E-3</v>
      </c>
      <c r="AJ323" s="93">
        <f t="shared" ref="AJ323" si="3911">LN(F323/C323)</f>
        <v>3.831907742194782E-3</v>
      </c>
      <c r="AK323" s="93">
        <f t="shared" ref="AK323" si="3912">+LN(G323/C323)</f>
        <v>7.4345746095871228E-4</v>
      </c>
      <c r="AL323" s="93">
        <f t="shared" ref="AL323" si="3913">LN(H323/I323)</f>
        <v>4.4005623076998415E-3</v>
      </c>
      <c r="AM323" s="93">
        <f t="shared" ref="AM323" si="3914">LN(O323/P323)</f>
        <v>5.1286001608986786E-3</v>
      </c>
      <c r="AN323" s="93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93">
        <f t="shared" ref="AQ323" si="3918">LN(M323/L323)</f>
        <v>9.6501878538569289E-4</v>
      </c>
      <c r="AR323" s="93">
        <f t="shared" ref="AR323" si="3919">LN(N323/L323)</f>
        <v>-3.9430289177106906E-4</v>
      </c>
      <c r="AS323" s="93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93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93">
        <f t="shared" ref="AY323" si="3926">LN(G323/I323)</f>
        <v>7.4345746095871228E-4</v>
      </c>
      <c r="AZ323" s="93">
        <f t="shared" ref="AZ323" si="3927">LN(N323/P323)</f>
        <v>1.7108617559566158E-3</v>
      </c>
      <c r="BA323" s="93">
        <f t="shared" ref="BA323" si="3928">AV322</f>
        <v>0.55459964236041526</v>
      </c>
      <c r="BB323" s="93">
        <f t="shared" ref="BB323" si="3929">AR322</f>
        <v>2.7003065132307895E-4</v>
      </c>
      <c r="BC323" s="93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0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95"/>
        <v>3283.9650199999996</v>
      </c>
      <c r="T324" s="92" t="str">
        <f t="shared" ref="T324" si="3932">IF(AVERAGE(N323)&lt;S323,"熊",IF(AVERAGE(N323)&gt;S323,"牛",""))</f>
        <v>牛</v>
      </c>
      <c r="U324" s="92">
        <f t="shared" ref="U324" si="3933">MAX(H324,O324)</f>
        <v>3367.3580999999999</v>
      </c>
      <c r="V324" s="92">
        <f t="shared" ref="V324" si="3934">MIN(I324,P324)</f>
        <v>3340.8438999999998</v>
      </c>
      <c r="W324" s="40">
        <f t="shared" ref="W324" si="3935">LN(U324/V324)</f>
        <v>7.9050505849900324E-3</v>
      </c>
      <c r="X324" s="92">
        <f t="shared" ref="X324" si="3936">IF(U324=H324,J324,Q324)</f>
        <v>940</v>
      </c>
      <c r="Y324" s="92">
        <f t="shared" ref="Y324" si="3937">IF(V324=I324,K324,R324)</f>
        <v>1128</v>
      </c>
      <c r="Z324" s="93">
        <f t="shared" ref="Z324" si="3938">(U324-V324)/(C324)</f>
        <v>7.8876986297123711E-3</v>
      </c>
      <c r="AA324" s="93">
        <f t="shared" ref="AA324" si="3939">LN(C324/N323)</f>
        <v>-4.5582864820755455E-4</v>
      </c>
      <c r="AB324" s="93">
        <f t="shared" ref="AB324" si="3940">LN(N324/U324)</f>
        <v>-1.8911614627280635E-3</v>
      </c>
      <c r="AC324" s="93">
        <f t="shared" ref="AC324" si="3941">LN(N324/V324)</f>
        <v>6.0138891222619459E-3</v>
      </c>
      <c r="AD324" s="93">
        <f t="shared" ref="AD324" si="3942">LN(U324/C324)</f>
        <v>1.7524621950651589E-3</v>
      </c>
      <c r="AE324" s="93">
        <f t="shared" ref="AE324" si="3943">LN(V324/C324)</f>
        <v>-6.1525883899249765E-3</v>
      </c>
      <c r="AF324" s="93">
        <f t="shared" ref="AF324" si="3944">LN(N324/C324)</f>
        <v>-1.3869926766299053E-4</v>
      </c>
      <c r="AG324" s="93">
        <f t="shared" ref="AG324" si="3945">LN(N324/N323)</f>
        <v>-5.9452791587055363E-4</v>
      </c>
      <c r="AH324" s="93">
        <f t="shared" ref="AH324" si="3946">LN(D324/C324)</f>
        <v>8.2519306170212236E-4</v>
      </c>
      <c r="AI324" s="93">
        <f t="shared" ref="AI324" si="3947">LN(E324/C324)</f>
        <v>3.3705867427558908E-4</v>
      </c>
      <c r="AJ324" s="93">
        <f t="shared" ref="AJ324" si="3948">LN(F324/C324)</f>
        <v>1.6345289654204924E-3</v>
      </c>
      <c r="AK324" s="93">
        <f t="shared" ref="AK324" si="3949">+LN(G324/C324)</f>
        <v>-5.85722760955509E-3</v>
      </c>
      <c r="AL324" s="93">
        <f t="shared" ref="AL324" si="3950">LN(H324/I324)</f>
        <v>7.9050505849900324E-3</v>
      </c>
      <c r="AM324" s="93">
        <f t="shared" ref="AM324" si="3951">LN(O324/P324)</f>
        <v>6.104521407665842E-3</v>
      </c>
      <c r="AN324" s="93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93">
        <f t="shared" ref="AQ324" si="3955">LN(M324/L324)</f>
        <v>1.4598695958562286E-3</v>
      </c>
      <c r="AR324" s="93">
        <f t="shared" ref="AR324" si="3956">LN(N324/L324)</f>
        <v>5.7185283418920768E-3</v>
      </c>
      <c r="AS324" s="93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93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93">
        <f t="shared" ref="AY324" si="3963">LN(G324/I324)</f>
        <v>2.9536078036977264E-4</v>
      </c>
      <c r="AZ324" s="93">
        <f t="shared" ref="AZ324" si="3964">LN(N324/P324)</f>
        <v>5.7562329364527773E-3</v>
      </c>
      <c r="BA324" s="93">
        <f t="shared" ref="BA324" si="3965">AV323</f>
        <v>0.29630641403625352</v>
      </c>
      <c r="BB324" s="93">
        <f t="shared" ref="BB324" si="3966">AR323</f>
        <v>-3.9430289177106906E-4</v>
      </c>
      <c r="BC324" s="93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0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95"/>
        <v>3288.3443750000006</v>
      </c>
      <c r="T325" s="92" t="str">
        <f t="shared" ref="T325" si="3969">IF(AVERAGE(N324)&lt;S324,"熊",IF(AVERAGE(N324)&gt;S324,"牛",""))</f>
        <v>牛</v>
      </c>
      <c r="U325" s="92">
        <f t="shared" ref="U325" si="3970">MAX(H325,O325)</f>
        <v>3381.9252000000001</v>
      </c>
      <c r="V325" s="92">
        <f t="shared" ref="V325" si="3971">MIN(I325,P325)</f>
        <v>3358.6810999999998</v>
      </c>
      <c r="W325" s="40">
        <f t="shared" ref="W325" si="3972">LN(U325/V325)</f>
        <v>6.8967659880882692E-3</v>
      </c>
      <c r="X325" s="92">
        <f t="shared" ref="X325" si="3973">IF(U325=H325,J325,Q325)</f>
        <v>1301</v>
      </c>
      <c r="Y325" s="92">
        <f t="shared" ref="Y325" si="3974">IF(V325=I325,K325,R325)</f>
        <v>1427</v>
      </c>
      <c r="Z325" s="93">
        <f t="shared" ref="Z325" si="3975">(U325-V325)/(C325)</f>
        <v>6.9055734041856684E-3</v>
      </c>
      <c r="AA325" s="93">
        <f t="shared" ref="AA325" si="3976">LN(C325/N324)</f>
        <v>1.4851822278550077E-3</v>
      </c>
      <c r="AB325" s="93">
        <f t="shared" ref="AB325" si="3977">LN(N325/U325)</f>
        <v>-4.3337780529351675E-3</v>
      </c>
      <c r="AC325" s="93">
        <f t="shared" ref="AC325" si="3978">LN(N325/V325)</f>
        <v>2.5629879351530441E-3</v>
      </c>
      <c r="AD325" s="93">
        <f t="shared" ref="AD325" si="3979">LN(U325/C325)</f>
        <v>4.7226220462808638E-3</v>
      </c>
      <c r="AE325" s="93">
        <f t="shared" ref="AE325" si="3980">LN(V325/C325)</f>
        <v>-2.1741439418075073E-3</v>
      </c>
      <c r="AF325" s="93">
        <f t="shared" ref="AF325" si="3981">LN(N325/C325)</f>
        <v>3.8884399334555939E-4</v>
      </c>
      <c r="AG325" s="93">
        <f t="shared" ref="AG325" si="3982">LN(N325/N324)</f>
        <v>1.8740262212006843E-3</v>
      </c>
      <c r="AH325" s="93">
        <f t="shared" ref="AH325" si="3983">LN(D325/C325)</f>
        <v>5.1009104570673598E-4</v>
      </c>
      <c r="AI325" s="93">
        <f t="shared" ref="AI325" si="3984">LN(E325/C325)</f>
        <v>1.87017981995774E-3</v>
      </c>
      <c r="AJ325" s="93">
        <f t="shared" ref="AJ325" si="3985">LN(F325/C325)</f>
        <v>2.744158832441038E-3</v>
      </c>
      <c r="AK325" s="93">
        <f t="shared" ref="AK325" si="3986">+LN(G325/C325)</f>
        <v>4.1357426262321169E-3</v>
      </c>
      <c r="AL325" s="93">
        <f t="shared" ref="AL325" si="3987">LN(H325/I325)</f>
        <v>4.137902424914199E-3</v>
      </c>
      <c r="AM325" s="93">
        <f t="shared" ref="AM325" si="3988">LN(O325/P325)</f>
        <v>6.8967659880882692E-3</v>
      </c>
      <c r="AN325" s="93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93">
        <f t="shared" ref="AQ325" si="3992">LN(M325/L325)</f>
        <v>-1.7769342467000438E-3</v>
      </c>
      <c r="AR325" s="93">
        <f t="shared" ref="AR325" si="3993">LN(N325/L325)</f>
        <v>-3.7468986328865251E-3</v>
      </c>
      <c r="AS325" s="93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93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93">
        <f t="shared" ref="AY325" si="4000">LN(G325/I325)</f>
        <v>4.1357426262321169E-3</v>
      </c>
      <c r="AZ325" s="93">
        <f t="shared" ref="AZ325" si="4001">LN(N325/P325)</f>
        <v>2.5629879351530441E-3</v>
      </c>
      <c r="BA325" s="93">
        <f t="shared" ref="BA325" si="4002">AV324</f>
        <v>0.76004556049211325</v>
      </c>
      <c r="BB325" s="93">
        <f t="shared" ref="BB325" si="4003">AR324</f>
        <v>5.7185283418920768E-3</v>
      </c>
      <c r="BC325" s="93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0">
        <v>42982</v>
      </c>
      <c r="B326" s="41">
        <f t="shared" si="2996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95"/>
        <v>3293.6435450000004</v>
      </c>
      <c r="T326" s="92" t="str">
        <f t="shared" ref="T326" si="4006">IF(AVERAGE(N325)&lt;S325,"熊",IF(AVERAGE(N325)&gt;S325,"牛",""))</f>
        <v>牛</v>
      </c>
      <c r="U326" s="92">
        <f t="shared" ref="U326" si="4007">MAX(H326,O326)</f>
        <v>3381.15</v>
      </c>
      <c r="V326" s="92">
        <f t="shared" ref="V326" si="4008">MIN(I326,P326)</f>
        <v>3359.13</v>
      </c>
      <c r="W326" s="40">
        <f t="shared" ref="W326" si="4009">LN(U326/V326)</f>
        <v>6.5338764380477934E-3</v>
      </c>
      <c r="X326" s="92">
        <f t="shared" ref="X326" si="4010">IF(U326=H326,J326,Q326)</f>
        <v>1343</v>
      </c>
      <c r="Y326" s="92">
        <f t="shared" ref="Y326" si="4011">IF(V326=I326,K326,R326)</f>
        <v>938</v>
      </c>
      <c r="Z326" s="93">
        <f t="shared" ref="Z326" si="4012">(U326-V326)/(C326)</f>
        <v>6.5346675688187691E-3</v>
      </c>
      <c r="AA326" s="93">
        <f t="shared" ref="AA326" si="4013">LN(C326/N325)</f>
        <v>7.1829977063253136E-4</v>
      </c>
      <c r="AB326" s="93">
        <f t="shared" ref="AB326" si="4014">LN(N326/U326)</f>
        <v>-4.6444689500169356E-4</v>
      </c>
      <c r="AC326" s="93">
        <f t="shared" ref="AC326" si="4015">LN(N326/V326)</f>
        <v>6.0694295430461388E-3</v>
      </c>
      <c r="AD326" s="93">
        <f t="shared" ref="AD326" si="4016">LN(U326/C326)</f>
        <v>3.3862334549213751E-3</v>
      </c>
      <c r="AE326" s="93">
        <f t="shared" ref="AE326" si="4017">LN(V326/C326)</f>
        <v>-3.1476429831264023E-3</v>
      </c>
      <c r="AF326" s="93">
        <f t="shared" ref="AF326" si="4018">LN(N326/C326)</f>
        <v>2.9217865599197972E-3</v>
      </c>
      <c r="AG326" s="93">
        <f t="shared" ref="AG326" si="4019">LN(N326/N325)</f>
        <v>3.640086330552321E-3</v>
      </c>
      <c r="AH326" s="93">
        <f t="shared" ref="AH326" si="4020">LN(D326/C326)</f>
        <v>-8.6064266318119434E-5</v>
      </c>
      <c r="AI326" s="93">
        <f t="shared" ref="AI326" si="4021">LN(E326/C326)</f>
        <v>-1.6216267932190967E-3</v>
      </c>
      <c r="AJ326" s="93">
        <f t="shared" ref="AJ326" si="4022">LN(F326/C326)</f>
        <v>-1.8326910184680667E-3</v>
      </c>
      <c r="AK326" s="93">
        <f t="shared" ref="AK326" si="4023">+LN(G326/C326)</f>
        <v>4.4207550716770697E-4</v>
      </c>
      <c r="AL326" s="93">
        <f t="shared" ref="AL326" si="4024">LN(H326/I326)</f>
        <v>5.379756991759614E-3</v>
      </c>
      <c r="AM326" s="93">
        <f t="shared" ref="AM326" si="4025">LN(O326/P326)</f>
        <v>4.3095849596604492E-3</v>
      </c>
      <c r="AN326" s="93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93">
        <f t="shared" ref="AQ326" si="4029">LN(M326/L326)</f>
        <v>7.5584785269635832E-4</v>
      </c>
      <c r="AR326" s="93">
        <f t="shared" ref="AR326" si="4030">LN(N326/L326)</f>
        <v>2.1208538755388968E-3</v>
      </c>
      <c r="AS326" s="93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93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93">
        <f t="shared" ref="AY326" si="4037">LN(G326/I326)</f>
        <v>3.589718490294195E-3</v>
      </c>
      <c r="AZ326" s="93">
        <f t="shared" ref="AZ326" si="4038">LN(N326/P326)</f>
        <v>3.8451380646588136E-3</v>
      </c>
      <c r="BA326" s="93">
        <f t="shared" ref="BA326" si="4039">AV325</f>
        <v>0.37081668036190546</v>
      </c>
      <c r="BB326" s="93">
        <f t="shared" ref="BB326" si="4040">AR325</f>
        <v>-3.7468986328865251E-3</v>
      </c>
      <c r="BC326" s="93">
        <f t="shared" ref="BC326" si="4041">AS325</f>
        <v>3.8884399334555939E-4</v>
      </c>
      <c r="BD326" s="39">
        <f t="shared" ref="BD326:BD328" si="4042">IF(AR325&lt;0,1,0)</f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4043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95"/>
        <v>3298.6453400000005</v>
      </c>
      <c r="T327" s="92" t="str">
        <f t="shared" ref="T327" si="4044">IF(AVERAGE(N326)&lt;S326,"熊",IF(AVERAGE(N326)&gt;S326,"牛",""))</f>
        <v>牛</v>
      </c>
      <c r="U327" s="92">
        <f t="shared" ref="U327" si="4045">MAX(H327,O327)</f>
        <v>3390.7864</v>
      </c>
      <c r="V327" s="92">
        <f t="shared" ref="V327" si="4046">MIN(I327,P327)</f>
        <v>3371.8227000000002</v>
      </c>
      <c r="W327" s="40">
        <f t="shared" ref="W327" si="4047">LN(U327/V327)</f>
        <v>5.6084122051195734E-3</v>
      </c>
      <c r="X327" s="92">
        <f t="shared" ref="X327" si="4048">IF(U327=H327,J327,Q327)</f>
        <v>1318</v>
      </c>
      <c r="Y327" s="92">
        <f t="shared" ref="Y327" si="4049">IF(V327=I327,K327,R327)</f>
        <v>945</v>
      </c>
      <c r="Z327" s="93">
        <f t="shared" ref="Z327" si="4050">(U327-V327)/(C327)</f>
        <v>5.6152191071600528E-3</v>
      </c>
      <c r="AA327" s="93">
        <f t="shared" ref="AA327" si="4051">LN(C327/N326)</f>
        <v>-7.0542513667994121E-4</v>
      </c>
      <c r="AB327" s="93">
        <f t="shared" ref="AB327" si="4052">LN(N327/U327)</f>
        <v>-1.6697673244047808E-3</v>
      </c>
      <c r="AC327" s="93">
        <f t="shared" ref="AC327" si="4053">LN(N327/V327)</f>
        <v>3.9386448807147683E-3</v>
      </c>
      <c r="AD327" s="93">
        <f t="shared" ref="AD327" si="4054">LN(U327/C327)</f>
        <v>4.0158546089136523E-3</v>
      </c>
      <c r="AE327" s="93">
        <f t="shared" ref="AE327" si="4055">LN(V327/C327)</f>
        <v>-1.5925575962059805E-3</v>
      </c>
      <c r="AF327" s="93">
        <f t="shared" ref="AF327" si="4056">LN(N327/C327)</f>
        <v>2.3460872845086703E-3</v>
      </c>
      <c r="AG327" s="93">
        <f t="shared" ref="AG327" si="4057">LN(N327/N326)</f>
        <v>1.6406621478288041E-3</v>
      </c>
      <c r="AH327" s="93">
        <f t="shared" ref="AH327" si="4058">LN(D327/C327)</f>
        <v>-2.9463683439792242E-4</v>
      </c>
      <c r="AI327" s="93">
        <f t="shared" ref="AI327" si="4059">LN(E327/C327)</f>
        <v>1.8673508008925892E-4</v>
      </c>
      <c r="AJ327" s="93">
        <f t="shared" ref="AJ327" si="4060">LN(F327/C327)</f>
        <v>-5.298400013997274E-4</v>
      </c>
      <c r="AK327" s="93">
        <f t="shared" ref="AK327" si="4061">+LN(G327/C327)</f>
        <v>2.6605014670985968E-3</v>
      </c>
      <c r="AL327" s="93">
        <f t="shared" ref="AL327" si="4062">LN(H327/I327)</f>
        <v>4.6650592764022067E-3</v>
      </c>
      <c r="AM327" s="93">
        <f t="shared" ref="AM327" si="4063">LN(O327/P327)</f>
        <v>2.9130921741647078E-3</v>
      </c>
      <c r="AN327" s="93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93">
        <f t="shared" ref="AQ327" si="4067">LN(M327/L327)</f>
        <v>2.3545791342882515E-4</v>
      </c>
      <c r="AR327" s="93">
        <f t="shared" ref="AR327" si="4068">LN(N327/L327)</f>
        <v>-3.1441418258985892E-4</v>
      </c>
      <c r="AS327" s="93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93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93">
        <f t="shared" ref="AY327" si="4075">LN(G327/I327)</f>
        <v>4.2530590633047208E-3</v>
      </c>
      <c r="AZ327" s="93">
        <f t="shared" ref="AZ327" si="4076">LN(N327/P327)</f>
        <v>1.2433248497599268E-3</v>
      </c>
      <c r="BA327" s="93">
        <f t="shared" ref="BA327" si="4077">AV326</f>
        <v>0.92870118074476993</v>
      </c>
      <c r="BB327" s="93">
        <f t="shared" ref="BB327" si="4078">AR326</f>
        <v>2.1208538755388968E-3</v>
      </c>
      <c r="BC327" s="93">
        <f t="shared" ref="BC327" si="4079">AS326</f>
        <v>2.9217865599197972E-3</v>
      </c>
      <c r="BD327" s="39">
        <f t="shared" si="4042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95"/>
        <v>3303.7544750000002</v>
      </c>
      <c r="T328" s="92" t="str">
        <f t="shared" ref="T328" si="4080">IF(AVERAGE(N327)&lt;S327,"熊",IF(AVERAGE(N327)&gt;S327,"牛",""))</f>
        <v>牛</v>
      </c>
      <c r="U328" s="92">
        <f t="shared" ref="U328" si="4081">MAX(H328,O328)</f>
        <v>3390.91</v>
      </c>
      <c r="V328" s="92">
        <f t="shared" ref="V328" si="4082">MIN(I328,P328)</f>
        <v>3364.86</v>
      </c>
      <c r="W328" s="40">
        <f t="shared" ref="W328" si="4083">LN(U328/V328)</f>
        <v>7.7119644715178959E-3</v>
      </c>
      <c r="X328" s="92">
        <f t="shared" ref="X328" si="4084">IF(U328=H328,J328,Q328)</f>
        <v>1349</v>
      </c>
      <c r="Y328" s="92">
        <f t="shared" ref="Y328" si="4085">IF(V328=I328,K328,R328)</f>
        <v>1044</v>
      </c>
      <c r="Z328" s="93">
        <f t="shared" ref="Z328" si="4086">(U328-V328)/(C328)</f>
        <v>7.7244234110815753E-3</v>
      </c>
      <c r="AA328" s="93">
        <f t="shared" ref="AA328" si="4087">LN(C328/N327)</f>
        <v>-3.7615160233675899E-3</v>
      </c>
      <c r="AB328" s="93">
        <f t="shared" ref="AB328" si="4088">LN(N328/U328)</f>
        <v>-1.6321619138608223E-3</v>
      </c>
      <c r="AC328" s="93">
        <f t="shared" ref="AC328" si="4089">LN(N328/V328)</f>
        <v>6.0798025576570148E-3</v>
      </c>
      <c r="AD328" s="93">
        <f t="shared" ref="AD328" si="4090">LN(U328/C328)</f>
        <v>5.4677344044765618E-3</v>
      </c>
      <c r="AE328" s="93">
        <f t="shared" ref="AE328" si="4091">LN(V328/C328)</f>
        <v>-2.2442300670413111E-3</v>
      </c>
      <c r="AF328" s="93">
        <f t="shared" ref="AF328" si="4092">LN(N328/C328)</f>
        <v>3.835572490615757E-3</v>
      </c>
      <c r="AG328" s="93">
        <f t="shared" ref="AG328" si="4093">LN(N328/N327)</f>
        <v>7.4056467248238389E-5</v>
      </c>
      <c r="AH328" s="93">
        <f t="shared" ref="AH328" si="4094">LN(D328/C328)</f>
        <v>-7.1190847864058293E-4</v>
      </c>
      <c r="AI328" s="93">
        <f t="shared" ref="AI328" si="4095">LN(E328/C328)</f>
        <v>3.350148342102243E-4</v>
      </c>
      <c r="AJ328" s="93">
        <f t="shared" ref="AJ328" si="4096">LN(F328/C328)</f>
        <v>7.7955148616822045E-4</v>
      </c>
      <c r="AK328" s="93">
        <f t="shared" ref="AK328" si="4097">+LN(G328/C328)</f>
        <v>5.8101620179572592E-4</v>
      </c>
      <c r="AL328" s="93">
        <f t="shared" ref="AL328" si="4098">LN(H328/I328)</f>
        <v>3.5362352251353574E-3</v>
      </c>
      <c r="AM328" s="93">
        <f t="shared" ref="AM328" si="4099">LN(O328/P328)</f>
        <v>4.6289262926596016E-3</v>
      </c>
      <c r="AN328" s="93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93">
        <f t="shared" ref="AQ328" si="4103">LN(M328/L328)</f>
        <v>1.4329110079927027E-3</v>
      </c>
      <c r="AR328" s="93">
        <f t="shared" ref="AR328" si="4104">LN(N328/L328)</f>
        <v>2.9760253893497618E-3</v>
      </c>
      <c r="AS328" s="93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93">
        <f t="shared" ref="AW328" si="4109">LN(N328/C328)</f>
        <v>3.835572490615757E-3</v>
      </c>
      <c r="AX328" s="28">
        <f t="shared" ref="AX328" si="4110">(N328-L328)/(U328-V328)</f>
        <v>0.3861804222648772</v>
      </c>
      <c r="AY328" s="93">
        <f t="shared" ref="AY328" si="4111">LN(G328/I328)</f>
        <v>2.8252462688371834E-3</v>
      </c>
      <c r="AZ328" s="93">
        <f t="shared" ref="AZ328" si="4112">LN(N328/P328)</f>
        <v>2.9967643787989127E-3</v>
      </c>
      <c r="BA328" s="93">
        <f t="shared" ref="BA328" si="4113">AV327</f>
        <v>0.70168796173742665</v>
      </c>
      <c r="BB328" s="93">
        <f t="shared" ref="BB328" si="4114">AR327</f>
        <v>-3.1441418258985892E-4</v>
      </c>
      <c r="BC328" s="93">
        <f t="shared" ref="BC328" si="4115">AS327</f>
        <v>2.3460872845086703E-3</v>
      </c>
      <c r="BD328" s="39">
        <f t="shared" si="4042"/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95"/>
        <v>3309.1893850000001</v>
      </c>
      <c r="T329" s="92" t="str">
        <f t="shared" ref="T329" si="4116">IF(AVERAGE(N328)&lt;S328,"熊",IF(AVERAGE(N328)&gt;S328,"牛",""))</f>
        <v>牛</v>
      </c>
      <c r="U329" s="92">
        <f t="shared" ref="U329" si="4117">MAX(H329,O329)</f>
        <v>3387.76</v>
      </c>
      <c r="V329" s="92">
        <f t="shared" ref="V329" si="4118">MIN(I329,P329)</f>
        <v>3363.19</v>
      </c>
      <c r="W329" s="40">
        <f t="shared" ref="W329" si="4119">LN(U329/V329)</f>
        <v>7.2790076906354764E-3</v>
      </c>
      <c r="X329" s="92">
        <f t="shared" ref="X329" si="4120">IF(U329=H329,J329,Q329)</f>
        <v>1000</v>
      </c>
      <c r="Y329" s="92">
        <f t="shared" ref="Y329" si="4121">IF(V329=I329,K329,R329)</f>
        <v>1453</v>
      </c>
      <c r="Z329" s="93">
        <f t="shared" ref="Z329" si="4122">(U329-V329)/(C329)</f>
        <v>7.2614537093409317E-3</v>
      </c>
      <c r="AA329" s="93">
        <f t="shared" ref="AA329" si="4123">LN(C329/N328)</f>
        <v>-5.2001773959570196E-4</v>
      </c>
      <c r="AB329" s="93">
        <f t="shared" ref="AB329" si="4124">LN(N329/U329)</f>
        <v>-6.595366890485151E-3</v>
      </c>
      <c r="AC329" s="93">
        <f t="shared" ref="AC329" si="4125">LN(N329/V329)</f>
        <v>6.836408001503724E-4</v>
      </c>
      <c r="AD329" s="93">
        <f t="shared" ref="AD329" si="4126">LN(U329/C329)</f>
        <v>1.2227937335824841E-3</v>
      </c>
      <c r="AE329" s="93">
        <f t="shared" ref="AE329" si="4127">LN(V329/C329)</f>
        <v>-6.0562139570530865E-3</v>
      </c>
      <c r="AF329" s="93">
        <f t="shared" ref="AF329" si="4128">LN(N329/C329)</f>
        <v>-5.3725731569027402E-3</v>
      </c>
      <c r="AG329" s="93">
        <f t="shared" ref="AG329" si="4129">LN(N329/N328)</f>
        <v>-5.8925908964983847E-3</v>
      </c>
      <c r="AH329" s="93">
        <f t="shared" ref="AH329" si="4130">LN(D329/C329)</f>
        <v>-2.9558514249598198E-4</v>
      </c>
      <c r="AI329" s="93">
        <f t="shared" ref="AI329" si="4131">LN(E329/C329)</f>
        <v>-1.064005864857059E-4</v>
      </c>
      <c r="AJ329" s="93">
        <f t="shared" ref="AJ329" si="4132">LN(F329/C329)</f>
        <v>-1.845881310984824E-3</v>
      </c>
      <c r="AK329" s="93">
        <f t="shared" ref="AK329" si="4133">+LN(G329/C329)</f>
        <v>-6.7406166077197121E-4</v>
      </c>
      <c r="AL329" s="93">
        <f t="shared" ref="AL329" si="4134">LN(H329/I329)</f>
        <v>5.1998134310575605E-3</v>
      </c>
      <c r="AM329" s="93">
        <f t="shared" ref="AM329" si="4135">LN(O329/P329)</f>
        <v>6.2955738920024689E-3</v>
      </c>
      <c r="AN329" s="93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93">
        <f t="shared" ref="AQ329" si="4139">LN(M329/L329)</f>
        <v>-1.4198410985026783E-4</v>
      </c>
      <c r="AR329" s="93">
        <f t="shared" ref="AR329" si="4140">LN(N329/L329)</f>
        <v>-4.5683771026099572E-3</v>
      </c>
      <c r="AS329" s="93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93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93">
        <f t="shared" ref="AY329" si="4147">LN(G329/I329)</f>
        <v>3.3029580367032484E-3</v>
      </c>
      <c r="AZ329" s="93">
        <f t="shared" ref="AZ329" si="4148">LN(N329/P329)</f>
        <v>6.836408001503724E-4</v>
      </c>
      <c r="BA329" s="93">
        <f t="shared" ref="BA329" si="4149">AV328</f>
        <v>0.78771593090211889</v>
      </c>
      <c r="BB329" s="93">
        <f t="shared" ref="BB329" si="4150">AR328</f>
        <v>2.9760253893497618E-3</v>
      </c>
      <c r="BC329" s="93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0">
        <v>42986</v>
      </c>
      <c r="B330" s="41">
        <f t="shared" ref="B330:B375" si="4153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95"/>
        <v>3314.3737900000001</v>
      </c>
      <c r="T330" s="92" t="str">
        <f t="shared" ref="T330" si="4154">IF(AVERAGE(N329)&lt;S329,"熊",IF(AVERAGE(N329)&gt;S329,"牛",""))</f>
        <v>牛</v>
      </c>
      <c r="U330" s="92">
        <f t="shared" ref="U330" si="4155">MAX(H330,O330)</f>
        <v>3380.66</v>
      </c>
      <c r="V330" s="92">
        <f t="shared" ref="V330" si="4156">MIN(I330,P330)</f>
        <v>3353.68</v>
      </c>
      <c r="W330" s="40">
        <f t="shared" ref="W330" si="4157">LN(U330/V330)</f>
        <v>8.0127063233012691E-3</v>
      </c>
      <c r="X330" s="92">
        <f t="shared" ref="X330" si="4158">IF(U330=H330,J330,Q330)</f>
        <v>1101</v>
      </c>
      <c r="Y330" s="92">
        <f t="shared" ref="Y330" si="4159">IF(V330=I330,K330,R330)</f>
        <v>1414</v>
      </c>
      <c r="Z330" s="93">
        <f t="shared" ref="Z330" si="4160">(U330-V330)/(C330)</f>
        <v>8.0192128212292213E-3</v>
      </c>
      <c r="AA330" s="93">
        <f t="shared" ref="AA330" si="4161">LN(C330/N329)</f>
        <v>-3.179834526808901E-4</v>
      </c>
      <c r="AB330" s="93">
        <f t="shared" ref="AB330" si="4162">LN(N330/U330)</f>
        <v>-4.5716737149227027E-3</v>
      </c>
      <c r="AC330" s="93">
        <f t="shared" ref="AC330" si="4163">LN(N330/V330)</f>
        <v>3.4410326083787698E-3</v>
      </c>
      <c r="AD330" s="93">
        <f t="shared" ref="AD330" si="4164">LN(U330/C330)</f>
        <v>4.8153710203015961E-3</v>
      </c>
      <c r="AE330" s="93">
        <f t="shared" ref="AE330" si="4165">LN(V330/C330)</f>
        <v>-3.1973353029998604E-3</v>
      </c>
      <c r="AF330" s="93">
        <f t="shared" ref="AF330" si="4166">LN(N330/C330)</f>
        <v>2.4369730537889637E-4</v>
      </c>
      <c r="AG330" s="93">
        <f t="shared" ref="AG330" si="4167">LN(N330/N329)</f>
        <v>-7.4286147302034773E-5</v>
      </c>
      <c r="AH330" s="93">
        <f t="shared" ref="AH330" si="4168">LN(D330/C330)</f>
        <v>1.4701975831175936E-3</v>
      </c>
      <c r="AI330" s="93">
        <f t="shared" ref="AI330" si="4169">LN(E330/C330)</f>
        <v>1.3336642242441875E-3</v>
      </c>
      <c r="AJ330" s="93">
        <f t="shared" ref="AJ330" si="4170">LN(F330/C330)</f>
        <v>1.2772645703449496E-3</v>
      </c>
      <c r="AK330" s="93">
        <f t="shared" ref="AK330" si="4171">+LN(G330/C330)</f>
        <v>2.7811558380075262E-3</v>
      </c>
      <c r="AL330" s="93">
        <f t="shared" ref="AL330" si="4172">LN(H330/I330)</f>
        <v>5.3386292661250466E-3</v>
      </c>
      <c r="AM330" s="93">
        <f t="shared" ref="AM330" si="4173">LN(O330/P330)</f>
        <v>6.5503845236685159E-3</v>
      </c>
      <c r="AN330" s="93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93">
        <f t="shared" ref="AQ330" si="4177">LN(M330/L330)</f>
        <v>-3.1117334829105023E-4</v>
      </c>
      <c r="AR330" s="93">
        <f t="shared" ref="AR330" si="4178">LN(N330/L330)</f>
        <v>-2.8515959021482079E-3</v>
      </c>
      <c r="AS330" s="93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93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93">
        <f t="shared" ref="AY330" si="4185">LN(G330/I330)</f>
        <v>3.304414083831083E-3</v>
      </c>
      <c r="AZ330" s="93">
        <f t="shared" ref="AZ330" si="4186">LN(N330/P330)</f>
        <v>3.4410326083787698E-3</v>
      </c>
      <c r="BA330" s="93">
        <f t="shared" ref="BA330" si="4187">AV329</f>
        <v>9.3610093610081879E-2</v>
      </c>
      <c r="BB330" s="93">
        <f t="shared" ref="BB330" si="4188">AR329</f>
        <v>-4.5683771026099572E-3</v>
      </c>
      <c r="BC330" s="93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0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95"/>
        <v>3322.1455550000001</v>
      </c>
      <c r="T331" s="92" t="str">
        <f t="shared" ref="T331" si="4191">IF(AVERAGE(N330)&lt;S330,"熊",IF(AVERAGE(N330)&gt;S330,"牛",""))</f>
        <v>牛</v>
      </c>
      <c r="U331" s="92">
        <f t="shared" ref="U331" si="4192">MAX(H331,O331)</f>
        <v>3384.63</v>
      </c>
      <c r="V331" s="92">
        <f t="shared" ref="V331" si="4193">MIN(I331,P331)</f>
        <v>3360.0848000000001</v>
      </c>
      <c r="W331" s="40">
        <f t="shared" ref="W331" si="4194">LN(U331/V331)</f>
        <v>7.2783828773437679E-3</v>
      </c>
      <c r="X331" s="92">
        <f t="shared" ref="X331" si="4195">IF(U331=H331,J331,Q331)</f>
        <v>1026</v>
      </c>
      <c r="Y331" s="92">
        <f t="shared" ref="Y331" si="4196">IF(V331=I331,K331,R331)</f>
        <v>938</v>
      </c>
      <c r="Z331" s="93">
        <f t="shared" ref="Z331" si="4197">(U331-V331)/(C331)</f>
        <v>7.2935045757193976E-3</v>
      </c>
      <c r="AA331" s="93">
        <f t="shared" ref="AA331" si="4198">LN(C331/N330)</f>
        <v>3.2864872218045513E-5</v>
      </c>
      <c r="AB331" s="93">
        <f t="shared" ref="AB331" si="4199">LN(N331/U331)</f>
        <v>-2.0584719570671791E-3</v>
      </c>
      <c r="AC331" s="93">
        <f t="shared" ref="AC331" si="4200">LN(N331/V331)</f>
        <v>5.2199109202764916E-3</v>
      </c>
      <c r="AD331" s="93">
        <f t="shared" ref="AD331" si="4201">LN(U331/C331)</f>
        <v>5.7124467667844566E-3</v>
      </c>
      <c r="AE331" s="93">
        <f t="shared" ref="AE331" si="4202">LN(V331/C331)</f>
        <v>-1.5659361105592685E-3</v>
      </c>
      <c r="AF331" s="93">
        <f t="shared" ref="AF331" si="4203">LN(N331/C331)</f>
        <v>3.65397480971715E-3</v>
      </c>
      <c r="AG331" s="93">
        <f t="shared" ref="AG331" si="4204">LN(N331/N330)</f>
        <v>3.6868396819351892E-3</v>
      </c>
      <c r="AH331" s="93">
        <f t="shared" ref="AH331" si="4205">LN(D331/C331)</f>
        <v>1.2568480033599454E-4</v>
      </c>
      <c r="AI331" s="93">
        <f t="shared" ref="AI331" si="4206">LN(E331/C331)</f>
        <v>-6.9389688703577637E-4</v>
      </c>
      <c r="AJ331" s="93">
        <f t="shared" ref="AJ331" si="4207">LN(F331/C331)</f>
        <v>-7.0796284257260231E-4</v>
      </c>
      <c r="AK331" s="93">
        <f t="shared" ref="AK331" si="4208">+LN(G331/C331)</f>
        <v>1.4885135272483176E-3</v>
      </c>
      <c r="AL331" s="93">
        <f t="shared" ref="AL331" si="4209">LN(H331/I331)</f>
        <v>7.2783828773437679E-3</v>
      </c>
      <c r="AM331" s="93">
        <f t="shared" ref="AM331" si="4210">LN(O331/P331)</f>
        <v>3.8978445719147262E-3</v>
      </c>
      <c r="AN331" s="93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93">
        <f t="shared" ref="AQ331" si="4214">LN(M331/L331)</f>
        <v>2.5264213539287299E-4</v>
      </c>
      <c r="AR331" s="93">
        <f t="shared" ref="AR331" si="4215">LN(N331/L331)</f>
        <v>2.4043957923746587E-3</v>
      </c>
      <c r="AS331" s="93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93">
        <f t="shared" ref="AW331" si="4220">LN(N331/C331)</f>
        <v>3.65397480971715E-3</v>
      </c>
      <c r="AX331" s="28">
        <f t="shared" ref="AX331" si="4221">(N331-L331)/(U331-V331)</f>
        <v>0.3304719456349906</v>
      </c>
      <c r="AY331" s="93">
        <f t="shared" ref="AY331" si="4222">LN(G331/I331)</f>
        <v>3.0544496378077596E-3</v>
      </c>
      <c r="AZ331" s="93">
        <f t="shared" ref="AZ331" si="4223">LN(N331/P331)</f>
        <v>3.8299006331872993E-3</v>
      </c>
      <c r="BA331" s="93">
        <f t="shared" ref="BA331" si="4224">AV330</f>
        <v>0.42846553002223636</v>
      </c>
      <c r="BB331" s="93">
        <f t="shared" ref="BB331" si="4225">AR330</f>
        <v>-2.8515959021482079E-3</v>
      </c>
      <c r="BC331" s="93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0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95"/>
        <v>3329.1825550000003</v>
      </c>
      <c r="T332" s="92" t="str">
        <f t="shared" ref="T332" si="4228">IF(AVERAGE(N331)&lt;S331,"熊",IF(AVERAGE(N331)&gt;S331,"牛",""))</f>
        <v>牛</v>
      </c>
      <c r="U332" s="92">
        <f t="shared" ref="U332" si="4229">MAX(H332,O332)</f>
        <v>3391.06</v>
      </c>
      <c r="V332" s="92">
        <f t="shared" ref="V332" si="4230">MIN(I332,P332)</f>
        <v>3371.08</v>
      </c>
      <c r="W332" s="40">
        <f t="shared" ref="W332" si="4231">LN(U332/V332)</f>
        <v>5.9093890819268413E-3</v>
      </c>
      <c r="X332" s="92">
        <f t="shared" ref="X332" si="4232">IF(U332=H332,J332,Q332)</f>
        <v>1333</v>
      </c>
      <c r="Y332" s="92">
        <f t="shared" ref="Y332" si="4233">IF(V332=I332,K332,R332)</f>
        <v>1439</v>
      </c>
      <c r="Z332" s="93">
        <f t="shared" ref="Z332" si="4234">(U332-V332)/(C332)</f>
        <v>5.9086553816672044E-3</v>
      </c>
      <c r="AA332" s="93">
        <f t="shared" ref="AA332" si="4235">LN(C332/N331)</f>
        <v>1.1273608082448944E-3</v>
      </c>
      <c r="AB332" s="93">
        <f t="shared" ref="AB332" si="4236">LN(N332/U332)</f>
        <v>-3.4207053770246515E-3</v>
      </c>
      <c r="AC332" s="93">
        <f t="shared" ref="AC332" si="4237">LN(N332/V332)</f>
        <v>2.4886837049021291E-3</v>
      </c>
      <c r="AD332" s="93">
        <f t="shared" ref="AD332" si="4238">LN(U332/C332)</f>
        <v>2.8290734021754588E-3</v>
      </c>
      <c r="AE332" s="93">
        <f t="shared" ref="AE332" si="4239">LN(V332/C332)</f>
        <v>-3.0803156797513205E-3</v>
      </c>
      <c r="AF332" s="93">
        <f t="shared" ref="AF332" si="4240">LN(N332/C332)</f>
        <v>-5.9163197484910337E-4</v>
      </c>
      <c r="AG332" s="93">
        <f t="shared" ref="AG332" si="4241">LN(N332/N331)</f>
        <v>5.3572883339574116E-4</v>
      </c>
      <c r="AH332" s="93">
        <f t="shared" ref="AH332" si="4242">LN(D332/C332)</f>
        <v>1.5081016134215389E-4</v>
      </c>
      <c r="AI332" s="93">
        <f t="shared" ref="AI332" si="4243">LN(E332/C332)</f>
        <v>1.0640562825614929E-3</v>
      </c>
      <c r="AJ332" s="93">
        <f t="shared" ref="AJ332" si="4244">LN(F332/C332)</f>
        <v>-1.597061410405626E-4</v>
      </c>
      <c r="AK332" s="93">
        <f t="shared" ref="AK332" si="4245">+LN(G332/C332)</f>
        <v>-1.0533480276840959E-3</v>
      </c>
      <c r="AL332" s="93">
        <f t="shared" ref="AL332" si="4246">LN(H332/I332)</f>
        <v>3.4261604931901668E-3</v>
      </c>
      <c r="AM332" s="93">
        <f t="shared" ref="AM332" si="4247">LN(O332/P332)</f>
        <v>5.9093890819268413E-3</v>
      </c>
      <c r="AN332" s="93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93">
        <f t="shared" ref="AQ332" si="4251">LN(M332/L332)</f>
        <v>4.0822122607291886E-4</v>
      </c>
      <c r="AR332" s="93">
        <f t="shared" ref="AR332" si="4252">LN(N332/L332)</f>
        <v>-1.0356086651230889E-4</v>
      </c>
      <c r="AS332" s="93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93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93">
        <f t="shared" ref="AY332" si="4259">LN(G332/I332)</f>
        <v>1.134477114453257E-3</v>
      </c>
      <c r="AZ332" s="93">
        <f t="shared" ref="AZ332" si="4260">LN(N332/P332)</f>
        <v>2.4886837049021291E-3</v>
      </c>
      <c r="BA332" s="93">
        <f t="shared" ref="BA332" si="4261">AV331</f>
        <v>0.71644150383781635</v>
      </c>
      <c r="BB332" s="93">
        <f t="shared" ref="BB332" si="4262">AR331</f>
        <v>2.4043957923746587E-3</v>
      </c>
      <c r="BC332" s="93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0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95"/>
        <v>3335.5935550000004</v>
      </c>
      <c r="T333" s="92" t="str">
        <f t="shared" ref="T333" si="4265">IF(AVERAGE(N332)&lt;S332,"熊",IF(AVERAGE(N332)&gt;S332,"牛",""))</f>
        <v>牛</v>
      </c>
      <c r="U333" s="92">
        <f t="shared" ref="U333" si="4266">MAX(H333,O333)</f>
        <v>3387.0641999999998</v>
      </c>
      <c r="V333" s="92">
        <f t="shared" ref="V333" si="4267">MIN(I333,P333)</f>
        <v>3366.7757999999999</v>
      </c>
      <c r="W333" s="40">
        <f t="shared" ref="W333" si="4268">LN(U333/V333)</f>
        <v>6.0079779879686837E-3</v>
      </c>
      <c r="X333" s="92">
        <f t="shared" ref="X333" si="4269">IF(U333=H333,J333,Q333)</f>
        <v>1412</v>
      </c>
      <c r="Y333" s="92">
        <f t="shared" ref="Y333" si="4270">IF(V333=I333,K333,R333)</f>
        <v>1020</v>
      </c>
      <c r="Z333" s="93">
        <f t="shared" ref="Z333" si="4271">(U333-V333)/(C333)</f>
        <v>6.0118792130365575E-3</v>
      </c>
      <c r="AA333" s="93">
        <f t="shared" ref="AA333" si="4272">LN(C333/N332)</f>
        <v>-1.409938067053348E-3</v>
      </c>
      <c r="AB333" s="93">
        <f t="shared" ref="AB333" si="4273">LN(N333/U333)</f>
        <v>-4.5084595063658742E-4</v>
      </c>
      <c r="AC333" s="93">
        <f t="shared" ref="AC333" si="4274">LN(N333/V333)</f>
        <v>5.5571320373320934E-3</v>
      </c>
      <c r="AD333" s="93">
        <f t="shared" ref="AD333" si="4275">LN(U333/C333)</f>
        <v>3.6516150447803574E-3</v>
      </c>
      <c r="AE333" s="93">
        <f t="shared" ref="AE333" si="4276">LN(V333/C333)</f>
        <v>-2.3563629431883068E-3</v>
      </c>
      <c r="AF333" s="93">
        <f t="shared" ref="AF333" si="4277">LN(N333/C333)</f>
        <v>3.2007690941437952E-3</v>
      </c>
      <c r="AG333" s="93">
        <f t="shared" ref="AG333" si="4278">LN(N333/N332)</f>
        <v>1.7908310270903446E-3</v>
      </c>
      <c r="AH333" s="93">
        <f t="shared" ref="AH333" si="4279">LN(D333/C333)</f>
        <v>-3.0152245059205019E-4</v>
      </c>
      <c r="AI333" s="93">
        <f t="shared" ref="AI333" si="4280">LN(E333/C333)</f>
        <v>4.575932715860817E-4</v>
      </c>
      <c r="AJ333" s="93">
        <f t="shared" ref="AJ333" si="4281">LN(F333/C333)</f>
        <v>-4.9216213178298869E-4</v>
      </c>
      <c r="AK333" s="93">
        <f t="shared" ref="AK333" si="4282">+LN(G333/C333)</f>
        <v>4.957999160266289E-4</v>
      </c>
      <c r="AL333" s="93">
        <f t="shared" ref="AL333" si="4283">LN(H333/I333)</f>
        <v>4.2050296627243917E-3</v>
      </c>
      <c r="AM333" s="93">
        <f t="shared" ref="AM333" si="4284">LN(O333/P333)</f>
        <v>3.1558151287537912E-3</v>
      </c>
      <c r="AN333" s="93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93">
        <f t="shared" ref="AQ333" si="4288">LN(M333/L333)</f>
        <v>6.8200449545170239E-4</v>
      </c>
      <c r="AR333" s="93">
        <f t="shared" ref="AR333" si="4289">LN(N333/L333)</f>
        <v>2.7049691781171619E-3</v>
      </c>
      <c r="AS333" s="93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93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93">
        <f t="shared" ref="AY333" si="4296">LN(G333/I333)</f>
        <v>2.8521628592149645E-3</v>
      </c>
      <c r="AZ333" s="93">
        <f t="shared" ref="AZ333" si="4297">LN(N333/P333)</f>
        <v>2.7049691781171619E-3</v>
      </c>
      <c r="BA333" s="93">
        <f t="shared" ref="BA333" si="4298">AV332</f>
        <v>0.4204204204204246</v>
      </c>
      <c r="BB333" s="93">
        <f t="shared" ref="BB333" si="4299">AR332</f>
        <v>-1.0356086651230889E-4</v>
      </c>
      <c r="BC333" s="93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0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95"/>
        <v>3342.539205</v>
      </c>
      <c r="T334" s="92" t="str">
        <f t="shared" ref="T334" si="4302">IF(AVERAGE(N333)&lt;S333,"熊",IF(AVERAGE(N333)&gt;S333,"牛",""))</f>
        <v>牛</v>
      </c>
      <c r="U334" s="92">
        <f t="shared" ref="U334" si="4303">MAX(H334,O334)</f>
        <v>3391.64</v>
      </c>
      <c r="V334" s="92">
        <f t="shared" ref="V334" si="4304">MIN(I334,P334)</f>
        <v>3361.33</v>
      </c>
      <c r="W334" s="40">
        <f t="shared" ref="W334" si="4305">LN(U334/V334)</f>
        <v>8.9768512346779811E-3</v>
      </c>
      <c r="X334" s="92">
        <f t="shared" ref="X334" si="4306">IF(U334=H334,J334,Q334)</f>
        <v>956</v>
      </c>
      <c r="Y334" s="92">
        <f t="shared" ref="Y334" si="4307">IF(V334=I334,K334,R334)</f>
        <v>1402</v>
      </c>
      <c r="Z334" s="93">
        <f t="shared" ref="Z334" si="4308">(U334-V334)/(C334)</f>
        <v>8.9582588289536923E-3</v>
      </c>
      <c r="AA334" s="93">
        <f t="shared" ref="AA334" si="4309">LN(C334/N333)</f>
        <v>-6.1087244010094792E-4</v>
      </c>
      <c r="AB334" s="93">
        <f t="shared" ref="AB334" si="4310">LN(N334/U334)</f>
        <v>-5.9765935168028866E-3</v>
      </c>
      <c r="AC334" s="93">
        <f t="shared" ref="AC334" si="4311">LN(N334/V334)</f>
        <v>3.0002577178749679E-3</v>
      </c>
      <c r="AD334" s="93">
        <f t="shared" ref="AD334" si="4312">LN(U334/C334)</f>
        <v>2.4117701292404431E-3</v>
      </c>
      <c r="AE334" s="93">
        <f t="shared" ref="AE334" si="4313">LN(V334/C334)</f>
        <v>-6.5650811054375185E-3</v>
      </c>
      <c r="AF334" s="93">
        <f t="shared" ref="AF334" si="4314">LN(N334/C334)</f>
        <v>-3.5648233875624612E-3</v>
      </c>
      <c r="AG334" s="93">
        <f t="shared" ref="AG334" si="4315">LN(N334/N333)</f>
        <v>-4.1756958276635038E-3</v>
      </c>
      <c r="AH334" s="93">
        <f t="shared" ref="AH334" si="4316">LN(D334/C334)</f>
        <v>4.6982137310370417E-4</v>
      </c>
      <c r="AI334" s="93">
        <f t="shared" ref="AI334" si="4317">LN(E334/C334)</f>
        <v>-2.8377264090103066E-4</v>
      </c>
      <c r="AJ334" s="93">
        <f t="shared" ref="AJ334" si="4318">LN(F334/C334)</f>
        <v>-5.6156943894658942E-5</v>
      </c>
      <c r="AK334" s="93">
        <f t="shared" ref="AK334" si="4319">+LN(G334/C334)</f>
        <v>-1.4581465787569835E-3</v>
      </c>
      <c r="AL334" s="93">
        <f t="shared" ref="AL334" si="4320">LN(H334/I334)</f>
        <v>4.8412218274474905E-3</v>
      </c>
      <c r="AM334" s="93">
        <f t="shared" ref="AM334" si="4321">LN(O334/P334)</f>
        <v>5.5478562080835793E-3</v>
      </c>
      <c r="AN334" s="93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93">
        <f t="shared" ref="AQ334" si="4325">LN(M334/L334)</f>
        <v>-6.5116692094940702E-5</v>
      </c>
      <c r="AR334" s="93">
        <f t="shared" ref="AR334" si="4326">LN(N334/L334)</f>
        <v>-2.1421944788501458E-3</v>
      </c>
      <c r="AS334" s="93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93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93">
        <f t="shared" ref="AY334" si="4333">LN(G334/I334)</f>
        <v>9.713051194502212E-4</v>
      </c>
      <c r="AZ334" s="93">
        <f t="shared" ref="AZ334" si="4334">LN(N334/P334)</f>
        <v>3.0002577178749679E-3</v>
      </c>
      <c r="BA334" s="93">
        <f t="shared" ref="BA334" si="4335">AV333</f>
        <v>0.92475010350742792</v>
      </c>
      <c r="BB334" s="93">
        <f t="shared" ref="BB334" si="4336">AR333</f>
        <v>2.7049691781171619E-3</v>
      </c>
      <c r="BC334" s="93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0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95"/>
        <v>3347.6797949999991</v>
      </c>
      <c r="T335" s="92" t="str">
        <f t="shared" ref="T335" si="4339">IF(AVERAGE(N334)&lt;S334,"熊",IF(AVERAGE(N334)&gt;S334,"牛",""))</f>
        <v>牛</v>
      </c>
      <c r="U335" s="92">
        <f t="shared" ref="U335" si="4340">MAX(H335,O335)</f>
        <v>3365.4398000000001</v>
      </c>
      <c r="V335" s="92">
        <f t="shared" ref="V335" si="4341">MIN(I335,P335)</f>
        <v>3345.3283000000001</v>
      </c>
      <c r="W335" s="40">
        <f t="shared" ref="W335" si="4342">LN(U335/V335)</f>
        <v>5.9938176704963774E-3</v>
      </c>
      <c r="X335" s="92">
        <f t="shared" ref="X335" si="4343">IF(U335=H335,J335,Q335)</f>
        <v>930</v>
      </c>
      <c r="Y335" s="92">
        <f t="shared" ref="Y335" si="4344">IF(V335=I335,K335,R335)</f>
        <v>1028</v>
      </c>
      <c r="Z335" s="93">
        <f t="shared" ref="Z335" si="4345">(U335-V335)/(C335)</f>
        <v>5.9764133817219248E-3</v>
      </c>
      <c r="AA335" s="93">
        <f t="shared" ref="AA335" si="4346">LN(C335/N334)</f>
        <v>-1.8658150321294617E-3</v>
      </c>
      <c r="AB335" s="93">
        <f t="shared" ref="AB335" si="4347">LN(N335/U335)</f>
        <v>-3.5038017968426591E-3</v>
      </c>
      <c r="AC335" s="93">
        <f t="shared" ref="AC335" si="4348">LN(N335/V335)</f>
        <v>2.4900158736539165E-3</v>
      </c>
      <c r="AD335" s="93">
        <f t="shared" ref="AD335" si="4349">LN(U335/C335)</f>
        <v>8.7481249085959322E-5</v>
      </c>
      <c r="AE335" s="93">
        <f t="shared" ref="AE335" si="4350">LN(V335/C335)</f>
        <v>-5.9063364214104359E-3</v>
      </c>
      <c r="AF335" s="93">
        <f t="shared" ref="AF335" si="4351">LN(N335/C335)</f>
        <v>-3.4163205477566599E-3</v>
      </c>
      <c r="AG335" s="93">
        <f t="shared" ref="AG335" si="4352">LN(N335/N334)</f>
        <v>-5.2821355798860648E-3</v>
      </c>
      <c r="AH335" s="93">
        <f t="shared" ref="AH335" si="4353">LN(D335/C335)</f>
        <v>-6.1814350753668101E-4</v>
      </c>
      <c r="AI335" s="93">
        <f t="shared" ref="AI335" si="4354">LN(E335/C335)</f>
        <v>-1.4048473092708024E-3</v>
      </c>
      <c r="AJ335" s="93">
        <f t="shared" ref="AJ335" si="4355">LN(F335/C335)</f>
        <v>-2.0651026386376246E-3</v>
      </c>
      <c r="AK335" s="93">
        <f t="shared" ref="AK335" si="4356">+LN(G335/C335)</f>
        <v>-1.3416440465180673E-3</v>
      </c>
      <c r="AL335" s="93">
        <f t="shared" ref="AL335" si="4357">LN(H335/I335)</f>
        <v>5.9938176704963774E-3</v>
      </c>
      <c r="AM335" s="93">
        <f t="shared" ref="AM335" si="4358">LN(O335/P335)</f>
        <v>4.8014282049350081E-3</v>
      </c>
      <c r="AN335" s="93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93">
        <f t="shared" ref="AQ335" si="4362">LN(M335/L335)</f>
        <v>7.4774770051335725E-5</v>
      </c>
      <c r="AR335" s="93">
        <f t="shared" ref="AR335" si="4363">LN(N335/L335)</f>
        <v>-2.074676501238651E-3</v>
      </c>
      <c r="AS335" s="93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93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93">
        <f t="shared" ref="AY335" si="4370">LN(G335/I335)</f>
        <v>4.5646923748924803E-3</v>
      </c>
      <c r="AZ335" s="93">
        <f t="shared" ref="AZ335" si="4371">LN(N335/P335)</f>
        <v>2.1159820417814565E-3</v>
      </c>
      <c r="BA335" s="93">
        <f t="shared" ref="BA335" si="4372">AV334</f>
        <v>0.33322335862751329</v>
      </c>
      <c r="BB335" s="93">
        <f t="shared" ref="BB335" si="4373">AR334</f>
        <v>-2.1421944788501458E-3</v>
      </c>
      <c r="BC335" s="93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0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95"/>
        <v>3351.9011500000001</v>
      </c>
      <c r="T336" s="92" t="str">
        <f t="shared" ref="T336" si="4376">IF(AVERAGE(N335)&lt;S335,"熊",IF(AVERAGE(N335)&gt;S335,"牛",""))</f>
        <v>牛</v>
      </c>
      <c r="U336" s="92">
        <f t="shared" ref="U336" si="4377">MAX(H336,O336)</f>
        <v>3371.7485999999999</v>
      </c>
      <c r="V336" s="92">
        <f t="shared" ref="V336" si="4378">MIN(I336,P336)</f>
        <v>3352.5133999999998</v>
      </c>
      <c r="W336" s="40">
        <f t="shared" ref="W336" si="4379">LN(U336/V336)</f>
        <v>5.721149017232724E-3</v>
      </c>
      <c r="X336" s="92">
        <f t="shared" ref="X336" si="4380">IF(U336=H336,J336,Q336)</f>
        <v>1022</v>
      </c>
      <c r="Y336" s="92">
        <f t="shared" ref="Y336" si="4381">IF(V336=I336,K336,R336)</f>
        <v>930</v>
      </c>
      <c r="Z336" s="93">
        <f t="shared" ref="Z336" si="4382">(U336-V336)/(C336)</f>
        <v>5.7375460453044213E-3</v>
      </c>
      <c r="AA336" s="93">
        <f t="shared" ref="AA336" si="4383">LN(C336/N335)</f>
        <v>-3.4451794222890863E-4</v>
      </c>
      <c r="AB336" s="93">
        <f t="shared" ref="AB336" si="4384">LN(N336/U336)</f>
        <v>-2.532871667177466E-3</v>
      </c>
      <c r="AC336" s="93">
        <f t="shared" ref="AC336" si="4385">LN(N336/V336)</f>
        <v>3.1882773500552216E-3</v>
      </c>
      <c r="AD336" s="93">
        <f t="shared" ref="AD336" si="4386">LN(U336/C336)</f>
        <v>5.721149017232724E-3</v>
      </c>
      <c r="AE336" s="93">
        <f t="shared" ref="AE336" si="4387">LN(V336/C336)</f>
        <v>0</v>
      </c>
      <c r="AF336" s="93">
        <f t="shared" ref="AF336" si="4388">LN(N336/C336)</f>
        <v>3.1882773500552216E-3</v>
      </c>
      <c r="AG336" s="93">
        <f t="shared" ref="AG336" si="4389">LN(N336/N335)</f>
        <v>2.8437594078262844E-3</v>
      </c>
      <c r="AH336" s="93">
        <f t="shared" ref="AH336" si="4390">LN(D336/C336)</f>
        <v>9.4442706914675436E-4</v>
      </c>
      <c r="AI336" s="93">
        <f t="shared" ref="AI336" si="4391">LN(E336/C336)</f>
        <v>2.8425980188102277E-3</v>
      </c>
      <c r="AJ336" s="93">
        <f t="shared" ref="AJ336" si="4392">LN(F336/C336)</f>
        <v>3.4967139832432926E-3</v>
      </c>
      <c r="AK336" s="93">
        <f t="shared" ref="AK336" si="4393">+LN(G336/C336)</f>
        <v>2.8115434641918183E-3</v>
      </c>
      <c r="AL336" s="93">
        <f t="shared" ref="AL336" si="4394">LN(H336/I336)</f>
        <v>5.721149017232724E-3</v>
      </c>
      <c r="AM336" s="93">
        <f t="shared" ref="AM336" si="4395">LN(O336/P336)</f>
        <v>3.8104804347227849E-3</v>
      </c>
      <c r="AN336" s="93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93">
        <f t="shared" ref="AQ336" si="4399">LN(M336/L336)</f>
        <v>6.7120002497233588E-4</v>
      </c>
      <c r="AR336" s="93">
        <f t="shared" ref="AR336" si="4400">LN(N336/L336)</f>
        <v>3.7673388586329816E-4</v>
      </c>
      <c r="AS336" s="93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93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93">
        <f t="shared" ref="AY336" si="4407">LN(G336/I336)</f>
        <v>2.8115434641918183E-3</v>
      </c>
      <c r="AZ336" s="93">
        <f t="shared" ref="AZ336" si="4408">LN(N336/P336)</f>
        <v>2.1228687486512343E-3</v>
      </c>
      <c r="BA336" s="93">
        <f t="shared" ref="BA336" si="4409">AV335</f>
        <v>0.41470303060437319</v>
      </c>
      <c r="BB336" s="93">
        <f t="shared" ref="BB336" si="4410">AR335</f>
        <v>-2.074676501238651E-3</v>
      </c>
      <c r="BC336" s="93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0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95"/>
        <v>3355.6960099999997</v>
      </c>
      <c r="T337" s="92" t="str">
        <f t="shared" ref="T337" si="4413">IF(AVERAGE(N336)&lt;S336,"熊",IF(AVERAGE(N336)&gt;S336,"牛",""))</f>
        <v>牛</v>
      </c>
      <c r="U337" s="92">
        <f t="shared" ref="U337" si="4414">MAX(H337,O337)</f>
        <v>3370.4009000000001</v>
      </c>
      <c r="V337" s="92">
        <f t="shared" ref="V337" si="4415">MIN(I337,P337)</f>
        <v>3344.7433999999998</v>
      </c>
      <c r="W337" s="40">
        <f t="shared" ref="W337" si="4416">LN(U337/V337)</f>
        <v>7.6417195852561751E-3</v>
      </c>
      <c r="X337" s="92">
        <f t="shared" ref="X337" si="4417">IF(U337=H337,J337,Q337)</f>
        <v>948</v>
      </c>
      <c r="Y337" s="92">
        <f t="shared" ref="Y337" si="4418">IF(V337=I337,K337,R337)</f>
        <v>1436</v>
      </c>
      <c r="Z337" s="93">
        <f t="shared" ref="Z337" si="4419">(U337-V337)/(C337)</f>
        <v>7.6236101192338427E-3</v>
      </c>
      <c r="AA337" s="93">
        <f t="shared" ref="AA337" si="4420">LN(C337/N336)</f>
        <v>6.8728957101099294E-4</v>
      </c>
      <c r="AB337" s="93">
        <f t="shared" ref="AB337" si="4421">LN(N337/U337)</f>
        <v>-4.0868754935007839E-3</v>
      </c>
      <c r="AC337" s="93">
        <f t="shared" ref="AC337" si="4422">LN(N337/V337)</f>
        <v>3.5548440917554658E-3</v>
      </c>
      <c r="AD337" s="93">
        <f t="shared" ref="AD337" si="4423">LN(U337/C337)</f>
        <v>1.4457986093275668E-3</v>
      </c>
      <c r="AE337" s="93">
        <f t="shared" ref="AE337" si="4424">LN(V337/C337)</f>
        <v>-6.195920975928553E-3</v>
      </c>
      <c r="AF337" s="93">
        <f t="shared" ref="AF337" si="4425">LN(N337/C337)</f>
        <v>-2.6410768841732099E-3</v>
      </c>
      <c r="AG337" s="93">
        <f t="shared" ref="AG337" si="4426">LN(N337/N336)</f>
        <v>-1.9537873131622633E-3</v>
      </c>
      <c r="AH337" s="93">
        <f t="shared" ref="AH337" si="4427">LN(D337/C337)</f>
        <v>1.3768051202527545E-4</v>
      </c>
      <c r="AI337" s="93">
        <f t="shared" ref="AI337" si="4428">LN(E337/C337)</f>
        <v>1.1982298243498049E-3</v>
      </c>
      <c r="AJ337" s="93">
        <f t="shared" ref="AJ337" si="4429">LN(F337/C337)</f>
        <v>8.2950992763201079E-4</v>
      </c>
      <c r="AK337" s="93">
        <f t="shared" ref="AK337" si="4430">+LN(G337/C337)</f>
        <v>-3.7174294237321878E-3</v>
      </c>
      <c r="AL337" s="93">
        <f t="shared" ref="AL337" si="4431">LN(H337/I337)</f>
        <v>5.1774241914006106E-3</v>
      </c>
      <c r="AM337" s="93">
        <f t="shared" ref="AM337" si="4432">LN(O337/P337)</f>
        <v>6.5261560266064575E-3</v>
      </c>
      <c r="AN337" s="93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93">
        <f t="shared" ref="AQ337" si="4436">LN(M337/L337)</f>
        <v>4.7545471206176311E-4</v>
      </c>
      <c r="AR337" s="93">
        <f t="shared" ref="AR337" si="4437">LN(N337/L337)</f>
        <v>5.7442719484273295E-4</v>
      </c>
      <c r="AS337" s="93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93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93">
        <f t="shared" ref="AY337" si="4444">LN(G337/I337)</f>
        <v>1.4196158340769766E-5</v>
      </c>
      <c r="AZ337" s="93">
        <f t="shared" ref="AZ337" si="4445">LN(N337/P337)</f>
        <v>3.5548440917554658E-3</v>
      </c>
      <c r="BA337" s="93">
        <f t="shared" ref="BA337" si="4446">AV336</f>
        <v>0.55657336549659675</v>
      </c>
      <c r="BB337" s="93">
        <f t="shared" ref="BB337" si="4447">AR336</f>
        <v>3.7673388586329816E-4</v>
      </c>
      <c r="BC337" s="93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0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95"/>
        <v>3358.9774699999994</v>
      </c>
      <c r="T338" s="92" t="str">
        <f t="shared" ref="T338" si="4450">IF(AVERAGE(N337)&lt;S337,"熊",IF(AVERAGE(N337)&gt;S337,"牛",""))</f>
        <v>牛</v>
      </c>
      <c r="U338" s="92">
        <f t="shared" ref="U338" si="4451">MAX(H338,O338)</f>
        <v>3370.0562</v>
      </c>
      <c r="V338" s="92">
        <f t="shared" ref="V338" si="4452">MIN(I338,P338)</f>
        <v>3346.5432000000001</v>
      </c>
      <c r="W338" s="40">
        <f t="shared" ref="W338" si="4453">LN(U338/V338)</f>
        <v>7.0014882984295018E-3</v>
      </c>
      <c r="X338" s="92">
        <f t="shared" ref="X338" si="4454">IF(U338=H338,J338,Q338)</f>
        <v>1401</v>
      </c>
      <c r="Y338" s="92">
        <f t="shared" ref="Y338" si="4455">IF(V338=I338,K338,R338)</f>
        <v>1038</v>
      </c>
      <c r="Z338" s="93">
        <f t="shared" ref="Z338" si="4456">(U338-V338)/(C338)</f>
        <v>7.0142314349733699E-3</v>
      </c>
      <c r="AA338" s="93">
        <f t="shared" ref="AA338" si="4457">LN(C338/N337)</f>
        <v>-1.3325108546720543E-3</v>
      </c>
      <c r="AB338" s="93">
        <f t="shared" ref="AB338" si="4458">LN(N338/U338)</f>
        <v>-1.0955371115273767E-3</v>
      </c>
      <c r="AC338" s="93">
        <f t="shared" ref="AC338" si="4459">LN(N338/V338)</f>
        <v>5.9059511869021947E-3</v>
      </c>
      <c r="AD338" s="93">
        <f t="shared" ref="AD338" si="4460">LN(U338/C338)</f>
        <v>5.3171084180008042E-3</v>
      </c>
      <c r="AE338" s="93">
        <f t="shared" ref="AE338" si="4461">LN(V338/C338)</f>
        <v>-1.684379880428559E-3</v>
      </c>
      <c r="AF338" s="93">
        <f t="shared" ref="AF338" si="4462">LN(N338/C338)</f>
        <v>4.2215713064734425E-3</v>
      </c>
      <c r="AG338" s="93">
        <f t="shared" ref="AG338" si="4463">LN(N338/N337)</f>
        <v>2.8890604518014723E-3</v>
      </c>
      <c r="AH338" s="93">
        <f t="shared" ref="AH338" si="4464">LN(D338/C338)</f>
        <v>-4.3789988976470002E-4</v>
      </c>
      <c r="AI338" s="93">
        <f t="shared" ref="AI338" si="4465">LN(E338/C338)</f>
        <v>5.5125187020435974E-5</v>
      </c>
      <c r="AJ338" s="93">
        <f t="shared" ref="AJ338" si="4466">LN(F338/C338)</f>
        <v>1.3790054922412895E-4</v>
      </c>
      <c r="AK338" s="93">
        <f t="shared" ref="AK338" si="4467">+LN(G338/C338)</f>
        <v>3.6184247459542401E-3</v>
      </c>
      <c r="AL338" s="93">
        <f t="shared" ref="AL338" si="4468">LN(H338/I338)</f>
        <v>5.3028046263827863E-3</v>
      </c>
      <c r="AM338" s="93">
        <f t="shared" ref="AM338" si="4469">LN(O338/P338)</f>
        <v>2.4539765673989894E-3</v>
      </c>
      <c r="AN338" s="93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93">
        <f t="shared" ref="AQ338" si="4473">LN(M338/L338)</f>
        <v>1.4394076216070852E-4</v>
      </c>
      <c r="AR338" s="93">
        <f t="shared" ref="AR338" si="4474">LN(N338/L338)</f>
        <v>6.0314656051929899E-4</v>
      </c>
      <c r="AS338" s="93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93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93">
        <f t="shared" ref="AY338" si="4481">LN(G338/I338)</f>
        <v>5.3028046263827863E-3</v>
      </c>
      <c r="AZ338" s="93">
        <f t="shared" ref="AZ338" si="4482">LN(N338/P338)</f>
        <v>1.3584394558717292E-3</v>
      </c>
      <c r="BA338" s="93">
        <f t="shared" ref="BA338" si="4483">AV337</f>
        <v>0.46423852674656102</v>
      </c>
      <c r="BB338" s="93">
        <f t="shared" ref="BB338" si="4484">AR337</f>
        <v>5.7442719484273295E-4</v>
      </c>
      <c r="BC338" s="93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0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95"/>
        <v>3362.9117999999994</v>
      </c>
      <c r="T339" s="92" t="str">
        <f t="shared" ref="T339" si="4487">IF(AVERAGE(N338)&lt;S338,"熊",IF(AVERAGE(N338)&gt;S338,"牛",""))</f>
        <v>牛</v>
      </c>
      <c r="U339" s="92">
        <f t="shared" ref="U339" si="4488">MAX(H339,O339)</f>
        <v>3377.7089000000001</v>
      </c>
      <c r="V339" s="92">
        <f t="shared" ref="V339" si="4489">MIN(I339,P339)</f>
        <v>3357.0583999999999</v>
      </c>
      <c r="W339" s="40">
        <f t="shared" ref="W339" si="4490">LN(U339/V339)</f>
        <v>6.1325250891422689E-3</v>
      </c>
      <c r="X339" s="92">
        <f t="shared" ref="X339" si="4491">IF(U339=H339,J339,Q339)</f>
        <v>1120</v>
      </c>
      <c r="Y339" s="92">
        <f t="shared" ref="Y339" si="4492">IF(V339=I339,K339,R339)</f>
        <v>1458</v>
      </c>
      <c r="Z339" s="93">
        <f t="shared" ref="Z339" si="4493">(U339-V339)/(C339)</f>
        <v>6.1374012886804639E-3</v>
      </c>
      <c r="AA339" s="93">
        <f t="shared" ref="AA339" si="4494">LN(C339/N338)</f>
        <v>-4.957611631567668E-4</v>
      </c>
      <c r="AB339" s="93">
        <f t="shared" ref="AB339" si="4495">LN(N339/U339)</f>
        <v>-5.7949352867889764E-3</v>
      </c>
      <c r="AC339" s="93">
        <f t="shared" ref="AC339" si="4496">LN(N339/V339)</f>
        <v>3.3758980235339511E-4</v>
      </c>
      <c r="AD339" s="93">
        <f t="shared" ref="AD339" si="4497">LN(U339/C339)</f>
        <v>3.859516912282437E-3</v>
      </c>
      <c r="AE339" s="93">
        <f t="shared" ref="AE339" si="4498">LN(V339/C339)</f>
        <v>-2.2730081768599542E-3</v>
      </c>
      <c r="AF339" s="93">
        <f t="shared" ref="AF339" si="4499">LN(N339/C339)</f>
        <v>-1.9354183745065726E-3</v>
      </c>
      <c r="AG339" s="93">
        <f t="shared" ref="AG339" si="4500">LN(N339/N338)</f>
        <v>-2.4311795376633443E-3</v>
      </c>
      <c r="AH339" s="93">
        <f t="shared" ref="AH339" si="4501">LN(D339/C339)</f>
        <v>-6.4734042394247492E-4</v>
      </c>
      <c r="AI339" s="93">
        <f t="shared" ref="AI339" si="4502">LN(E339/C339)</f>
        <v>-4.4602265148617655E-4</v>
      </c>
      <c r="AJ339" s="93">
        <f t="shared" ref="AJ339" si="4503">LN(F339/C339)</f>
        <v>-7.4271986130556721E-4</v>
      </c>
      <c r="AK339" s="93">
        <f t="shared" ref="AK339" si="4504">+LN(G339/C339)</f>
        <v>2.4464079120639368E-3</v>
      </c>
      <c r="AL339" s="93">
        <f t="shared" ref="AL339" si="4505">LN(H339/I339)</f>
        <v>5.522802047246993E-3</v>
      </c>
      <c r="AM339" s="93">
        <f t="shared" ref="AM339" si="4506">LN(O339/P339)</f>
        <v>5.2453175008010944E-3</v>
      </c>
      <c r="AN339" s="93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93">
        <f t="shared" ref="AQ339" si="4510">LN(M339/L339)</f>
        <v>1.3385055500295148E-4</v>
      </c>
      <c r="AR339" s="93">
        <f t="shared" ref="AR339" si="4511">LN(N339/L339)</f>
        <v>-4.3818262865704966E-3</v>
      </c>
      <c r="AS339" s="93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93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93">
        <f t="shared" ref="AY339" si="4518">LN(G339/I339)</f>
        <v>4.1096930470285462E-3</v>
      </c>
      <c r="AZ339" s="93">
        <f t="shared" ref="AZ339" si="4519">LN(N339/P339)</f>
        <v>3.3758980235339511E-4</v>
      </c>
      <c r="BA339" s="93">
        <f t="shared" ref="BA339" si="4520">AV338</f>
        <v>0.84306553821290064</v>
      </c>
      <c r="BB339" s="93">
        <f t="shared" ref="BB339" si="4521">AR338</f>
        <v>6.0314656051929899E-4</v>
      </c>
      <c r="BC339" s="93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0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95"/>
        <v>3367.2217700000001</v>
      </c>
      <c r="T340" s="92" t="str">
        <f t="shared" ref="T340" si="4524">IF(AVERAGE(N339)&lt;S339,"熊",IF(AVERAGE(N339)&gt;S339,"牛",""))</f>
        <v>熊</v>
      </c>
      <c r="U340" s="92">
        <f t="shared" ref="U340" si="4525">MAX(H340,O340)</f>
        <v>3356.1190999999999</v>
      </c>
      <c r="V340" s="92">
        <f t="shared" ref="V340" si="4526">MIN(I340,P340)</f>
        <v>3335.2334000000001</v>
      </c>
      <c r="W340" s="40">
        <f t="shared" ref="W340" si="4527">LN(U340/V340)</f>
        <v>6.2426147260009101E-3</v>
      </c>
      <c r="X340" s="92">
        <f t="shared" ref="X340" si="4528">IF(U340=H340,J340,Q340)</f>
        <v>943</v>
      </c>
      <c r="Y340" s="92">
        <f t="shared" ref="Y340" si="4529">IF(V340=I340,K340,R340)</f>
        <v>1010</v>
      </c>
      <c r="Z340" s="93">
        <f t="shared" ref="Z340" si="4530">(U340-V340)/(C340)</f>
        <v>6.2398329758607419E-3</v>
      </c>
      <c r="AA340" s="93">
        <f t="shared" ref="AA340" si="4531">LN(C340/N339)</f>
        <v>-3.2914052024153101E-3</v>
      </c>
      <c r="AB340" s="93">
        <f t="shared" ref="AB340" si="4532">LN(N340/U340)</f>
        <v>-9.6807414122940694E-4</v>
      </c>
      <c r="AC340" s="93">
        <f t="shared" ref="AC340" si="4533">LN(N340/V340)</f>
        <v>5.2745405847716836E-3</v>
      </c>
      <c r="AD340" s="93">
        <f t="shared" ref="AD340" si="4534">LN(U340/C340)</f>
        <v>2.6739777207723733E-3</v>
      </c>
      <c r="AE340" s="93">
        <f t="shared" ref="AE340" si="4535">LN(V340/C340)</f>
        <v>-3.5686370052286157E-3</v>
      </c>
      <c r="AF340" s="93">
        <f t="shared" ref="AF340" si="4536">LN(N340/C340)</f>
        <v>1.7059035795430307E-3</v>
      </c>
      <c r="AG340" s="93">
        <f t="shared" ref="AG340" si="4537">LN(N340/N339)</f>
        <v>-1.5855016228723297E-3</v>
      </c>
      <c r="AH340" s="93">
        <f t="shared" ref="AH340" si="4538">LN(D340/C340)</f>
        <v>-1.1843588044971895E-4</v>
      </c>
      <c r="AI340" s="93">
        <f t="shared" ref="AI340" si="4539">LN(E340/C340)</f>
        <v>9.0271807435290887E-4</v>
      </c>
      <c r="AJ340" s="93">
        <f t="shared" ref="AJ340" si="4540">LN(F340/C340)</f>
        <v>2.1462648558478151E-3</v>
      </c>
      <c r="AK340" s="93">
        <f t="shared" ref="AK340" si="4541">+LN(G340/C340)</f>
        <v>-1.6256245098538583E-3</v>
      </c>
      <c r="AL340" s="93">
        <f t="shared" ref="AL340" si="4542">LN(H340/I340)</f>
        <v>6.2426147260009101E-3</v>
      </c>
      <c r="AM340" s="93">
        <f t="shared" ref="AM340" si="4543">LN(O340/P340)</f>
        <v>4.207165854928926E-3</v>
      </c>
      <c r="AN340" s="93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93">
        <f t="shared" ref="AQ340" si="4547">LN(M340/L340)</f>
        <v>-8.4992355804764047E-4</v>
      </c>
      <c r="AR340" s="93">
        <f t="shared" ref="AR340" si="4548">LN(N340/L340)</f>
        <v>3.3315280893967637E-3</v>
      </c>
      <c r="AS340" s="93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93">
        <f t="shared" ref="AW340" si="4553">LN(N340/C340)</f>
        <v>1.7059035795430307E-3</v>
      </c>
      <c r="AX340" s="28">
        <f t="shared" ref="AX340" si="4554">(N340-L340)/(U340-V340)</f>
        <v>0.5339347017337337</v>
      </c>
      <c r="AY340" s="93">
        <f t="shared" ref="AY340" si="4555">LN(G340/I340)</f>
        <v>1.9430124953747584E-3</v>
      </c>
      <c r="AZ340" s="93">
        <f t="shared" ref="AZ340" si="4556">LN(N340/P340)</f>
        <v>4.1969060458428827E-3</v>
      </c>
      <c r="BA340" s="93">
        <f t="shared" ref="BA340" si="4557">AV339</f>
        <v>5.4889712113503408E-2</v>
      </c>
      <c r="BB340" s="93">
        <f t="shared" ref="BB340" si="4558">AR339</f>
        <v>-4.3818262865704966E-3</v>
      </c>
      <c r="BC340" s="93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0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95"/>
        <v>3368.28215</v>
      </c>
      <c r="T341" s="92" t="str">
        <f t="shared" ref="T341" si="4561">IF(AVERAGE(N340)&lt;S340,"熊",IF(AVERAGE(N340)&gt;S340,"牛",""))</f>
        <v>熊</v>
      </c>
      <c r="U341" s="92">
        <f t="shared" ref="U341" si="4562">MAX(H341,O341)</f>
        <v>3350.6316000000002</v>
      </c>
      <c r="V341" s="92">
        <f t="shared" ref="V341" si="4563">MIN(I341,P341)</f>
        <v>3334.9596999999999</v>
      </c>
      <c r="W341" s="40">
        <f t="shared" ref="W341" si="4564">LN(U341/V341)</f>
        <v>4.6882700429278952E-3</v>
      </c>
      <c r="X341" s="92">
        <f t="shared" ref="X341" si="4565">IF(U341=H341,J341,Q341)</f>
        <v>1008</v>
      </c>
      <c r="Y341" s="92">
        <f t="shared" ref="Y341" si="4566">IF(V341=I341,K341,R341)</f>
        <v>1123</v>
      </c>
      <c r="Z341" s="93">
        <f t="shared" ref="Z341" si="4567">(U341-V341)/(C341)</f>
        <v>4.6857481963552342E-3</v>
      </c>
      <c r="AA341" s="93">
        <f t="shared" ref="AA341" si="4568">LN(C341/N340)</f>
        <v>-2.4735060312818845E-3</v>
      </c>
      <c r="AB341" s="93">
        <f t="shared" ref="AB341" si="4569">LN(N341/U341)</f>
        <v>-2.93584221859683E-3</v>
      </c>
      <c r="AC341" s="93">
        <f t="shared" ref="AC341" si="4570">LN(N341/V341)</f>
        <v>1.7524278243309756E-3</v>
      </c>
      <c r="AD341" s="93">
        <f t="shared" ref="AD341" si="4571">LN(U341/C341)</f>
        <v>1.8051688997456298E-3</v>
      </c>
      <c r="AE341" s="93">
        <f t="shared" ref="AE341" si="4572">LN(V341/C341)</f>
        <v>-2.8831011431822758E-3</v>
      </c>
      <c r="AF341" s="93">
        <f t="shared" ref="AF341" si="4573">LN(N341/C341)</f>
        <v>-1.1306733188512297E-3</v>
      </c>
      <c r="AG341" s="93">
        <f t="shared" ref="AG341" si="4574">LN(N341/N340)</f>
        <v>-3.6041793501331324E-3</v>
      </c>
      <c r="AH341" s="93">
        <f t="shared" ref="AH341" si="4575">LN(D341/C341)</f>
        <v>3.5728718689446315E-5</v>
      </c>
      <c r="AI341" s="93">
        <f t="shared" ref="AI341" si="4576">LN(E341/C341)</f>
        <v>6.1713466884778464E-4</v>
      </c>
      <c r="AJ341" s="93">
        <f t="shared" ref="AJ341" si="4577">LN(F341/C341)</f>
        <v>-1.3825601965713923E-3</v>
      </c>
      <c r="AK341" s="93">
        <f t="shared" ref="AK341" si="4578">+LN(G341/C341)</f>
        <v>-1.1726101471768952E-3</v>
      </c>
      <c r="AL341" s="93">
        <f t="shared" ref="AL341" si="4579">LN(H341/I341)</f>
        <v>4.6882700429278952E-3</v>
      </c>
      <c r="AM341" s="93">
        <f t="shared" ref="AM341" si="4580">LN(O341/P341)</f>
        <v>2.7260972052719915E-3</v>
      </c>
      <c r="AN341" s="93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93">
        <f t="shared" ref="AQ341" si="4584">LN(M341/L341)</f>
        <v>-1.6689666762556915E-4</v>
      </c>
      <c r="AR341" s="93">
        <f t="shared" ref="AR341" si="4585">LN(N341/L341)</f>
        <v>4.1936828325712444E-5</v>
      </c>
      <c r="AS341" s="93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93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93">
        <f t="shared" ref="AY341" si="4592">LN(G341/I341)</f>
        <v>1.7104909960054216E-3</v>
      </c>
      <c r="AZ341" s="93">
        <f t="shared" ref="AZ341" si="4593">LN(N341/P341)</f>
        <v>1.6456256405236933E-3</v>
      </c>
      <c r="BA341" s="93">
        <f t="shared" ref="BA341" si="4594">AV340</f>
        <v>0.84451562552369464</v>
      </c>
      <c r="BB341" s="93">
        <f t="shared" ref="BB341" si="4595">AR340</f>
        <v>3.3315280893967637E-3</v>
      </c>
      <c r="BC341" s="93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0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95"/>
        <v>3367.1818499999999</v>
      </c>
      <c r="T342" s="92" t="str">
        <f t="shared" ref="T342" si="4598">IF(AVERAGE(N341)&lt;S341,"熊",IF(AVERAGE(N341)&gt;S341,"牛",""))</f>
        <v>熊</v>
      </c>
      <c r="U342" s="92">
        <f t="shared" ref="U342" si="4599">MAX(H342,O342)</f>
        <v>3347.0832</v>
      </c>
      <c r="V342" s="92">
        <f t="shared" ref="V342" si="4600">MIN(I342,P342)</f>
        <v>3332.6149</v>
      </c>
      <c r="W342" s="40">
        <f t="shared" ref="W342" si="4601">LN(U342/V342)</f>
        <v>4.3320289060892808E-3</v>
      </c>
      <c r="X342" s="92">
        <f t="shared" ref="X342" si="4602">IF(U342=H342,J342,Q342)</f>
        <v>942</v>
      </c>
      <c r="Y342" s="92">
        <f t="shared" ref="Y342" si="4603">IF(V342=I342,K342,R342)</f>
        <v>1434</v>
      </c>
      <c r="Z342" s="93">
        <f t="shared" ref="Z342" si="4604">(U342-V342)/(C342)</f>
        <v>4.3365657982435109E-3</v>
      </c>
      <c r="AA342" s="93">
        <f t="shared" ref="AA342" si="4605">LN(C342/N341)</f>
        <v>-1.3357180191721685E-3</v>
      </c>
      <c r="AB342" s="93">
        <f t="shared" ref="AB342" si="4606">LN(N342/U342)</f>
        <v>-9.7320094426893845E-4</v>
      </c>
      <c r="AC342" s="93">
        <f t="shared" ref="AC342" si="4607">LN(N342/V342)</f>
        <v>3.3588279618203903E-3</v>
      </c>
      <c r="AD342" s="93">
        <f t="shared" ref="AD342" si="4608">LN(U342/C342)</f>
        <v>3.211974860383578E-3</v>
      </c>
      <c r="AE342" s="93">
        <f t="shared" ref="AE342" si="4609">LN(V342/C342)</f>
        <v>-1.1200540457056618E-3</v>
      </c>
      <c r="AF342" s="93">
        <f t="shared" ref="AF342" si="4610">LN(N342/C342)</f>
        <v>2.2387739161146814E-3</v>
      </c>
      <c r="AG342" s="93">
        <f t="shared" ref="AG342" si="4611">LN(N342/N341)</f>
        <v>9.0305589694268835E-4</v>
      </c>
      <c r="AH342" s="93">
        <f t="shared" ref="AH342" si="4612">LN(D342/C342)</f>
        <v>1.4982402885228246E-3</v>
      </c>
      <c r="AI342" s="93">
        <f t="shared" ref="AI342" si="4613">LN(E342/C342)</f>
        <v>2.3903568409428815E-3</v>
      </c>
      <c r="AJ342" s="93">
        <f t="shared" ref="AJ342" si="4614">LN(F342/C342)</f>
        <v>2.9512362670938747E-3</v>
      </c>
      <c r="AK342" s="93">
        <f t="shared" ref="AK342" si="4615">+LN(G342/C342)</f>
        <v>2.2616217243528768E-3</v>
      </c>
      <c r="AL342" s="93">
        <f t="shared" ref="AL342" si="4616">LN(H342/I342)</f>
        <v>3.5270094455214862E-3</v>
      </c>
      <c r="AM342" s="93">
        <f t="shared" ref="AM342" si="4617">LN(O342/P342)</f>
        <v>3.7851047936177354E-3</v>
      </c>
      <c r="AN342" s="93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93">
        <f t="shared" ref="AQ342" si="4621">LN(M342/L342)</f>
        <v>1.4757110767508395E-4</v>
      </c>
      <c r="AR342" s="93">
        <f t="shared" ref="AR342" si="4622">LN(N342/L342)</f>
        <v>-2.2847808238215186E-5</v>
      </c>
      <c r="AS342" s="93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93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93">
        <f t="shared" ref="AY342" si="4629">LN(G342/I342)</f>
        <v>2.5766563094908636E-3</v>
      </c>
      <c r="AZ342" s="93">
        <f t="shared" ref="AZ342" si="4630">LN(N342/P342)</f>
        <v>3.3588279618203903E-3</v>
      </c>
      <c r="BA342" s="93">
        <f t="shared" ref="BA342" si="4631">AV341</f>
        <v>0.37324127897701975</v>
      </c>
      <c r="BB342" s="93">
        <f t="shared" ref="BB342" si="4632">AR341</f>
        <v>4.1936828325712444E-5</v>
      </c>
      <c r="BC342" s="93">
        <f t="shared" ref="BC342" si="4633">AS341</f>
        <v>-1.1306733188512297E-3</v>
      </c>
      <c r="BD342" s="39">
        <f t="shared" ref="BD342" si="4634">IF(AR341&lt;0,1,0)</f>
        <v>0</v>
      </c>
      <c r="BJ342" t="s">
        <v>452</v>
      </c>
    </row>
    <row r="343" spans="1:62" x14ac:dyDescent="0.15">
      <c r="A343" s="90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95"/>
        <v>3366.0918249999995</v>
      </c>
      <c r="T343" s="92" t="str">
        <f t="shared" ref="T343" si="4635">IF(AVERAGE(N342)&lt;S342,"熊",IF(AVERAGE(N342)&gt;S342,"牛",""))</f>
        <v>熊</v>
      </c>
      <c r="U343" s="92">
        <f t="shared" ref="U343" si="4636">MAX(H343,O343)</f>
        <v>3349.6473000000001</v>
      </c>
      <c r="V343" s="92">
        <f t="shared" ref="V343" si="4637">MIN(I343,P343)</f>
        <v>3340.4283999999998</v>
      </c>
      <c r="W343" s="40">
        <f t="shared" ref="W343" si="4638">LN(U343/V343)</f>
        <v>2.7559944755733128E-3</v>
      </c>
      <c r="X343" s="92">
        <f t="shared" ref="X343" si="4639">IF(U343=H343,J343,Q343)</f>
        <v>1354</v>
      </c>
      <c r="Y343" s="92">
        <f t="shared" ref="Y343" si="4640">IF(V343=I343,K343,R343)</f>
        <v>941</v>
      </c>
      <c r="Z343" s="93">
        <f t="shared" ref="Z343" si="4641">(U343-V343)/(C343)</f>
        <v>2.759470656008422E-3</v>
      </c>
      <c r="AA343" s="93">
        <f t="shared" ref="AA343" si="4642">LN(C343/N342)</f>
        <v>-8.9922449709429163E-4</v>
      </c>
      <c r="AB343" s="93">
        <f t="shared" ref="AB343" si="4643">LN(N343/U343)</f>
        <v>-1.2498674912633327E-3</v>
      </c>
      <c r="AC343" s="93">
        <f t="shared" ref="AC343" si="4644">LN(N343/V343)</f>
        <v>1.5061269843099825E-3</v>
      </c>
      <c r="AD343" s="93">
        <f t="shared" ref="AD343" si="4645">LN(U343/C343)</f>
        <v>2.6382021514462931E-3</v>
      </c>
      <c r="AE343" s="93">
        <f t="shared" ref="AE343" si="4646">LN(V343/C343)</f>
        <v>-1.1779232412687534E-4</v>
      </c>
      <c r="AF343" s="93">
        <f t="shared" ref="AF343" si="4647">LN(N343/C343)</f>
        <v>1.3883346601830464E-3</v>
      </c>
      <c r="AG343" s="93">
        <f t="shared" ref="AG343" si="4648">LN(N343/N342)</f>
        <v>4.8911016308878777E-4</v>
      </c>
      <c r="AH343" s="93">
        <f t="shared" ref="AH343" si="4649">LN(D343/C343)</f>
        <v>2.3772760536030691E-4</v>
      </c>
      <c r="AI343" s="93">
        <f t="shared" ref="AI343" si="4650">LN(E343/C343)</f>
        <v>5.215629014570847E-4</v>
      </c>
      <c r="AJ343" s="93">
        <f t="shared" ref="AJ343" si="4651">LN(F343/C343)</f>
        <v>-7.4233505383099936E-6</v>
      </c>
      <c r="AK343" s="93">
        <f t="shared" ref="AK343" si="4652">+LN(G343/C343)</f>
        <v>1.1539898819804097E-3</v>
      </c>
      <c r="AL343" s="93">
        <f t="shared" ref="AL343" si="4653">LN(H343/I343)</f>
        <v>1.8407929275859711E-3</v>
      </c>
      <c r="AM343" s="93">
        <f t="shared" ref="AM343" si="4654">LN(O343/P343)</f>
        <v>2.1378517011856031E-3</v>
      </c>
      <c r="AN343" s="93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93">
        <f t="shared" ref="AQ343" si="4658">LN(M343/L343)</f>
        <v>1.6167656721721433E-4</v>
      </c>
      <c r="AR343" s="93">
        <f t="shared" ref="AR343" si="4659">LN(N343/L343)</f>
        <v>2.3434477820258046E-4</v>
      </c>
      <c r="AS343" s="93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93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93">
        <f t="shared" ref="AY343" si="4666">LN(G343/I343)</f>
        <v>1.2717822061074158E-3</v>
      </c>
      <c r="AZ343" s="93">
        <f t="shared" ref="AZ343" si="4667">LN(N343/P343)</f>
        <v>8.8798420992224926E-4</v>
      </c>
      <c r="BA343" s="93">
        <f t="shared" ref="BA343" si="4668">AV342</f>
        <v>0.77497010706165148</v>
      </c>
      <c r="BB343" s="93">
        <f t="shared" ref="BB343" si="4669">AR342</f>
        <v>-2.2847808238215186E-5</v>
      </c>
      <c r="BC343" s="93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0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95"/>
        <v>3365.2152550000001</v>
      </c>
      <c r="T344" s="92" t="str">
        <f t="shared" ref="T344" si="4672">IF(AVERAGE(N343)&lt;S343,"熊",IF(AVERAGE(N343)&gt;S343,"牛",""))</f>
        <v>熊</v>
      </c>
      <c r="U344" s="92">
        <f t="shared" ref="U344" si="4673">MAX(H344,O344)</f>
        <v>3344.5376000000001</v>
      </c>
      <c r="V344" s="92">
        <f t="shared" ref="V344" si="4674">MIN(I344,P344)</f>
        <v>3336.4654</v>
      </c>
      <c r="W344" s="40">
        <f t="shared" ref="W344" si="4675">LN(U344/V344)</f>
        <v>2.4164646919034457E-3</v>
      </c>
      <c r="X344" s="92">
        <f t="shared" ref="X344" si="4676">IF(U344=H344,J344,Q344)</f>
        <v>934</v>
      </c>
      <c r="Y344" s="92">
        <f t="shared" ref="Y344" si="4677">IF(V344=I344,K344,R344)</f>
        <v>1106</v>
      </c>
      <c r="Z344" s="93">
        <f t="shared" ref="Z344" si="4678">(U344-V344)/(C344)</f>
        <v>2.4140475906087463E-3</v>
      </c>
      <c r="AA344" s="93">
        <f t="shared" ref="AA344" si="4679">LN(C344/N343)</f>
        <v>-4.8396637015166372E-4</v>
      </c>
      <c r="AB344" s="93">
        <f t="shared" ref="AB344" si="4680">LN(N344/U344)</f>
        <v>-1.3230606222692626E-3</v>
      </c>
      <c r="AC344" s="93">
        <f t="shared" ref="AC344" si="4681">LN(N344/V344)</f>
        <v>1.0934040696341878E-3</v>
      </c>
      <c r="AD344" s="93">
        <f t="shared" ref="AD344" si="4682">LN(U344/C344)</f>
        <v>2.0722500053303516E-4</v>
      </c>
      <c r="AE344" s="93">
        <f t="shared" ref="AE344" si="4683">LN(V344/C344)</f>
        <v>-2.2092396913703841E-3</v>
      </c>
      <c r="AF344" s="93">
        <f t="shared" ref="AF344" si="4684">LN(N344/C344)</f>
        <v>-1.1158356217361939E-3</v>
      </c>
      <c r="AG344" s="93">
        <f t="shared" ref="AG344" si="4685">LN(N344/N343)</f>
        <v>-1.5998019918878588E-3</v>
      </c>
      <c r="AH344" s="93">
        <f t="shared" ref="AH344" si="4686">LN(D344/C344)</f>
        <v>-4.290892544101472E-4</v>
      </c>
      <c r="AI344" s="93">
        <f t="shared" ref="AI344" si="4687">LN(E344/C344)</f>
        <v>-2.5312435367162207E-4</v>
      </c>
      <c r="AJ344" s="93">
        <f t="shared" ref="AJ344" si="4688">LN(F344/C344)</f>
        <v>-7.4008089938650207E-4</v>
      </c>
      <c r="AK344" s="93">
        <f t="shared" ref="AK344" si="4689">+LN(G344/C344)</f>
        <v>-4.9610900949544859E-4</v>
      </c>
      <c r="AL344" s="93">
        <f t="shared" ref="AL344" si="4690">LN(H344/I344)</f>
        <v>2.4164646919034457E-3</v>
      </c>
      <c r="AM344" s="93">
        <f t="shared" ref="AM344" si="4691">LN(O344/P344)</f>
        <v>1.9851629811592792E-3</v>
      </c>
      <c r="AN344" s="93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93">
        <f t="shared" ref="AQ344" si="4695">LN(M344/L344)</f>
        <v>1.5201468932174626E-4</v>
      </c>
      <c r="AR344" s="93">
        <f t="shared" ref="AR344" si="4696">LN(N344/L344)</f>
        <v>-6.1972661224084008E-4</v>
      </c>
      <c r="AS344" s="93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93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93">
        <f t="shared" ref="AY344" si="4703">LN(G344/I344)</f>
        <v>1.7131306818750512E-3</v>
      </c>
      <c r="AZ344" s="93">
        <f t="shared" ref="AZ344" si="4704">LN(N344/P344)</f>
        <v>1.0038522279892422E-3</v>
      </c>
      <c r="BA344" s="93">
        <f t="shared" ref="BA344" si="4705">AV343</f>
        <v>0.54614975756326034</v>
      </c>
      <c r="BB344" s="93">
        <f t="shared" ref="BB344" si="4706">AR343</f>
        <v>2.3434477820258046E-4</v>
      </c>
      <c r="BC344" s="93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0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95"/>
        <v>3364.1712349999993</v>
      </c>
      <c r="T345" s="92" t="str">
        <f t="shared" ref="T345" si="4709">IF(AVERAGE(N344)&lt;S344,"熊",IF(AVERAGE(N344)&gt;S344,"牛",""))</f>
        <v>熊</v>
      </c>
      <c r="U345" s="92">
        <f t="shared" ref="U345" si="4710">MAX(H345,O345)</f>
        <v>3356.91</v>
      </c>
      <c r="V345" s="92">
        <f t="shared" ref="V345" si="4711">MIN(I345,P345)</f>
        <v>3340.31</v>
      </c>
      <c r="W345" s="40">
        <f t="shared" ref="W345" si="4712">LN(U345/V345)</f>
        <v>4.9572909341589625E-3</v>
      </c>
      <c r="X345" s="92">
        <f t="shared" ref="X345" si="4713">IF(U345=H345,J345,Q345)</f>
        <v>1009</v>
      </c>
      <c r="Y345" s="92">
        <f t="shared" ref="Y345" si="4714">IF(V345=I345,K345,R345)</f>
        <v>930</v>
      </c>
      <c r="Z345" s="93">
        <f t="shared" ref="Z345" si="4715">(U345-V345)/(C345)</f>
        <v>4.9695986300672419E-3</v>
      </c>
      <c r="AA345" s="93">
        <f t="shared" ref="AA345" si="4716">LN(C345/N344)</f>
        <v>5.822982385034885E-5</v>
      </c>
      <c r="AB345" s="93">
        <f t="shared" ref="AB345" si="4717">LN(N345/U345)</f>
        <v>-2.3770301312203081E-3</v>
      </c>
      <c r="AC345" s="93">
        <f t="shared" ref="AC345" si="4718">LN(N345/V345)</f>
        <v>2.5802608029386609E-3</v>
      </c>
      <c r="AD345" s="93">
        <f t="shared" ref="AD345" si="4719">LN(U345/C345)</f>
        <v>4.9572909341589625E-3</v>
      </c>
      <c r="AE345" s="93">
        <f t="shared" ref="AE345" si="4720">LN(V345/C345)</f>
        <v>0</v>
      </c>
      <c r="AF345" s="93">
        <f t="shared" ref="AF345" si="4721">LN(N345/C345)</f>
        <v>2.5802608029386609E-3</v>
      </c>
      <c r="AG345" s="93">
        <f t="shared" ref="AG345" si="4722">LN(N345/N344)</f>
        <v>2.6384906267888394E-3</v>
      </c>
      <c r="AH345" s="93">
        <f t="shared" ref="AH345" si="4723">LN(D345/C345)</f>
        <v>7.4516209226481933E-4</v>
      </c>
      <c r="AI345" s="93">
        <f t="shared" ref="AI345" si="4724">LN(E345/C345)</f>
        <v>1.3253455541712643E-3</v>
      </c>
      <c r="AJ345" s="93">
        <f t="shared" ref="AJ345" si="4725">LN(F345/C345)</f>
        <v>2.1083584003220024E-3</v>
      </c>
      <c r="AK345" s="93">
        <f t="shared" ref="AK345" si="4726">+LN(G345/C345)</f>
        <v>2.4428944735989172E-3</v>
      </c>
      <c r="AL345" s="93">
        <f t="shared" ref="AL345" si="4727">LN(H345/I345)</f>
        <v>4.9572909341589625E-3</v>
      </c>
      <c r="AM345" s="93">
        <f t="shared" ref="AM345" si="4728">LN(O345/P345)</f>
        <v>2.6344494694179113E-3</v>
      </c>
      <c r="AN345" s="93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93">
        <f t="shared" ref="AQ345" si="4732">LN(M345/L345)</f>
        <v>6.4488586859810435E-4</v>
      </c>
      <c r="AR345" s="93">
        <f t="shared" ref="AR345" si="4733">LN(N345/L345)</f>
        <v>1.7619066862154916E-4</v>
      </c>
      <c r="AS345" s="93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93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93">
        <f t="shared" ref="AY345" si="4740">LN(G345/I345)</f>
        <v>2.4428944735989172E-3</v>
      </c>
      <c r="AZ345" s="93">
        <f t="shared" ref="AZ345" si="4741">LN(N345/P345)</f>
        <v>1.6137519041932548E-3</v>
      </c>
      <c r="BA345" s="93">
        <f t="shared" ref="BA345" si="4742">AV344</f>
        <v>0.45218156140826649</v>
      </c>
      <c r="BB345" s="93">
        <f t="shared" ref="BB345" si="4743">AR344</f>
        <v>-6.1972661224084008E-4</v>
      </c>
      <c r="BC345" s="93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0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95"/>
        <v>3363.2532149999997</v>
      </c>
      <c r="T346" s="92" t="str">
        <f t="shared" ref="T346" si="4746">IF(AVERAGE(N345)&lt;S345,"熊",IF(AVERAGE(N345)&gt;S345,"牛",""))</f>
        <v>熊</v>
      </c>
      <c r="U346" s="92">
        <f t="shared" ref="U346" si="4747">MAX(H346,O346)</f>
        <v>3410.1704</v>
      </c>
      <c r="V346" s="92">
        <f t="shared" ref="V346" si="4748">MIN(I346,P346)</f>
        <v>3367.4742999999999</v>
      </c>
      <c r="W346" s="40">
        <f t="shared" ref="W346" si="4749">LN(U346/V346)</f>
        <v>1.2599263222473124E-2</v>
      </c>
      <c r="X346" s="92">
        <f t="shared" ref="X346" si="4750">IF(U346=H346,J346,Q346)</f>
        <v>930</v>
      </c>
      <c r="Y346" s="92">
        <f t="shared" ref="Y346" si="4751">IF(V346=I346,K346,R346)</f>
        <v>1424</v>
      </c>
      <c r="Z346" s="93">
        <f t="shared" ref="Z346" si="4752">(U346-V346)/(C346)</f>
        <v>1.2545699755216069E-2</v>
      </c>
      <c r="AA346" s="93">
        <f t="shared" ref="AA346" si="4753">LN(C346/N345)</f>
        <v>1.608574543941664E-2</v>
      </c>
      <c r="AB346" s="93">
        <f t="shared" ref="AB346" si="4754">LN(N346/U346)</f>
        <v>-1.0404240796430646E-2</v>
      </c>
      <c r="AC346" s="93">
        <f t="shared" ref="AC346" si="4755">LN(N346/V346)</f>
        <v>2.1950224260423893E-3</v>
      </c>
      <c r="AD346" s="93">
        <f t="shared" ref="AD346" si="4756">LN(U346/C346)</f>
        <v>2.0326374261850993E-3</v>
      </c>
      <c r="AE346" s="93">
        <f t="shared" ref="AE346" si="4757">LN(V346/C346)</f>
        <v>-1.056662579628798E-2</v>
      </c>
      <c r="AF346" s="93">
        <f t="shared" ref="AF346" si="4758">LN(N346/C346)</f>
        <v>-8.3716033702455044E-3</v>
      </c>
      <c r="AG346" s="93">
        <f t="shared" ref="AG346" si="4759">LN(N346/N345)</f>
        <v>7.7141420691710771E-3</v>
      </c>
      <c r="AH346" s="93">
        <f t="shared" ref="AH346" si="4760">LN(D346/C346)</f>
        <v>-8.264057204444246E-4</v>
      </c>
      <c r="AI346" s="93">
        <f t="shared" ref="AI346" si="4761">LN(E346/C346)</f>
        <v>-2.3795305154928233E-3</v>
      </c>
      <c r="AJ346" s="93">
        <f t="shared" ref="AJ346" si="4762">LN(F346/C346)</f>
        <v>-3.8234216264492055E-3</v>
      </c>
      <c r="AK346" s="93">
        <f t="shared" ref="AK346" si="4763">+LN(G346/C346)</f>
        <v>-3.7484154121505608E-3</v>
      </c>
      <c r="AL346" s="93">
        <f t="shared" ref="AL346" si="4764">LN(H346/I346)</f>
        <v>7.8179212315383825E-3</v>
      </c>
      <c r="AM346" s="93">
        <f t="shared" ref="AM346" si="4765">LN(O346/P346)</f>
        <v>7.0122624872639384E-3</v>
      </c>
      <c r="AN346" s="93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93">
        <f t="shared" ref="AQ346" si="4769">LN(M346/L346)</f>
        <v>-1.117387234088403E-3</v>
      </c>
      <c r="AR346" s="93">
        <f t="shared" ref="AR346" si="4770">LN(N346/L346)</f>
        <v>-4.6231879580948968E-3</v>
      </c>
      <c r="AS346" s="93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93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93">
        <f t="shared" ref="AY346" si="4777">LN(G346/I346)</f>
        <v>2.0368683932025103E-3</v>
      </c>
      <c r="AZ346" s="93">
        <f t="shared" ref="AZ346" si="4778">LN(N346/P346)</f>
        <v>2.1950224260423893E-3</v>
      </c>
      <c r="BA346" s="93">
        <f t="shared" ref="BA346" si="4779">AV345</f>
        <v>0.5198795180722986</v>
      </c>
      <c r="BB346" s="93">
        <f t="shared" ref="BB346" si="4780">AR345</f>
        <v>1.7619066862154916E-4</v>
      </c>
      <c r="BC346" s="93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0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95"/>
        <v>3363.0179199999998</v>
      </c>
      <c r="T347" s="92" t="str">
        <f t="shared" ref="T347" si="4783">IF(AVERAGE(N346)&lt;S346,"熊",IF(AVERAGE(N346)&gt;S346,"牛",""))</f>
        <v>牛</v>
      </c>
      <c r="U347" s="92">
        <f t="shared" ref="U347" si="4784">MAX(H347,O347)</f>
        <v>3383.8809000000001</v>
      </c>
      <c r="V347" s="92">
        <f t="shared" ref="V347" si="4785">MIN(I347,P347)</f>
        <v>3358.8422999999998</v>
      </c>
      <c r="W347" s="40">
        <f t="shared" ref="W347" si="4786">LN(U347/V347)</f>
        <v>7.4268850576920536E-3</v>
      </c>
      <c r="X347" s="92">
        <f t="shared" ref="X347" si="4787">IF(U347=H347,J347,Q347)</f>
        <v>941</v>
      </c>
      <c r="Y347" s="92">
        <f t="shared" ref="Y347" si="4788">IF(V347=I347,K347,R347)</f>
        <v>1046</v>
      </c>
      <c r="Z347" s="93">
        <f t="shared" ref="Z347" si="4789">(U347-V347)/(C347)</f>
        <v>7.4224850909095728E-3</v>
      </c>
      <c r="AA347" s="93">
        <f t="shared" ref="AA347" si="4790">LN(C347/N346)</f>
        <v>-4.5330481840810872E-4</v>
      </c>
      <c r="AB347" s="93">
        <f t="shared" ref="AB347" si="4791">LN(N347/U347)</f>
        <v>-1.0071783631845154E-4</v>
      </c>
      <c r="AC347" s="93">
        <f t="shared" ref="AC347" si="4792">LN(N347/V347)</f>
        <v>7.3261672213735867E-3</v>
      </c>
      <c r="AD347" s="93">
        <f t="shared" ref="AD347" si="4793">LN(U347/C347)</f>
        <v>3.1185309825751554E-3</v>
      </c>
      <c r="AE347" s="93">
        <f t="shared" ref="AE347" si="4794">LN(V347/C347)</f>
        <v>-4.3083540751167361E-3</v>
      </c>
      <c r="AF347" s="93">
        <f t="shared" ref="AF347" si="4795">LN(N347/C347)</f>
        <v>3.017813146256744E-3</v>
      </c>
      <c r="AG347" s="93">
        <f t="shared" ref="AG347" si="4796">LN(N347/N346)</f>
        <v>2.5645083278486246E-3</v>
      </c>
      <c r="AH347" s="93">
        <f t="shared" ref="AH347" si="4797">LN(D347/C347)</f>
        <v>3.791417437859364E-5</v>
      </c>
      <c r="AI347" s="93">
        <f t="shared" ref="AI347" si="4798">LN(E347/C347)</f>
        <v>1.5218106802113143E-3</v>
      </c>
      <c r="AJ347" s="93">
        <f t="shared" ref="AJ347" si="4799">LN(F347/C347)</f>
        <v>2.9340807675990134E-3</v>
      </c>
      <c r="AK347" s="93">
        <f t="shared" ref="AK347" si="4800">+LN(G347/C347)</f>
        <v>-3.0367601967977247E-3</v>
      </c>
      <c r="AL347" s="93">
        <f t="shared" ref="AL347" si="4801">LN(H347/I347)</f>
        <v>7.4268850576920536E-3</v>
      </c>
      <c r="AM347" s="93">
        <f t="shared" ref="AM347" si="4802">LN(O347/P347)</f>
        <v>6.0952104279288089E-3</v>
      </c>
      <c r="AN347" s="93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93">
        <f t="shared" ref="AQ347" si="4806">LN(M347/L347)</f>
        <v>5.3929474801776042E-4</v>
      </c>
      <c r="AR347" s="93">
        <f t="shared" ref="AR347" si="4807">LN(N347/L347)</f>
        <v>6.0545733430546027E-3</v>
      </c>
      <c r="AS347" s="93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93">
        <f t="shared" ref="AW347" si="4812">LN(N347/C347)</f>
        <v>3.017813146256744E-3</v>
      </c>
      <c r="AX347" s="28">
        <f t="shared" ref="AX347" si="4813">(N347-L347)/(U347-V347)</f>
        <v>0.8157005583379151</v>
      </c>
      <c r="AY347" s="93">
        <f t="shared" ref="AY347" si="4814">LN(G347/I347)</f>
        <v>1.271593878318958E-3</v>
      </c>
      <c r="AZ347" s="93">
        <f t="shared" ref="AZ347" si="4815">LN(N347/P347)</f>
        <v>6.0545733430546027E-3</v>
      </c>
      <c r="BA347" s="93">
        <f t="shared" ref="BA347" si="4816">AV346</f>
        <v>0.1733132534353283</v>
      </c>
      <c r="BB347" s="93">
        <f t="shared" ref="BB347" si="4817">AR346</f>
        <v>-4.6231879580948968E-3</v>
      </c>
      <c r="BC347" s="93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0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95"/>
        <v>3362.9384600000003</v>
      </c>
      <c r="T348" s="92" t="str">
        <f t="shared" ref="T348" si="4820">IF(AVERAGE(N347)&lt;S347,"熊",IF(AVERAGE(N347)&gt;S347,"牛",""))</f>
        <v>牛</v>
      </c>
      <c r="U348" s="92">
        <f t="shared" ref="U348" si="4821">MAX(H348,O348)</f>
        <v>3395.52</v>
      </c>
      <c r="V348" s="92">
        <f t="shared" ref="V348" si="4822">MIN(I348,P348)</f>
        <v>3379.23</v>
      </c>
      <c r="W348" s="40">
        <f t="shared" ref="W348" si="4823">LN(U348/V348)</f>
        <v>4.8090428118364387E-3</v>
      </c>
      <c r="X348" s="92">
        <f t="shared" ref="X348" si="4824">IF(U348=H348,J348,Q348)</f>
        <v>1301</v>
      </c>
      <c r="Y348" s="92">
        <f t="shared" ref="Y348" si="4825">IF(V348=I348,K348,R348)</f>
        <v>939</v>
      </c>
      <c r="Z348" s="93">
        <f t="shared" ref="Z348" si="4826">(U348-V348)/(C348)</f>
        <v>4.8174172255935161E-3</v>
      </c>
      <c r="AA348" s="93">
        <f t="shared" ref="AA348" si="4827">LN(C348/N347)</f>
        <v>-6.090447724406711E-4</v>
      </c>
      <c r="AB348" s="93">
        <f t="shared" ref="AB348" si="4828">LN(N348/U348)</f>
        <v>-2.1344977000604041E-3</v>
      </c>
      <c r="AC348" s="93">
        <f t="shared" ref="AC348" si="4829">LN(N348/V348)</f>
        <v>2.6745451117761521E-3</v>
      </c>
      <c r="AD348" s="93">
        <f t="shared" ref="AD348" si="4830">LN(U348/C348)</f>
        <v>4.1434322226913782E-3</v>
      </c>
      <c r="AE348" s="93">
        <f t="shared" ref="AE348" si="4831">LN(V348/C348)</f>
        <v>-6.6561058914512284E-4</v>
      </c>
      <c r="AF348" s="93">
        <f t="shared" ref="AF348" si="4832">LN(N348/C348)</f>
        <v>2.0089345226310638E-3</v>
      </c>
      <c r="AG348" s="93">
        <f t="shared" ref="AG348" si="4833">LN(N348/N347)</f>
        <v>1.3998897501904927E-3</v>
      </c>
      <c r="AH348" s="93">
        <f t="shared" ref="AH348" si="4834">LN(D348/C348)</f>
        <v>5.0272580901516955E-5</v>
      </c>
      <c r="AI348" s="93">
        <f t="shared" ref="AI348" si="4835">LN(E348/C348)</f>
        <v>-2.6615918982768804E-5</v>
      </c>
      <c r="AJ348" s="93">
        <f t="shared" ref="AJ348" si="4836">LN(F348/C348)</f>
        <v>-3.1943779220678926E-4</v>
      </c>
      <c r="AK348" s="93">
        <f t="shared" ref="AK348" si="4837">+LN(G348/C348)</f>
        <v>3.604341505415247E-3</v>
      </c>
      <c r="AL348" s="93">
        <f t="shared" ref="AL348" si="4838">LN(H348/I348)</f>
        <v>4.2699520945604563E-3</v>
      </c>
      <c r="AM348" s="93">
        <f t="shared" ref="AM348" si="4839">LN(O348/P348)</f>
        <v>3.3009609831599332E-3</v>
      </c>
      <c r="AN348" s="93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93">
        <f t="shared" ref="AQ348" si="4843">LN(M348/L348)</f>
        <v>-7.6897131048059265E-4</v>
      </c>
      <c r="AR348" s="93">
        <f t="shared" ref="AR348" si="4844">LN(N348/L348)</f>
        <v>-2.1138820884459551E-3</v>
      </c>
      <c r="AS348" s="93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93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93">
        <f t="shared" ref="AY348" si="4851">LN(G348/I348)</f>
        <v>4.2699520945604563E-3</v>
      </c>
      <c r="AZ348" s="93">
        <f t="shared" ref="AZ348" si="4852">LN(N348/P348)</f>
        <v>1.1664632830994763E-3</v>
      </c>
      <c r="BA348" s="93">
        <f t="shared" ref="BA348" si="4853">AV347</f>
        <v>0.98638901536028611</v>
      </c>
      <c r="BB348" s="93">
        <f t="shared" ref="BB348" si="4854">AR347</f>
        <v>6.0545733430546027E-3</v>
      </c>
      <c r="BC348" s="93">
        <f t="shared" ref="BC348" si="4855">AS347</f>
        <v>3.017813146256744E-3</v>
      </c>
      <c r="BD348" s="39">
        <f t="shared" ref="BD348" si="4856">IF(AR347&lt;0,1,0)</f>
        <v>0</v>
      </c>
      <c r="BE348" s="92"/>
    </row>
    <row r="349" spans="1:62" x14ac:dyDescent="0.15">
      <c r="A349" s="90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95"/>
        <v>3363.0834600000003</v>
      </c>
      <c r="T349" s="92" t="str">
        <f t="shared" ref="T349" si="4857">IF(AVERAGE(N348)&lt;S348,"熊",IF(AVERAGE(N348)&gt;S348,"牛",""))</f>
        <v>牛</v>
      </c>
      <c r="U349" s="92">
        <f t="shared" ref="U349" si="4858">MAX(H349,O349)</f>
        <v>3390.2</v>
      </c>
      <c r="V349" s="92">
        <f t="shared" ref="V349" si="4859">MIN(I349,P349)</f>
        <v>3372.69</v>
      </c>
      <c r="W349" s="40">
        <f t="shared" ref="W349" si="4860">LN(U349/V349)</f>
        <v>5.1782711612330173E-3</v>
      </c>
      <c r="X349" s="92">
        <f t="shared" ref="X349" si="4861">IF(U349=H349,J349,Q349)</f>
        <v>1451</v>
      </c>
      <c r="Y349" s="92">
        <f t="shared" ref="Y349" si="4862">IF(V349=I349,K349,R349)</f>
        <v>1419</v>
      </c>
      <c r="Z349" s="93">
        <f t="shared" ref="Z349" si="4863">(U349-V349)/(C349)</f>
        <v>5.1720114723543325E-3</v>
      </c>
      <c r="AA349" s="93">
        <f t="shared" ref="AA349" si="4864">LN(C349/N348)</f>
        <v>-8.1195077838949205E-4</v>
      </c>
      <c r="AB349" s="93">
        <f t="shared" ref="AB349" si="4865">LN(N349/U349)</f>
        <v>-1.210100054695613E-3</v>
      </c>
      <c r="AC349" s="93">
        <f t="shared" ref="AC349" si="4866">LN(N349/V349)</f>
        <v>3.9681711065374728E-3</v>
      </c>
      <c r="AD349" s="93">
        <f t="shared" ref="AD349" si="4867">LN(U349/C349)</f>
        <v>1.3784494776102926E-3</v>
      </c>
      <c r="AE349" s="93">
        <f t="shared" ref="AE349" si="4868">LN(V349/C349)</f>
        <v>-3.7998216836227254E-3</v>
      </c>
      <c r="AF349" s="93">
        <f t="shared" ref="AF349" si="4869">LN(N349/C349)</f>
        <v>1.6834942291468562E-4</v>
      </c>
      <c r="AG349" s="93">
        <f t="shared" ref="AG349" si="4870">LN(N349/N348)</f>
        <v>-6.4360135547479993E-4</v>
      </c>
      <c r="AH349" s="93">
        <f t="shared" ref="AH349" si="4871">LN(D349/C349)</f>
        <v>-1.1224869596529282E-4</v>
      </c>
      <c r="AI349" s="93">
        <f t="shared" ref="AI349" si="4872">LN(E349/C349)</f>
        <v>-1.7722640674036478E-5</v>
      </c>
      <c r="AJ349" s="93">
        <f t="shared" ref="AJ349" si="4873">LN(F349/C349)</f>
        <v>8.8868293303657944E-4</v>
      </c>
      <c r="AK349" s="93">
        <f t="shared" ref="AK349" si="4874">+LN(G349/C349)</f>
        <v>-9.2495053085706839E-4</v>
      </c>
      <c r="AL349" s="93">
        <f t="shared" ref="AL349" si="4875">LN(H349/I349)</f>
        <v>3.2036721828615977E-3</v>
      </c>
      <c r="AM349" s="93">
        <f t="shared" ref="AM349" si="4876">LN(O349/P349)</f>
        <v>5.1782711612330173E-3</v>
      </c>
      <c r="AN349" s="93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93">
        <f t="shared" ref="AQ349" si="4880">LN(M349/L349)</f>
        <v>-7.6850546415735532E-5</v>
      </c>
      <c r="AR349" s="93">
        <f t="shared" ref="AR349" si="4881">LN(N349/L349)</f>
        <v>8.2134072233147842E-4</v>
      </c>
      <c r="AS349" s="93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93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93">
        <f t="shared" ref="AY349" si="4888">LN(G349/I349)</f>
        <v>1.2424934296739246E-3</v>
      </c>
      <c r="AZ349" s="93">
        <f t="shared" ref="AZ349" si="4889">LN(N349/P349)</f>
        <v>3.9681711065374728E-3</v>
      </c>
      <c r="BA349" s="93">
        <f t="shared" ref="BA349" si="4890">AV348</f>
        <v>0.55555555555556801</v>
      </c>
      <c r="BB349" s="93">
        <f t="shared" ref="BB349" si="4891">AR348</f>
        <v>-2.1138820884459551E-3</v>
      </c>
      <c r="BC349" s="93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0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95"/>
        <v>3364.1139600000001</v>
      </c>
      <c r="T350" s="92" t="str">
        <f t="shared" ref="T350" si="4894">IF(AVERAGE(N349)&lt;S349,"熊",IF(AVERAGE(N349)&gt;S349,"牛",""))</f>
        <v>牛</v>
      </c>
      <c r="U350" s="92">
        <f t="shared" ref="U350" si="4895">MAX(H350,O350)</f>
        <v>3395.35</v>
      </c>
      <c r="V350" s="92">
        <f t="shared" ref="V350" si="4896">MIN(I350,P350)</f>
        <v>3383.45</v>
      </c>
      <c r="W350" s="40">
        <f t="shared" ref="W350" si="4897">LN(U350/V350)</f>
        <v>3.5109494966781311E-3</v>
      </c>
      <c r="X350" s="92">
        <f t="shared" ref="X350" si="4898">IF(U350=H350,J350,Q350)</f>
        <v>1436</v>
      </c>
      <c r="Y350" s="92">
        <f t="shared" ref="Y350" si="4899">IF(V350=I350,K350,R350)</f>
        <v>1012</v>
      </c>
      <c r="Z350" s="93">
        <f t="shared" ref="Z350" si="4900">(U350-V350)/(C350)</f>
        <v>3.5160497328984336E-3</v>
      </c>
      <c r="AA350" s="93">
        <f t="shared" ref="AA350" si="4901">LN(C350/N349)</f>
        <v>-4.7854099085020132E-4</v>
      </c>
      <c r="AB350" s="93">
        <f t="shared" ref="AB350" si="4902">LN(N350/U350)</f>
        <v>-1.4235465211270245E-3</v>
      </c>
      <c r="AC350" s="93">
        <f t="shared" ref="AC350" si="4903">LN(N350/V350)</f>
        <v>2.0874029755511745E-3</v>
      </c>
      <c r="AD350" s="93">
        <f t="shared" ref="AD350" si="4904">LN(U350/C350)</f>
        <v>3.2065728237656997E-3</v>
      </c>
      <c r="AE350" s="93">
        <f t="shared" ref="AE350" si="4905">LN(V350/C350)</f>
        <v>-3.0437667291243836E-4</v>
      </c>
      <c r="AF350" s="93">
        <f t="shared" ref="AF350" si="4906">LN(N350/C350)</f>
        <v>1.7830263026387188E-3</v>
      </c>
      <c r="AG350" s="93">
        <f t="shared" ref="AG350" si="4907">LN(N350/N349)</f>
        <v>1.3044853117886114E-3</v>
      </c>
      <c r="AH350" s="93">
        <f t="shared" ref="AH350" si="4908">LN(D350/C350)</f>
        <v>-9.4553706575799159E-5</v>
      </c>
      <c r="AI350" s="93">
        <f t="shared" ref="AI350" si="4909">LN(E350/C350)</f>
        <v>1.7727824707702908E-5</v>
      </c>
      <c r="AJ350" s="93">
        <f t="shared" ref="AJ350" si="4910">LN(F350/C350)</f>
        <v>4.5786802680425207E-4</v>
      </c>
      <c r="AK350" s="93">
        <f t="shared" ref="AK350" si="4911">+LN(G350/C350)</f>
        <v>2.0071555907869008E-3</v>
      </c>
      <c r="AL350" s="93">
        <f t="shared" ref="AL350" si="4912">LN(H350/I350)</f>
        <v>2.4058874639201868E-3</v>
      </c>
      <c r="AM350" s="93">
        <f t="shared" ref="AM350" si="4913">LN(O350/P350)</f>
        <v>2.7073592962320249E-3</v>
      </c>
      <c r="AN350" s="93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93">
        <f t="shared" ref="AQ350" si="4917">LN(M350/L350)</f>
        <v>-5.6326981080302013E-4</v>
      </c>
      <c r="AR350" s="93">
        <f t="shared" ref="AR350" si="4918">LN(N350/L350)</f>
        <v>-3.9808976417706594E-4</v>
      </c>
      <c r="AS350" s="93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93">
        <f t="shared" ref="AW350" si="4923">LN(N350/C350)</f>
        <v>1.7830263026387188E-3</v>
      </c>
      <c r="AX350" s="28">
        <f t="shared" ref="AX350" si="4924">(N350-L350)/(U350-V350)</f>
        <v>-0.113445378151252</v>
      </c>
      <c r="AY350" s="93">
        <f t="shared" ref="AY350" si="4925">LN(G350/I350)</f>
        <v>2.3115322636993885E-3</v>
      </c>
      <c r="AZ350" s="93">
        <f t="shared" ref="AZ350" si="4926">LN(N350/P350)</f>
        <v>1.2838127751050486E-3</v>
      </c>
      <c r="BA350" s="93">
        <f t="shared" ref="BA350" si="4927">AV349</f>
        <v>0.76584808680754057</v>
      </c>
      <c r="BB350" s="93">
        <f t="shared" ref="BB350" si="4928">AR349</f>
        <v>8.2134072233147842E-4</v>
      </c>
      <c r="BC350" s="93">
        <f t="shared" ref="BC350" si="4929">AS349</f>
        <v>1.6834942291468562E-4</v>
      </c>
      <c r="BD350" s="39">
        <f t="shared" ref="BD350" si="4930">IF(AR349&lt;0,1,0)</f>
        <v>0</v>
      </c>
      <c r="BE350" s="92"/>
    </row>
    <row r="351" spans="1:62" x14ac:dyDescent="0.15">
      <c r="A351" s="90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95"/>
        <v>3365.3779600000003</v>
      </c>
      <c r="T351" s="92" t="str">
        <f t="shared" ref="T351" si="4931">IF(AVERAGE(N350)&lt;S350,"熊",IF(AVERAGE(N350)&gt;S350,"牛",""))</f>
        <v>牛</v>
      </c>
      <c r="U351" s="92">
        <f t="shared" ref="U351" si="4932">MAX(H351,O351)</f>
        <v>3400.49</v>
      </c>
      <c r="V351" s="92">
        <f t="shared" ref="V351" si="4933">MIN(I351,P351)</f>
        <v>3374.83</v>
      </c>
      <c r="W351" s="40">
        <f t="shared" ref="W351" si="4934">LN(U351/V351)</f>
        <v>7.5745861997309812E-3</v>
      </c>
      <c r="X351" s="92">
        <f t="shared" ref="X351" si="4935">IF(U351=H351,J351,Q351)</f>
        <v>1046</v>
      </c>
      <c r="Y351" s="92">
        <f t="shared" ref="Y351" si="4936">IF(V351=I351,K351,R351)</f>
        <v>1332</v>
      </c>
      <c r="Z351" s="93">
        <f t="shared" ref="Z351" si="4937">(U351-V351)/(C351)</f>
        <v>7.5621831899091874E-3</v>
      </c>
      <c r="AA351" s="93">
        <f t="shared" ref="AA351" si="4938">LN(C351/N350)</f>
        <v>7.9012699210073256E-4</v>
      </c>
      <c r="AB351" s="93">
        <f t="shared" ref="AB351" si="4939">LN(N351/U351)</f>
        <v>-6.4965945948879137E-3</v>
      </c>
      <c r="AC351" s="93">
        <f t="shared" ref="AC351" si="4940">LN(N351/V351)</f>
        <v>1.0779916048430486E-3</v>
      </c>
      <c r="AD351" s="93">
        <f t="shared" ref="AD351" si="4941">LN(U351/C351)</f>
        <v>2.146109933781505E-3</v>
      </c>
      <c r="AE351" s="93">
        <f t="shared" ref="AE351" si="4942">LN(V351/C351)</f>
        <v>-5.4284762659494888E-3</v>
      </c>
      <c r="AF351" s="93">
        <f t="shared" ref="AF351" si="4943">LN(N351/C351)</f>
        <v>-4.3504846611065002E-3</v>
      </c>
      <c r="AG351" s="93">
        <f t="shared" ref="AG351" si="4944">LN(N351/N350)</f>
        <v>-3.5603576690057216E-3</v>
      </c>
      <c r="AH351" s="93">
        <f t="shared" ref="AH351" si="4945">LN(D351/C351)</f>
        <v>-1.011356468438477E-3</v>
      </c>
      <c r="AI351" s="93">
        <f t="shared" ref="AI351" si="4946">LN(E351/C351)</f>
        <v>-1.3418169622386592E-3</v>
      </c>
      <c r="AJ351" s="93">
        <f t="shared" ref="AJ351" si="4947">LN(F351/C351)</f>
        <v>-6.6331082965341299E-4</v>
      </c>
      <c r="AK351" s="93">
        <f t="shared" ref="AK351" si="4948">+LN(G351/C351)</f>
        <v>-1.6517228861356969E-3</v>
      </c>
      <c r="AL351" s="93">
        <f t="shared" ref="AL351" si="4949">LN(H351/I351)</f>
        <v>3.8745862672176857E-3</v>
      </c>
      <c r="AM351" s="93">
        <f t="shared" ref="AM351" si="4950">LN(O351/P351)</f>
        <v>3.8387422484039628E-3</v>
      </c>
      <c r="AN351" s="93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93">
        <f t="shared" ref="AQ351" si="4954">LN(M351/L351)</f>
        <v>-3.5171045430258007E-4</v>
      </c>
      <c r="AR351" s="93">
        <f t="shared" ref="AR351" si="4955">LN(N351/L351)</f>
        <v>-1.6532277929112616E-3</v>
      </c>
      <c r="AS351" s="93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93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93">
        <f t="shared" ref="AY351" si="4962">LN(G351/I351)</f>
        <v>7.675344730061937E-5</v>
      </c>
      <c r="AZ351" s="93">
        <f t="shared" ref="AZ351" si="4963">LN(N351/P351)</f>
        <v>1.0779916048430486E-3</v>
      </c>
      <c r="BA351" s="93">
        <f t="shared" ref="BA351" si="4964">AV350</f>
        <v>0.59411764705883274</v>
      </c>
      <c r="BB351" s="93">
        <f t="shared" ref="BB351" si="4965">AR350</f>
        <v>-3.9808976417706594E-4</v>
      </c>
      <c r="BC351" s="93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0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95"/>
        <v>3365.4179600000002</v>
      </c>
      <c r="T352" s="92" t="str">
        <f t="shared" ref="T352" si="4968">IF(AVERAGE(N351)&lt;S351,"熊",IF(AVERAGE(N351)&gt;S351,"牛",""))</f>
        <v>牛</v>
      </c>
      <c r="U352" s="92">
        <f t="shared" ref="U352" si="4969">MAX(H352,O352)</f>
        <v>3382.35</v>
      </c>
      <c r="V352" s="92">
        <f t="shared" ref="V352" si="4970">MIN(I352,P352)</f>
        <v>3365.71</v>
      </c>
      <c r="W352" s="40">
        <f t="shared" ref="W352" si="4971">LN(U352/V352)</f>
        <v>4.9317977988832858E-3</v>
      </c>
      <c r="X352" s="92">
        <f t="shared" ref="X352" si="4972">IF(U352=H352,J352,Q352)</f>
        <v>1335</v>
      </c>
      <c r="Y352" s="92">
        <f t="shared" ref="Y352" si="4973">IF(V352=I352,K352,R352)</f>
        <v>1026</v>
      </c>
      <c r="Z352" s="93">
        <f t="shared" ref="Z352" si="4974">(U352-V352)/(C352)</f>
        <v>4.9329574324904835E-3</v>
      </c>
      <c r="AA352" s="93">
        <f t="shared" ref="AA352" si="4975">LN(C352/N351)</f>
        <v>-1.5522019793753788E-3</v>
      </c>
      <c r="AB352" s="93">
        <f t="shared" ref="AB352" si="4976">LN(N352/U352)</f>
        <v>-3.0528317160377926E-3</v>
      </c>
      <c r="AC352" s="93">
        <f t="shared" ref="AC352" si="4977">LN(N352/V352)</f>
        <v>1.8789660828453822E-3</v>
      </c>
      <c r="AD352" s="93">
        <f t="shared" ref="AD352" si="4978">LN(U352/C352)</f>
        <v>2.6999918705324349E-3</v>
      </c>
      <c r="AE352" s="93">
        <f t="shared" ref="AE352" si="4979">LN(V352/C352)</f>
        <v>-2.2318059283507096E-3</v>
      </c>
      <c r="AF352" s="93">
        <f t="shared" ref="AF352" si="4980">LN(N352/C352)</f>
        <v>-3.5283984550538763E-4</v>
      </c>
      <c r="AG352" s="93">
        <f t="shared" ref="AG352" si="4981">LN(N352/N351)</f>
        <v>-1.9050418248806437E-3</v>
      </c>
      <c r="AH352" s="93">
        <f t="shared" ref="AH352" si="4982">LN(D352/C352)</f>
        <v>-2.4015476755925717E-4</v>
      </c>
      <c r="AI352" s="93">
        <f t="shared" ref="AI352" si="4983">LN(E352/C352)</f>
        <v>7.2308082985732139E-4</v>
      </c>
      <c r="AJ352" s="93">
        <f t="shared" ref="AJ352" si="4984">LN(F352/C352)</f>
        <v>6.2531768026549434E-4</v>
      </c>
      <c r="AK352" s="93">
        <f t="shared" ref="AK352" si="4985">+LN(G352/C352)</f>
        <v>2.2978237055930142E-3</v>
      </c>
      <c r="AL352" s="93">
        <f t="shared" ref="AL352" si="4986">LN(H352/I352)</f>
        <v>4.6065272300446405E-3</v>
      </c>
      <c r="AM352" s="93">
        <f t="shared" ref="AM352" si="4987">LN(O352/P352)</f>
        <v>3.6579898172228753E-3</v>
      </c>
      <c r="AN352" s="93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93">
        <f t="shared" ref="AQ352" si="4991">LN(M352/L352)</f>
        <v>-5.235826781210042E-4</v>
      </c>
      <c r="AR352" s="93">
        <f t="shared" ref="AR352" si="4992">LN(N352/L352)</f>
        <v>-2.7837518050735674E-3</v>
      </c>
      <c r="AS352" s="93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93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93">
        <f t="shared" ref="AY352" si="4999">LN(G352/I352)</f>
        <v>4.5296296339437242E-3</v>
      </c>
      <c r="AZ352" s="93">
        <f t="shared" ref="AZ352" si="5000">LN(N352/P352)</f>
        <v>6.0515810118498049E-4</v>
      </c>
      <c r="BA352" s="93">
        <f t="shared" ref="BA352" si="5001">AV351</f>
        <v>0.14185502727980878</v>
      </c>
      <c r="BB352" s="93">
        <f t="shared" ref="BB352" si="5002">AR351</f>
        <v>-1.6532277929112616E-3</v>
      </c>
      <c r="BC352" s="93">
        <f t="shared" ref="BC352" si="5003">AS351</f>
        <v>-4.3504846611065002E-3</v>
      </c>
      <c r="BD352" s="39">
        <f t="shared" ref="BD352" si="5004">IF(AR351&lt;0,1,0)</f>
        <v>1</v>
      </c>
      <c r="BE352" s="92" t="s">
        <v>500</v>
      </c>
    </row>
    <row r="353" spans="1:58" x14ac:dyDescent="0.15">
      <c r="A353" s="90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95"/>
        <v>3365.0459599999995</v>
      </c>
      <c r="T353" s="92" t="str">
        <f t="shared" ref="T353" si="5005">IF(AVERAGE(N352)&lt;S352,"熊",IF(AVERAGE(N352)&gt;S352,"牛",""))</f>
        <v>牛</v>
      </c>
      <c r="U353" s="92">
        <f t="shared" ref="U353" si="5006">MAX(H353,O353)</f>
        <v>3382.61</v>
      </c>
      <c r="V353" s="92">
        <f t="shared" ref="V353" si="5007">MIN(I353,P353)</f>
        <v>3372</v>
      </c>
      <c r="W353" s="40">
        <f t="shared" ref="W353" si="5008">LN(U353/V353)</f>
        <v>3.1415607196260973E-3</v>
      </c>
      <c r="X353" s="92">
        <f t="shared" ref="X353" si="5009">IF(U353=H353,J353,Q353)</f>
        <v>1458</v>
      </c>
      <c r="Y353" s="92">
        <f t="shared" ref="Y353" si="5010">IF(V353=I353,K353,R353)</f>
        <v>1431</v>
      </c>
      <c r="Z353" s="93">
        <f t="shared" ref="Z353" si="5011">(U353-V353)/(C353)</f>
        <v>3.1450735579645435E-3</v>
      </c>
      <c r="AA353" s="93">
        <f t="shared" ref="AA353" si="5012">LN(C353/N352)</f>
        <v>4.4177142160939988E-4</v>
      </c>
      <c r="AB353" s="93">
        <f t="shared" ref="AB353" si="5013">LN(N353/U353)</f>
        <v>-2.4244574656049036E-4</v>
      </c>
      <c r="AC353" s="93">
        <f t="shared" ref="AC353" si="5014">LN(N353/V353)</f>
        <v>2.8991149730655088E-3</v>
      </c>
      <c r="AD353" s="93">
        <f t="shared" ref="AD353" si="5015">LN(U353/C353)</f>
        <v>2.6879269721703349E-3</v>
      </c>
      <c r="AE353" s="93">
        <f t="shared" ref="AE353" si="5016">LN(V353/C353)</f>
        <v>-4.5363374745580097E-4</v>
      </c>
      <c r="AF353" s="93">
        <f t="shared" ref="AF353" si="5017">LN(N353/C353)</f>
        <v>2.4454812256098956E-3</v>
      </c>
      <c r="AG353" s="93">
        <f t="shared" ref="AG353" si="5018">LN(N353/N352)</f>
        <v>2.8872526472191198E-3</v>
      </c>
      <c r="AH353" s="93">
        <f t="shared" ref="AH353" si="5019">LN(D353/C353)</f>
        <v>8.918426622267306E-4</v>
      </c>
      <c r="AI353" s="93">
        <f t="shared" ref="AI353" si="5020">LN(E353/C353)</f>
        <v>1.1109779080466897E-3</v>
      </c>
      <c r="AJ353" s="93">
        <f t="shared" ref="AJ353" si="5021">LN(F353/C353)</f>
        <v>8.5334097036865572E-4</v>
      </c>
      <c r="AK353" s="93">
        <f t="shared" ref="AK353" si="5022">+LN(G353/C353)</f>
        <v>2.3035344849712935E-3</v>
      </c>
      <c r="AL353" s="93">
        <f t="shared" ref="AL353" si="5023">LN(H353/I353)</f>
        <v>2.4898354502831204E-3</v>
      </c>
      <c r="AM353" s="93">
        <f t="shared" ref="AM353" si="5024">LN(O353/P353)</f>
        <v>3.1415607196260973E-3</v>
      </c>
      <c r="AN353" s="93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93">
        <f t="shared" ref="AQ353" si="5028">LN(M353/L353)</f>
        <v>-1.3901274355159726E-4</v>
      </c>
      <c r="AR353" s="93">
        <f t="shared" ref="AR353" si="5029">LN(N353/L353)</f>
        <v>1.6856399779090252E-4</v>
      </c>
      <c r="AS353" s="93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93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93">
        <f t="shared" ref="AY353" si="5036">LN(G353/I353)</f>
        <v>2.3035344849712935E-3</v>
      </c>
      <c r="AZ353" s="93">
        <f t="shared" ref="AZ353" si="5037">LN(N353/P353)</f>
        <v>2.8991149730655088E-3</v>
      </c>
      <c r="BA353" s="93">
        <f t="shared" ref="BA353" si="5038">AV352</f>
        <v>0.38040865384615241</v>
      </c>
      <c r="BB353" s="93">
        <f t="shared" ref="BB353" si="5039">AR352</f>
        <v>-2.7837518050735674E-3</v>
      </c>
      <c r="BC353" s="93">
        <f t="shared" ref="BC353" si="5040">AS352</f>
        <v>-3.5283984550538763E-4</v>
      </c>
      <c r="BD353" s="39">
        <f t="shared" ref="BD353" si="5041">IF(AR352&lt;0,1,0)</f>
        <v>1</v>
      </c>
      <c r="BE353" t="s">
        <v>503</v>
      </c>
    </row>
    <row r="354" spans="1:58" x14ac:dyDescent="0.15">
      <c r="A354" s="90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95"/>
        <v>3364.8585849999995</v>
      </c>
      <c r="T354" s="92" t="str">
        <f t="shared" ref="T354" si="5042">IF(AVERAGE(N353)&lt;S353,"熊",IF(AVERAGE(N353)&gt;S353,"牛",""))</f>
        <v>牛</v>
      </c>
      <c r="U354" s="92">
        <f t="shared" ref="U354" si="5043">MAX(H354,O354)</f>
        <v>3378.58</v>
      </c>
      <c r="V354" s="92">
        <f t="shared" ref="V354" si="5044">MIN(I354,P354)</f>
        <v>3359.76</v>
      </c>
      <c r="W354" s="40">
        <f t="shared" ref="W354" si="5045">LN(U354/V354)</f>
        <v>5.5859600247538119E-3</v>
      </c>
      <c r="X354" s="92">
        <f t="shared" ref="X354" si="5046">IF(U354=H354,J354,Q354)</f>
        <v>935</v>
      </c>
      <c r="Y354" s="92">
        <f t="shared" ref="Y354" si="5047">IF(V354=I354,K354,R354)</f>
        <v>1421</v>
      </c>
      <c r="Z354" s="93">
        <f t="shared" ref="Z354" si="5048">(U354-V354)/(C354)</f>
        <v>5.5768911646871099E-3</v>
      </c>
      <c r="AA354" s="93">
        <f t="shared" ref="AA354" si="5049">LN(C354/N353)</f>
        <v>-2.1165031441416219E-3</v>
      </c>
      <c r="AB354" s="93">
        <f t="shared" ref="AB354" si="5050">LN(N354/U354)</f>
        <v>-2.4923146814797795E-3</v>
      </c>
      <c r="AC354" s="93">
        <f t="shared" ref="AC354" si="5051">LN(N354/V354)</f>
        <v>3.0936453432739886E-3</v>
      </c>
      <c r="AD354" s="93">
        <f t="shared" ref="AD354" si="5052">LN(U354/C354)</f>
        <v>1.1668509087634025E-3</v>
      </c>
      <c r="AE354" s="93">
        <f t="shared" ref="AE354" si="5053">LN(V354/C354)</f>
        <v>-4.4191091159905089E-3</v>
      </c>
      <c r="AF354" s="93">
        <f t="shared" ref="AF354" si="5054">LN(N354/C354)</f>
        <v>-1.3254637727164844E-3</v>
      </c>
      <c r="AG354" s="93">
        <f t="shared" ref="AG354" si="5055">LN(N354/N353)</f>
        <v>-3.4419669168581279E-3</v>
      </c>
      <c r="AH354" s="93">
        <f t="shared" ref="AH354" si="5056">LN(D354/C354)</f>
        <v>-2.8155114117872279E-4</v>
      </c>
      <c r="AI354" s="93">
        <f t="shared" ref="AI354" si="5057">LN(E354/C354)</f>
        <v>1.1668509087634025E-3</v>
      </c>
      <c r="AJ354" s="93">
        <f t="shared" ref="AJ354" si="5058">LN(F354/C354)</f>
        <v>-5.9267337195107435E-5</v>
      </c>
      <c r="AK354" s="93">
        <f t="shared" ref="AK354" si="5059">+LN(G354/C354)</f>
        <v>-1.3195293715866174E-3</v>
      </c>
      <c r="AL354" s="93">
        <f t="shared" ref="AL354" si="5060">LN(H354/I354)</f>
        <v>4.7618360560534156E-3</v>
      </c>
      <c r="AM354" s="93">
        <f t="shared" ref="AM354" si="5061">LN(O354/P354)</f>
        <v>3.8203475267379354E-3</v>
      </c>
      <c r="AN354" s="93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93">
        <f t="shared" ref="AQ354" si="5065">LN(M354/L354)</f>
        <v>-1.0540772233810388E-3</v>
      </c>
      <c r="AR354" s="93">
        <f t="shared" ref="AR354" si="5066">LN(N354/L354)</f>
        <v>1.5430679188231314E-4</v>
      </c>
      <c r="AS354" s="93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93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93">
        <f t="shared" ref="AY354" si="5073">LN(G354/I354)</f>
        <v>2.2754557757035132E-3</v>
      </c>
      <c r="AZ354" s="93">
        <f t="shared" ref="AZ354" si="5074">LN(N354/P354)</f>
        <v>3.0936453432739886E-3</v>
      </c>
      <c r="BA354" s="93">
        <f t="shared" ref="BA354" si="5075">AV353</f>
        <v>0.92271442035813822</v>
      </c>
      <c r="BB354" s="93">
        <f t="shared" ref="BB354" si="5076">AR353</f>
        <v>1.6856399779090252E-4</v>
      </c>
      <c r="BC354" s="93">
        <f t="shared" ref="BC354" si="5077">AS353</f>
        <v>2.4454812256098956E-3</v>
      </c>
      <c r="BD354" s="39">
        <f t="shared" ref="BD354" si="5078">IF(AR353&lt;0,1,0)</f>
        <v>0</v>
      </c>
      <c r="BE354" s="92"/>
      <c r="BF354" s="92"/>
    </row>
    <row r="355" spans="1:58" x14ac:dyDescent="0.15">
      <c r="A355" s="90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95"/>
        <v>3364.7955849999998</v>
      </c>
      <c r="T355" s="92" t="str">
        <f t="shared" ref="T355" si="5079">IF(AVERAGE(N354)&lt;S354,"熊",IF(AVERAGE(N354)&gt;S354,"牛",""))</f>
        <v>牛</v>
      </c>
      <c r="U355" s="92">
        <f t="shared" ref="U355" si="5080">MAX(H355,O355)</f>
        <v>3379.49</v>
      </c>
      <c r="V355" s="92">
        <f t="shared" ref="V355" si="5081">MIN(I355,P355)</f>
        <v>3360.56</v>
      </c>
      <c r="W355" s="40">
        <f t="shared" ref="W355" si="5082">LN(U355/V355)</f>
        <v>5.6171837818540828E-3</v>
      </c>
      <c r="X355" s="92">
        <f t="shared" ref="X355" si="5083">IF(U355=H355,J355,Q355)</f>
        <v>1459</v>
      </c>
      <c r="Y355" s="92">
        <f t="shared" ref="Y355" si="5084">IF(V355=I355,K355,R355)</f>
        <v>945</v>
      </c>
      <c r="Z355" s="93">
        <f t="shared" ref="Z355" si="5085">(U355-V355)/(C355)</f>
        <v>5.6280492699590113E-3</v>
      </c>
      <c r="AA355" s="93">
        <f t="shared" ref="AA355" si="5086">LN(C355/N354)</f>
        <v>-1.9781166232087973E-3</v>
      </c>
      <c r="AB355" s="93">
        <f t="shared" ref="AB355" si="5087">LN(N355/U355)</f>
        <v>-2.5154887653304714E-4</v>
      </c>
      <c r="AC355" s="93">
        <f t="shared" ref="AC355" si="5088">LN(N355/V355)</f>
        <v>5.3656349053209052E-3</v>
      </c>
      <c r="AD355" s="93">
        <f t="shared" ref="AD355" si="5089">LN(U355/C355)</f>
        <v>4.7397389636799209E-3</v>
      </c>
      <c r="AE355" s="93">
        <f t="shared" ref="AE355" si="5090">LN(V355/C355)</f>
        <v>-8.7744481817403634E-4</v>
      </c>
      <c r="AF355" s="93">
        <f t="shared" ref="AF355" si="5091">LN(N355/C355)</f>
        <v>4.4881900871470625E-3</v>
      </c>
      <c r="AG355" s="93">
        <f t="shared" ref="AG355" si="5092">LN(N355/N354)</f>
        <v>2.5100734639381867E-3</v>
      </c>
      <c r="AH355" s="93">
        <f t="shared" ref="AH355" si="5093">LN(D355/C355)</f>
        <v>5.9459925514110799E-5</v>
      </c>
      <c r="AI355" s="93">
        <f t="shared" ref="AI355" si="5094">LN(E355/C355)</f>
        <v>1.0222184812171394E-3</v>
      </c>
      <c r="AJ355" s="93">
        <f t="shared" ref="AJ355" si="5095">LN(F355/C355)</f>
        <v>2.7943091401132843E-4</v>
      </c>
      <c r="AK355" s="93">
        <f t="shared" ref="AK355" si="5096">+LN(G355/C355)</f>
        <v>2.1650333434535306E-3</v>
      </c>
      <c r="AL355" s="93">
        <f t="shared" ref="AL355" si="5097">LN(H355/I355)</f>
        <v>3.1492720317608338E-3</v>
      </c>
      <c r="AM355" s="93">
        <f t="shared" ref="AM355" si="5098">LN(O355/P355)</f>
        <v>3.0108989943325899E-3</v>
      </c>
      <c r="AN355" s="93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93">
        <f t="shared" ref="AQ355" si="5102">LN(M355/L355)</f>
        <v>2.0453929078384679E-4</v>
      </c>
      <c r="AR355" s="93">
        <f t="shared" ref="AR355" si="5103">LN(N355/L355)</f>
        <v>1.6440234577067248E-3</v>
      </c>
      <c r="AS355" s="93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93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93">
        <f t="shared" ref="AY355" si="5110">LN(G355/I355)</f>
        <v>3.0424781616275646E-3</v>
      </c>
      <c r="AZ355" s="93">
        <f t="shared" ref="AZ355" si="5111">LN(N355/P355)</f>
        <v>2.7593501177997325E-3</v>
      </c>
      <c r="BA355" s="93">
        <f t="shared" ref="BA355" si="5112">AV354</f>
        <v>0.55313496280552688</v>
      </c>
      <c r="BB355" s="93">
        <f t="shared" ref="BB355" si="5113">AR354</f>
        <v>1.5430679188231314E-4</v>
      </c>
      <c r="BC355" s="93">
        <f t="shared" ref="BC355" si="5114">AS354</f>
        <v>-1.3254637727164844E-3</v>
      </c>
      <c r="BD355" s="39">
        <f t="shared" ref="BD355" si="5115">IF(AR354&lt;0,1,0)</f>
        <v>0</v>
      </c>
      <c r="BE355" s="92"/>
    </row>
    <row r="356" spans="1:58" x14ac:dyDescent="0.15">
      <c r="A356" s="90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95"/>
        <v>3366.0441549999996</v>
      </c>
      <c r="T356" s="92" t="str">
        <f t="shared" ref="T356" si="5116">IF(AVERAGE(N355)&lt;S355,"熊",IF(AVERAGE(N355)&gt;S355,"牛",""))</f>
        <v>牛</v>
      </c>
      <c r="U356" s="92">
        <f t="shared" ref="U356" si="5117">MAX(H356,O356)</f>
        <v>3384.93</v>
      </c>
      <c r="V356" s="92">
        <f t="shared" ref="V356" si="5118">MIN(I356,P356)</f>
        <v>3374.77</v>
      </c>
      <c r="W356" s="40">
        <f t="shared" ref="W356" si="5119">LN(U356/V356)</f>
        <v>3.0060528280183639E-3</v>
      </c>
      <c r="X356" s="92">
        <f t="shared" ref="X356" si="5120">IF(U356=H356,J356,Q356)</f>
        <v>937</v>
      </c>
      <c r="Y356" s="92">
        <f t="shared" ref="Y356" si="5121">IF(V356=I356,K356,R356)</f>
        <v>1014</v>
      </c>
      <c r="Z356" s="93">
        <f t="shared" ref="Z356" si="5122">(U356-V356)/(C356)</f>
        <v>3.0038908665160347E-3</v>
      </c>
      <c r="AA356" s="93">
        <f t="shared" ref="AA356" si="5123">LN(C356/N355)</f>
        <v>1.076776637410047E-3</v>
      </c>
      <c r="AB356" s="93">
        <f t="shared" ref="AB356" si="5124">LN(N356/U356)</f>
        <v>-1.2533960095562531E-3</v>
      </c>
      <c r="AC356" s="93">
        <f t="shared" ref="AC356" si="5125">LN(N356/V356)</f>
        <v>1.7526568184622151E-3</v>
      </c>
      <c r="AD356" s="93">
        <f t="shared" ref="AD356" si="5126">LN(U356/C356)</f>
        <v>7.8318838500808399E-4</v>
      </c>
      <c r="AE356" s="93">
        <f t="shared" ref="AE356" si="5127">LN(V356/C356)</f>
        <v>-2.2228644430102897E-3</v>
      </c>
      <c r="AF356" s="93">
        <f t="shared" ref="AF356" si="5128">LN(N356/C356)</f>
        <v>-4.7020762454817104E-4</v>
      </c>
      <c r="AG356" s="93">
        <f t="shared" ref="AG356" si="5129">LN(N356/N355)</f>
        <v>6.065690128619519E-4</v>
      </c>
      <c r="AH356" s="93">
        <f t="shared" ref="AH356" si="5130">LN(D356/C356)</f>
        <v>-2.6021337643575092E-4</v>
      </c>
      <c r="AI356" s="93">
        <f t="shared" ref="AI356" si="5131">LN(E356/C356)</f>
        <v>1.9215959356766354E-4</v>
      </c>
      <c r="AJ356" s="93">
        <f t="shared" ref="AJ356" si="5132">LN(F356/C356)</f>
        <v>-8.5744655425694889E-5</v>
      </c>
      <c r="AK356" s="93">
        <f t="shared" ref="AK356" si="5133">+LN(G356/C356)</f>
        <v>-9.7023056501190129E-4</v>
      </c>
      <c r="AL356" s="93">
        <f t="shared" ref="AL356" si="5134">LN(H356/I356)</f>
        <v>3.0060528280183639E-3</v>
      </c>
      <c r="AM356" s="93">
        <f t="shared" ref="AM356" si="5135">LN(O356/P356)</f>
        <v>2.3312309570601951E-3</v>
      </c>
      <c r="AN356" s="93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93">
        <f t="shared" ref="AQ356" si="5139">LN(M356/L356)</f>
        <v>7.1019154487636759E-5</v>
      </c>
      <c r="AR356" s="93">
        <f t="shared" ref="AR356" si="5140">LN(N356/L356)</f>
        <v>4.2603929081654605E-4</v>
      </c>
      <c r="AS356" s="93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93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93">
        <f t="shared" ref="AY356" si="5147">LN(G356/I356)</f>
        <v>1.2526338779984354E-3</v>
      </c>
      <c r="AZ356" s="93">
        <f t="shared" ref="AZ356" si="5148">LN(N356/P356)</f>
        <v>1.3142045479283028E-3</v>
      </c>
      <c r="BA356" s="93">
        <f t="shared" ref="BA356" si="5149">AV355</f>
        <v>0.95509772847332719</v>
      </c>
      <c r="BB356" s="93">
        <f t="shared" ref="BB356" si="5150">AR355</f>
        <v>1.6440234577067248E-3</v>
      </c>
      <c r="BC356" s="93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0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95"/>
        <v>3366.9176949999992</v>
      </c>
      <c r="T357" s="92" t="str">
        <f t="shared" ref="T357" si="5153">IF(AVERAGE(N356)&lt;S356,"熊",IF(AVERAGE(N356)&gt;S356,"牛",""))</f>
        <v>牛</v>
      </c>
      <c r="U357" s="92">
        <f t="shared" ref="U357" si="5154">MAX(H357,O357)</f>
        <v>3388.64</v>
      </c>
      <c r="V357" s="92">
        <f t="shared" ref="V357" si="5155">MIN(I357,P357)</f>
        <v>3374.19</v>
      </c>
      <c r="W357" s="40">
        <f t="shared" ref="W357" si="5156">LN(U357/V357)</f>
        <v>4.273365437269909E-3</v>
      </c>
      <c r="X357" s="92">
        <f t="shared" ref="X357" si="5157">IF(U357=H357,J357,Q357)</f>
        <v>1459</v>
      </c>
      <c r="Y357" s="92">
        <f t="shared" ref="Y357" si="5158">IF(V357=I357,K357,R357)</f>
        <v>932</v>
      </c>
      <c r="Z357" s="93">
        <f t="shared" ref="Z357" si="5159">(U357-V357)/(C357)</f>
        <v>4.2794653777923344E-3</v>
      </c>
      <c r="AA357" s="93">
        <f t="shared" ref="AA357" si="5160">LN(C357/N356)</f>
        <v>-1.2135061750104346E-3</v>
      </c>
      <c r="AB357" s="93">
        <f t="shared" ref="AB357" si="5161">LN(N357/U357)</f>
        <v>-1.1804842360044615E-4</v>
      </c>
      <c r="AC357" s="93">
        <f t="shared" ref="AC357" si="5162">LN(N357/V357)</f>
        <v>4.1553170136694852E-3</v>
      </c>
      <c r="AD357" s="93">
        <f t="shared" ref="AD357" si="5163">LN(U357/C357)</f>
        <v>3.5623364595480538E-3</v>
      </c>
      <c r="AE357" s="93">
        <f t="shared" ref="AE357" si="5164">LN(V357/C357)</f>
        <v>-7.1102897772182835E-4</v>
      </c>
      <c r="AF357" s="93">
        <f t="shared" ref="AF357" si="5165">LN(N357/C357)</f>
        <v>3.4442880359475672E-3</v>
      </c>
      <c r="AG357" s="93">
        <f t="shared" ref="AG357" si="5166">LN(N357/N356)</f>
        <v>2.230781860937192E-3</v>
      </c>
      <c r="AH357" s="93">
        <f t="shared" ref="AH357" si="5167">LN(D357/C357)</f>
        <v>-5.2433492871910292E-4</v>
      </c>
      <c r="AI357" s="93">
        <f t="shared" ref="AI357" si="5168">LN(E357/C357)</f>
        <v>4.3525571960271564E-4</v>
      </c>
      <c r="AJ357" s="93">
        <f t="shared" ref="AJ357" si="5169">LN(F357/C357)</f>
        <v>1.036011861758086E-3</v>
      </c>
      <c r="AK357" s="93">
        <f t="shared" ref="AK357" si="5170">+LN(G357/C357)</f>
        <v>2.1034608342375954E-3</v>
      </c>
      <c r="AL357" s="93">
        <f t="shared" ref="AL357" si="5171">LN(H357/I357)</f>
        <v>3.8542304431028042E-3</v>
      </c>
      <c r="AM357" s="93">
        <f t="shared" ref="AM357" si="5172">LN(O357/P357)</f>
        <v>2.7541551342807513E-3</v>
      </c>
      <c r="AN357" s="93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93">
        <f t="shared" ref="AQ357" si="5176">LN(M357/L357)</f>
        <v>-2.5722788314669933E-4</v>
      </c>
      <c r="AR357" s="93">
        <f t="shared" ref="AR357" si="5177">LN(N357/L357)</f>
        <v>1.6511865559935481E-3</v>
      </c>
      <c r="AS357" s="93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93">
        <f t="shared" ref="AW357" si="5182">LN(N357/C357)</f>
        <v>3.4442880359475672E-3</v>
      </c>
      <c r="AX357" s="28">
        <f t="shared" ref="AX357" si="5183">(N357-L357)/(U357-V357)</f>
        <v>0.3868512110726478</v>
      </c>
      <c r="AY357" s="93">
        <f t="shared" ref="AY357" si="5184">LN(G357/I357)</f>
        <v>2.8144898119593299E-3</v>
      </c>
      <c r="AZ357" s="93">
        <f t="shared" ref="AZ357" si="5185">LN(N357/P357)</f>
        <v>2.6361067106802256E-3</v>
      </c>
      <c r="BA357" s="93">
        <f t="shared" ref="BA357" si="5186">AV356</f>
        <v>0.58267716535434622</v>
      </c>
      <c r="BB357" s="93">
        <f t="shared" ref="BB357" si="5187">AR356</f>
        <v>4.2603929081654605E-4</v>
      </c>
      <c r="BC357" s="93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0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95"/>
        <v>3368.4969649999998</v>
      </c>
      <c r="T358" s="92" t="str">
        <f t="shared" ref="T358" si="5190">IF(AVERAGE(N357)&lt;S357,"熊",IF(AVERAGE(N357)&gt;S357,"牛",""))</f>
        <v>牛</v>
      </c>
      <c r="U358" s="92">
        <f t="shared" ref="U358" si="5191">MAX(H358,O358)</f>
        <v>3398.3</v>
      </c>
      <c r="V358" s="92">
        <f t="shared" ref="V358" si="5192">MIN(I358,P358)</f>
        <v>3382.13</v>
      </c>
      <c r="W358" s="40">
        <f t="shared" ref="W358" si="5193">LN(U358/V358)</f>
        <v>4.7696180491832024E-3</v>
      </c>
      <c r="X358" s="92">
        <f t="shared" ref="X358" si="5194">IF(U358=H358,J358,Q358)</f>
        <v>1459</v>
      </c>
      <c r="Y358" s="92">
        <f t="shared" ref="Y358" si="5195">IF(V358=I358,K358,R358)</f>
        <v>942</v>
      </c>
      <c r="Z358" s="93">
        <f t="shared" ref="Z358" si="5196">(U358-V358)/(C358)</f>
        <v>4.7771688553407306E-3</v>
      </c>
      <c r="AA358" s="93">
        <f t="shared" ref="AA358" si="5197">LN(C358/N357)</f>
        <v>-1.0010202974053261E-3</v>
      </c>
      <c r="AB358" s="93">
        <f t="shared" ref="AB358" si="5198">LN(N358/U358)</f>
        <v>-4.149994393789463E-4</v>
      </c>
      <c r="AC358" s="93">
        <f t="shared" ref="AC358" si="5199">LN(N358/V358)</f>
        <v>4.3546186098042707E-3</v>
      </c>
      <c r="AD358" s="93">
        <f t="shared" ref="AD358" si="5200">LN(U358/C358)</f>
        <v>3.9657143442849456E-3</v>
      </c>
      <c r="AE358" s="93">
        <f t="shared" ref="AE358" si="5201">LN(V358/C358)</f>
        <v>-8.0390370489807699E-4</v>
      </c>
      <c r="AF358" s="93">
        <f t="shared" ref="AF358" si="5202">LN(N358/C358)</f>
        <v>3.5507149049060454E-3</v>
      </c>
      <c r="AG358" s="93">
        <f t="shared" ref="AG358" si="5203">LN(N358/N357)</f>
        <v>2.5496946075007983E-3</v>
      </c>
      <c r="AH358" s="93">
        <f t="shared" ref="AH358" si="5204">LN(D358/C358)</f>
        <v>-4.0187106980548121E-4</v>
      </c>
      <c r="AI358" s="93">
        <f t="shared" ref="AI358" si="5205">LN(E358/C358)</f>
        <v>1.9201370741462001E-4</v>
      </c>
      <c r="AJ358" s="93">
        <f t="shared" ref="AJ358" si="5206">LN(F358/C358)</f>
        <v>-2.3342015290113294E-4</v>
      </c>
      <c r="AK358" s="93">
        <f t="shared" ref="AK358" si="5207">+LN(G358/C358)</f>
        <v>2.2811016423253325E-3</v>
      </c>
      <c r="AL358" s="93">
        <f t="shared" ref="AL358" si="5208">LN(H358/I358)</f>
        <v>4.2103586118210218E-3</v>
      </c>
      <c r="AM358" s="93">
        <f t="shared" ref="AM358" si="5209">LN(O358/P358)</f>
        <v>3.6555566783195909E-3</v>
      </c>
      <c r="AN358" s="93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93">
        <f t="shared" ref="AQ358" si="5213">LN(M358/L358)</f>
        <v>1.2965926153651238E-4</v>
      </c>
      <c r="AR358" s="93">
        <f t="shared" ref="AR358" si="5214">LN(N358/L358)</f>
        <v>1.0603549058508929E-3</v>
      </c>
      <c r="AS358" s="93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93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93">
        <f t="shared" ref="AY358" si="5221">LN(G358/I358)</f>
        <v>3.0850053472233213E-3</v>
      </c>
      <c r="AZ358" s="93">
        <f t="shared" ref="AZ358" si="5222">LN(N358/P358)</f>
        <v>3.2405572389407979E-3</v>
      </c>
      <c r="BA358" s="93">
        <f t="shared" ref="BA358" si="5223">AV357</f>
        <v>0.97231833910033938</v>
      </c>
      <c r="BB358" s="93">
        <f t="shared" ref="BB358" si="5224">AR357</f>
        <v>1.6511865559935481E-3</v>
      </c>
      <c r="BC358" s="93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0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95"/>
        <v>3370.0231549999999</v>
      </c>
      <c r="T359" s="92" t="str">
        <f t="shared" ref="T359" si="5227">IF(AVERAGE(N358)&lt;S358,"熊",IF(AVERAGE(N358)&gt;S358,"牛",""))</f>
        <v>牛</v>
      </c>
      <c r="U359" s="92">
        <f t="shared" ref="U359" si="5228">MAX(H359,O359)</f>
        <v>3414.14</v>
      </c>
      <c r="V359" s="92">
        <f t="shared" ref="V359" si="5229">MIN(I359,P359)</f>
        <v>3391.59</v>
      </c>
      <c r="W359" s="40">
        <f t="shared" ref="W359" si="5230">LN(U359/V359)</f>
        <v>6.6267931646987995E-3</v>
      </c>
      <c r="X359" s="92">
        <f t="shared" ref="X359" si="5231">IF(U359=H359,J359,Q359)</f>
        <v>1301</v>
      </c>
      <c r="Y359" s="92">
        <f t="shared" ref="Y359" si="5232">IF(V359=I359,K359,R359)</f>
        <v>932</v>
      </c>
      <c r="Z359" s="93">
        <f t="shared" ref="Z359" si="5233">(U359-V359)/(C359)</f>
        <v>6.6372137241685015E-3</v>
      </c>
      <c r="AA359" s="93">
        <f t="shared" ref="AA359" si="5234">LN(C359/N358)</f>
        <v>1.8250323846742906E-4</v>
      </c>
      <c r="AB359" s="93">
        <f t="shared" ref="AB359" si="5235">LN(N359/U359)</f>
        <v>-1.9291384964638127E-3</v>
      </c>
      <c r="AC359" s="93">
        <f t="shared" ref="AC359" si="5236">LN(N359/V359)</f>
        <v>4.6976546682349655E-3</v>
      </c>
      <c r="AD359" s="93">
        <f t="shared" ref="AD359" si="5237">LN(U359/C359)</f>
        <v>4.8828207676378469E-3</v>
      </c>
      <c r="AE359" s="93">
        <f t="shared" ref="AE359" si="5238">LN(V359/C359)</f>
        <v>-1.7439723970610406E-3</v>
      </c>
      <c r="AF359" s="93">
        <f t="shared" ref="AF359" si="5239">LN(N359/C359)</f>
        <v>2.9536822711738776E-3</v>
      </c>
      <c r="AG359" s="93">
        <f t="shared" ref="AG359" si="5240">LN(N359/N358)</f>
        <v>3.1361855096413383E-3</v>
      </c>
      <c r="AH359" s="93">
        <f t="shared" ref="AH359" si="5241">LN(D359/C359)</f>
        <v>-1.4963316164346625E-3</v>
      </c>
      <c r="AI359" s="93">
        <f t="shared" ref="AI359" si="5242">LN(E359/C359)</f>
        <v>-1.5464444440023983E-3</v>
      </c>
      <c r="AJ359" s="93">
        <f t="shared" ref="AJ359" si="5243">LN(F359/C359)</f>
        <v>-1.2693814280792428E-3</v>
      </c>
      <c r="AK359" s="93">
        <f t="shared" ref="AK359" si="5244">+LN(G359/C359)</f>
        <v>4.024256685214723E-3</v>
      </c>
      <c r="AL359" s="93">
        <f t="shared" ref="AL359" si="5245">LN(H359/I359)</f>
        <v>5.8708267076703893E-3</v>
      </c>
      <c r="AM359" s="93">
        <f t="shared" ref="AM359" si="5246">LN(O359/P359)</f>
        <v>3.6914812229617419E-3</v>
      </c>
      <c r="AN359" s="93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93">
        <f t="shared" ref="AQ359" si="5250">LN(M359/L359)</f>
        <v>-3.1938069717739803E-4</v>
      </c>
      <c r="AR359" s="93">
        <f t="shared" ref="AR359" si="5251">LN(N359/L359)</f>
        <v>-1.7123693518238596E-3</v>
      </c>
      <c r="AS359" s="93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93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93">
        <f t="shared" ref="AY359" si="5258">LN(G359/I359)</f>
        <v>5.7682290822757025E-3</v>
      </c>
      <c r="AZ359" s="93">
        <f t="shared" ref="AZ359" si="5259">LN(N359/P359)</f>
        <v>1.7623427264979777E-3</v>
      </c>
      <c r="BA359" s="93">
        <f t="shared" ref="BA359" si="5260">AV358</f>
        <v>0.91280148423003693</v>
      </c>
      <c r="BB359" s="93">
        <f t="shared" ref="BB359" si="5261">AR358</f>
        <v>1.0603549058508929E-3</v>
      </c>
      <c r="BC359" s="93">
        <f t="shared" ref="BC359" si="5262">AS358</f>
        <v>3.5507149049060454E-3</v>
      </c>
      <c r="BD359" s="39">
        <f t="shared" ref="BD359" si="5263">IF(AR358&lt;0,1,0)</f>
        <v>0</v>
      </c>
      <c r="BE359" t="s">
        <v>521</v>
      </c>
    </row>
    <row r="360" spans="1:58" x14ac:dyDescent="0.15">
      <c r="A360" s="90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95"/>
        <v>3372.4915599999999</v>
      </c>
      <c r="T360" s="92" t="str">
        <f t="shared" ref="T360" si="5264">IF(AVERAGE(N359)&lt;S359,"熊",IF(AVERAGE(N359)&gt;S359,"牛",""))</f>
        <v>牛</v>
      </c>
      <c r="U360" s="92">
        <f t="shared" ref="U360" si="5265">MAX(H360,O360)</f>
        <v>3420.77</v>
      </c>
      <c r="V360" s="92">
        <f t="shared" ref="V360" si="5266">MIN(I360,P360)</f>
        <v>3402.51</v>
      </c>
      <c r="W360" s="40">
        <f t="shared" ref="W360" si="5267">LN(U360/V360)</f>
        <v>5.3522773771473636E-3</v>
      </c>
      <c r="X360" s="92">
        <f t="shared" ref="X360" si="5268">IF(U360=H360,J360,Q360)</f>
        <v>1426</v>
      </c>
      <c r="Y360" s="92">
        <f t="shared" ref="Y360" si="5269">IF(V360=I360,K360,R360)</f>
        <v>930</v>
      </c>
      <c r="Z360" s="93">
        <f t="shared" ref="Z360" si="5270">(U360-V360)/(C360)</f>
        <v>5.3635052533565278E-3</v>
      </c>
      <c r="AA360" s="93">
        <f t="shared" ref="AA360" si="5271">LN(C360/N359)</f>
        <v>-9.0134400300774693E-4</v>
      </c>
      <c r="AB360" s="93">
        <f t="shared" ref="AB360" si="5272">LN(N360/U360)</f>
        <v>-1.1583046758505138E-3</v>
      </c>
      <c r="AC360" s="93">
        <f t="shared" ref="AC360" si="5273">LN(N360/V360)</f>
        <v>4.193972701296793E-3</v>
      </c>
      <c r="AD360" s="93">
        <f t="shared" ref="AD360" si="5274">LN(U360/C360)</f>
        <v>4.7705232840543569E-3</v>
      </c>
      <c r="AE360" s="93">
        <f t="shared" ref="AE360" si="5275">LN(V360/C360)</f>
        <v>-5.8175409309292885E-4</v>
      </c>
      <c r="AF360" s="93">
        <f t="shared" ref="AF360" si="5276">LN(N360/C360)</f>
        <v>3.6122186082038839E-3</v>
      </c>
      <c r="AG360" s="93">
        <f t="shared" ref="AG360" si="5277">LN(N360/N359)</f>
        <v>2.7108746051960697E-3</v>
      </c>
      <c r="AH360" s="93">
        <f t="shared" ref="AH360" si="5278">LN(D360/C360)</f>
        <v>1.9090611442156913E-4</v>
      </c>
      <c r="AI360" s="93">
        <f t="shared" ref="AI360" si="5279">LN(E360/C360)</f>
        <v>1.171295472068172E-3</v>
      </c>
      <c r="AJ360" s="93">
        <f t="shared" ref="AJ360" si="5280">LN(F360/C360)</f>
        <v>1.79308024898885E-3</v>
      </c>
      <c r="AK360" s="93">
        <f t="shared" ref="AK360" si="5281">+LN(G360/C360)</f>
        <v>3.6005117137209173E-3</v>
      </c>
      <c r="AL360" s="93">
        <f t="shared" ref="AL360" si="5282">LN(H360/I360)</f>
        <v>5.3084266392053646E-3</v>
      </c>
      <c r="AM360" s="93">
        <f t="shared" ref="AM360" si="5283">LN(O360/P360)</f>
        <v>3.8779832733637489E-3</v>
      </c>
      <c r="AN360" s="93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93">
        <f t="shared" ref="AQ360" si="5287">LN(M360/L360)</f>
        <v>-6.7900189334260642E-4</v>
      </c>
      <c r="AR360" s="93">
        <f t="shared" ref="AR360" si="5288">LN(N360/L360)</f>
        <v>-3.3066315821243775E-4</v>
      </c>
      <c r="AS360" s="93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93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93">
        <f t="shared" ref="AY360" si="5295">LN(G360/I360)</f>
        <v>4.182265806813819E-3</v>
      </c>
      <c r="AZ360" s="93">
        <f t="shared" ref="AZ360" si="5296">LN(N360/P360)</f>
        <v>2.71967859751321E-3</v>
      </c>
      <c r="BA360" s="93">
        <f t="shared" ref="BA360" si="5297">AV359</f>
        <v>0.70820399113082011</v>
      </c>
      <c r="BB360" s="93">
        <f t="shared" ref="BB360" si="5298">AR359</f>
        <v>-1.7123693518238596E-3</v>
      </c>
      <c r="BC360" s="93">
        <f t="shared" ref="BC360" si="5299">AS359</f>
        <v>2.9536822711738776E-3</v>
      </c>
      <c r="BD360" s="39">
        <f t="shared" ref="BD360" si="5300">IF(AR359&lt;0,1,0)</f>
        <v>1</v>
      </c>
      <c r="BE360" s="92"/>
      <c r="BF360" s="92"/>
    </row>
    <row r="361" spans="1:58" x14ac:dyDescent="0.15">
      <c r="A361" s="90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95"/>
        <v>3375.6884749999999</v>
      </c>
      <c r="T361" s="92" t="str">
        <f t="shared" ref="T361" si="5301">IF(AVERAGE(N360)&lt;S360,"熊",IF(AVERAGE(N360)&gt;S360,"牛",""))</f>
        <v>牛</v>
      </c>
      <c r="U361" s="92">
        <f t="shared" ref="U361" si="5302">MAX(H361,O361)</f>
        <v>3419.59</v>
      </c>
      <c r="V361" s="92">
        <f t="shared" ref="V361" si="5303">MIN(I361,P361)</f>
        <v>3357.52</v>
      </c>
      <c r="W361" s="40">
        <f t="shared" ref="W361" si="5304">LN(U361/V361)</f>
        <v>1.831805463641311E-2</v>
      </c>
      <c r="X361" s="92">
        <f t="shared" ref="X361" si="5305">IF(U361=H361,J361,Q361)</f>
        <v>937</v>
      </c>
      <c r="Y361" s="92">
        <f t="shared" ref="Y361" si="5306">IF(V361=I361,K361,R361)</f>
        <v>1007</v>
      </c>
      <c r="Z361" s="93">
        <f t="shared" ref="Z361" si="5307">(U361-V361)/(C361)</f>
        <v>1.8181764922990444E-2</v>
      </c>
      <c r="AA361" s="93">
        <f t="shared" ref="AA361" si="5308">LN(C361/N360)</f>
        <v>-8.6375134017827753E-4</v>
      </c>
      <c r="AB361" s="93">
        <f t="shared" ref="AB361" si="5309">LN(N361/U361)</f>
        <v>-8.5933990596597318E-3</v>
      </c>
      <c r="AC361" s="93">
        <f t="shared" ref="AC361" si="5310">LN(N361/V361)</f>
        <v>9.7246555767534371E-3</v>
      </c>
      <c r="AD361" s="93">
        <f t="shared" ref="AD361" si="5311">LN(U361/C361)</f>
        <v>1.6770449313184095E-3</v>
      </c>
      <c r="AE361" s="93">
        <f t="shared" ref="AE361" si="5312">LN(V361/C361)</f>
        <v>-1.6641009705094745E-2</v>
      </c>
      <c r="AF361" s="93">
        <f t="shared" ref="AF361" si="5313">LN(N361/C361)</f>
        <v>-6.9163541283413761E-3</v>
      </c>
      <c r="AG361" s="93">
        <f t="shared" ref="AG361" si="5314">LN(N361/N360)</f>
        <v>-7.7801054685196595E-3</v>
      </c>
      <c r="AH361" s="93">
        <f t="shared" ref="AH361" si="5315">LN(D361/C361)</f>
        <v>-8.5863453088309079E-4</v>
      </c>
      <c r="AI361" s="93">
        <f t="shared" ref="AI361" si="5316">LN(E361/C361)</f>
        <v>1.2324483807331786E-3</v>
      </c>
      <c r="AJ361" s="93">
        <f t="shared" ref="AJ361" si="5317">LN(F361/C361)</f>
        <v>-7.4430274872183341E-4</v>
      </c>
      <c r="AK361" s="93">
        <f t="shared" ref="AK361" si="5318">+LN(G361/C361)</f>
        <v>-6.5359325635826531E-3</v>
      </c>
      <c r="AL361" s="93">
        <f t="shared" ref="AL361" si="5319">LN(H361/I361)</f>
        <v>1.831805463641311E-2</v>
      </c>
      <c r="AM361" s="93">
        <f t="shared" ref="AM361" si="5320">LN(O361/P361)</f>
        <v>5.1632532066528706E-3</v>
      </c>
      <c r="AN361" s="93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93">
        <f t="shared" ref="AQ361" si="5324">LN(M361/L361)</f>
        <v>7.988833745686927E-4</v>
      </c>
      <c r="AR361" s="93">
        <f t="shared" ref="AR361" si="5325">LN(N361/L361)</f>
        <v>-1.6221293875468481E-4</v>
      </c>
      <c r="AS361" s="93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93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93">
        <f t="shared" ref="AY361" si="5332">LN(G361/I361)</f>
        <v>1.0105077141512106E-2</v>
      </c>
      <c r="AZ361" s="93">
        <f t="shared" ref="AZ361" si="5333">LN(N361/P361)</f>
        <v>4.01947620099202E-3</v>
      </c>
      <c r="BA361" s="93">
        <f t="shared" ref="BA361" si="5334">AV360</f>
        <v>0.78313253012047712</v>
      </c>
      <c r="BB361" s="93">
        <f t="shared" ref="BB361" si="5335">AR360</f>
        <v>-3.3066315821243775E-4</v>
      </c>
      <c r="BC361" s="93">
        <f t="shared" ref="BC361" si="5336">AS360</f>
        <v>3.6122186082038839E-3</v>
      </c>
      <c r="BD361" s="39">
        <f t="shared" ref="BD361" si="5337">IF(AR360&lt;0,1,0)</f>
        <v>1</v>
      </c>
      <c r="BE361" s="92"/>
    </row>
    <row r="362" spans="1:58" x14ac:dyDescent="0.15">
      <c r="A362" s="90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95"/>
        <v>3378.1645199999994</v>
      </c>
      <c r="T362" s="92" t="str">
        <f t="shared" ref="T362" si="5338">IF(AVERAGE(N361)&lt;S361,"熊",IF(AVERAGE(N361)&gt;S361,"牛",""))</f>
        <v>牛</v>
      </c>
      <c r="U362" s="92">
        <f t="shared" ref="U362" si="5339">MAX(H362,O362)</f>
        <v>3397.09</v>
      </c>
      <c r="V362" s="92">
        <f t="shared" ref="V362" si="5340">MIN(I362,P362)</f>
        <v>3376.19</v>
      </c>
      <c r="W362" s="40">
        <f t="shared" ref="W362" si="5341">LN(U362/V362)</f>
        <v>6.1713280218261618E-3</v>
      </c>
      <c r="X362" s="92">
        <f t="shared" ref="X362" si="5342">IF(U362=H362,J362,Q362)</f>
        <v>1438</v>
      </c>
      <c r="Y362" s="92">
        <f t="shared" ref="Y362" si="5343">IF(V362=I362,K362,R362)</f>
        <v>1043</v>
      </c>
      <c r="Z362" s="93">
        <f t="shared" ref="Z362" si="5344">(U362-V362)/(C362)</f>
        <v>6.1816213594243375E-3</v>
      </c>
      <c r="AA362" s="93">
        <f t="shared" ref="AA362" si="5345">LN(C362/N361)</f>
        <v>-2.7586957708184098E-3</v>
      </c>
      <c r="AB362" s="93">
        <f t="shared" ref="AB362" si="5346">LN(N362/U362)</f>
        <v>-1.1044957038720536E-3</v>
      </c>
      <c r="AC362" s="93">
        <f t="shared" ref="AC362" si="5347">LN(N362/V362)</f>
        <v>5.0668323179539568E-3</v>
      </c>
      <c r="AD362" s="93">
        <f t="shared" ref="AD362" si="5348">LN(U362/C362)</f>
        <v>4.7506167761975776E-3</v>
      </c>
      <c r="AE362" s="93">
        <f t="shared" ref="AE362" si="5349">LN(V362/C362)</f>
        <v>-1.4207112456284675E-3</v>
      </c>
      <c r="AF362" s="93">
        <f t="shared" ref="AF362" si="5350">LN(N362/C362)</f>
        <v>3.6461210723256064E-3</v>
      </c>
      <c r="AG362" s="93">
        <f t="shared" ref="AG362" si="5351">LN(N362/N361)</f>
        <v>8.8742530150702395E-4</v>
      </c>
      <c r="AH362" s="93">
        <f t="shared" ref="AH362" si="5352">LN(D362/C362)</f>
        <v>-3.757001897547092E-4</v>
      </c>
      <c r="AI362" s="93">
        <f t="shared" ref="AI362" si="5353">LN(E362/C362)</f>
        <v>7.3915514978925177E-4</v>
      </c>
      <c r="AJ362" s="93">
        <f t="shared" ref="AJ362" si="5354">LN(F362/C362)</f>
        <v>3.6668924384957732E-4</v>
      </c>
      <c r="AK362" s="93">
        <f t="shared" ref="AK362" si="5355">+LN(G362/C362)</f>
        <v>2.3954610563807762E-4</v>
      </c>
      <c r="AL362" s="93">
        <f t="shared" ref="AL362" si="5356">LN(H362/I362)</f>
        <v>3.0047904025273641E-3</v>
      </c>
      <c r="AM362" s="93">
        <f t="shared" ref="AM362" si="5357">LN(O362/P362)</f>
        <v>6.0439736314076243E-3</v>
      </c>
      <c r="AN362" s="93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93">
        <f t="shared" ref="AQ362" si="5361">LN(M362/L362)</f>
        <v>-5.0854023442166755E-4</v>
      </c>
      <c r="AR362" s="93">
        <f t="shared" ref="AR362" si="5362">LN(N362/L362)</f>
        <v>3.0251940379109866E-3</v>
      </c>
      <c r="AS362" s="93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93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93">
        <f t="shared" ref="AY362" si="5369">LN(G362/I362)</f>
        <v>1.660257351266486E-3</v>
      </c>
      <c r="AZ362" s="93">
        <f t="shared" ref="AZ362" si="5370">LN(N362/P362)</f>
        <v>4.9394779275355981E-3</v>
      </c>
      <c r="BA362" s="93">
        <f t="shared" ref="BA362" si="5371">AV361</f>
        <v>0.52859674560979308</v>
      </c>
      <c r="BB362" s="93">
        <f t="shared" ref="BB362" si="5372">AR361</f>
        <v>-1.6221293875468481E-4</v>
      </c>
      <c r="BC362" s="93">
        <f t="shared" ref="BC362" si="5373">AS361</f>
        <v>-6.9163541283413761E-3</v>
      </c>
      <c r="BD362" s="39">
        <f t="shared" ref="BD362" si="5374">IF(AR361&lt;0,1,0)</f>
        <v>1</v>
      </c>
      <c r="BE362" s="92"/>
    </row>
    <row r="363" spans="1:58" x14ac:dyDescent="0.15">
      <c r="A363" s="90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95"/>
        <v>3380.6401499999993</v>
      </c>
      <c r="T363" s="92" t="str">
        <f t="shared" ref="T363" si="5375">IF(AVERAGE(N362)&lt;S362,"熊",IF(AVERAGE(N362)&gt;S362,"牛",""))</f>
        <v>牛</v>
      </c>
      <c r="U363" s="92">
        <f t="shared" ref="U363" si="5376">MAX(H363,O363)</f>
        <v>3410.23</v>
      </c>
      <c r="V363" s="92">
        <f t="shared" ref="V363" si="5377">MIN(I363,P363)</f>
        <v>3388.87</v>
      </c>
      <c r="W363" s="40">
        <f t="shared" ref="W363" si="5378">LN(U363/V363)</f>
        <v>6.2832052100961541E-3</v>
      </c>
      <c r="X363" s="92">
        <f t="shared" ref="X363" si="5379">IF(U363=H363,J363,Q363)</f>
        <v>1017</v>
      </c>
      <c r="Y363" s="92">
        <f t="shared" ref="Y363" si="5380">IF(V363=I363,K363,R363)</f>
        <v>1337</v>
      </c>
      <c r="Z363" s="93">
        <f t="shared" ref="Z363" si="5381">(U363-V363)/(C363)</f>
        <v>6.2935332178340724E-3</v>
      </c>
      <c r="AA363" s="93">
        <f t="shared" ref="AA363" si="5382">LN(C363/N362)</f>
        <v>1.8269414987531144E-4</v>
      </c>
      <c r="AB363" s="93">
        <f t="shared" ref="AB363" si="5383">LN(N363/U363)</f>
        <v>-4.2079713700789601E-3</v>
      </c>
      <c r="AC363" s="93">
        <f t="shared" ref="AC363" si="5384">LN(N363/V363)</f>
        <v>2.0752338400172382E-3</v>
      </c>
      <c r="AD363" s="93">
        <f t="shared" ref="AD363" si="5385">LN(U363/C363)</f>
        <v>4.7823564624626044E-3</v>
      </c>
      <c r="AE363" s="93">
        <f t="shared" ref="AE363" si="5386">LN(V363/C363)</f>
        <v>-1.5008487476334794E-3</v>
      </c>
      <c r="AF363" s="93">
        <f t="shared" ref="AF363" si="5387">LN(N363/C363)</f>
        <v>5.7438509238364496E-4</v>
      </c>
      <c r="AG363" s="93">
        <f t="shared" ref="AG363" si="5388">LN(N363/N362)</f>
        <v>7.5707924225887379E-4</v>
      </c>
      <c r="AH363" s="93">
        <f t="shared" ref="AH363" si="5389">LN(D363/C363)</f>
        <v>-2.5931776000478178E-4</v>
      </c>
      <c r="AI363" s="93">
        <f t="shared" ref="AI363" si="5390">LN(E363/C363)</f>
        <v>7.7166179125935078E-4</v>
      </c>
      <c r="AJ363" s="93">
        <f t="shared" ref="AJ363" si="5391">LN(F363/C363)</f>
        <v>8.1876688862839294E-4</v>
      </c>
      <c r="AK363" s="93">
        <f t="shared" ref="AK363" si="5392">+LN(G363/C363)</f>
        <v>1.76628560827392E-3</v>
      </c>
      <c r="AL363" s="93">
        <f t="shared" ref="AL363" si="5393">LN(H363/I363)</f>
        <v>5.905569500152287E-3</v>
      </c>
      <c r="AM363" s="93">
        <f t="shared" ref="AM363" si="5394">LN(O363/P363)</f>
        <v>5.144804305529267E-3</v>
      </c>
      <c r="AN363" s="93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93">
        <f t="shared" ref="AQ363" si="5398">LN(M363/L363)</f>
        <v>-1.0158368350291858E-3</v>
      </c>
      <c r="AR363" s="93">
        <f t="shared" ref="AR363" si="5399">LN(N363/L363)</f>
        <v>-5.9759931715124741E-4</v>
      </c>
      <c r="AS363" s="93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93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93">
        <f t="shared" ref="AY363" si="5406">LN(G363/I363)</f>
        <v>2.8894986459635694E-3</v>
      </c>
      <c r="AZ363" s="93">
        <f t="shared" ref="AZ363" si="5407">LN(N363/P363)</f>
        <v>2.0752338400172382E-3</v>
      </c>
      <c r="BA363" s="93">
        <f t="shared" ref="BA363" si="5408">AV362</f>
        <v>0.82057416267942662</v>
      </c>
      <c r="BB363" s="93">
        <f t="shared" ref="BB363" si="5409">AR362</f>
        <v>3.0251940379109866E-3</v>
      </c>
      <c r="BC363" s="93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0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95"/>
        <v>3383.1624849999998</v>
      </c>
      <c r="T364" s="92" t="str">
        <f t="shared" ref="T364" si="5412">IF(AVERAGE(N363)&lt;S363,"熊",IF(AVERAGE(N363)&gt;S363,"牛",""))</f>
        <v>牛</v>
      </c>
      <c r="U364" s="92">
        <f t="shared" ref="U364" si="5413">MAX(H364,O364)</f>
        <v>3391.65</v>
      </c>
      <c r="V364" s="92">
        <f t="shared" ref="V364" si="5414">MIN(I364,P364)</f>
        <v>3372.4</v>
      </c>
      <c r="W364" s="40">
        <f t="shared" ref="W364" si="5415">LN(U364/V364)</f>
        <v>5.6918715771777893E-3</v>
      </c>
      <c r="X364" s="92">
        <f t="shared" ref="X364" si="5416">IF(U364=H364,J364,Q364)</f>
        <v>930</v>
      </c>
      <c r="Y364" s="92">
        <f t="shared" ref="Y364" si="5417">IF(V364=I364,K364,R364)</f>
        <v>1348</v>
      </c>
      <c r="Z364" s="93">
        <f t="shared" ref="Z364" si="5418">(U364-V364)/(C364)</f>
        <v>5.6757035661108898E-3</v>
      </c>
      <c r="AA364" s="93">
        <f t="shared" ref="AA364" si="5419">LN(C364/N363)</f>
        <v>-1.2552376875770829E-3</v>
      </c>
      <c r="AB364" s="93">
        <f t="shared" ref="AB364" si="5420">LN(N364/U364)</f>
        <v>-2.4620083993801183E-3</v>
      </c>
      <c r="AC364" s="93">
        <f t="shared" ref="AC364" si="5421">LN(N364/V364)</f>
        <v>3.2298631777975366E-3</v>
      </c>
      <c r="AD364" s="93">
        <f t="shared" ref="AD364" si="5422">LN(U364/C364)</f>
        <v>0</v>
      </c>
      <c r="AE364" s="93">
        <f t="shared" ref="AE364" si="5423">LN(V364/C364)</f>
        <v>-5.6918715771777173E-3</v>
      </c>
      <c r="AF364" s="93">
        <f t="shared" ref="AF364" si="5424">LN(N364/C364)</f>
        <v>-2.4620083993801183E-3</v>
      </c>
      <c r="AG364" s="93">
        <f t="shared" ref="AG364" si="5425">LN(N364/N363)</f>
        <v>-3.7172460869571646E-3</v>
      </c>
      <c r="AH364" s="93">
        <f t="shared" ref="AH364" si="5426">LN(D364/C364)</f>
        <v>-1.0974132242228005E-3</v>
      </c>
      <c r="AI364" s="93">
        <f t="shared" ref="AI364" si="5427">LN(E364/C364)</f>
        <v>-2.3171903010023279E-3</v>
      </c>
      <c r="AJ364" s="93">
        <f t="shared" ref="AJ364" si="5428">LN(F364/C364)</f>
        <v>-1.8444608707014812E-3</v>
      </c>
      <c r="AK364" s="93">
        <f t="shared" ref="AK364" si="5429">+LN(G364/C364)</f>
        <v>-4.1688947822725413E-3</v>
      </c>
      <c r="AL364" s="93">
        <f t="shared" ref="AL364" si="5430">LN(H364/I364)</f>
        <v>5.1523421404674969E-3</v>
      </c>
      <c r="AM364" s="93">
        <f t="shared" ref="AM364" si="5431">LN(O364/P364)</f>
        <v>3.4130988844474582E-3</v>
      </c>
      <c r="AN364" s="93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93">
        <f t="shared" ref="AQ364" si="5435">LN(M364/L364)</f>
        <v>-5.5105887651201184E-4</v>
      </c>
      <c r="AR364" s="93">
        <f t="shared" ref="AR364" si="5436">LN(N364/L364)</f>
        <v>2.0888941194928835E-3</v>
      </c>
      <c r="AS364" s="93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93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93">
        <f t="shared" ref="AY364" si="5443">LN(G364/I364)</f>
        <v>9.8344735819498336E-4</v>
      </c>
      <c r="AZ364" s="93">
        <f t="shared" ref="AZ364" si="5444">LN(N364/P364)</f>
        <v>3.2298631777975366E-3</v>
      </c>
      <c r="BA364" s="93">
        <f t="shared" ref="BA364" si="5445">AV363</f>
        <v>0.32958801498126972</v>
      </c>
      <c r="BB364" s="93">
        <f t="shared" ref="BB364" si="5446">AR363</f>
        <v>-5.9759931715124741E-4</v>
      </c>
      <c r="BC364" s="93">
        <f t="shared" ref="BC364" si="5447">AS363</f>
        <v>5.7438509238364496E-4</v>
      </c>
      <c r="BD364" s="39">
        <f t="shared" ref="BD364" si="5448">IF(AR363&lt;0,1,0)</f>
        <v>1</v>
      </c>
    </row>
    <row r="365" spans="1:58" x14ac:dyDescent="0.15">
      <c r="A365" s="90">
        <v>43042</v>
      </c>
      <c r="B365" s="41">
        <f t="shared" si="4153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95"/>
        <v>3385.3222099999998</v>
      </c>
      <c r="T365" s="92" t="str">
        <f t="shared" ref="T365" si="5449">IF(AVERAGE(N364)&lt;S364,"熊",IF(AVERAGE(N364)&gt;S364,"牛",""))</f>
        <v>牛</v>
      </c>
      <c r="U365" s="92">
        <f t="shared" ref="U365" si="5450">MAX(H365,O365)</f>
        <v>3380.09</v>
      </c>
      <c r="V365" s="92">
        <f t="shared" ref="V365" si="5451">MIN(I365,P365)</f>
        <v>3347.64</v>
      </c>
      <c r="W365" s="40">
        <f t="shared" ref="W365" si="5452">LN(U365/V365)</f>
        <v>9.6467163952855452E-3</v>
      </c>
      <c r="X365" s="92">
        <f t="shared" ref="X365" si="5453">IF(U365=H365,J365,Q365)</f>
        <v>935</v>
      </c>
      <c r="Y365" s="92">
        <f t="shared" ref="Y365" si="5454">IF(V365=I365,K365,R365)</f>
        <v>1435</v>
      </c>
      <c r="Z365" s="93">
        <f t="shared" ref="Z365" si="5455">(U365-V365)/(C365)</f>
        <v>9.6070437838430764E-3</v>
      </c>
      <c r="AA365" s="93">
        <f t="shared" ref="AA365" si="5456">LN(C365/N364)</f>
        <v>-1.6506340051043267E-3</v>
      </c>
      <c r="AB365" s="93">
        <f t="shared" ref="AB365" si="5457">LN(N365/U365)</f>
        <v>-2.4734047678692064E-3</v>
      </c>
      <c r="AC365" s="93">
        <f t="shared" ref="AC365" si="5458">LN(N365/V365)</f>
        <v>7.1733116274162109E-3</v>
      </c>
      <c r="AD365" s="93">
        <f t="shared" ref="AD365" si="5459">LN(U365/C365)</f>
        <v>6.9845012028745392E-4</v>
      </c>
      <c r="AE365" s="93">
        <f t="shared" ref="AE365" si="5460">LN(V365/C365)</f>
        <v>-8.9482662749979357E-3</v>
      </c>
      <c r="AF365" s="93">
        <f t="shared" ref="AF365" si="5461">LN(N365/C365)</f>
        <v>-1.7749546475817955E-3</v>
      </c>
      <c r="AG365" s="93">
        <f t="shared" ref="AG365" si="5462">LN(N365/N364)</f>
        <v>-3.4255886526861215E-3</v>
      </c>
      <c r="AH365" s="93">
        <f t="shared" ref="AH365" si="5463">LN(D365/C365)</f>
        <v>-4.8861310366365648E-4</v>
      </c>
      <c r="AI365" s="93">
        <f t="shared" ref="AI365" si="5464">LN(E365/C365)</f>
        <v>5.1796526647105714E-4</v>
      </c>
      <c r="AJ365" s="93">
        <f t="shared" ref="AJ365" si="5465">LN(F365/C365)</f>
        <v>-1.9245545085843082E-4</v>
      </c>
      <c r="AK365" s="93">
        <f t="shared" ref="AK365" si="5466">+LN(G365/C365)</f>
        <v>-5.5963011652015908E-3</v>
      </c>
      <c r="AL365" s="93">
        <f t="shared" ref="AL365" si="5467">LN(H365/I365)</f>
        <v>6.2977284727914811E-3</v>
      </c>
      <c r="AM365" s="93">
        <f t="shared" ref="AM365" si="5468">LN(O365/P365)</f>
        <v>7.5202532809448526E-3</v>
      </c>
      <c r="AN365" s="93">
        <f t="shared" ref="AN365" si="5469">LN(L365/G365)</f>
        <v>-8.0714220955186561E-4</v>
      </c>
      <c r="AO365" s="40">
        <f t="shared" ref="AO365" si="5470">(C365-I365)/(H365-I365)</f>
        <v>0.88878416588123943</v>
      </c>
      <c r="AP365" s="40">
        <f t="shared" ref="AP365" si="5471">(N364-I365)/(H365-I365)</f>
        <v>1.1517436380772743</v>
      </c>
      <c r="AQ365" s="93">
        <f t="shared" ref="AQ365" si="5472">LN(M365/L365)</f>
        <v>1.0780291575830504E-3</v>
      </c>
      <c r="AR365" s="93">
        <f t="shared" ref="AR365" si="5473">LN(N365/L365)</f>
        <v>4.6284887271716103E-3</v>
      </c>
      <c r="AS365" s="93">
        <f t="shared" ref="AS365" si="5474">LN(N365/C365)</f>
        <v>-1.7749546475817955E-3</v>
      </c>
      <c r="AT365" s="28">
        <f t="shared" ref="AT365" si="5475">+(G365-I365)/(H365-I365)</f>
        <v>4.7125353441178884E-4</v>
      </c>
      <c r="AU365" s="28">
        <f t="shared" ref="AU365" si="5476">+(N365-P365)/(O365-P365)</f>
        <v>0.95370003957261285</v>
      </c>
      <c r="AV365" s="40">
        <f t="shared" ref="AV365" si="5477">+(N365-V365)/(U365-V365)</f>
        <v>0.74268104776578447</v>
      </c>
      <c r="AW365" s="93">
        <f t="shared" ref="AW365" si="5478">LN(N365/C365)</f>
        <v>-1.7749546475817955E-3</v>
      </c>
      <c r="AX365" s="28">
        <f t="shared" ref="AX365" si="5479">(N365-L365)/(U365-V365)</f>
        <v>0.4798151001540702</v>
      </c>
      <c r="AY365" s="93">
        <f t="shared" ref="AY365" si="5480">LN(G365/I365)</f>
        <v>2.9771873024281878E-6</v>
      </c>
      <c r="AZ365" s="93">
        <f t="shared" ref="AZ365" si="5481">LN(N365/P365)</f>
        <v>7.1733116274162109E-3</v>
      </c>
      <c r="BA365" s="93">
        <f t="shared" ref="BA365" si="5482">AV364</f>
        <v>0.56675324675323924</v>
      </c>
      <c r="BB365" s="93">
        <f t="shared" ref="BB365" si="5483">AR364</f>
        <v>2.0888941194928835E-3</v>
      </c>
      <c r="BC365" s="93">
        <f t="shared" ref="BC365" si="5484">AS364</f>
        <v>-2.4620083993801183E-3</v>
      </c>
      <c r="BD365" s="39">
        <f t="shared" ref="BD365" si="5485">IF(AR364&lt;0,1,0)</f>
        <v>0</v>
      </c>
      <c r="BE365" s="92"/>
    </row>
    <row r="366" spans="1:58" x14ac:dyDescent="0.15">
      <c r="A366" s="90">
        <v>43045</v>
      </c>
      <c r="B366" s="41">
        <f t="shared" si="4153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95"/>
        <v>3386.4622100000001</v>
      </c>
      <c r="T366" s="92" t="str">
        <f t="shared" ref="T366" si="5486">IF(AVERAGE(N365)&lt;S365,"熊",IF(AVERAGE(N365)&gt;S365,"牛",""))</f>
        <v>熊</v>
      </c>
      <c r="U366" s="92">
        <f t="shared" ref="U366" si="5487">MAX(H366,O366)</f>
        <v>3389.36</v>
      </c>
      <c r="V366" s="92">
        <f t="shared" ref="V366" si="5488">MIN(I366,P366)</f>
        <v>3356.64</v>
      </c>
      <c r="W366" s="40">
        <f t="shared" ref="W366" si="5489">LN(U366/V366)</f>
        <v>9.7006393671766368E-3</v>
      </c>
      <c r="X366" s="92">
        <f t="shared" ref="X366" si="5490">IF(U366=H366,J366,Q366)</f>
        <v>1459</v>
      </c>
      <c r="Y366" s="92">
        <f t="shared" ref="Y366" si="5491">IF(V366=I366,K366,R366)</f>
        <v>1018</v>
      </c>
      <c r="Z366" s="93">
        <f t="shared" ref="Z366" si="5492">(U366-V366)/(C366)</f>
        <v>9.7101208423352528E-3</v>
      </c>
      <c r="AA366" s="93">
        <f t="shared" ref="AA366" si="5493">LN(C366/N365)</f>
        <v>-6.1114722539685139E-4</v>
      </c>
      <c r="AB366" s="93">
        <f t="shared" ref="AB366" si="5494">LN(N366/U366)</f>
        <v>-3.5116038209451883E-4</v>
      </c>
      <c r="AC366" s="93">
        <f t="shared" ref="AC366" si="5495">LN(N366/V366)</f>
        <v>9.3494789850820034E-3</v>
      </c>
      <c r="AD366" s="93">
        <f t="shared" ref="AD366" si="5496">LN(U366/C366)</f>
        <v>5.8233286426077682E-3</v>
      </c>
      <c r="AE366" s="93">
        <f t="shared" ref="AE366" si="5497">LN(V366/C366)</f>
        <v>-3.8773107245688638E-3</v>
      </c>
      <c r="AF366" s="93">
        <f t="shared" ref="AF366" si="5498">LN(N366/C366)</f>
        <v>5.4721682605130958E-3</v>
      </c>
      <c r="AG366" s="93">
        <f t="shared" ref="AG366" si="5499">LN(N366/N365)</f>
        <v>4.8610210351161844E-3</v>
      </c>
      <c r="AH366" s="93">
        <f t="shared" ref="AH366" si="5500">LN(D366/C366)</f>
        <v>2.551845502571448E-4</v>
      </c>
      <c r="AI366" s="93">
        <f t="shared" ref="AI366" si="5501">LN(E366/C366)</f>
        <v>-4.6009015610178641E-4</v>
      </c>
      <c r="AJ366" s="93">
        <f t="shared" ref="AJ366" si="5502">LN(F366/C366)</f>
        <v>4.4208075369340036E-4</v>
      </c>
      <c r="AK366" s="93">
        <f t="shared" ref="AK366" si="5503">+LN(G366/C366)</f>
        <v>-9.2633285723306522E-4</v>
      </c>
      <c r="AL366" s="93">
        <f t="shared" ref="AL366" si="5504">LN(H366/I366)</f>
        <v>4.4380376074230638E-3</v>
      </c>
      <c r="AM366" s="93">
        <f t="shared" ref="AM366" si="5505">LN(O366/P366)</f>
        <v>6.1943525690022266E-3</v>
      </c>
      <c r="AN366" s="93">
        <f t="shared" ref="AN366" si="5506">LN(L366/G366)</f>
        <v>8.2246003308993141E-4</v>
      </c>
      <c r="AO366" s="40">
        <f t="shared" ref="AO366" si="5507">(C366-I366)/(H366-I366)</f>
        <v>0.87340924313460877</v>
      </c>
      <c r="AP366" s="40">
        <f t="shared" ref="AP366" si="5508">(N365-I366)/(H366-I366)</f>
        <v>1.0113864701942139</v>
      </c>
      <c r="AQ366" s="93">
        <f t="shared" ref="AQ366" si="5509">LN(M366/L366)</f>
        <v>8.3364612250369486E-4</v>
      </c>
      <c r="AR366" s="93">
        <f t="shared" ref="AR366" si="5510">LN(N366/L366)</f>
        <v>5.5760410846563803E-3</v>
      </c>
      <c r="AS366" s="93">
        <f t="shared" ref="AS366" si="5511">LN(N366/C366)</f>
        <v>5.4721682605130958E-3</v>
      </c>
      <c r="AT366" s="28">
        <f t="shared" ref="AT366" si="5512">+(G366-I366)/(H366-I366)</f>
        <v>0.66443402545210173</v>
      </c>
      <c r="AU366" s="28">
        <f t="shared" ref="AU366" si="5513">+(N366-P366)/(O366-P366)</f>
        <v>0.94314381270902825</v>
      </c>
      <c r="AV366" s="40">
        <f t="shared" ref="AV366" si="5514">+(N366-V366)/(U366-V366)</f>
        <v>0.96363080684596436</v>
      </c>
      <c r="AW366" s="93">
        <f t="shared" ref="AW366" si="5515">LN(N366/C366)</f>
        <v>5.4721682605130958E-3</v>
      </c>
      <c r="AX366" s="28">
        <f t="shared" ref="AX366" si="5516">(N366-L366)/(U366-V366)</f>
        <v>0.57579462102689483</v>
      </c>
      <c r="AY366" s="93">
        <f t="shared" ref="AY366" si="5517">LN(G366/I366)</f>
        <v>2.9509778673357289E-3</v>
      </c>
      <c r="AZ366" s="93">
        <f t="shared" ref="AZ366" si="5518">LN(N366/P366)</f>
        <v>5.8431921869077684E-3</v>
      </c>
      <c r="BA366" s="93">
        <f t="shared" ref="BA366" si="5519">AV365</f>
        <v>0.74268104776578447</v>
      </c>
      <c r="BB366" s="93">
        <f t="shared" ref="BB366" si="5520">AR365</f>
        <v>4.6284887271716103E-3</v>
      </c>
      <c r="BC366" s="93">
        <f t="shared" ref="BC366" si="5521">AS365</f>
        <v>-1.7749546475817955E-3</v>
      </c>
      <c r="BD366" s="39">
        <f t="shared" ref="BD366" si="5522">IF(AR365&lt;0,1,0)</f>
        <v>0</v>
      </c>
    </row>
    <row r="367" spans="1:58" x14ac:dyDescent="0.15">
      <c r="A367" s="90">
        <v>43046</v>
      </c>
      <c r="B367" s="41">
        <f t="shared" si="4153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95"/>
        <v>3387.1270049999998</v>
      </c>
      <c r="T367" s="92" t="str">
        <f t="shared" ref="T367" si="5523">IF(AVERAGE(N366)&lt;S366,"熊",IF(AVERAGE(N366)&gt;S366,"牛",""))</f>
        <v>牛</v>
      </c>
      <c r="U367" s="92">
        <f t="shared" ref="U367" si="5524">MAX(H367,O367)</f>
        <v>3415.14</v>
      </c>
      <c r="V367" s="92">
        <f t="shared" ref="V367" si="5525">MIN(I367,P367)</f>
        <v>3387.96</v>
      </c>
      <c r="W367" s="40">
        <f t="shared" ref="W367" si="5526">LN(U367/V367)</f>
        <v>7.9905174454004257E-3</v>
      </c>
      <c r="X367" s="92">
        <f t="shared" ref="X367" si="5527">IF(U367=H367,J367,Q367)</f>
        <v>1459</v>
      </c>
      <c r="Y367" s="92">
        <f t="shared" ref="Y367" si="5528">IF(V367=I367,K367,R367)</f>
        <v>931</v>
      </c>
      <c r="Z367" s="93">
        <f t="shared" ref="Z367" si="5529">(U367-V367)/(C367)</f>
        <v>8.0189528156318947E-3</v>
      </c>
      <c r="AA367" s="93">
        <f t="shared" ref="AA367" si="5530">LN(C367/N366)</f>
        <v>3.8361436014368528E-4</v>
      </c>
      <c r="AB367" s="93">
        <f t="shared" ref="AB367" si="5531">LN(N367/U367)</f>
        <v>-4.5982331294275303E-4</v>
      </c>
      <c r="AC367" s="93">
        <f t="shared" ref="AC367" si="5532">LN(N367/V367)</f>
        <v>7.5306941324576066E-3</v>
      </c>
      <c r="AD367" s="93">
        <f t="shared" ref="AD367" si="5533">LN(U367/C367)</f>
        <v>7.5449208033149147E-3</v>
      </c>
      <c r="AE367" s="93">
        <f t="shared" ref="AE367" si="5534">LN(V367/C367)</f>
        <v>-4.4559664208553994E-4</v>
      </c>
      <c r="AF367" s="93">
        <f t="shared" ref="AF367" si="5535">LN(N367/C367)</f>
        <v>7.0850974903720852E-3</v>
      </c>
      <c r="AG367" s="93">
        <f t="shared" ref="AG367" si="5536">LN(N367/N366)</f>
        <v>7.468711850515862E-3</v>
      </c>
      <c r="AH367" s="93">
        <f t="shared" ref="AH367" si="5537">LN(D367/C367)</f>
        <v>-2.7146570994165844E-4</v>
      </c>
      <c r="AI367" s="93">
        <f t="shared" ref="AI367" si="5538">LN(E367/C367)</f>
        <v>2.2485594975917675E-3</v>
      </c>
      <c r="AJ367" s="93">
        <f t="shared" ref="AJ367" si="5539">LN(F367/C367)</f>
        <v>2.6399932833250247E-3</v>
      </c>
      <c r="AK367" s="93">
        <f t="shared" ref="AK367" si="5540">+LN(G367/C367)</f>
        <v>5.0881260056697009E-3</v>
      </c>
      <c r="AL367" s="93">
        <f t="shared" ref="AL367" si="5541">LN(H367/I367)</f>
        <v>7.8089564301514168E-3</v>
      </c>
      <c r="AM367" s="93">
        <f t="shared" ref="AM367" si="5542">LN(O367/P367)</f>
        <v>4.5754178685539033E-3</v>
      </c>
      <c r="AN367" s="93">
        <f t="shared" ref="AN367" si="5543">LN(L367/G367)</f>
        <v>9.2420499282363871E-4</v>
      </c>
      <c r="AO367" s="40">
        <f t="shared" ref="AO367" si="5544">(C367-I367)/(H367-I367)</f>
        <v>5.6852409638545431E-2</v>
      </c>
      <c r="AP367" s="40">
        <f t="shared" ref="AP367" si="5545">(N366-I367)/(H367-I367)</f>
        <v>7.9066265060254819E-3</v>
      </c>
      <c r="AQ367" s="93">
        <f t="shared" ref="AQ367" si="5546">LN(M367/L367)</f>
        <v>-1.2706351509781926E-3</v>
      </c>
      <c r="AR367" s="93">
        <f t="shared" ref="AR367" si="5547">LN(N367/L367)</f>
        <v>1.0727664918787974E-3</v>
      </c>
      <c r="AS367" s="93">
        <f t="shared" ref="AS367" si="5548">LN(N367/C367)</f>
        <v>7.0850974903720852E-3</v>
      </c>
      <c r="AT367" s="28">
        <f t="shared" ref="AT367" si="5549">+(G367-I367)/(H367-I367)</f>
        <v>0.70783132530121318</v>
      </c>
      <c r="AU367" s="28">
        <f t="shared" ref="AU367" si="5550">+(N367-P367)/(O367-P367)</f>
        <v>0.89929441949969591</v>
      </c>
      <c r="AV367" s="40">
        <f t="shared" ref="AV367" si="5551">+(N367-V367)/(U367-V367)</f>
        <v>0.94223693892569105</v>
      </c>
      <c r="AW367" s="93">
        <f t="shared" ref="AW367" si="5552">LN(N367/C367)</f>
        <v>7.0850974903720852E-3</v>
      </c>
      <c r="AX367" s="28">
        <f t="shared" ref="AX367" si="5553">(N367-L367)/(U367-V367)</f>
        <v>0.13465783664460379</v>
      </c>
      <c r="AY367" s="93">
        <f t="shared" ref="AY367" si="5554">LN(G367/I367)</f>
        <v>5.5337226477551382E-3</v>
      </c>
      <c r="AZ367" s="93">
        <f t="shared" ref="AZ367" si="5555">LN(N367/P367)</f>
        <v>4.1155945556110938E-3</v>
      </c>
      <c r="BA367" s="93">
        <f t="shared" ref="BA367" si="5556">AV366</f>
        <v>0.96363080684596436</v>
      </c>
      <c r="BB367" s="93">
        <f t="shared" ref="BB367" si="5557">AR366</f>
        <v>5.5760410846563803E-3</v>
      </c>
      <c r="BC367" s="93">
        <f t="shared" ref="BC367" si="5558">AS366</f>
        <v>5.4721682605130958E-3</v>
      </c>
      <c r="BD367" s="39">
        <f t="shared" ref="BD367" si="5559">IF(AR366&lt;0,1,0)</f>
        <v>0</v>
      </c>
    </row>
    <row r="368" spans="1:58" x14ac:dyDescent="0.15">
      <c r="A368" s="90">
        <v>43047</v>
      </c>
      <c r="B368" s="41">
        <f t="shared" si="4153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95"/>
        <v>3388.6284999999998</v>
      </c>
      <c r="T368" s="92" t="str">
        <f t="shared" ref="T368" si="5560">IF(AVERAGE(N367)&lt;S367,"熊",IF(AVERAGE(N367)&gt;S367,"牛",""))</f>
        <v>牛</v>
      </c>
      <c r="U368" s="92">
        <f t="shared" ref="U368" si="5561">MAX(H368,O368)</f>
        <v>3434.27</v>
      </c>
      <c r="V368" s="92">
        <f t="shared" ref="V368" si="5562">MIN(I368,P368)</f>
        <v>3404.88</v>
      </c>
      <c r="W368" s="40">
        <f t="shared" ref="W368" si="5563">LN(U368/V368)</f>
        <v>8.5946882043674792E-3</v>
      </c>
      <c r="X368" s="92">
        <f t="shared" ref="X368" si="5564">IF(U368=H368,J368,Q368)</f>
        <v>1301</v>
      </c>
      <c r="Y368" s="92">
        <f t="shared" ref="Y368" si="5565">IF(V368=I368,K368,R368)</f>
        <v>932</v>
      </c>
      <c r="Z368" s="93">
        <f t="shared" ref="Z368" si="5566">(U368-V368)/(C368)</f>
        <v>8.6209425250942679E-3</v>
      </c>
      <c r="AA368" s="93">
        <f t="shared" ref="AA368" si="5567">LN(C368/N367)</f>
        <v>-1.2986044028115806E-3</v>
      </c>
      <c r="AB368" s="93">
        <f t="shared" ref="AB368" si="5568">LN(N368/U368)</f>
        <v>-5.4922010889403659E-3</v>
      </c>
      <c r="AC368" s="93">
        <f t="shared" ref="AC368" si="5569">LN(N368/V368)</f>
        <v>3.1024871154270283E-3</v>
      </c>
      <c r="AD368" s="93">
        <f t="shared" ref="AD368" si="5570">LN(U368/C368)</f>
        <v>7.3443248197547044E-3</v>
      </c>
      <c r="AE368" s="93">
        <f t="shared" ref="AE368" si="5571">LN(V368/C368)</f>
        <v>-1.2503633846127882E-3</v>
      </c>
      <c r="AF368" s="93">
        <f t="shared" ref="AF368" si="5572">LN(N368/C368)</f>
        <v>1.8521237308143758E-3</v>
      </c>
      <c r="AG368" s="93">
        <f t="shared" ref="AG368" si="5573">LN(N368/N367)</f>
        <v>5.5351932800277038E-4</v>
      </c>
      <c r="AH368" s="93">
        <f t="shared" ref="AH368" si="5574">LN(D368/C368)</f>
        <v>-1.0653519530216587E-3</v>
      </c>
      <c r="AI368" s="93">
        <f t="shared" ref="AI368" si="5575">LN(E368/C368)</f>
        <v>3.2265681490637953E-5</v>
      </c>
      <c r="AJ368" s="93">
        <f t="shared" ref="AJ368" si="5576">LN(F368/C368)</f>
        <v>-3.4912257637417608E-4</v>
      </c>
      <c r="AK368" s="93">
        <f t="shared" ref="AK368" si="5577">+LN(G368/C368)</f>
        <v>6.6831215514001948E-3</v>
      </c>
      <c r="AL368" s="93">
        <f t="shared" ref="AL368" si="5578">LN(H368/I368)</f>
        <v>8.2219048774443085E-3</v>
      </c>
      <c r="AM368" s="93">
        <f t="shared" ref="AM368" si="5579">LN(O368/P368)</f>
        <v>7.3971254533745446E-3</v>
      </c>
      <c r="AN368" s="93">
        <f t="shared" ref="AN368" si="5580">LN(L368/G368)</f>
        <v>3.8162880216594918E-4</v>
      </c>
      <c r="AO368" s="40">
        <f t="shared" ref="AO368" si="5581">(C368-I368)/(H368-I368)</f>
        <v>0.1515474919957244</v>
      </c>
      <c r="AP368" s="40">
        <f t="shared" ref="AP368" si="5582">(N367-I368)/(H368-I368)</f>
        <v>0.30914265385984191</v>
      </c>
      <c r="AQ368" s="93">
        <f t="shared" ref="AQ368" si="5583">LN(M368/L368)</f>
        <v>-1.9066838816213709E-3</v>
      </c>
      <c r="AR368" s="93">
        <f t="shared" ref="AR368" si="5584">LN(N368/L368)</f>
        <v>-5.2126266227519921E-3</v>
      </c>
      <c r="AS368" s="93">
        <f t="shared" ref="AS368" si="5585">LN(N368/C368)</f>
        <v>1.8521237308143758E-3</v>
      </c>
      <c r="AT368" s="28">
        <f t="shared" ref="AT368" si="5586">+(G368-I368)/(H368-I368)</f>
        <v>0.96478121664888672</v>
      </c>
      <c r="AU368" s="28">
        <f t="shared" ref="AU368" si="5587">+(N368-P368)/(O368-P368)</f>
        <v>0.25681548794942766</v>
      </c>
      <c r="AV368" s="40">
        <f t="shared" ref="AV368" si="5588">+(N368-V368)/(U368-V368)</f>
        <v>0.3599863899285462</v>
      </c>
      <c r="AW368" s="93">
        <f t="shared" ref="AW368" si="5589">LN(N368/C368)</f>
        <v>1.8521237308143758E-3</v>
      </c>
      <c r="AX368" s="28">
        <f t="shared" ref="AX368" si="5590">(N368-L368)/(U368-V368)</f>
        <v>-0.60734943858455215</v>
      </c>
      <c r="AY368" s="93">
        <f t="shared" ref="AY368" si="5591">LN(G368/I368)</f>
        <v>7.9334849360132315E-3</v>
      </c>
      <c r="AZ368" s="93">
        <f t="shared" ref="AZ368" si="5592">LN(N368/P368)</f>
        <v>1.9049243644340085E-3</v>
      </c>
      <c r="BA368" s="93">
        <f t="shared" ref="BA368" si="5593">AV367</f>
        <v>0.94223693892569105</v>
      </c>
      <c r="BB368" s="93">
        <f t="shared" ref="BB368" si="5594">AR367</f>
        <v>1.0727664918787974E-3</v>
      </c>
      <c r="BC368" s="93">
        <f t="shared" ref="BC368" si="5595">AS367</f>
        <v>7.0850974903720852E-3</v>
      </c>
      <c r="BD368" s="39">
        <f t="shared" ref="BD368" si="5596">IF(AR367&lt;0,1,0)</f>
        <v>0</v>
      </c>
      <c r="BE368" t="s">
        <v>569</v>
      </c>
    </row>
    <row r="369" spans="1:57" x14ac:dyDescent="0.15">
      <c r="A369" s="90">
        <v>43048</v>
      </c>
      <c r="B369" s="41">
        <f t="shared" si="4153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95"/>
        <v>3389.9875000000002</v>
      </c>
      <c r="T369" s="92" t="str">
        <f t="shared" ref="T369" si="5597">IF(AVERAGE(N368)&lt;S368,"熊",IF(AVERAGE(N368)&gt;S368,"牛",""))</f>
        <v>牛</v>
      </c>
      <c r="U369" s="92">
        <f t="shared" ref="U369" si="5598">MAX(H369,O369)</f>
        <v>3428.47</v>
      </c>
      <c r="V369" s="92">
        <f t="shared" ref="V369" si="5599">MIN(I369,P369)</f>
        <v>3408.62</v>
      </c>
      <c r="W369" s="40">
        <f t="shared" ref="W369" si="5600">LN(U369/V369)</f>
        <v>5.8065802183297896E-3</v>
      </c>
      <c r="X369" s="92">
        <f t="shared" ref="X369" si="5601">IF(U369=H369,J369,Q369)</f>
        <v>1459</v>
      </c>
      <c r="Y369" s="92">
        <f t="shared" ref="Y369" si="5602">IF(V369=I369,K369,R369)</f>
        <v>1354</v>
      </c>
      <c r="Z369" s="93">
        <f t="shared" ref="Z369" si="5603">(U369-V369)/(C369)</f>
        <v>5.8199708561660641E-3</v>
      </c>
      <c r="AA369" s="93">
        <f t="shared" ref="AA369" si="5604">LN(C369/N368)</f>
        <v>-1.4034308711395021E-3</v>
      </c>
      <c r="AB369" s="93">
        <f t="shared" ref="AB369" si="5605">LN(N369/U369)</f>
        <v>-1.9835887268845298E-4</v>
      </c>
      <c r="AC369" s="93">
        <f t="shared" ref="AC369" si="5606">LN(N369/V369)</f>
        <v>5.6082213456413715E-3</v>
      </c>
      <c r="AD369" s="93">
        <f t="shared" ref="AD369" si="5607">LN(U369/C369)</f>
        <v>5.2053445877131357E-3</v>
      </c>
      <c r="AE369" s="93">
        <f t="shared" ref="AE369" si="5608">LN(V369/C369)</f>
        <v>-6.0123563061664613E-4</v>
      </c>
      <c r="AF369" s="93">
        <f t="shared" ref="AF369" si="5609">LN(N369/C369)</f>
        <v>5.0069857150247064E-3</v>
      </c>
      <c r="AG369" s="93">
        <f t="shared" ref="AG369" si="5610">LN(N369/N368)</f>
        <v>3.6035548438853164E-3</v>
      </c>
      <c r="AH369" s="93">
        <f t="shared" ref="AH369" si="5611">LN(D369/C369)</f>
        <v>6.7705702614978211E-4</v>
      </c>
      <c r="AI369" s="93">
        <f t="shared" ref="AI369" si="5612">LN(E369/C369)</f>
        <v>1.1926024905160077E-3</v>
      </c>
      <c r="AJ369" s="93">
        <f t="shared" ref="AJ369" si="5613">LN(F369/C369)</f>
        <v>5.7450208957798301E-4</v>
      </c>
      <c r="AK369" s="93">
        <f t="shared" ref="AK369" si="5614">+LN(G369/C369)</f>
        <v>1.8132477472795282E-3</v>
      </c>
      <c r="AL369" s="93">
        <f t="shared" ref="AL369" si="5615">LN(H369/I369)</f>
        <v>3.0247197819458665E-3</v>
      </c>
      <c r="AM369" s="93">
        <f t="shared" ref="AM369" si="5616">LN(O369/P369)</f>
        <v>5.8065802183297896E-3</v>
      </c>
      <c r="AN369" s="93">
        <f t="shared" ref="AN369" si="5617">LN(L369/G369)</f>
        <v>-1.4633425377911472E-5</v>
      </c>
      <c r="AO369" s="40">
        <f t="shared" ref="AO369" si="5618">(C369-I369)/(H369-I369)</f>
        <v>6.1955469506280461E-2</v>
      </c>
      <c r="AP369" s="40">
        <f t="shared" ref="AP369" si="5619">(N368-I369)/(H369-I369)</f>
        <v>0.52565343659243702</v>
      </c>
      <c r="AQ369" s="93">
        <f t="shared" ref="AQ369" si="5620">LN(M369/L369)</f>
        <v>-9.8385720925212722E-4</v>
      </c>
      <c r="AR369" s="93">
        <f t="shared" ref="AR369" si="5621">LN(N369/L369)</f>
        <v>3.208371393123115E-3</v>
      </c>
      <c r="AS369" s="93">
        <f t="shared" ref="AS369" si="5622">LN(N369/C369)</f>
        <v>5.0069857150247064E-3</v>
      </c>
      <c r="AT369" s="28">
        <f t="shared" ref="AT369" si="5623">+(G369-I369)/(H369-I369)</f>
        <v>0.66118102613746133</v>
      </c>
      <c r="AU369" s="28">
        <f t="shared" ref="AU369" si="5624">+(N369-P369)/(O369-P369)</f>
        <v>0.965743073047867</v>
      </c>
      <c r="AV369" s="40">
        <f t="shared" ref="AV369" si="5625">+(N369-V369)/(U369-V369)</f>
        <v>0.965743073047867</v>
      </c>
      <c r="AW369" s="93">
        <f t="shared" ref="AW369" si="5626">LN(N369/C369)</f>
        <v>5.0069857150247064E-3</v>
      </c>
      <c r="AX369" s="28">
        <f t="shared" ref="AX369" si="5627">(N369-L369)/(U369-V369)</f>
        <v>0.55314861460957521</v>
      </c>
      <c r="AY369" s="93">
        <f t="shared" ref="AY369" si="5628">LN(G369/I369)</f>
        <v>2.0009117705843955E-3</v>
      </c>
      <c r="AZ369" s="93">
        <f t="shared" ref="AZ369" si="5629">LN(N369/P369)</f>
        <v>5.6082213456413715E-3</v>
      </c>
      <c r="BA369" s="93">
        <f t="shared" ref="BA369" si="5630">AV368</f>
        <v>0.3599863899285462</v>
      </c>
      <c r="BB369" s="93">
        <f t="shared" ref="BB369" si="5631">AR368</f>
        <v>-5.2126266227519921E-3</v>
      </c>
      <c r="BC369" s="93">
        <f t="shared" ref="BC369" si="5632">AS368</f>
        <v>1.8521237308143758E-3</v>
      </c>
      <c r="BD369" s="39">
        <f t="shared" ref="BD369:BD370" si="5633">IF(AR368&lt;0,1,0)</f>
        <v>1</v>
      </c>
      <c r="BE369" s="92"/>
    </row>
    <row r="370" spans="1:57" x14ac:dyDescent="0.15">
      <c r="A370" s="90">
        <v>43049</v>
      </c>
      <c r="B370" s="41">
        <f t="shared" si="4153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95"/>
        <v>3392.0719999999992</v>
      </c>
      <c r="T370" s="92" t="str">
        <f t="shared" ref="T370" si="5634">IF(AVERAGE(N369)&lt;S369,"熊",IF(AVERAGE(N369)&gt;S369,"牛",""))</f>
        <v>牛</v>
      </c>
      <c r="U370" s="92">
        <f t="shared" ref="U370" si="5635">MAX(H370,O370)</f>
        <v>3438.51</v>
      </c>
      <c r="V370" s="92">
        <f t="shared" ref="V370" si="5636">MIN(I370,P370)</f>
        <v>3414.32</v>
      </c>
      <c r="W370" s="40">
        <f t="shared" ref="W370" si="5637">LN(U370/V370)</f>
        <v>7.0598863456621166E-3</v>
      </c>
      <c r="X370" s="92">
        <f t="shared" ref="X370" si="5638">IF(U370=H370,J370,Q370)</f>
        <v>1444</v>
      </c>
      <c r="Y370" s="92">
        <f t="shared" ref="Y370" si="5639">IF(V370=I370,K370,R370)</f>
        <v>949</v>
      </c>
      <c r="Z370" s="93">
        <f t="shared" ref="Z370" si="5640">(U370-V370)/(C370)</f>
        <v>7.0665287831782305E-3</v>
      </c>
      <c r="AA370" s="93">
        <f t="shared" ref="AA370" si="5641">LN(C370/N369)</f>
        <v>-1.3457950321747575E-3</v>
      </c>
      <c r="AB370" s="93">
        <f t="shared" ref="AB370" si="5642">LN(N370/U370)</f>
        <v>-1.6998540006884248E-3</v>
      </c>
      <c r="AC370" s="93">
        <f t="shared" ref="AC370" si="5643">LN(N370/V370)</f>
        <v>5.3600323449738158E-3</v>
      </c>
      <c r="AD370" s="93">
        <f t="shared" ref="AD370" si="5644">LN(U370/C370)</f>
        <v>4.4682944015588897E-3</v>
      </c>
      <c r="AE370" s="93">
        <f t="shared" ref="AE370" si="5645">LN(V370/C370)</f>
        <v>-2.5915919441033912E-3</v>
      </c>
      <c r="AF370" s="93">
        <f t="shared" ref="AF370" si="5646">LN(N370/C370)</f>
        <v>2.7684404008703144E-3</v>
      </c>
      <c r="AG370" s="93">
        <f t="shared" ref="AG370" si="5647">LN(N370/N369)</f>
        <v>1.4226453686955224E-3</v>
      </c>
      <c r="AH370" s="93">
        <f t="shared" ref="AH370" si="5648">LN(D370/C370)</f>
        <v>-5.1135127878214218E-4</v>
      </c>
      <c r="AI370" s="93">
        <f t="shared" ref="AI370" si="5649">LN(E370/C370)</f>
        <v>4.5561280709645069E-4</v>
      </c>
      <c r="AJ370" s="93">
        <f t="shared" ref="AJ370" si="5650">LN(F370/C370)</f>
        <v>-1.5483878537993657E-4</v>
      </c>
      <c r="AK370" s="93">
        <f t="shared" ref="AK370" si="5651">+LN(G370/C370)</f>
        <v>7.9426730100841305E-4</v>
      </c>
      <c r="AL370" s="93">
        <f t="shared" ref="AL370" si="5652">LN(H370/I370)</f>
        <v>3.7243990909822727E-3</v>
      </c>
      <c r="AM370" s="93">
        <f t="shared" ref="AM370" si="5653">LN(O370/P370)</f>
        <v>3.5601948803635594E-3</v>
      </c>
      <c r="AN370" s="93">
        <f t="shared" ref="AN370" si="5654">LN(L370/G370)</f>
        <v>5.6027968759326759E-4</v>
      </c>
      <c r="AO370" s="40">
        <f t="shared" ref="AO370" si="5655">(C370-I370)/(H370-I370)</f>
        <v>0.69544740973311026</v>
      </c>
      <c r="AP370" s="40">
        <f t="shared" ref="AP370" si="5656">(N369-I370)/(H370-I370)</f>
        <v>1.0572998430141312</v>
      </c>
      <c r="AQ370" s="93">
        <f t="shared" ref="AQ370" si="5657">LN(M370/L370)</f>
        <v>6.9699318805989353E-4</v>
      </c>
      <c r="AR370" s="93">
        <f t="shared" ref="AR370" si="5658">LN(N370/L370)</f>
        <v>1.4138934122686147E-3</v>
      </c>
      <c r="AS370" s="93">
        <f t="shared" ref="AS370" si="5659">LN(N370/C370)</f>
        <v>2.7684404008703144E-3</v>
      </c>
      <c r="AT370" s="28">
        <f t="shared" ref="AT370" si="5660">+(G370-I370)/(H370-I370)</f>
        <v>0.90894819466249022</v>
      </c>
      <c r="AU370" s="28">
        <f t="shared" ref="AU370" si="5661">+(N370-P370)/(O370-P370)</f>
        <v>0.52209492635024357</v>
      </c>
      <c r="AV370" s="40">
        <f t="shared" ref="AV370" si="5662">+(N370-V370)/(U370-V370)</f>
        <v>0.75857792476229302</v>
      </c>
      <c r="AW370" s="93">
        <f t="shared" ref="AW370" si="5663">LN(N370/C370)</f>
        <v>2.7684404008703144E-3</v>
      </c>
      <c r="AX370" s="28">
        <f t="shared" ref="AX370" si="5664">(N370-L370)/(U370-V370)</f>
        <v>0.20049607275733353</v>
      </c>
      <c r="AY370" s="93">
        <f t="shared" ref="AY370" si="5665">LN(G370/I370)</f>
        <v>3.3858592451118095E-3</v>
      </c>
      <c r="AZ370" s="93">
        <f t="shared" ref="AZ370" si="5666">LN(N370/P370)</f>
        <v>1.8603408796750696E-3</v>
      </c>
      <c r="BA370" s="93">
        <f t="shared" ref="BA370" si="5667">AV369</f>
        <v>0.965743073047867</v>
      </c>
      <c r="BB370" s="93">
        <f t="shared" ref="BB370" si="5668">AR369</f>
        <v>3.208371393123115E-3</v>
      </c>
      <c r="BC370" s="93">
        <f t="shared" ref="BC370" si="5669">AS369</f>
        <v>5.0069857150247064E-3</v>
      </c>
      <c r="BD370" s="39">
        <f t="shared" si="5633"/>
        <v>0</v>
      </c>
      <c r="BE370" t="s">
        <v>575</v>
      </c>
    </row>
    <row r="371" spans="1:57" x14ac:dyDescent="0.15">
      <c r="A371" s="90">
        <v>43052</v>
      </c>
      <c r="B371" s="41">
        <f t="shared" si="4153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95"/>
        <v>3394.1794999999997</v>
      </c>
      <c r="T371" s="92" t="str">
        <f t="shared" ref="T371" si="5670">IF(AVERAGE(N370)&lt;S370,"熊",IF(AVERAGE(N370)&gt;S370,"牛",""))</f>
        <v>牛</v>
      </c>
      <c r="U371" s="92">
        <f t="shared" ref="U371" si="5671">MAX(H371,O371)</f>
        <v>3449.16</v>
      </c>
      <c r="V371" s="92">
        <f t="shared" ref="V371" si="5672">MIN(I371,P371)</f>
        <v>3435.18</v>
      </c>
      <c r="W371" s="40">
        <f t="shared" ref="W371" si="5673">LN(U371/V371)</f>
        <v>4.0613970886410108E-3</v>
      </c>
      <c r="X371" s="92">
        <f t="shared" ref="X371" si="5674">IF(U371=H371,J371,Q371)</f>
        <v>1001</v>
      </c>
      <c r="Y371" s="92">
        <f t="shared" ref="Y371" si="5675">IF(V371=I371,K371,R371)</f>
        <v>930</v>
      </c>
      <c r="Z371" s="93">
        <f t="shared" ref="Z371" si="5676">(U371-V371)/(C371)</f>
        <v>4.0696557385639237E-3</v>
      </c>
      <c r="AA371" s="93">
        <f t="shared" ref="AA371" si="5677">LN(C371/N370)</f>
        <v>7.3094203040316517E-4</v>
      </c>
      <c r="AB371" s="93">
        <f t="shared" ref="AB371" si="5678">LN(N371/U371)</f>
        <v>-3.8567549510323476E-4</v>
      </c>
      <c r="AC371" s="93">
        <f t="shared" ref="AC371" si="5679">LN(N371/V371)</f>
        <v>3.6757215935376954E-3</v>
      </c>
      <c r="AD371" s="93">
        <f t="shared" ref="AD371" si="5680">LN(U371/C371)</f>
        <v>4.0613970886410108E-3</v>
      </c>
      <c r="AE371" s="93">
        <f t="shared" ref="AE371" si="5681">LN(V371/C371)</f>
        <v>0</v>
      </c>
      <c r="AF371" s="93">
        <f t="shared" ref="AF371" si="5682">LN(N371/C371)</f>
        <v>3.6757215935376954E-3</v>
      </c>
      <c r="AG371" s="93">
        <f t="shared" ref="AG371" si="5683">LN(N371/N370)</f>
        <v>4.4066636239410636E-3</v>
      </c>
      <c r="AH371" s="93">
        <f t="shared" ref="AH371" si="5684">LN(D371/C371)</f>
        <v>1.4835373736087397E-3</v>
      </c>
      <c r="AI371" s="93">
        <f t="shared" ref="AI371" si="5685">LN(E371/C371)</f>
        <v>2.9213396141835692E-3</v>
      </c>
      <c r="AJ371" s="93">
        <f t="shared" ref="AJ371" si="5686">LN(F371/C371)</f>
        <v>2.6252342681896464E-3</v>
      </c>
      <c r="AK371" s="93">
        <f t="shared" ref="AK371" si="5687">+LN(G371/C371)</f>
        <v>2.0995764941389955E-3</v>
      </c>
      <c r="AL371" s="93">
        <f t="shared" ref="AL371" si="5688">LN(H371/I371)</f>
        <v>4.0613970886410108E-3</v>
      </c>
      <c r="AM371" s="93">
        <f t="shared" ref="AM371" si="5689">LN(O371/P371)</f>
        <v>2.0928434451052708E-3</v>
      </c>
      <c r="AN371" s="93">
        <f t="shared" ref="AN371" si="5690">LN(L371/G371)</f>
        <v>5.4888489171166775E-4</v>
      </c>
      <c r="AO371" s="40">
        <f t="shared" ref="AO371" si="5691">(C371-I371)/(H371-I371)</f>
        <v>0</v>
      </c>
      <c r="AP371" s="40">
        <f t="shared" ref="AP371" si="5692">(N370-I371)/(H371-I371)</f>
        <v>-0.17954220314733621</v>
      </c>
      <c r="AQ371" s="93">
        <f t="shared" ref="AQ371" si="5693">LN(M371/L371)</f>
        <v>-5.8068805744199687E-5</v>
      </c>
      <c r="AR371" s="93">
        <f t="shared" ref="AR371" si="5694">LN(N371/L371)</f>
        <v>1.0272602076872959E-3</v>
      </c>
      <c r="AS371" s="93">
        <f t="shared" ref="AS371" si="5695">LN(N371/C371)</f>
        <v>3.6757215935376954E-3</v>
      </c>
      <c r="AT371" s="28">
        <f t="shared" ref="AT371" si="5696">+(G371-I371)/(H371-I371)</f>
        <v>0.51645207439200613</v>
      </c>
      <c r="AU371" s="28">
        <f t="shared" ref="AU371" si="5697">+(N371-P371)/(O371-P371)</f>
        <v>0.88210818307907013</v>
      </c>
      <c r="AV371" s="40">
        <f t="shared" ref="AV371" si="5698">+(N371-V371)/(U371-V371)</f>
        <v>0.90486409155937586</v>
      </c>
      <c r="AW371" s="93">
        <f t="shared" ref="AW371" si="5699">LN(N371/C371)</f>
        <v>3.6757215935376954E-3</v>
      </c>
      <c r="AX371" s="28">
        <f t="shared" ref="AX371" si="5700">(N371-L371)/(U371-V371)</f>
        <v>0.25321888412016874</v>
      </c>
      <c r="AY371" s="93">
        <f t="shared" ref="AY371" si="5701">LN(G371/I371)</f>
        <v>2.0995764941389955E-3</v>
      </c>
      <c r="AZ371" s="93">
        <f t="shared" ref="AZ371" si="5702">LN(N371/P371)</f>
        <v>1.8463419525230191E-3</v>
      </c>
      <c r="BA371" s="93">
        <f t="shared" ref="BA371" si="5703">AV370</f>
        <v>0.75857792476229302</v>
      </c>
      <c r="BB371" s="93">
        <f t="shared" ref="BB371" si="5704">AR370</f>
        <v>1.4138934122686147E-3</v>
      </c>
      <c r="BC371" s="93">
        <f t="shared" ref="BC371" si="5705">AS370</f>
        <v>2.7684404008703144E-3</v>
      </c>
      <c r="BD371" s="39">
        <f t="shared" ref="BD371" si="5706">IF(AR370&lt;0,1,0)</f>
        <v>0</v>
      </c>
    </row>
    <row r="372" spans="1:57" x14ac:dyDescent="0.15">
      <c r="A372" s="90">
        <v>43053</v>
      </c>
      <c r="B372" s="41">
        <f t="shared" si="4153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95"/>
        <v>3397.6475</v>
      </c>
      <c r="T372" s="92" t="str">
        <f t="shared" ref="T372" si="5707">IF(AVERAGE(N371)&lt;S371,"熊",IF(AVERAGE(N371)&gt;S371,"牛",""))</f>
        <v>牛</v>
      </c>
      <c r="U372" s="92">
        <f t="shared" ref="U372" si="5708">MAX(H372,O372)</f>
        <v>3450.33</v>
      </c>
      <c r="V372" s="92">
        <f t="shared" ref="V372" si="5709">MIN(I372,P372)</f>
        <v>3419.79</v>
      </c>
      <c r="W372" s="40">
        <f t="shared" ref="W372" si="5710">LN(U372/V372)</f>
        <v>8.8907329623347346E-3</v>
      </c>
      <c r="X372" s="92">
        <f t="shared" ref="X372" si="5711">IF(U372=H372,J372,Q372)</f>
        <v>939</v>
      </c>
      <c r="Y372" s="92">
        <f t="shared" ref="Y372" si="5712">IF(V372=I372,K372,R372)</f>
        <v>1414</v>
      </c>
      <c r="Z372" s="93">
        <f t="shared" ref="Z372" si="5713">(U372-V372)/(C372)</f>
        <v>8.8610606579351946E-3</v>
      </c>
      <c r="AA372" s="93">
        <f t="shared" ref="AA372" si="5714">LN(C372/N371)</f>
        <v>-3.742183883528296E-4</v>
      </c>
      <c r="AB372" s="93">
        <f t="shared" ref="AB372" si="5715">LN(N372/U372)</f>
        <v>-6.0437372457830983E-3</v>
      </c>
      <c r="AC372" s="93">
        <f t="shared" ref="AC372" si="5716">LN(N372/V372)</f>
        <v>2.8469957165516671E-3</v>
      </c>
      <c r="AD372" s="93">
        <f t="shared" ref="AD372" si="5717">LN(U372/C372)</f>
        <v>1.0990493895051264E-3</v>
      </c>
      <c r="AE372" s="93">
        <f t="shared" ref="AE372" si="5718">LN(V372/C372)</f>
        <v>-7.7916835728296151E-3</v>
      </c>
      <c r="AF372" s="93">
        <f t="shared" ref="AF372" si="5719">LN(N372/C372)</f>
        <v>-4.9446878562780577E-3</v>
      </c>
      <c r="AG372" s="93">
        <f t="shared" ref="AG372" si="5720">LN(N372/N371)</f>
        <v>-5.3189062446308824E-3</v>
      </c>
      <c r="AH372" s="93">
        <f t="shared" ref="AH372" si="5721">LN(D372/C372)</f>
        <v>-8.272583535047901E-4</v>
      </c>
      <c r="AI372" s="93">
        <f t="shared" ref="AI372" si="5722">LN(E372/C372)</f>
        <v>-2.3794807620992301E-4</v>
      </c>
      <c r="AJ372" s="93">
        <f t="shared" ref="AJ372" si="5723">LN(F372/C372)</f>
        <v>7.1930346684798217E-4</v>
      </c>
      <c r="AK372" s="93">
        <f t="shared" ref="AK372" si="5724">+LN(G372/C372)</f>
        <v>-4.3587751055337801E-3</v>
      </c>
      <c r="AL372" s="93">
        <f t="shared" ref="AL372" si="5725">LN(H372/I372)</f>
        <v>6.14288082034007E-3</v>
      </c>
      <c r="AM372" s="93">
        <f t="shared" ref="AM372" si="5726">LN(O372/P372)</f>
        <v>7.0544408850150495E-3</v>
      </c>
      <c r="AN372" s="93">
        <f t="shared" ref="AN372" si="5727">LN(L372/G372)</f>
        <v>6.5255328344610301E-4</v>
      </c>
      <c r="AO372" s="40">
        <f t="shared" ref="AO372" si="5728">(C372-I372)/(H372-I372)</f>
        <v>0.82063416942735712</v>
      </c>
      <c r="AP372" s="40">
        <f t="shared" ref="AP372" si="5729">(N371-I372)/(H372-I372)</f>
        <v>0.88168480832939011</v>
      </c>
      <c r="AQ372" s="93">
        <f t="shared" ref="AQ372" si="5730">LN(M372/L372)</f>
        <v>7.3652390263632798E-4</v>
      </c>
      <c r="AR372" s="93">
        <f t="shared" ref="AR372" si="5731">LN(N372/L372)</f>
        <v>-1.2384660341904362E-3</v>
      </c>
      <c r="AS372" s="93">
        <f t="shared" ref="AS372" si="5732">LN(N372/C372)</f>
        <v>-4.9446878562780577E-3</v>
      </c>
      <c r="AT372" s="28">
        <f t="shared" ref="AT372" si="5733">+(G372-I372)/(H372-I372)</f>
        <v>0.11121628017039052</v>
      </c>
      <c r="AU372" s="28">
        <f t="shared" ref="AU372" si="5734">+(N372-P372)/(O372-P372)</f>
        <v>0.4027261462205694</v>
      </c>
      <c r="AV372" s="40">
        <f t="shared" ref="AV372" si="5735">+(N372-V372)/(U372-V372)</f>
        <v>0.31925343811394929</v>
      </c>
      <c r="AW372" s="93">
        <f t="shared" ref="AW372" si="5736">LN(N372/C372)</f>
        <v>-4.9446878562780577E-3</v>
      </c>
      <c r="AX372" s="28">
        <f t="shared" ref="AX372" si="5737">(N372-L372)/(U372-V372)</f>
        <v>-0.13916175507531123</v>
      </c>
      <c r="AY372" s="93">
        <f t="shared" ref="AY372" si="5738">LN(G372/I372)</f>
        <v>6.8505632530127568E-4</v>
      </c>
      <c r="AZ372" s="93">
        <f t="shared" ref="AZ372" si="5739">LN(N372/P372)</f>
        <v>2.8469957165516671E-3</v>
      </c>
      <c r="BA372" s="93">
        <f t="shared" ref="BA372" si="5740">AV371</f>
        <v>0.90486409155937586</v>
      </c>
      <c r="BB372" s="93">
        <f t="shared" ref="BB372" si="5741">AR371</f>
        <v>1.0272602076872959E-3</v>
      </c>
      <c r="BC372" s="93">
        <f t="shared" ref="BC372" si="5742">AS371</f>
        <v>3.6757215935376954E-3</v>
      </c>
      <c r="BD372" s="39">
        <f t="shared" ref="BD372" si="5743">IF(AR371&lt;0,1,0)</f>
        <v>0</v>
      </c>
    </row>
    <row r="373" spans="1:57" x14ac:dyDescent="0.15">
      <c r="A373" s="90">
        <v>43054</v>
      </c>
      <c r="B373" s="41">
        <f t="shared" si="4153"/>
        <v>3</v>
      </c>
    </row>
    <row r="374" spans="1:57" x14ac:dyDescent="0.15">
      <c r="A374" s="90">
        <v>43055</v>
      </c>
      <c r="B374" s="41">
        <f t="shared" si="4153"/>
        <v>4</v>
      </c>
    </row>
    <row r="375" spans="1:57" x14ac:dyDescent="0.15">
      <c r="A375" s="90">
        <v>43056</v>
      </c>
      <c r="B37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26"/>
  <sheetViews>
    <sheetView tabSelected="1" zoomScale="115" zoomScaleNormal="115" workbookViewId="0">
      <pane xSplit="1" ySplit="1" topLeftCell="B300" activePane="bottomRight" state="frozen"/>
      <selection pane="topRight" activeCell="B1" sqref="B1"/>
      <selection pane="bottomLeft" activeCell="A2" sqref="A2"/>
      <selection pane="bottomRight" activeCell="N323" sqref="N323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23" si="15">LN(C220/C219)</f>
        <v>5.8655326653686257E-5</v>
      </c>
      <c r="H220">
        <v>6.8302350000000001</v>
      </c>
      <c r="I220" s="25">
        <f t="shared" ref="I220:I323" si="16">LN(H220/H219)</f>
        <v>1.1859738836099735E-4</v>
      </c>
      <c r="J220">
        <v>6.8346549999999997</v>
      </c>
      <c r="K220" s="25">
        <f t="shared" ref="K220:K32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23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23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570</v>
      </c>
    </row>
    <row r="320" spans="1:14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577</v>
      </c>
    </row>
    <row r="322" spans="1:14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584</v>
      </c>
    </row>
    <row r="324" spans="1:14" x14ac:dyDescent="0.15">
      <c r="A324" s="90">
        <v>43054</v>
      </c>
    </row>
    <row r="325" spans="1:14" x14ac:dyDescent="0.15">
      <c r="A325" s="90">
        <v>43055</v>
      </c>
    </row>
    <row r="326" spans="1:14" x14ac:dyDescent="0.15">
      <c r="A326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63"/>
  <sheetViews>
    <sheetView zoomScale="115" zoomScaleNormal="115" workbookViewId="0">
      <pane xSplit="1" ySplit="2" topLeftCell="B442" activePane="bottomRight" state="frozen"/>
      <selection pane="topRight" activeCell="B1" sqref="B1"/>
      <selection pane="bottomLeft" activeCell="A3" sqref="A3"/>
      <selection pane="bottomRight" activeCell="A459" sqref="A459:A463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60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568</v>
      </c>
    </row>
    <row r="429" spans="1:14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567</v>
      </c>
    </row>
    <row r="451" spans="1:14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573</v>
      </c>
    </row>
    <row r="458" spans="1:14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x14ac:dyDescent="0.1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x14ac:dyDescent="0.15">
      <c r="A461" s="90">
        <v>43054</v>
      </c>
    </row>
    <row r="462" spans="1:14" x14ac:dyDescent="0.15">
      <c r="A462" s="90">
        <v>43055</v>
      </c>
    </row>
    <row r="463" spans="1:14" x14ac:dyDescent="0.15">
      <c r="A463" s="90">
        <v>43056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62"/>
  <sheetViews>
    <sheetView zoomScale="115" zoomScaleNormal="115" workbookViewId="0">
      <pane xSplit="1" ySplit="2" topLeftCell="B428" activePane="bottomRight" state="frozen"/>
      <selection pane="topRight" activeCell="B1" sqref="B1"/>
      <selection pane="bottomLeft" activeCell="A3" sqref="A3"/>
      <selection pane="bottomRight" activeCell="A458" sqref="A458:A46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59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566</v>
      </c>
    </row>
    <row r="455" spans="1:14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x14ac:dyDescent="0.1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x14ac:dyDescent="0.15">
      <c r="A460" s="90">
        <v>43054</v>
      </c>
    </row>
    <row r="461" spans="1:14" x14ac:dyDescent="0.15">
      <c r="A461" s="90">
        <v>43055</v>
      </c>
    </row>
    <row r="462" spans="1:14" x14ac:dyDescent="0.15">
      <c r="A462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63"/>
  <sheetViews>
    <sheetView zoomScale="115" zoomScaleNormal="115" workbookViewId="0">
      <pane xSplit="1" ySplit="2" topLeftCell="B432" activePane="bottomRight" state="frozen"/>
      <selection pane="topRight" activeCell="B1" sqref="B1"/>
      <selection pane="bottomLeft" activeCell="A3" sqref="A3"/>
      <selection pane="bottomRight" activeCell="A460" sqref="A46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60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</row>
    <row r="449" spans="1:13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</row>
    <row r="450" spans="1:13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</row>
    <row r="451" spans="1:13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</row>
    <row r="452" spans="1:13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</row>
    <row r="453" spans="1:13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</row>
    <row r="454" spans="1:13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</row>
    <row r="455" spans="1:13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</row>
    <row r="456" spans="1:13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</row>
    <row r="457" spans="1:13" x14ac:dyDescent="0.1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</row>
    <row r="458" spans="1:13" x14ac:dyDescent="0.1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</row>
    <row r="459" spans="1:13" x14ac:dyDescent="0.1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</row>
    <row r="460" spans="1:13" x14ac:dyDescent="0.1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</row>
    <row r="461" spans="1:13" x14ac:dyDescent="0.15">
      <c r="A461" s="90">
        <v>43054</v>
      </c>
    </row>
    <row r="462" spans="1:13" x14ac:dyDescent="0.15">
      <c r="A462" s="90">
        <v>43055</v>
      </c>
    </row>
    <row r="463" spans="1:13" x14ac:dyDescent="0.15">
      <c r="A463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63"/>
  <sheetViews>
    <sheetView zoomScale="115" zoomScaleNormal="115" workbookViewId="0">
      <pane xSplit="1" ySplit="2" topLeftCell="B430" activePane="bottomRight" state="frozen"/>
      <selection pane="topRight" activeCell="B1" sqref="B1"/>
      <selection pane="bottomLeft" activeCell="A3" sqref="A3"/>
      <selection pane="bottomRight" activeCell="H460" sqref="H460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60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15">
      <c r="A461" s="90">
        <v>43054</v>
      </c>
    </row>
    <row r="462" spans="1:13" x14ac:dyDescent="0.15">
      <c r="A462" s="90">
        <v>43055</v>
      </c>
    </row>
    <row r="463" spans="1:13" x14ac:dyDescent="0.15">
      <c r="A463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69"/>
  <sheetViews>
    <sheetView zoomScale="115" zoomScaleNormal="115" workbookViewId="0">
      <pane xSplit="1" ySplit="2" topLeftCell="C442" activePane="bottomRight" state="frozen"/>
      <selection pane="topRight" activeCell="B1" sqref="B1"/>
      <selection pane="bottomLeft" activeCell="A3" sqref="A3"/>
      <selection pane="bottomRight" activeCell="L449" sqref="L445:L44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65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582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581</v>
      </c>
    </row>
    <row r="455" spans="1:14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580</v>
      </c>
    </row>
    <row r="460" spans="1:14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564</v>
      </c>
    </row>
    <row r="461" spans="1:14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565</v>
      </c>
    </row>
    <row r="462" spans="1:14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579</v>
      </c>
    </row>
    <row r="465" spans="1:13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3" x14ac:dyDescent="0.1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G466" s="42">
        <f t="shared" ref="G466" si="779">+B466/D466-1</f>
        <v>-5.692288659370548E-3</v>
      </c>
      <c r="H466" s="92"/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3" x14ac:dyDescent="0.15">
      <c r="A467" s="90">
        <v>43054</v>
      </c>
    </row>
    <row r="468" spans="1:13" x14ac:dyDescent="0.15">
      <c r="A468" s="90">
        <v>43055</v>
      </c>
    </row>
    <row r="469" spans="1:13" x14ac:dyDescent="0.15">
      <c r="A469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69"/>
  <sheetViews>
    <sheetView zoomScale="115" zoomScaleNormal="115" workbookViewId="0">
      <pane xSplit="1" ySplit="2" topLeftCell="B446" activePane="bottomRight" state="frozen"/>
      <selection pane="topRight" activeCell="B1" sqref="B1"/>
      <selection pane="bottomLeft" activeCell="A3" sqref="A3"/>
      <selection pane="bottomRight" activeCell="H466" sqref="H46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65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563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3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3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3" x14ac:dyDescent="0.15">
      <c r="A467" s="90">
        <v>43054</v>
      </c>
    </row>
    <row r="468" spans="1:13" x14ac:dyDescent="0.15">
      <c r="A468" s="90">
        <v>43055</v>
      </c>
    </row>
    <row r="469" spans="1:13" x14ac:dyDescent="0.15">
      <c r="A469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69"/>
  <sheetViews>
    <sheetView zoomScale="115" zoomScaleNormal="115" workbookViewId="0">
      <pane xSplit="1" ySplit="2" topLeftCell="B444" activePane="bottomRight" state="frozen"/>
      <selection pane="topRight" activeCell="B1" sqref="B1"/>
      <selection pane="bottomLeft" activeCell="A3" sqref="A3"/>
      <selection pane="bottomRight" activeCell="I465" sqref="I46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562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572</v>
      </c>
    </row>
    <row r="464" spans="1:14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>+B464/F464-1</f>
        <v>4.9720343079973084E-3</v>
      </c>
      <c r="J464">
        <v>4075.9</v>
      </c>
      <c r="K464">
        <v>4111.91</v>
      </c>
      <c r="L464" s="93">
        <f t="shared" ref="L464" si="767">+K464/J464-1</f>
        <v>8.834858558845804E-3</v>
      </c>
      <c r="M464" s="92">
        <f t="shared" ref="M464" si="768">WEEKDAY(A464,2)</f>
        <v>5</v>
      </c>
      <c r="N464" s="50" t="s">
        <v>574</v>
      </c>
    </row>
    <row r="465" spans="1:14" x14ac:dyDescent="0.15">
      <c r="A465" s="90">
        <v>43052</v>
      </c>
      <c r="B465">
        <v>31.48</v>
      </c>
      <c r="C465" s="93">
        <f t="shared" ref="C465" si="769">B465/B464-1</f>
        <v>2.8671551449506172E-3</v>
      </c>
      <c r="D465" s="26">
        <f t="shared" ref="D465" si="770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1">+B465/D465-1</f>
        <v>3.9080391616310717E-3</v>
      </c>
      <c r="H465" s="93">
        <f>(B465/(D465*(1-VLOOKUP(A465,FX!A:M,13,0))))-1</f>
        <v>3.1117790567583015E-3</v>
      </c>
      <c r="I465" s="93">
        <f>+B465/F465-1</f>
        <v>3.1196127728865264E-3</v>
      </c>
      <c r="J465">
        <v>4111.91</v>
      </c>
      <c r="K465">
        <v>4128.07</v>
      </c>
      <c r="L465" s="93">
        <f t="shared" ref="L465" si="772">+K465/J465-1</f>
        <v>3.93004710706224E-3</v>
      </c>
      <c r="M465" s="92">
        <f t="shared" ref="M465" si="773">WEEKDAY(A465,2)</f>
        <v>1</v>
      </c>
      <c r="N465" s="50" t="s">
        <v>578</v>
      </c>
    </row>
    <row r="466" spans="1:14" x14ac:dyDescent="0.15">
      <c r="A466" s="90">
        <v>43053</v>
      </c>
      <c r="B466">
        <v>31.19</v>
      </c>
      <c r="C466" s="93">
        <f t="shared" ref="C466" si="774">B466/B465-1</f>
        <v>-9.21219822109276E-3</v>
      </c>
      <c r="D466" s="26">
        <f t="shared" ref="D466" si="775">+F465*(1+L466)</f>
        <v>31.163766998863885</v>
      </c>
      <c r="E466" s="26">
        <f>D466*((1-VLOOKUP(A466,FX!A:M,13,0)))</f>
        <v>31.250233170919817</v>
      </c>
      <c r="G466" s="93">
        <f t="shared" ref="G466" si="776">+B466/D466-1</f>
        <v>8.4177888819003677E-4</v>
      </c>
      <c r="H466" s="93">
        <f>(B466/(D466*(1-VLOOKUP(A466,FX!A:M,13,0))))-1</f>
        <v>-1.9274470878465344E-3</v>
      </c>
      <c r="J466">
        <v>4128.07</v>
      </c>
      <c r="K466">
        <v>4099.3500000000004</v>
      </c>
      <c r="L466" s="93">
        <f t="shared" ref="L466" si="777">+K466/J466-1</f>
        <v>-6.9572463645236615E-3</v>
      </c>
      <c r="M466" s="92">
        <f t="shared" ref="M466" si="778">WEEKDAY(A466,2)</f>
        <v>2</v>
      </c>
      <c r="N466" s="50" t="s">
        <v>583</v>
      </c>
    </row>
    <row r="467" spans="1:14" x14ac:dyDescent="0.15">
      <c r="A467" s="90">
        <v>43054</v>
      </c>
    </row>
    <row r="468" spans="1:14" x14ac:dyDescent="0.15">
      <c r="A468" s="90">
        <v>43055</v>
      </c>
    </row>
    <row r="469" spans="1:14" x14ac:dyDescent="0.15">
      <c r="A469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70"/>
  <sheetViews>
    <sheetView zoomScale="115" zoomScaleNormal="115" workbookViewId="0">
      <pane xSplit="1" ySplit="2" topLeftCell="B440" activePane="bottomRight" state="frozen"/>
      <selection pane="topRight" activeCell="B1" sqref="B1"/>
      <selection pane="bottomLeft" activeCell="A3" sqref="A3"/>
      <selection pane="bottomRight" activeCell="K467" sqref="K46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66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571</v>
      </c>
    </row>
    <row r="465" spans="1:14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576</v>
      </c>
    </row>
    <row r="466" spans="1:14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15">
      <c r="A468" s="90">
        <v>43054</v>
      </c>
    </row>
    <row r="469" spans="1:14" x14ac:dyDescent="0.15">
      <c r="A469" s="90">
        <v>43055</v>
      </c>
    </row>
    <row r="470" spans="1:14" x14ac:dyDescent="0.15">
      <c r="A470" s="90">
        <v>43056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2017-11-14T22:57:13Z</dcterms:modified>
</cp:coreProperties>
</file>