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H524" i="9" l="1"/>
  <c r="H523" i="9"/>
  <c r="H522" i="9"/>
  <c r="B400" i="25"/>
  <c r="D400" i="25"/>
  <c r="M400" i="25"/>
  <c r="K400" i="25"/>
  <c r="I400" i="25"/>
  <c r="L544" i="10"/>
  <c r="M544" i="10"/>
  <c r="I544" i="10"/>
  <c r="C544" i="10"/>
  <c r="L543" i="9"/>
  <c r="M543" i="9"/>
  <c r="I543" i="9"/>
  <c r="C543" i="9"/>
  <c r="L543" i="11"/>
  <c r="M543" i="11"/>
  <c r="I543" i="11"/>
  <c r="C543" i="11"/>
  <c r="L543" i="12"/>
  <c r="M543" i="12"/>
  <c r="I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01" i="25" l="1"/>
  <c r="B402" i="25"/>
  <c r="B403" i="25"/>
  <c r="B404" i="25"/>
  <c r="B405" i="25"/>
  <c r="B445" i="20"/>
  <c r="B446" i="20"/>
  <c r="B447" i="20"/>
  <c r="B448" i="20"/>
  <c r="B449" i="20"/>
  <c r="S444" i="20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Y444" i="20" l="1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X444" i="20"/>
  <c r="W444" i="20"/>
  <c r="AD444" i="20"/>
  <c r="S443" i="20"/>
  <c r="T444" i="20" s="1"/>
  <c r="U443" i="20"/>
  <c r="AD443" i="20" s="1"/>
  <c r="V443" i="20"/>
  <c r="AE443" i="20" s="1"/>
  <c r="Y443" i="20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W443" i="20" l="1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W442" i="20"/>
  <c r="Y442" i="20"/>
  <c r="AA442" i="20"/>
  <c r="AD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X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B442" i="20" l="1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C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A1" i="27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W417" i="20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AE417" i="20" l="1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E381" i="20" l="1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W366" i="20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AV366" i="20" l="1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E364" i="20" l="1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<sst xmlns="http://schemas.openxmlformats.org/spreadsheetml/2006/main" count="837" uniqueCount="741">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</sst>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58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opLeftCell="A4" zoomScale="115" zoomScaleNormal="115" workbookViewId="0">
      <selection activeCell="A23" sqref="A23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1">
        <f>D12</f>
        <v>43161</v>
      </c>
    </row>
    <row r="2" spans="1:16" x14ac:dyDescent="0.25">
      <c r="A2" s="39" t="s">
        <v>642</v>
      </c>
      <c r="B2" s="39">
        <v>6.3510049999999998</v>
      </c>
      <c r="C2" s="90">
        <v>43161</v>
      </c>
      <c r="D2" s="39">
        <v>13</v>
      </c>
    </row>
    <row r="3" spans="1:16" x14ac:dyDescent="0.25">
      <c r="A3" s="39" t="s">
        <v>643</v>
      </c>
      <c r="B3" s="39">
        <v>6.3472200000000001</v>
      </c>
      <c r="C3" s="90">
        <v>43161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6.326085</v>
      </c>
      <c r="C4" s="90">
        <v>43162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4016.46</v>
      </c>
      <c r="C5" s="39">
        <v>4049.09</v>
      </c>
      <c r="D5" s="93">
        <v>-8.0999999999999996E-3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3254.53</v>
      </c>
      <c r="C6" s="39">
        <v>3273.76</v>
      </c>
      <c r="D6" s="93">
        <v>-5.8999999999999999E-3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1772.01</v>
      </c>
      <c r="C7" s="39">
        <v>1789.85</v>
      </c>
      <c r="D7" s="93">
        <v>-0.01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10856.25</v>
      </c>
      <c r="C8" s="39">
        <v>10943.13</v>
      </c>
      <c r="D8" s="93">
        <v>-7.9000000000000008E-3</v>
      </c>
      <c r="J8" s="75"/>
      <c r="K8" s="76"/>
      <c r="L8" s="77"/>
      <c r="M8" s="78"/>
    </row>
    <row r="9" spans="1:16" x14ac:dyDescent="0.25">
      <c r="A9" s="39" t="s">
        <v>525</v>
      </c>
      <c r="B9" s="39">
        <v>6056.34</v>
      </c>
      <c r="C9" s="39">
        <v>6090.22</v>
      </c>
      <c r="D9" s="93">
        <v>-5.5999999999999999E-3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2864.18</v>
      </c>
      <c r="C10" s="39">
        <v>2891.3</v>
      </c>
      <c r="D10" s="93">
        <v>-9.4000000000000004E-3</v>
      </c>
    </row>
    <row r="11" spans="1:16" x14ac:dyDescent="0.25">
      <c r="A11" s="39" t="s">
        <v>527</v>
      </c>
      <c r="B11" s="39">
        <v>15.56</v>
      </c>
      <c r="C11" s="39">
        <v>15.73</v>
      </c>
      <c r="D11" s="90">
        <v>43160</v>
      </c>
    </row>
    <row r="12" spans="1:16" x14ac:dyDescent="0.25">
      <c r="A12" s="39" t="s">
        <v>528</v>
      </c>
      <c r="B12" s="39">
        <v>15.96</v>
      </c>
      <c r="C12" s="39">
        <v>16.031400000000001</v>
      </c>
      <c r="D12" s="90">
        <v>43161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7.88</v>
      </c>
      <c r="C13" s="39">
        <v>7.891</v>
      </c>
      <c r="D13" s="90">
        <v>43161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50.1</v>
      </c>
      <c r="C14" s="39">
        <v>50.457000000000001</v>
      </c>
      <c r="D14" s="90">
        <v>43161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47.26</v>
      </c>
      <c r="C15" s="39">
        <v>47.3</v>
      </c>
      <c r="D15" s="90">
        <v>43161</v>
      </c>
    </row>
    <row r="16" spans="1:16" x14ac:dyDescent="0.25">
      <c r="A16" s="39" t="s">
        <v>532</v>
      </c>
      <c r="B16" s="39">
        <v>34.979999999999997</v>
      </c>
      <c r="C16" s="39">
        <v>34.928899999999999</v>
      </c>
      <c r="D16" s="90">
        <v>43161</v>
      </c>
    </row>
    <row r="17" spans="1:16" x14ac:dyDescent="0.25">
      <c r="A17" s="39" t="s">
        <v>533</v>
      </c>
      <c r="B17" s="39">
        <v>31.64</v>
      </c>
      <c r="C17" s="39">
        <v>31.674900000000001</v>
      </c>
      <c r="D17" s="90">
        <v>43161</v>
      </c>
    </row>
    <row r="18" spans="1:16" x14ac:dyDescent="0.25">
      <c r="A18" s="39" t="s">
        <v>534</v>
      </c>
      <c r="B18" s="39">
        <v>34.76</v>
      </c>
      <c r="C18" s="39">
        <v>34.639499999999998</v>
      </c>
      <c r="D18" s="90">
        <v>43161</v>
      </c>
    </row>
    <row r="19" spans="1:16" x14ac:dyDescent="0.25">
      <c r="A19" s="39" t="s">
        <v>535</v>
      </c>
      <c r="B19" s="39">
        <v>13299.8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21310.67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6.3334000000000001</v>
      </c>
      <c r="C21" s="90">
        <v>43161</v>
      </c>
      <c r="D21" s="91">
        <v>0.81934027777777774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3248.45</v>
      </c>
      <c r="B23" s="39">
        <v>3252.94</v>
      </c>
      <c r="C23" s="39">
        <v>3251.44</v>
      </c>
      <c r="D23" s="39">
        <v>3251.92</v>
      </c>
      <c r="E23" s="39">
        <v>3263.18</v>
      </c>
      <c r="F23" s="39">
        <v>3269.94</v>
      </c>
      <c r="G23" s="39">
        <v>3242.27</v>
      </c>
      <c r="H23" s="39">
        <v>1106</v>
      </c>
      <c r="I23" s="39">
        <v>1003</v>
      </c>
      <c r="J23" s="39">
        <v>3263.48</v>
      </c>
      <c r="K23" s="39">
        <v>3260.23</v>
      </c>
      <c r="L23" s="39">
        <v>3254.53</v>
      </c>
      <c r="M23" s="39">
        <v>3263.48</v>
      </c>
      <c r="N23" s="39">
        <v>3250.2</v>
      </c>
      <c r="O23" s="39">
        <v>1300</v>
      </c>
      <c r="P23" s="39">
        <v>1413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50"/>
  <sheetViews>
    <sheetView tabSelected="1" zoomScale="115" zoomScaleNormal="115" workbookViewId="0">
      <pane xSplit="2" ySplit="6" topLeftCell="AU432" activePane="bottomRight" state="frozen"/>
      <selection pane="topRight" activeCell="C1" sqref="C1"/>
      <selection pane="bottomLeft" activeCell="A3" sqref="A3"/>
      <selection pane="bottomRight" activeCell="BE437" sqref="BE437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49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44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90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2">
        <f t="shared" si="5618"/>
        <v>3477.3275000000003</v>
      </c>
      <c r="T431" s="92" t="str">
        <f t="shared" ref="T431" si="5913">IF(AVERAGE(N430)&lt;S430,"熊",IF(AVERAGE(N430)&gt;S430,"牛",""))</f>
        <v>牛</v>
      </c>
      <c r="U431" s="92">
        <f t="shared" ref="U431" si="5914">MAX(H431,O431)</f>
        <v>3440.12</v>
      </c>
      <c r="V431" s="92">
        <f t="shared" ref="V431" si="5915">MIN(I431,P431)</f>
        <v>3364.45</v>
      </c>
      <c r="W431" s="40">
        <f t="shared" ref="W431" si="5916">LN(U431/V431)</f>
        <v>2.2241852011195336E-2</v>
      </c>
      <c r="X431" s="92">
        <f t="shared" ref="X431" si="5917">IF(U431=H431,J431,Q431)</f>
        <v>940</v>
      </c>
      <c r="Y431" s="92">
        <f t="shared" ref="Y431" si="5918">IF(V431=I431,K431,R431)</f>
        <v>1456</v>
      </c>
      <c r="Z431" s="93">
        <f t="shared" ref="Z431" si="5919">(U431-V431)/(C431)</f>
        <v>2.2138612818569891E-2</v>
      </c>
      <c r="AA431" s="93">
        <f t="shared" ref="AA431" si="5920">LN(C431/N430)</f>
        <v>-2.0126636770828075E-2</v>
      </c>
      <c r="AB431" s="93">
        <f t="shared" ref="AB431" si="5921">LN(N431/U431)</f>
        <v>-2.0400750393900245E-2</v>
      </c>
      <c r="AC431" s="93">
        <f t="shared" ref="AC431" si="5922">LN(N431/V431)</f>
        <v>1.8411016172949926E-3</v>
      </c>
      <c r="AD431" s="93">
        <f t="shared" ref="AD431" si="5923">LN(U431/C431)</f>
        <v>6.4478441211584343E-3</v>
      </c>
      <c r="AE431" s="93">
        <f t="shared" ref="AE431" si="5924">LN(V431/C431)</f>
        <v>-1.5794007890036973E-2</v>
      </c>
      <c r="AF431" s="93">
        <f t="shared" ref="AF431" si="5925">LN(N431/C431)</f>
        <v>-1.3952906272741896E-2</v>
      </c>
      <c r="AG431" s="93">
        <f t="shared" ref="AG431" si="5926">LN(N431/N430)</f>
        <v>-3.4079543043569929E-2</v>
      </c>
      <c r="AH431" s="93">
        <f t="shared" ref="AH431" si="5927">LN(D431/C431)</f>
        <v>4.4429986505193069E-3</v>
      </c>
      <c r="AI431" s="93">
        <f t="shared" ref="AI431" si="5928">LN(E431/C431)</f>
        <v>5.7911671697476045E-4</v>
      </c>
      <c r="AJ431" s="93">
        <f t="shared" ref="AJ431" si="5929">LN(F431/C431)</f>
        <v>6.223989666319517E-3</v>
      </c>
      <c r="AK431" s="93">
        <f t="shared" ref="AK431" si="5930">+LN(G431/C431)</f>
        <v>-1.5986979582654529E-3</v>
      </c>
      <c r="AL431" s="93">
        <f t="shared" ref="AL431" si="5931">LN(H431/I431)</f>
        <v>9.1724338957869713E-3</v>
      </c>
      <c r="AM431" s="93">
        <f t="shared" ref="AM431" si="5932">LN(O431/P431)</f>
        <v>1.3954991538051681E-2</v>
      </c>
      <c r="AN431" s="93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3">
        <f t="shared" ref="AQ431" si="5936">LN(M431/L431)</f>
        <v>-7.5111453126765161E-3</v>
      </c>
      <c r="AR431" s="93">
        <f t="shared" ref="AR431" si="5937">LN(N431/L431)</f>
        <v>-1.2113889920756689E-2</v>
      </c>
      <c r="AS431" s="93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3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3">
        <f t="shared" ref="AY431" si="5944">LN(G431/I431)</f>
        <v>1.1258918163631357E-3</v>
      </c>
      <c r="AZ431" s="93">
        <f t="shared" ref="AZ431" si="5945">LN(N431/P431)</f>
        <v>1.8411016172949926E-3</v>
      </c>
      <c r="BA431" s="93">
        <f t="shared" ref="BA431" si="5946">AV430</f>
        <v>0.99925889328063311</v>
      </c>
      <c r="BB431" s="93">
        <f t="shared" ref="BB431" si="5947">AR430</f>
        <v>9.1427430614962179E-3</v>
      </c>
      <c r="BC431" s="93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90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2">
        <f t="shared" si="5618"/>
        <v>3475.165</v>
      </c>
      <c r="T432" s="92" t="str">
        <f t="shared" ref="T432" si="5950">IF(AVERAGE(N431)&lt;S431,"熊",IF(AVERAGE(N431)&gt;S431,"牛",""))</f>
        <v>熊</v>
      </c>
      <c r="U432" s="92">
        <f t="shared" ref="U432" si="5951">MAX(H432,O432)</f>
        <v>3425.18</v>
      </c>
      <c r="V432" s="92">
        <f t="shared" ref="V432" si="5952">MIN(I432,P432)</f>
        <v>3304.01</v>
      </c>
      <c r="W432" s="40">
        <f t="shared" ref="W432" si="5953">LN(U432/V432)</f>
        <v>3.60171427892279E-2</v>
      </c>
      <c r="X432" s="92">
        <f t="shared" ref="X432" si="5954">IF(U432=H432,J432,Q432)</f>
        <v>1015</v>
      </c>
      <c r="Y432" s="92">
        <f t="shared" ref="Y432" si="5955">IF(V432=I432,K432,R432)</f>
        <v>1424</v>
      </c>
      <c r="Z432" s="93">
        <f t="shared" ref="Z432" si="5956">(U432-V432)/(C432)</f>
        <v>3.5505195239016046E-2</v>
      </c>
      <c r="AA432" s="93">
        <f t="shared" ref="AA432" si="5957">LN(C432/N431)</f>
        <v>1.2409883604478412E-2</v>
      </c>
      <c r="AB432" s="93">
        <f t="shared" ref="AB432" si="5958">LN(N432/U432)</f>
        <v>-3.4429425637842903E-2</v>
      </c>
      <c r="AC432" s="93">
        <f t="shared" ref="AC432" si="5959">LN(N432/V432)</f>
        <v>1.5877171513849412E-3</v>
      </c>
      <c r="AD432" s="93">
        <f t="shared" ref="AD432" si="5960">LN(U432/C432)</f>
        <v>3.6385373693693956E-3</v>
      </c>
      <c r="AE432" s="93">
        <f t="shared" ref="AE432" si="5961">LN(V432/C432)</f>
        <v>-3.2378605419858417E-2</v>
      </c>
      <c r="AF432" s="93">
        <f t="shared" ref="AF432" si="5962">LN(N432/C432)</f>
        <v>-3.0790888268473416E-2</v>
      </c>
      <c r="AG432" s="93">
        <f t="shared" ref="AG432" si="5963">LN(N432/N431)</f>
        <v>-1.8381004663995053E-2</v>
      </c>
      <c r="AH432" s="93">
        <f t="shared" ref="AH432" si="5964">LN(D432/C432)</f>
        <v>-3.4289181220171214E-4</v>
      </c>
      <c r="AI432" s="93">
        <f t="shared" ref="AI432" si="5965">LN(E432/C432)</f>
        <v>-2.1912560964262103E-3</v>
      </c>
      <c r="AJ432" s="93">
        <f t="shared" ref="AJ432" si="5966">LN(F432/C432)</f>
        <v>-4.1607327936103002E-3</v>
      </c>
      <c r="AK432" s="93">
        <f t="shared" ref="AK432" si="5967">+LN(G432/C432)</f>
        <v>-2.0515270624450268E-2</v>
      </c>
      <c r="AL432" s="93">
        <f t="shared" ref="AL432" si="5968">LN(H432/I432)</f>
        <v>3.2491294270721574E-2</v>
      </c>
      <c r="AM432" s="93">
        <f t="shared" ref="AM432" si="5969">LN(O432/P432)</f>
        <v>1.5764861397604454E-2</v>
      </c>
      <c r="AN432" s="93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3">
        <f t="shared" ref="AQ432" si="5973">LN(M432/L432)</f>
        <v>2.5505646569766879E-3</v>
      </c>
      <c r="AR432" s="93">
        <f t="shared" ref="AR432" si="5974">LN(N432/L432)</f>
        <v>-1.0446086208686952E-2</v>
      </c>
      <c r="AS432" s="93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3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3">
        <f t="shared" ref="AY432" si="5981">LN(G432/I432)</f>
        <v>8.337486276901708E-3</v>
      </c>
      <c r="AZ432" s="93">
        <f t="shared" ref="AZ432" si="5982">LN(N432/P432)</f>
        <v>1.5877171513849412E-3</v>
      </c>
      <c r="BA432" s="93">
        <f t="shared" ref="BA432" si="5983">AV431</f>
        <v>8.1934716532314877E-2</v>
      </c>
      <c r="BB432" s="93">
        <f t="shared" ref="BB432" si="5984">AR431</f>
        <v>-1.2113889920756689E-2</v>
      </c>
      <c r="BC432" s="93">
        <f t="shared" ref="BC432" si="5985">AS431</f>
        <v>-1.3952906272741896E-2</v>
      </c>
      <c r="BD432" s="39">
        <f t="shared" ref="BD432" si="5986">IF(AR431&lt;0,1,0)</f>
        <v>1</v>
      </c>
      <c r="BE432" t="s">
        <v>693</v>
      </c>
    </row>
    <row r="433" spans="1:57" x14ac:dyDescent="0.25">
      <c r="A433" s="90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2">
        <f t="shared" si="5618"/>
        <v>3469.5364999999997</v>
      </c>
      <c r="T433" s="92" t="str">
        <f t="shared" ref="T433" si="5987">IF(AVERAGE(N432)&lt;S432,"熊",IF(AVERAGE(N432)&gt;S432,"牛",""))</f>
        <v>熊</v>
      </c>
      <c r="U433" s="92">
        <f t="shared" ref="U433" si="5988">MAX(H433,O433)</f>
        <v>3307.03</v>
      </c>
      <c r="V433" s="92">
        <f t="shared" ref="V433" si="5989">MIN(I433,P433)</f>
        <v>3225.71</v>
      </c>
      <c r="W433" s="40">
        <f t="shared" ref="W433" si="5990">LN(U433/V433)</f>
        <v>2.489742456873997E-2</v>
      </c>
      <c r="X433" s="92">
        <f t="shared" ref="X433" si="5991">IF(U433=H433,J433,Q433)</f>
        <v>1008</v>
      </c>
      <c r="Y433" s="92">
        <f t="shared" ref="Y433" si="5992">IF(V433=I433,K433,R433)</f>
        <v>1413</v>
      </c>
      <c r="Z433" s="93">
        <f t="shared" ref="Z433" si="5993">(U433-V433)/(C433)</f>
        <v>2.4784748784687876E-2</v>
      </c>
      <c r="AA433" s="93">
        <f t="shared" ref="AA433" si="5994">LN(C433/N432)</f>
        <v>-8.5611063207464057E-3</v>
      </c>
      <c r="AB433" s="93">
        <f t="shared" ref="AB433" si="5995">LN(N433/U433)</f>
        <v>-1.3694673523702031E-2</v>
      </c>
      <c r="AC433" s="93">
        <f t="shared" ref="AC433" si="5996">LN(N433/V433)</f>
        <v>1.1202751045037988E-2</v>
      </c>
      <c r="AD433" s="93">
        <f t="shared" ref="AD433" si="5997">LN(U433/C433)</f>
        <v>7.8870125054984301E-3</v>
      </c>
      <c r="AE433" s="93">
        <f t="shared" ref="AE433" si="5998">LN(V433/C433)</f>
        <v>-1.7010412063241474E-2</v>
      </c>
      <c r="AF433" s="93">
        <f t="shared" ref="AF433" si="5999">LN(N433/C433)</f>
        <v>-5.8076610182035259E-3</v>
      </c>
      <c r="AG433" s="93">
        <f t="shared" ref="AG433" si="6000">LN(N433/N432)</f>
        <v>-1.4368767338949881E-2</v>
      </c>
      <c r="AH433" s="93">
        <f t="shared" ref="AH433" si="6001">LN(D433/C433)</f>
        <v>7.1902337790929257E-4</v>
      </c>
      <c r="AI433" s="93">
        <f t="shared" ref="AI433" si="6002">LN(E433/C433)</f>
        <v>-2.3037442201635856E-3</v>
      </c>
      <c r="AJ433" s="93">
        <f t="shared" ref="AJ433" si="6003">LN(F433/C433)</f>
        <v>-1.6960169030514427E-3</v>
      </c>
      <c r="AK433" s="93">
        <f t="shared" ref="AK433" si="6004">+LN(G433/C433)</f>
        <v>-6.5283265149514583E-3</v>
      </c>
      <c r="AL433" s="93">
        <f t="shared" ref="AL433" si="6005">LN(H433/I433)</f>
        <v>1.4415339020449964E-2</v>
      </c>
      <c r="AM433" s="93">
        <f t="shared" ref="AM433" si="6006">LN(O433/P433)</f>
        <v>1.2471086938017637E-2</v>
      </c>
      <c r="AN433" s="93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3">
        <f t="shared" ref="AQ433" si="6010">LN(M433/L433)</f>
        <v>-1.4863543760119998E-3</v>
      </c>
      <c r="AR433" s="93">
        <f t="shared" ref="AR433" si="6011">LN(N433/L433)</f>
        <v>1.0244205559148498E-3</v>
      </c>
      <c r="AS433" s="93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3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3">
        <f t="shared" ref="AY433" si="6018">LN(G433/I433)</f>
        <v>0</v>
      </c>
      <c r="AZ433" s="93">
        <f t="shared" ref="AZ433" si="6019">LN(N433/P433)</f>
        <v>1.1202751045037988E-2</v>
      </c>
      <c r="BA433" s="93">
        <f t="shared" ref="BA433" si="6020">AV432</f>
        <v>4.3327556325823358E-2</v>
      </c>
      <c r="BB433" s="93">
        <f t="shared" ref="BB433" si="6021">AR432</f>
        <v>-1.0446086208686952E-2</v>
      </c>
      <c r="BC433" s="93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90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2">
        <f t="shared" si="5618"/>
        <v>3461.3715000000002</v>
      </c>
      <c r="T434" s="92" t="str">
        <f t="shared" ref="T434" si="6024">IF(AVERAGE(N433)&lt;S433,"熊",IF(AVERAGE(N433)&gt;S433,"牛",""))</f>
        <v>熊</v>
      </c>
      <c r="U434" s="92">
        <f t="shared" ref="U434" si="6025">MAX(H434,O434)</f>
        <v>3179.67</v>
      </c>
      <c r="V434" s="92">
        <f t="shared" ref="V434" si="6026">MIN(I434,P434)</f>
        <v>3062.74</v>
      </c>
      <c r="W434" s="40">
        <f t="shared" ref="W434" si="6027">LN(U434/V434)</f>
        <v>3.7467477675104964E-2</v>
      </c>
      <c r="X434" s="92">
        <f t="shared" ref="X434" si="6028">IF(U434=H434,J434,Q434)</f>
        <v>931</v>
      </c>
      <c r="Y434" s="92">
        <f t="shared" ref="Y434" si="6029">IF(V434=I434,K434,R434)</f>
        <v>1407</v>
      </c>
      <c r="Z434" s="93">
        <f t="shared" ref="Z434" si="6030">(U434-V434)/(C434)</f>
        <v>3.6853302236160013E-2</v>
      </c>
      <c r="AA434" s="93">
        <f t="shared" ref="AA434" si="6031">LN(C434/N433)</f>
        <v>-2.7725594490661448E-2</v>
      </c>
      <c r="AB434" s="93">
        <f t="shared" ref="AB434" si="6032">LN(N434/U434)</f>
        <v>-1.5792337741309864E-2</v>
      </c>
      <c r="AC434" s="93">
        <f t="shared" ref="AC434" si="6033">LN(N434/V434)</f>
        <v>2.1675139933795103E-2</v>
      </c>
      <c r="AD434" s="93">
        <f t="shared" ref="AD434" si="6034">LN(U434/C434)</f>
        <v>2.1471802120211743E-3</v>
      </c>
      <c r="AE434" s="93">
        <f t="shared" ref="AE434" si="6035">LN(V434/C434)</f>
        <v>-3.532029746308369E-2</v>
      </c>
      <c r="AF434" s="93">
        <f t="shared" ref="AF434" si="6036">LN(N434/C434)</f>
        <v>-1.3645157529288705E-2</v>
      </c>
      <c r="AG434" s="93">
        <f t="shared" ref="AG434" si="6037">LN(N434/N433)</f>
        <v>-4.1370752019950212E-2</v>
      </c>
      <c r="AH434" s="93">
        <f t="shared" ref="AH434" si="6038">LN(D434/C434)</f>
        <v>2.1471802120211743E-3</v>
      </c>
      <c r="AI434" s="93">
        <f t="shared" ref="AI434" si="6039">LN(E434/C434)</f>
        <v>-6.1236326683557227E-3</v>
      </c>
      <c r="AJ434" s="93">
        <f t="shared" ref="AJ434" si="6040">LN(F434/C434)</f>
        <v>3.782017139285145E-5</v>
      </c>
      <c r="AK434" s="93">
        <f t="shared" ref="AK434" si="6041">+LN(G434/C434)</f>
        <v>-1.4261990701870734E-2</v>
      </c>
      <c r="AL434" s="93">
        <f t="shared" ref="AL434" si="6042">LN(H434/I434)</f>
        <v>3.4523475131452569E-2</v>
      </c>
      <c r="AM434" s="93">
        <f t="shared" ref="AM434" si="6043">LN(O434/P434)</f>
        <v>2.2026532730663937E-2</v>
      </c>
      <c r="AN434" s="93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3">
        <f t="shared" ref="AQ434" si="6047">LN(M434/L434)</f>
        <v>-1.1226450822385352E-3</v>
      </c>
      <c r="AR434" s="93">
        <f t="shared" ref="AR434" si="6048">LN(N434/L434)</f>
        <v>4.953540684369121E-4</v>
      </c>
      <c r="AS434" s="93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3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3">
        <f t="shared" ref="AY434" si="6055">LN(G434/I434)</f>
        <v>1.8114304217560589E-2</v>
      </c>
      <c r="AZ434" s="93">
        <f t="shared" ref="AZ434" si="6056">LN(N434/P434)</f>
        <v>2.1675139933795103E-2</v>
      </c>
      <c r="BA434" s="93">
        <f t="shared" ref="BA434" si="6057">AV433</f>
        <v>0.44687653713723652</v>
      </c>
      <c r="BB434" s="93">
        <f t="shared" ref="BB434" si="6058">AR433</f>
        <v>1.0244205559148498E-3</v>
      </c>
      <c r="BC434" s="93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90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2">
        <f t="shared" si="5618"/>
        <v>3446.4170000000013</v>
      </c>
      <c r="T435" s="92" t="str">
        <f t="shared" ref="T435" si="6060">IF(AVERAGE(N434)&lt;S434,"熊",IF(AVERAGE(N434)&gt;S434,"牛",""))</f>
        <v>熊</v>
      </c>
      <c r="U435" s="92">
        <f t="shared" ref="U435" si="6061">MAX(H435,O435)</f>
        <v>3168.13</v>
      </c>
      <c r="V435" s="92">
        <f t="shared" ref="V435" si="6062">MIN(I435,P435)</f>
        <v>3113.61</v>
      </c>
      <c r="W435" s="40">
        <f t="shared" ref="W435" si="6063">LN(U435/V435)</f>
        <v>1.7358683743055041E-2</v>
      </c>
      <c r="X435" s="92">
        <f t="shared" ref="X435" si="6064">IF(U435=H435,J435,Q435)</f>
        <v>1435</v>
      </c>
      <c r="Y435" s="92">
        <f t="shared" ref="Y435" si="6065">IF(V435=I435,K435,R435)</f>
        <v>936</v>
      </c>
      <c r="Z435" s="93">
        <f t="shared" ref="Z435" si="6066">(U435-V435)/(C435)</f>
        <v>1.7427606069614524E-2</v>
      </c>
      <c r="AA435" s="93">
        <f t="shared" ref="AA435" si="6067">LN(C435/N434)</f>
        <v>-4.7297794823153986E-4</v>
      </c>
      <c r="AB435" s="93">
        <f t="shared" ref="AB435" si="6068">LN(N435/U435)</f>
        <v>-4.4288032707736251E-3</v>
      </c>
      <c r="AC435" s="93">
        <f t="shared" ref="AC435" si="6069">LN(N435/V435)</f>
        <v>1.2929880472281618E-2</v>
      </c>
      <c r="AD435" s="93">
        <f t="shared" ref="AD435" si="6070">LN(U435/C435)</f>
        <v>1.2629406331000138E-2</v>
      </c>
      <c r="AE435" s="93">
        <f t="shared" ref="AE435" si="6071">LN(V435/C435)</f>
        <v>-4.7292774120549523E-3</v>
      </c>
      <c r="AF435" s="93">
        <f t="shared" ref="AF435" si="6072">LN(N435/C435)</f>
        <v>8.2006030602266178E-3</v>
      </c>
      <c r="AG435" s="93">
        <f t="shared" ref="AG435" si="6073">LN(N435/N434)</f>
        <v>7.7276251119951494E-3</v>
      </c>
      <c r="AH435" s="93">
        <f t="shared" ref="AH435" si="6074">LN(D435/C435)</f>
        <v>1.2394940107376109E-3</v>
      </c>
      <c r="AI435" s="93">
        <f t="shared" ref="AI435" si="6075">LN(E435/C435)</f>
        <v>-4.0357894287993221E-3</v>
      </c>
      <c r="AJ435" s="93">
        <f t="shared" ref="AJ435" si="6076">LN(F435/C435)</f>
        <v>3.3762469604726873E-3</v>
      </c>
      <c r="AK435" s="93">
        <f t="shared" ref="AK435" si="6077">+LN(G435/C435)</f>
        <v>8.4827329845122198E-3</v>
      </c>
      <c r="AL435" s="93">
        <f t="shared" ref="AL435" si="6078">LN(H435/I435)</f>
        <v>1.3611294226123704E-2</v>
      </c>
      <c r="AM435" s="93">
        <f t="shared" ref="AM435" si="6079">LN(O435/P435)</f>
        <v>8.5270655005523829E-3</v>
      </c>
      <c r="AN435" s="93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3">
        <f t="shared" ref="AQ435" si="6083">LN(M435/L435)</f>
        <v>-2.4586444798759492E-3</v>
      </c>
      <c r="AR435" s="93">
        <f t="shared" ref="AR435" si="6084">LN(N435/L435)</f>
        <v>-5.9903490614890962E-4</v>
      </c>
      <c r="AS435" s="93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3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3">
        <f t="shared" ref="AY435" si="6091">LN(G435/I435)</f>
        <v>1.3212010396567215E-2</v>
      </c>
      <c r="AZ435" s="93">
        <f t="shared" ref="AZ435" si="6092">LN(N435/P435)</f>
        <v>4.0982622297786042E-3</v>
      </c>
      <c r="BA435" s="93">
        <f t="shared" ref="BA435" si="6093">AV434</f>
        <v>0.57393312238091132</v>
      </c>
      <c r="BB435" s="93">
        <f t="shared" ref="BB435" si="6094">AR434</f>
        <v>4.953540684369121E-4</v>
      </c>
      <c r="BC435" s="93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90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2">
        <f t="shared" si="5618"/>
        <v>3433.5990000000006</v>
      </c>
      <c r="T436" s="92" t="str">
        <f t="shared" ref="T436" si="6097">IF(AVERAGE(N435)&lt;S435,"熊",IF(AVERAGE(N435)&gt;S435,"牛",""))</f>
        <v>熊</v>
      </c>
      <c r="U436" s="92">
        <f t="shared" ref="U436" si="6098">MAX(H436,O436)</f>
        <v>3219.22</v>
      </c>
      <c r="V436" s="92">
        <f t="shared" ref="V436" si="6099">MIN(I436,P436)</f>
        <v>3176.11</v>
      </c>
      <c r="W436" s="40">
        <f t="shared" ref="W436" si="6100">LN(U436/V436)</f>
        <v>1.3481916641762296E-2</v>
      </c>
      <c r="X436" s="92">
        <f t="shared" ref="X436" si="6101">IF(U436=H436,J436,Q436)</f>
        <v>1047</v>
      </c>
      <c r="Y436" s="92">
        <f t="shared" ref="Y436" si="6102">IF(V436=I436,K436,R436)</f>
        <v>930</v>
      </c>
      <c r="Z436" s="93">
        <f t="shared" ref="Z436" si="6103">(U436-V436)/(C436)</f>
        <v>1.3573207477070904E-2</v>
      </c>
      <c r="AA436" s="93">
        <f t="shared" ref="AA436" si="6104">LN(C436/N435)</f>
        <v>6.944472352810995E-3</v>
      </c>
      <c r="AB436" s="93">
        <f t="shared" ref="AB436" si="6105">LN(N436/U436)</f>
        <v>-1.0699364112025751E-2</v>
      </c>
      <c r="AC436" s="93">
        <f t="shared" ref="AC436" si="6106">LN(N436/V436)</f>
        <v>2.7825525297365469E-3</v>
      </c>
      <c r="AD436" s="93">
        <f t="shared" ref="AD436" si="6107">LN(U436/C436)</f>
        <v>1.3481916641762296E-2</v>
      </c>
      <c r="AE436" s="93">
        <f t="shared" ref="AE436" si="6108">LN(V436/C436)</f>
        <v>0</v>
      </c>
      <c r="AF436" s="93">
        <f t="shared" ref="AF436" si="6109">LN(N436/C436)</f>
        <v>2.7825525297365469E-3</v>
      </c>
      <c r="AG436" s="93">
        <f t="shared" ref="AG436" si="6110">LN(N436/N435)</f>
        <v>9.7270248825475306E-3</v>
      </c>
      <c r="AH436" s="93">
        <f t="shared" ref="AH436" si="6111">LN(D436/C436)</f>
        <v>1.6075934710026551E-3</v>
      </c>
      <c r="AI436" s="93">
        <f t="shared" ref="AI436" si="6112">LN(E436/C436)</f>
        <v>4.689704927121484E-3</v>
      </c>
      <c r="AJ436" s="93">
        <f t="shared" ref="AJ436" si="6113">LN(F436/C436)</f>
        <v>4.7335768086995637E-3</v>
      </c>
      <c r="AK436" s="93">
        <f t="shared" ref="AK436" si="6114">+LN(G436/C436)</f>
        <v>1.0912780305511292E-2</v>
      </c>
      <c r="AL436" s="93">
        <f t="shared" ref="AL436" si="6115">LN(H436/I436)</f>
        <v>1.3481916641762296E-2</v>
      </c>
      <c r="AM436" s="93">
        <f t="shared" ref="AM436" si="6116">LN(O436/P436)</f>
        <v>1.0252166969099545E-2</v>
      </c>
      <c r="AN436" s="93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3">
        <f t="shared" ref="AQ436" si="6120">LN(M436/L436)</f>
        <v>-3.0746227719805801E-3</v>
      </c>
      <c r="AR436" s="93">
        <f t="shared" ref="AR436" si="6121">LN(N436/L436)</f>
        <v>-8.4011380827662685E-3</v>
      </c>
      <c r="AS436" s="93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3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3">
        <f t="shared" ref="AY436" si="6128">LN(G436/I436)</f>
        <v>1.0912780305511292E-2</v>
      </c>
      <c r="AZ436" s="93">
        <f t="shared" ref="AZ436" si="6129">LN(N436/P436)</f>
        <v>1.8510288863332826E-3</v>
      </c>
      <c r="BA436" s="93">
        <f t="shared" ref="BA436" si="6130">AV435</f>
        <v>0.74321349963316208</v>
      </c>
      <c r="BB436" s="93">
        <f t="shared" ref="BB436" si="6131">AR435</f>
        <v>-5.9903490614890962E-4</v>
      </c>
      <c r="BC436" s="93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90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2">
        <f t="shared" si="5618"/>
        <v>3421.0175000000008</v>
      </c>
      <c r="T437" s="92" t="str">
        <f t="shared" ref="T437" si="6134">IF(AVERAGE(N436)&lt;S436,"熊",IF(AVERAGE(N436)&gt;S436,"牛",""))</f>
        <v>熊</v>
      </c>
      <c r="U437" s="92">
        <f t="shared" ref="U437" si="6135">MAX(H437,O437)</f>
        <v>3203.49</v>
      </c>
      <c r="V437" s="92">
        <f t="shared" ref="V437" si="6136">MIN(I437,P437)</f>
        <v>3171.38</v>
      </c>
      <c r="W437" s="40">
        <f t="shared" ref="W437" si="6137">LN(U437/V437)</f>
        <v>1.0074016115976917E-2</v>
      </c>
      <c r="X437" s="92">
        <f t="shared" ref="X437" si="6138">IF(U437=H437,J437,Q437)</f>
        <v>1441</v>
      </c>
      <c r="Y437" s="92">
        <f t="shared" ref="Y437" si="6139">IF(V437=I437,K437,R437)</f>
        <v>1002</v>
      </c>
      <c r="Z437" s="93">
        <f t="shared" ref="Z437" si="6140">(U437-V437)/(C437)</f>
        <v>1.0071355759429051E-2</v>
      </c>
      <c r="AA437" s="93">
        <f t="shared" ref="AA437" si="6141">LN(C437/N436)</f>
        <v>1.0324468493103879E-3</v>
      </c>
      <c r="AB437" s="93">
        <f t="shared" ref="AB437" si="6142">LN(N437/U437)</f>
        <v>-1.3525651597760561E-3</v>
      </c>
      <c r="AC437" s="93">
        <f t="shared" ref="AC437" si="6143">LN(N437/V437)</f>
        <v>8.7214509562008515E-3</v>
      </c>
      <c r="AD437" s="93">
        <f t="shared" ref="AD437" si="6144">LN(U437/C437)</f>
        <v>4.7686635814292236E-3</v>
      </c>
      <c r="AE437" s="93">
        <f t="shared" ref="AE437" si="6145">LN(V437/C437)</f>
        <v>-5.3053525345475635E-3</v>
      </c>
      <c r="AF437" s="93">
        <f t="shared" ref="AF437" si="6146">LN(N437/C437)</f>
        <v>3.4160984216532173E-3</v>
      </c>
      <c r="AG437" s="93">
        <f t="shared" ref="AG437" si="6147">LN(N437/N436)</f>
        <v>4.4485452709635831E-3</v>
      </c>
      <c r="AH437" s="93">
        <f t="shared" ref="AH437" si="6148">LN(D437/C437)</f>
        <v>-8.8174987552281964E-4</v>
      </c>
      <c r="AI437" s="93">
        <f t="shared" ref="AI437" si="6149">LN(E437/C437)</f>
        <v>-6.9968799281403579E-4</v>
      </c>
      <c r="AJ437" s="93">
        <f t="shared" ref="AJ437" si="6150">LN(F437/C437)</f>
        <v>2.055441217716432E-3</v>
      </c>
      <c r="AK437" s="93">
        <f t="shared" ref="AK437" si="6151">+LN(G437/C437)</f>
        <v>-4.0637622573512491E-3</v>
      </c>
      <c r="AL437" s="93">
        <f t="shared" ref="AL437" si="6152">LN(H437/I437)</f>
        <v>7.6612359679067363E-3</v>
      </c>
      <c r="AM437" s="93">
        <f t="shared" ref="AM437" si="6153">LN(O437/P437)</f>
        <v>8.8103810595344789E-3</v>
      </c>
      <c r="AN437" s="93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3">
        <f t="shared" ref="AQ437" si="6157">LN(M437/L437)</f>
        <v>9.6613348023552007E-4</v>
      </c>
      <c r="AR437" s="93">
        <f t="shared" ref="AR437" si="6158">LN(N437/L437)</f>
        <v>7.2405433619948285E-3</v>
      </c>
      <c r="AS437" s="93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3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3">
        <f t="shared" ref="AY437" si="6165">LN(G437/I437)</f>
        <v>1.2415902771964178E-3</v>
      </c>
      <c r="AZ437" s="93">
        <f t="shared" ref="AZ437" si="6166">LN(N437/P437)</f>
        <v>7.4578158997584895E-3</v>
      </c>
      <c r="BA437" s="93">
        <f t="shared" ref="BA437" si="6167">AV436</f>
        <v>0.20528879610299181</v>
      </c>
      <c r="BB437" s="93">
        <f t="shared" ref="BB437" si="6168">AR436</f>
        <v>-8.4011380827662685E-3</v>
      </c>
      <c r="BC437" s="93">
        <f t="shared" ref="BC437" si="6169">AS436</f>
        <v>2.7825525297365469E-3</v>
      </c>
      <c r="BD437" s="39">
        <f t="shared" ref="BD437" si="6170">IF(AR436&lt;0,1,0)</f>
        <v>1</v>
      </c>
      <c r="BE437" t="s">
        <v>706</v>
      </c>
    </row>
    <row r="438" spans="1:57" x14ac:dyDescent="0.25">
      <c r="A438" s="90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2">
        <f t="shared" si="5618"/>
        <v>3408.7420000000006</v>
      </c>
      <c r="T438" s="92" t="str">
        <f t="shared" ref="T438:T440" si="6171">IF(AVERAGE(N437)&lt;S437,"熊",IF(AVERAGE(N437)&gt;S437,"牛",""))</f>
        <v>熊</v>
      </c>
      <c r="U438" s="92">
        <f t="shared" ref="U438:U440" si="6172">MAX(H438,O438)</f>
        <v>3269.88</v>
      </c>
      <c r="V438" s="92">
        <f t="shared" ref="V438:V440" si="6173">MIN(I438,P438)</f>
        <v>3234.12</v>
      </c>
      <c r="W438" s="40">
        <f t="shared" ref="W438:W440" si="6174">LN(U438/V438)</f>
        <v>1.0996420770190092E-2</v>
      </c>
      <c r="X438" s="92">
        <f t="shared" ref="X438:X440" si="6175">IF(U438=H438,J438,Q438)</f>
        <v>1358</v>
      </c>
      <c r="Y438" s="92">
        <f t="shared" ref="Y438:Y440" si="6176">IF(V438=I438,K438,R438)</f>
        <v>949</v>
      </c>
      <c r="Z438" s="93">
        <f t="shared" ref="Z438:Z440" si="6177">(U438-V438)/(C438)</f>
        <v>1.1045321027807959E-2</v>
      </c>
      <c r="AA438" s="93">
        <f t="shared" ref="AA438:AA440" si="6178">LN(C438/N437)</f>
        <v>1.1934773067008594E-2</v>
      </c>
      <c r="AB438" s="93">
        <f t="shared" ref="AB438:AB440" si="6179">LN(N438/U438)</f>
        <v>-4.0376604142059044E-4</v>
      </c>
      <c r="AC438" s="93">
        <f t="shared" ref="AC438:AC440" si="6180">LN(N438/V438)</f>
        <v>1.0592654728769468E-2</v>
      </c>
      <c r="AD438" s="93">
        <f t="shared" ref="AD438:AD440" si="6181">LN(U438/C438)</f>
        <v>9.9302385745612693E-3</v>
      </c>
      <c r="AE438" s="93">
        <f t="shared" ref="AE438:AE440" si="6182">LN(V438/C438)</f>
        <v>-1.0661821956287419E-3</v>
      </c>
      <c r="AF438" s="93">
        <f t="shared" ref="AF438:AF440" si="6183">LN(N438/C438)</f>
        <v>9.526472533140623E-3</v>
      </c>
      <c r="AG438" s="93">
        <f t="shared" ref="AG438:AG440" si="6184">LN(N438/N437)</f>
        <v>2.1461245600149281E-2</v>
      </c>
      <c r="AH438" s="93">
        <f t="shared" ref="AH438:AH440" si="6185">LN(D438/C438)</f>
        <v>-2.7802491282297208E-4</v>
      </c>
      <c r="AI438" s="93">
        <f t="shared" ref="AI438:AI440" si="6186">LN(E438/C438)</f>
        <v>5.9286159345048599E-4</v>
      </c>
      <c r="AJ438" s="93">
        <f t="shared" ref="AJ438:AJ440" si="6187">LN(F438/C438)</f>
        <v>2.2676481258325941E-3</v>
      </c>
      <c r="AK438" s="93">
        <f t="shared" ref="AK438:AK440" si="6188">+LN(G438/C438)</f>
        <v>7.3794940924328204E-3</v>
      </c>
      <c r="AL438" s="93">
        <f t="shared" ref="AL438:AL440" si="6189">LN(H438/I438)</f>
        <v>8.8227265030482831E-3</v>
      </c>
      <c r="AM438" s="93">
        <f t="shared" ref="AM438:AM440" si="6190">LN(O438/P438)</f>
        <v>3.7410710727708504E-3</v>
      </c>
      <c r="AN438" s="93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3">
        <f t="shared" ref="AQ438:AQ440" si="6194">LN(M438/L438)</f>
        <v>-8.3108826739107609E-4</v>
      </c>
      <c r="AR438" s="93">
        <f t="shared" ref="AR438:AR440" si="6195">LN(N438/L438)</f>
        <v>1.966099213887415E-3</v>
      </c>
      <c r="AS438" s="93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3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3">
        <f t="shared" ref="AY438:AY440" si="6202">LN(G438/I438)</f>
        <v>8.4456762880614732E-3</v>
      </c>
      <c r="AZ438" s="93">
        <f t="shared" ref="AZ438:AZ440" si="6203">LN(N438/P438)</f>
        <v>3.3373050313502935E-3</v>
      </c>
      <c r="BA438" s="93">
        <f t="shared" ref="BA438:BA440" si="6204">AV437</f>
        <v>0.86515104328869596</v>
      </c>
      <c r="BB438" s="93">
        <f t="shared" ref="BB438:BB440" si="6205">AR437</f>
        <v>7.2405433619948285E-3</v>
      </c>
      <c r="BC438" s="93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90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2">
        <f t="shared" si="5618"/>
        <v>3398.4325000000003</v>
      </c>
      <c r="T439" s="92" t="str">
        <f t="shared" si="6171"/>
        <v>熊</v>
      </c>
      <c r="U439" s="92">
        <f t="shared" si="6172"/>
        <v>3293.99</v>
      </c>
      <c r="V439" s="92">
        <f t="shared" si="6173"/>
        <v>3258.63</v>
      </c>
      <c r="W439" s="40">
        <f t="shared" si="6174"/>
        <v>1.0792734276133793E-2</v>
      </c>
      <c r="X439" s="92">
        <f t="shared" si="6175"/>
        <v>1014</v>
      </c>
      <c r="Y439" s="92">
        <f t="shared" si="6176"/>
        <v>1323</v>
      </c>
      <c r="Z439" s="93">
        <f t="shared" si="6177"/>
        <v>1.0795529136632342E-2</v>
      </c>
      <c r="AA439" s="93">
        <f t="shared" si="6178"/>
        <v>2.0996372316742975E-3</v>
      </c>
      <c r="AB439" s="93">
        <f t="shared" si="6179"/>
        <v>-1.5099478640549344E-3</v>
      </c>
      <c r="AC439" s="93">
        <f t="shared" si="6180"/>
        <v>9.2827864120789069E-3</v>
      </c>
      <c r="AD439" s="93">
        <f t="shared" si="6181"/>
        <v>5.6504377497835333E-3</v>
      </c>
      <c r="AE439" s="93">
        <f t="shared" si="6182"/>
        <v>-5.1422965263503689E-3</v>
      </c>
      <c r="AF439" s="93">
        <f t="shared" si="6183"/>
        <v>4.1404898857286057E-3</v>
      </c>
      <c r="AG439" s="93">
        <f t="shared" si="6184"/>
        <v>6.2401271174029639E-3</v>
      </c>
      <c r="AH439" s="93">
        <f t="shared" si="6185"/>
        <v>-2.0384500785099275E-3</v>
      </c>
      <c r="AI439" s="93">
        <f t="shared" si="6186"/>
        <v>-2.2312022900204944E-3</v>
      </c>
      <c r="AJ439" s="93">
        <f t="shared" si="6187"/>
        <v>-1.0477394378483598E-3</v>
      </c>
      <c r="AK439" s="93">
        <f t="shared" si="6188"/>
        <v>-1.1547133745148078E-3</v>
      </c>
      <c r="AL439" s="93">
        <f t="shared" si="6189"/>
        <v>9.4158030201374632E-3</v>
      </c>
      <c r="AM439" s="93">
        <f t="shared" si="6190"/>
        <v>9.4955931205495513E-3</v>
      </c>
      <c r="AN439" s="93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3">
        <f t="shared" si="6194"/>
        <v>-2.515924796527264E-3</v>
      </c>
      <c r="AR439" s="93">
        <f t="shared" si="6195"/>
        <v>5.4021886415571343E-3</v>
      </c>
      <c r="AS439" s="93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3">
        <f t="shared" si="6200"/>
        <v>4.1404898857286057E-3</v>
      </c>
      <c r="AX439" s="28">
        <f t="shared" si="6201"/>
        <v>0.50113122171945601</v>
      </c>
      <c r="AY439" s="93">
        <f t="shared" si="6202"/>
        <v>2.6106518958391562E-3</v>
      </c>
      <c r="AZ439" s="93">
        <f t="shared" si="6203"/>
        <v>9.2827864120789069E-3</v>
      </c>
      <c r="BA439" s="93">
        <f t="shared" si="6204"/>
        <v>0.96308724832214332</v>
      </c>
      <c r="BB439" s="93">
        <f t="shared" si="6205"/>
        <v>1.966099213887415E-3</v>
      </c>
      <c r="BC439" s="93">
        <f t="shared" si="6206"/>
        <v>9.526472533140623E-3</v>
      </c>
      <c r="BD439" s="39">
        <f t="shared" si="6207"/>
        <v>0</v>
      </c>
      <c r="BE439" t="s">
        <v>740</v>
      </c>
    </row>
    <row r="440" spans="1:57" x14ac:dyDescent="0.25">
      <c r="A440" s="90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2">
        <f t="shared" si="5618"/>
        <v>3388.4904999999999</v>
      </c>
      <c r="T440" s="92" t="str">
        <f t="shared" si="6171"/>
        <v>熊</v>
      </c>
      <c r="U440" s="92">
        <f t="shared" si="6172"/>
        <v>3335.8</v>
      </c>
      <c r="V440" s="92">
        <f t="shared" si="6173"/>
        <v>3281.62</v>
      </c>
      <c r="W440" s="40">
        <f t="shared" si="6174"/>
        <v>1.6375327755522827E-2</v>
      </c>
      <c r="X440" s="92">
        <f t="shared" si="6175"/>
        <v>1412</v>
      </c>
      <c r="Y440" s="92">
        <f t="shared" si="6176"/>
        <v>1013</v>
      </c>
      <c r="Z440" s="93">
        <f t="shared" si="6177"/>
        <v>1.638199250746088E-2</v>
      </c>
      <c r="AA440" s="93">
        <f t="shared" si="6178"/>
        <v>5.5394748636977227E-3</v>
      </c>
      <c r="AB440" s="93">
        <f t="shared" si="6179"/>
        <v>-1.8693641355962132E-3</v>
      </c>
      <c r="AC440" s="93">
        <f t="shared" si="6180"/>
        <v>1.45059636199266E-2</v>
      </c>
      <c r="AD440" s="93">
        <f t="shared" si="6181"/>
        <v>8.5834077331604832E-3</v>
      </c>
      <c r="AE440" s="93">
        <f t="shared" si="6182"/>
        <v>-7.7919200223622899E-3</v>
      </c>
      <c r="AF440" s="93">
        <f t="shared" si="6183"/>
        <v>6.7140435975643733E-3</v>
      </c>
      <c r="AG440" s="93">
        <f t="shared" si="6184"/>
        <v>1.2253518461262117E-2</v>
      </c>
      <c r="AH440" s="93">
        <f t="shared" si="6185"/>
        <v>2.5969412980695315E-3</v>
      </c>
      <c r="AI440" s="93">
        <f t="shared" si="6186"/>
        <v>3.1818318437379627E-3</v>
      </c>
      <c r="AJ440" s="93">
        <f t="shared" si="6187"/>
        <v>2.7416883377929164E-3</v>
      </c>
      <c r="AK440" s="93">
        <f t="shared" si="6188"/>
        <v>1.6555744968141835E-3</v>
      </c>
      <c r="AL440" s="93">
        <f t="shared" si="6189"/>
        <v>1.1368510322748868E-2</v>
      </c>
      <c r="AM440" s="93">
        <f t="shared" si="6190"/>
        <v>6.9791511250189642E-3</v>
      </c>
      <c r="AN440" s="93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3">
        <f t="shared" si="6194"/>
        <v>3.922716501268442E-4</v>
      </c>
      <c r="AR440" s="93">
        <f t="shared" si="6195"/>
        <v>4.8743501171100122E-3</v>
      </c>
      <c r="AS440" s="93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3">
        <f t="shared" si="6200"/>
        <v>6.7140435975643733E-3</v>
      </c>
      <c r="AX440" s="28">
        <f t="shared" si="6201"/>
        <v>0.29881875230712379</v>
      </c>
      <c r="AY440" s="93">
        <f t="shared" si="6202"/>
        <v>9.4474945191763901E-3</v>
      </c>
      <c r="AZ440" s="93">
        <f t="shared" si="6203"/>
        <v>5.1097869894227311E-3</v>
      </c>
      <c r="BA440" s="93">
        <f t="shared" si="6204"/>
        <v>0.85944570135747045</v>
      </c>
      <c r="BB440" s="93">
        <f t="shared" si="6205"/>
        <v>5.4021886415571343E-3</v>
      </c>
      <c r="BC440" s="93">
        <f t="shared" si="6206"/>
        <v>4.1404898857286057E-3</v>
      </c>
      <c r="BD440" s="39">
        <f t="shared" si="6207"/>
        <v>0</v>
      </c>
    </row>
    <row r="441" spans="1:57" x14ac:dyDescent="0.25">
      <c r="A441" s="90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2">
        <f t="shared" si="5618"/>
        <v>3379.9009999999994</v>
      </c>
      <c r="T441" s="92" t="str">
        <f t="shared" ref="T441" si="6208">IF(AVERAGE(N440)&lt;S440,"熊",IF(AVERAGE(N440)&gt;S440,"牛",""))</f>
        <v>熊</v>
      </c>
      <c r="U441" s="92">
        <f t="shared" ref="U441" si="6209">MAX(H441,O441)</f>
        <v>3328.67</v>
      </c>
      <c r="V441" s="92">
        <f t="shared" ref="V441" si="6210">MIN(I441,P441)</f>
        <v>3284.69</v>
      </c>
      <c r="W441" s="40">
        <f t="shared" ref="W441" si="6211">LN(U441/V441)</f>
        <v>1.3300545669111008E-2</v>
      </c>
      <c r="X441" s="92">
        <f t="shared" ref="X441" si="6212">IF(U441=H441,J441,Q441)</f>
        <v>930</v>
      </c>
      <c r="Y441" s="92">
        <f t="shared" ref="Y441" si="6213">IF(V441=I441,K441,R441)</f>
        <v>1439</v>
      </c>
      <c r="Z441" s="93">
        <f t="shared" ref="Z441" si="6214">(U441-V441)/(C441)</f>
        <v>1.3212484265487422E-2</v>
      </c>
      <c r="AA441" s="93">
        <f t="shared" ref="AA441" si="6215">LN(C441/N440)</f>
        <v>-2.703417135703731E-4</v>
      </c>
      <c r="AB441" s="93">
        <f t="shared" ref="AB441" si="6216">LN(N441/U441)</f>
        <v>-1.105627855351253E-2</v>
      </c>
      <c r="AC441" s="93">
        <f t="shared" ref="AC441" si="6217">LN(N441/V441)</f>
        <v>2.2442671155983923E-3</v>
      </c>
      <c r="AD441" s="93">
        <f t="shared" ref="AD441" si="6218">LN(U441/C441)</f>
        <v>0</v>
      </c>
      <c r="AE441" s="93">
        <f t="shared" ref="AE441" si="6219">LN(V441/C441)</f>
        <v>-1.330054566911104E-2</v>
      </c>
      <c r="AF441" s="93">
        <f t="shared" ref="AF441" si="6220">LN(N441/C441)</f>
        <v>-1.105627855351253E-2</v>
      </c>
      <c r="AG441" s="93">
        <f t="shared" ref="AG441" si="6221">LN(N441/N440)</f>
        <v>-1.1326620267082955E-2</v>
      </c>
      <c r="AH441" s="93">
        <f t="shared" ref="AH441" si="6222">LN(D441/C441)</f>
        <v>-2.2858046507397006E-3</v>
      </c>
      <c r="AI441" s="93">
        <f t="shared" ref="AI441" si="6223">LN(E441/C441)</f>
        <v>-4.2207874417931291E-3</v>
      </c>
      <c r="AJ441" s="93">
        <f t="shared" ref="AJ441" si="6224">LN(F441/C441)</f>
        <v>-3.5241240091039446E-3</v>
      </c>
      <c r="AK441" s="93">
        <f t="shared" ref="AK441" si="6225">+LN(G441/C441)</f>
        <v>-8.8837168991254718E-3</v>
      </c>
      <c r="AL441" s="93">
        <f t="shared" ref="AL441" si="6226">LN(H441/I441)</f>
        <v>1.3184864122015303E-2</v>
      </c>
      <c r="AM441" s="93">
        <f t="shared" ref="AM441" si="6227">LN(O441/P441)</f>
        <v>4.4744163068461606E-3</v>
      </c>
      <c r="AN441" s="93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3">
        <f t="shared" ref="AQ441" si="6231">LN(M441/L441)</f>
        <v>-1.2892326605565912E-3</v>
      </c>
      <c r="AR441" s="93">
        <f t="shared" ref="AR441" si="6232">LN(N441/L441)</f>
        <v>-1.9997791431847632E-3</v>
      </c>
      <c r="AS441" s="93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3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3">
        <f t="shared" ref="AY441" si="6239">LN(G441/I441)</f>
        <v>4.3011472228897969E-3</v>
      </c>
      <c r="AZ441" s="93">
        <f t="shared" ref="AZ441" si="6240">LN(N441/P441)</f>
        <v>2.2442671155983923E-3</v>
      </c>
      <c r="BA441" s="93">
        <f t="shared" ref="BA441" si="6241">AV440</f>
        <v>0.8850129198966411</v>
      </c>
      <c r="BB441" s="93">
        <f t="shared" ref="BB441" si="6242">AR440</f>
        <v>4.8743501171100122E-3</v>
      </c>
      <c r="BC441" s="93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90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2">
        <f t="shared" si="5618"/>
        <v>3367.1794999999997</v>
      </c>
      <c r="T442" s="92" t="str">
        <f t="shared" ref="T442" si="6245">IF(AVERAGE(N441)&lt;S441,"熊",IF(AVERAGE(N441)&gt;S441,"牛",""))</f>
        <v>熊</v>
      </c>
      <c r="U442" s="92">
        <f t="shared" ref="U442" si="6246">MAX(H442,O442)</f>
        <v>3277.72</v>
      </c>
      <c r="V442" s="92">
        <f t="shared" ref="V442" si="6247">MIN(I442,P442)</f>
        <v>3240.15</v>
      </c>
      <c r="W442" s="40">
        <f t="shared" ref="W442" si="6248">LN(U442/V442)</f>
        <v>1.1528433706657308E-2</v>
      </c>
      <c r="X442" s="92">
        <f t="shared" ref="X442" si="6249">IF(U442=H442,J442,Q442)</f>
        <v>1403</v>
      </c>
      <c r="Y442" s="92">
        <f t="shared" ref="Y442" si="6250">IF(V442=I442,K442,R442)</f>
        <v>936</v>
      </c>
      <c r="Z442" s="93">
        <f t="shared" ref="Z442" si="6251">(U442-V442)/(C442)</f>
        <v>1.1510205082014335E-2</v>
      </c>
      <c r="AA442" s="93">
        <f t="shared" ref="AA442" si="6252">LN(C442/N441)</f>
        <v>-8.5447269724083213E-3</v>
      </c>
      <c r="AB442" s="93">
        <f t="shared" ref="AB442" si="6253">LN(N442/U442)</f>
        <v>-5.601861331172066E-3</v>
      </c>
      <c r="AC442" s="93">
        <f t="shared" ref="AC442" si="6254">LN(N442/V442)</f>
        <v>5.9265723754852095E-3</v>
      </c>
      <c r="AD442" s="93">
        <f t="shared" ref="AD442" si="6255">LN(U442/C442)</f>
        <v>4.1762394497028149E-3</v>
      </c>
      <c r="AE442" s="93">
        <f t="shared" ref="AE442" si="6256">LN(V442/C442)</f>
        <v>-7.3521942569544987E-3</v>
      </c>
      <c r="AF442" s="93">
        <f t="shared" ref="AF442" si="6257">LN(N442/C442)</f>
        <v>-1.4256218814693189E-3</v>
      </c>
      <c r="AG442" s="93">
        <f t="shared" ref="AG442" si="6258">LN(N442/N441)</f>
        <v>-9.9703488538775316E-3</v>
      </c>
      <c r="AH442" s="93">
        <f t="shared" ref="AH442" si="6259">LN(D442/C442)</f>
        <v>-5.2680444427274939E-3</v>
      </c>
      <c r="AI442" s="93">
        <f t="shared" ref="AI442" si="6260">LN(E442/C442)</f>
        <v>-6.8986144399593788E-3</v>
      </c>
      <c r="AJ442" s="93">
        <f t="shared" ref="AJ442" si="6261">LN(F442/C442)</f>
        <v>-5.0155285205648447E-3</v>
      </c>
      <c r="AK442" s="93">
        <f t="shared" ref="AK442" si="6262">+LN(G442/C442)</f>
        <v>-4.2706701631044057E-3</v>
      </c>
      <c r="AL442" s="93">
        <f t="shared" ref="AL442" si="6263">LN(H442/I442)</f>
        <v>9.2559831258085482E-3</v>
      </c>
      <c r="AM442" s="93">
        <f t="shared" ref="AM442" si="6264">LN(O442/P442)</f>
        <v>9.0224332551687679E-3</v>
      </c>
      <c r="AN442" s="93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3">
        <f t="shared" ref="AQ442" si="6268">LN(M442/L442)</f>
        <v>1.3100881723958713E-3</v>
      </c>
      <c r="AR442" s="93">
        <f t="shared" ref="AR442" si="6269">LN(N442/L442)</f>
        <v>3.026594843441767E-3</v>
      </c>
      <c r="AS442" s="93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3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3">
        <f t="shared" ref="AY442" si="6276">LN(G442/I442)</f>
        <v>3.0815240938501572E-3</v>
      </c>
      <c r="AZ442" s="93">
        <f t="shared" ref="AZ442" si="6277">LN(N442/P442)</f>
        <v>3.4205719239967691E-3</v>
      </c>
      <c r="BA442" s="93">
        <f t="shared" ref="BA442" si="6278">AV441</f>
        <v>0.16780354706685097</v>
      </c>
      <c r="BB442" s="93">
        <f t="shared" ref="BB442" si="6279">AR441</f>
        <v>-1.9997791431847632E-3</v>
      </c>
      <c r="BC442" s="93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90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2">
        <f t="shared" si="5618"/>
        <v>3352.1764999999991</v>
      </c>
      <c r="T443" s="92" t="str">
        <f t="shared" ref="T443" si="6282">IF(AVERAGE(N442)&lt;S442,"熊",IF(AVERAGE(N442)&gt;S442,"牛",""))</f>
        <v>熊</v>
      </c>
      <c r="U443" s="92">
        <f t="shared" ref="U443" si="6283">MAX(H443,O443)</f>
        <v>3279.89</v>
      </c>
      <c r="V443" s="92">
        <f t="shared" ref="V443" si="6284">MIN(I443,P443)</f>
        <v>3228.94</v>
      </c>
      <c r="W443" s="40">
        <f t="shared" ref="W443" si="6285">LN(U443/V443)</f>
        <v>1.565597524903652E-2</v>
      </c>
      <c r="X443" s="92">
        <f t="shared" ref="X443" si="6286">IF(U443=H443,J443,Q443)</f>
        <v>1300</v>
      </c>
      <c r="Y443" s="92">
        <f t="shared" ref="Y443" si="6287">IF(V443=I443,K443,R443)</f>
        <v>930</v>
      </c>
      <c r="Z443" s="93">
        <f t="shared" ref="Z443" si="6288">(U443-V443)/(C443)</f>
        <v>1.5749175447978207E-2</v>
      </c>
      <c r="AA443" s="93">
        <f t="shared" ref="AA443" si="6289">LN(C443/N442)</f>
        <v>-7.489449127530203E-3</v>
      </c>
      <c r="AB443" s="93">
        <f t="shared" ref="AB443" si="6290">LN(N443/U443)</f>
        <v>-1.8737684085379652E-3</v>
      </c>
      <c r="AC443" s="93">
        <f t="shared" ref="AC443" si="6291">LN(N443/V443)</f>
        <v>1.3782206840498313E-2</v>
      </c>
      <c r="AD443" s="93">
        <f t="shared" ref="AD443" si="6292">LN(U443/C443)</f>
        <v>1.3753136971473855E-2</v>
      </c>
      <c r="AE443" s="93">
        <f t="shared" ref="AE443" si="6293">LN(V443/C443)</f>
        <v>-1.902838277562622E-3</v>
      </c>
      <c r="AF443" s="93">
        <f t="shared" ref="AF443" si="6294">LN(N443/C443)</f>
        <v>1.1879368562935774E-2</v>
      </c>
      <c r="AG443" s="93">
        <f t="shared" ref="AG443" si="6295">LN(N443/N442)</f>
        <v>4.3899194354054104E-3</v>
      </c>
      <c r="AH443" s="93">
        <f t="shared" ref="AH443" si="6296">LN(D443/C443)</f>
        <v>2.1944431225056173E-4</v>
      </c>
      <c r="AI443" s="93">
        <f t="shared" ref="AI443" si="6297">LN(E443/C443)</f>
        <v>3.0000485471178215E-3</v>
      </c>
      <c r="AJ443" s="93">
        <f t="shared" ref="AJ443" si="6298">LN(F443/C443)</f>
        <v>3.9518853712770755E-3</v>
      </c>
      <c r="AK443" s="93">
        <f t="shared" ref="AK443" si="6299">+LN(G443/C443)</f>
        <v>1.3506146970263918E-2</v>
      </c>
      <c r="AL443" s="93">
        <f t="shared" ref="AL443" si="6300">LN(H443/I443)</f>
        <v>1.555535705687759E-2</v>
      </c>
      <c r="AM443" s="93">
        <f t="shared" ref="AM443" si="6301">LN(O443/P443)</f>
        <v>8.1246505537339135E-3</v>
      </c>
      <c r="AN443" s="93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3">
        <f t="shared" ref="AQ443" si="6305">LN(M443/L443)</f>
        <v>-1.8525277645454292E-3</v>
      </c>
      <c r="AR443" s="93">
        <f t="shared" ref="AR443" si="6306">LN(N443/L443)</f>
        <v>-1.7975434350655018E-3</v>
      </c>
      <c r="AS443" s="93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3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3">
        <f t="shared" ref="AY443" si="6313">LN(G443/I443)</f>
        <v>1.5408985247826497E-2</v>
      </c>
      <c r="AZ443" s="93">
        <f t="shared" ref="AZ443" si="6314">LN(N443/P443)</f>
        <v>6.2508821451959032E-3</v>
      </c>
      <c r="BA443" s="93">
        <f t="shared" ref="BA443" si="6315">AV442</f>
        <v>0.51264306627628198</v>
      </c>
      <c r="BB443" s="93">
        <f t="shared" ref="BB443" si="6316">AR442</f>
        <v>3.026594843441767E-3</v>
      </c>
      <c r="BC443" s="93">
        <f t="shared" ref="BC443" si="6317">AS442</f>
        <v>-1.4256218814693189E-3</v>
      </c>
      <c r="BD443" s="39">
        <f t="shared" ref="BD443:BD444" si="6318">IF(AR442&lt;0,1,0)</f>
        <v>0</v>
      </c>
    </row>
    <row r="444" spans="1:57" x14ac:dyDescent="0.25">
      <c r="A444" s="90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2">
        <f t="shared" si="5618"/>
        <v>3338.4484999999995</v>
      </c>
      <c r="T444" s="92" t="str">
        <f t="shared" ref="T444" si="6319">IF(AVERAGE(N443)&lt;S443,"熊",IF(AVERAGE(N443)&gt;S443,"牛",""))</f>
        <v>熊</v>
      </c>
      <c r="U444" s="92">
        <f t="shared" ref="U444" si="6320">MAX(H444,O444)</f>
        <v>3269.94</v>
      </c>
      <c r="V444" s="92">
        <f t="shared" ref="V444" si="6321">MIN(I444,P444)</f>
        <v>3242.27</v>
      </c>
      <c r="W444" s="40">
        <f t="shared" ref="W444" si="6322">LN(U444/V444)</f>
        <v>8.4979343464955948E-3</v>
      </c>
      <c r="X444" s="92">
        <f t="shared" ref="X444" si="6323">IF(U444=H444,J444,Q444)</f>
        <v>1106</v>
      </c>
      <c r="Y444" s="92">
        <f t="shared" ref="Y444" si="6324">IF(V444=I444,K444,R444)</f>
        <v>1003</v>
      </c>
      <c r="Z444" s="93">
        <f t="shared" ref="Z444" si="6325">(U444-V444)/(C444)</f>
        <v>8.5179085409964987E-3</v>
      </c>
      <c r="AA444" s="93">
        <f t="shared" ref="AA444" si="6326">LN(C444/N443)</f>
        <v>-7.7581573390448156E-3</v>
      </c>
      <c r="AB444" s="93">
        <f t="shared" ref="AB444" si="6327">LN(N444/U444)</f>
        <v>-4.7237641233132703E-3</v>
      </c>
      <c r="AC444" s="93">
        <f t="shared" ref="AC444" si="6328">LN(N444/V444)</f>
        <v>3.7741702231822807E-3</v>
      </c>
      <c r="AD444" s="93">
        <f t="shared" ref="AD444" si="6329">LN(U444/C444)</f>
        <v>6.5936766162309922E-3</v>
      </c>
      <c r="AE444" s="93">
        <f t="shared" ref="AE444" si="6330">LN(V444/C444)</f>
        <v>-1.9042577302646165E-3</v>
      </c>
      <c r="AF444" s="93">
        <f t="shared" ref="AF444" si="6331">LN(N444/C444)</f>
        <v>1.8699124929177921E-3</v>
      </c>
      <c r="AG444" s="93">
        <f t="shared" ref="AG444" si="6332">LN(N444/N443)</f>
        <v>-5.8882448461270902E-3</v>
      </c>
      <c r="AH444" s="93">
        <f t="shared" ref="AH444" si="6333">LN(D444/C444)</f>
        <v>1.3812433076150553E-3</v>
      </c>
      <c r="AI444" s="93">
        <f t="shared" ref="AI444" si="6334">LN(E444/C444)</f>
        <v>9.2001563438838801E-4</v>
      </c>
      <c r="AJ444" s="93">
        <f t="shared" ref="AJ444" si="6335">LN(F444/C444)</f>
        <v>1.0676316362309068E-3</v>
      </c>
      <c r="AK444" s="93">
        <f t="shared" ref="AK444" si="6336">+LN(G444/C444)</f>
        <v>4.5242205485148124E-3</v>
      </c>
      <c r="AL444" s="93">
        <f t="shared" ref="AL444" si="6337">LN(H444/I444)</f>
        <v>8.4979343464955948E-3</v>
      </c>
      <c r="AM444" s="93">
        <f t="shared" ref="AM444" si="6338">LN(O444/P444)</f>
        <v>4.0775777748197116E-3</v>
      </c>
      <c r="AN444" s="93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3">
        <f t="shared" ref="AQ444" si="6342">LN(M444/L444)</f>
        <v>-9.96365647420959E-4</v>
      </c>
      <c r="AR444" s="93">
        <f t="shared" ref="AR444" si="6343">LN(N444/L444)</f>
        <v>-2.746238690933264E-3</v>
      </c>
      <c r="AS444" s="93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3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3">
        <f t="shared" ref="AY444" si="6350">LN(G444/I444)</f>
        <v>6.4284782787794748E-3</v>
      </c>
      <c r="AZ444" s="93">
        <f t="shared" ref="AZ444" si="6351">LN(N444/P444)</f>
        <v>1.331339083886439E-3</v>
      </c>
      <c r="BA444" s="93">
        <f t="shared" ref="BA444" si="6352">AV443</f>
        <v>0.87948969578017866</v>
      </c>
      <c r="BB444" s="93">
        <f t="shared" ref="BB444" si="6353">AR443</f>
        <v>-1.7975434350655018E-3</v>
      </c>
      <c r="BC444" s="93">
        <f t="shared" ref="BC444" si="6354">AS443</f>
        <v>1.1879368562935774E-2</v>
      </c>
      <c r="BD444" s="39">
        <f t="shared" si="6318"/>
        <v>1</v>
      </c>
      <c r="BE444" t="s">
        <v>739</v>
      </c>
    </row>
    <row r="445" spans="1:57" x14ac:dyDescent="0.25">
      <c r="A445" s="90">
        <v>43164</v>
      </c>
      <c r="B445" s="41">
        <f t="shared" si="5028"/>
        <v>1</v>
      </c>
    </row>
    <row r="446" spans="1:57" x14ac:dyDescent="0.25">
      <c r="A446" s="90">
        <v>43165</v>
      </c>
      <c r="B446" s="41">
        <f t="shared" si="5028"/>
        <v>2</v>
      </c>
    </row>
    <row r="447" spans="1:57" x14ac:dyDescent="0.25">
      <c r="A447" s="90">
        <v>43166</v>
      </c>
      <c r="B447" s="41">
        <f t="shared" si="5028"/>
        <v>3</v>
      </c>
    </row>
    <row r="448" spans="1:57" x14ac:dyDescent="0.25">
      <c r="A448" s="90">
        <v>43167</v>
      </c>
      <c r="B448" s="41">
        <f t="shared" si="5028"/>
        <v>4</v>
      </c>
    </row>
    <row r="449" spans="1:2" x14ac:dyDescent="0.25">
      <c r="A449" s="90">
        <v>43168</v>
      </c>
      <c r="B449" s="41">
        <f t="shared" si="5028"/>
        <v>5</v>
      </c>
    </row>
    <row r="450" spans="1:2" x14ac:dyDescent="0.25">
      <c r="A450" s="9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05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0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40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400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400" si="22">LN(H344/H343)</f>
        <v>5.9509246834607457E-4</v>
      </c>
      <c r="J344">
        <v>6.6237849999999998</v>
      </c>
      <c r="K344" s="93">
        <f t="shared" ref="K344:K400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 x14ac:dyDescent="0.25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 x14ac:dyDescent="0.25">
      <c r="A382" s="90">
        <v>43137</v>
      </c>
      <c r="B382" s="41">
        <f t="shared" si="20"/>
        <v>2</v>
      </c>
      <c r="C382">
        <v>6.3071999999999999</v>
      </c>
      <c r="D382" s="93">
        <f t="shared" si="15"/>
        <v>8.4066274549850239E-4</v>
      </c>
      <c r="H382">
        <v>6.2877400000000003</v>
      </c>
      <c r="I382" s="93">
        <f t="shared" si="22"/>
        <v>-2.3383277004556426E-3</v>
      </c>
      <c r="J382">
        <v>6.2876899999999996</v>
      </c>
      <c r="K382" s="93">
        <f t="shared" si="23"/>
        <v>-2.5358702434771672E-3</v>
      </c>
      <c r="L382">
        <v>6.2806699999999998</v>
      </c>
      <c r="M382" s="93">
        <f t="shared" si="21"/>
        <v>-4.3808452279096221E-3</v>
      </c>
      <c r="N382" t="s">
        <v>690</v>
      </c>
    </row>
    <row r="383" spans="1:14" x14ac:dyDescent="0.25">
      <c r="A383" s="90">
        <v>43138</v>
      </c>
      <c r="B383" s="41">
        <f t="shared" si="20"/>
        <v>3</v>
      </c>
      <c r="C383">
        <v>6.2881999999999998</v>
      </c>
      <c r="D383" s="93">
        <f t="shared" si="15"/>
        <v>-3.0169767394022068E-3</v>
      </c>
      <c r="H383">
        <v>6.263325</v>
      </c>
      <c r="I383" s="93">
        <f t="shared" si="22"/>
        <v>-3.8905114100846292E-3</v>
      </c>
      <c r="J383">
        <v>6.270035</v>
      </c>
      <c r="K383" s="93">
        <f t="shared" si="23"/>
        <v>-2.8118168907446429E-3</v>
      </c>
      <c r="L383">
        <v>6.3174900000000003</v>
      </c>
      <c r="M383" s="93">
        <f t="shared" si="21"/>
        <v>5.8453146868821821E-3</v>
      </c>
      <c r="N383" t="s">
        <v>694</v>
      </c>
    </row>
    <row r="384" spans="1:14" x14ac:dyDescent="0.25">
      <c r="A384" s="90">
        <v>43139</v>
      </c>
      <c r="B384" s="41">
        <f t="shared" si="20"/>
        <v>4</v>
      </c>
      <c r="C384">
        <v>6.2821999999999996</v>
      </c>
      <c r="D384" s="93">
        <f t="shared" si="15"/>
        <v>-9.5462363260564727E-4</v>
      </c>
      <c r="H384">
        <v>6.3463450000000003</v>
      </c>
      <c r="I384" s="93">
        <f t="shared" si="22"/>
        <v>1.3167862376150289E-2</v>
      </c>
      <c r="J384">
        <v>6.3428500000000003</v>
      </c>
      <c r="K384" s="93">
        <f t="shared" si="23"/>
        <v>1.1546257489695349E-2</v>
      </c>
      <c r="L384">
        <v>6.3711849999999997</v>
      </c>
      <c r="M384" s="93">
        <f t="shared" si="21"/>
        <v>8.4635031660886262E-3</v>
      </c>
      <c r="N384" t="s">
        <v>697</v>
      </c>
    </row>
    <row r="385" spans="1:14" x14ac:dyDescent="0.25">
      <c r="A385" s="90">
        <v>43140</v>
      </c>
      <c r="B385" s="41">
        <f t="shared" si="20"/>
        <v>5</v>
      </c>
      <c r="C385">
        <v>6.3193999999999999</v>
      </c>
      <c r="D385" s="93">
        <f t="shared" si="15"/>
        <v>5.9040293388744986E-3</v>
      </c>
      <c r="H385">
        <v>6.34788</v>
      </c>
      <c r="I385" s="93">
        <f t="shared" si="22"/>
        <v>2.4184225621989221E-4</v>
      </c>
      <c r="J385">
        <v>6.3128700000000002</v>
      </c>
      <c r="K385" s="93">
        <f t="shared" si="23"/>
        <v>-4.7377875109664907E-3</v>
      </c>
      <c r="L385">
        <v>6.3149749999999996</v>
      </c>
      <c r="M385" s="93">
        <f t="shared" si="21"/>
        <v>-8.8616835739867995E-3</v>
      </c>
      <c r="N385" t="s">
        <v>701</v>
      </c>
    </row>
    <row r="386" spans="1:14" x14ac:dyDescent="0.25">
      <c r="A386" s="90">
        <v>43143</v>
      </c>
      <c r="B386" s="41">
        <f t="shared" si="20"/>
        <v>1</v>
      </c>
      <c r="C386">
        <v>6.3000999999999996</v>
      </c>
      <c r="D386" s="93">
        <f t="shared" si="15"/>
        <v>-3.0587606557457504E-3</v>
      </c>
      <c r="H386">
        <v>6.3128549999999999</v>
      </c>
      <c r="I386" s="93">
        <f t="shared" si="22"/>
        <v>-5.532868249840432E-3</v>
      </c>
      <c r="J386">
        <v>6.3378449999999997</v>
      </c>
      <c r="K386" s="93">
        <f t="shared" si="23"/>
        <v>3.9483985602977237E-3</v>
      </c>
      <c r="L386">
        <v>6.3269599999999997</v>
      </c>
      <c r="M386" s="93">
        <f t="shared" si="21"/>
        <v>1.8960710667459816E-3</v>
      </c>
    </row>
    <row r="387" spans="1:14" x14ac:dyDescent="0.25">
      <c r="A387" s="90">
        <v>43144</v>
      </c>
      <c r="B387" s="41">
        <f t="shared" si="20"/>
        <v>2</v>
      </c>
      <c r="C387">
        <v>6.3247</v>
      </c>
      <c r="D387" s="93">
        <f t="shared" si="15"/>
        <v>3.897096371281964E-3</v>
      </c>
      <c r="H387">
        <v>6.3269650000000004</v>
      </c>
      <c r="I387" s="93">
        <f t="shared" si="22"/>
        <v>2.2326276578447527E-3</v>
      </c>
      <c r="J387">
        <v>6.3417349999999999</v>
      </c>
      <c r="K387" s="93">
        <f t="shared" si="23"/>
        <v>6.1358501181343862E-4</v>
      </c>
      <c r="L387">
        <v>6.3332050000000004</v>
      </c>
      <c r="M387" s="93">
        <f t="shared" si="21"/>
        <v>9.8655910195825209E-4</v>
      </c>
    </row>
    <row r="388" spans="1:14" x14ac:dyDescent="0.25">
      <c r="A388" s="90">
        <v>43145</v>
      </c>
      <c r="B388" s="41">
        <f t="shared" si="20"/>
        <v>3</v>
      </c>
      <c r="C388">
        <v>6.3427999999999898</v>
      </c>
      <c r="D388" s="93">
        <f t="shared" si="15"/>
        <v>2.8577086746067993E-3</v>
      </c>
      <c r="H388">
        <v>6.3288450000000003</v>
      </c>
      <c r="I388" s="93">
        <f t="shared" si="22"/>
        <v>2.9709675063517061E-4</v>
      </c>
      <c r="J388">
        <v>6.3316850000000002</v>
      </c>
      <c r="K388" s="93">
        <f t="shared" si="23"/>
        <v>-1.5859968511476058E-3</v>
      </c>
      <c r="L388">
        <v>6.3121150000000004</v>
      </c>
      <c r="M388" s="93">
        <f t="shared" si="21"/>
        <v>-3.3356244926389406E-3</v>
      </c>
    </row>
    <row r="389" spans="1:14" x14ac:dyDescent="0.25">
      <c r="A389" s="90">
        <v>43146</v>
      </c>
      <c r="B389" s="41">
        <f t="shared" si="20"/>
        <v>4</v>
      </c>
      <c r="C389">
        <v>6.3427999999999898</v>
      </c>
      <c r="D389" s="93">
        <f t="shared" si="15"/>
        <v>0</v>
      </c>
      <c r="H389">
        <v>6.2988799999999996</v>
      </c>
      <c r="I389" s="93">
        <f t="shared" si="22"/>
        <v>-4.745915237077826E-3</v>
      </c>
      <c r="J389">
        <v>6.2907450000000003</v>
      </c>
      <c r="K389" s="93">
        <f t="shared" si="23"/>
        <v>-6.486887796066855E-3</v>
      </c>
      <c r="L389">
        <v>6.2805299999999997</v>
      </c>
      <c r="M389" s="93">
        <f t="shared" si="21"/>
        <v>-5.0164308189804205E-3</v>
      </c>
      <c r="N389" t="s">
        <v>712</v>
      </c>
    </row>
    <row r="390" spans="1:14" x14ac:dyDescent="0.25">
      <c r="A390" s="90">
        <v>43147</v>
      </c>
      <c r="B390" s="41">
        <f t="shared" si="20"/>
        <v>5</v>
      </c>
      <c r="C390">
        <v>6.3427999999999898</v>
      </c>
      <c r="D390" s="93">
        <f t="shared" si="15"/>
        <v>0</v>
      </c>
      <c r="H390">
        <v>6.2765849999999999</v>
      </c>
      <c r="I390" s="93">
        <f t="shared" si="22"/>
        <v>-3.5457970514777455E-3</v>
      </c>
      <c r="J390">
        <v>6.2809549999999996</v>
      </c>
      <c r="K390" s="93">
        <f t="shared" si="23"/>
        <v>-1.5574666877144353E-3</v>
      </c>
      <c r="L390">
        <v>6.2981400000000001</v>
      </c>
      <c r="M390" s="93">
        <f t="shared" si="21"/>
        <v>2.7999798873860125E-3</v>
      </c>
    </row>
    <row r="391" spans="1:14" x14ac:dyDescent="0.25">
      <c r="A391" s="90">
        <v>43150</v>
      </c>
      <c r="B391" s="41">
        <f t="shared" si="20"/>
        <v>1</v>
      </c>
      <c r="C391">
        <v>6.3427999999999898</v>
      </c>
      <c r="D391" s="93">
        <f t="shared" si="15"/>
        <v>0</v>
      </c>
      <c r="H391">
        <v>6.3056349999999997</v>
      </c>
      <c r="I391" s="93">
        <f t="shared" si="22"/>
        <v>4.6176353009778773E-3</v>
      </c>
      <c r="J391">
        <v>6.3073750000000004</v>
      </c>
      <c r="K391" s="93">
        <f t="shared" si="23"/>
        <v>4.1975446770133838E-3</v>
      </c>
      <c r="L391">
        <v>6.3055199999999996</v>
      </c>
      <c r="M391" s="93">
        <f t="shared" si="21"/>
        <v>1.1710885319725574E-3</v>
      </c>
    </row>
    <row r="392" spans="1:14" x14ac:dyDescent="0.25">
      <c r="A392" s="90">
        <v>43151</v>
      </c>
      <c r="B392" s="41">
        <f t="shared" si="20"/>
        <v>2</v>
      </c>
      <c r="C392">
        <v>6.3427999999999898</v>
      </c>
      <c r="D392" s="93">
        <f t="shared" si="15"/>
        <v>0</v>
      </c>
      <c r="H392">
        <v>6.3162000000000003</v>
      </c>
      <c r="I392" s="93">
        <f t="shared" si="22"/>
        <v>1.6740834383300171E-3</v>
      </c>
      <c r="J392">
        <v>6.3321300000000003</v>
      </c>
      <c r="K392" s="93">
        <f t="shared" si="23"/>
        <v>3.9170887867092125E-3</v>
      </c>
      <c r="L392">
        <v>6.3409250000000004</v>
      </c>
      <c r="M392" s="93">
        <f t="shared" si="21"/>
        <v>5.5992166176556781E-3</v>
      </c>
      <c r="N392" t="s">
        <v>717</v>
      </c>
    </row>
    <row r="393" spans="1:14" x14ac:dyDescent="0.25">
      <c r="A393" s="90">
        <v>43152</v>
      </c>
      <c r="B393" s="41">
        <f t="shared" si="20"/>
        <v>3</v>
      </c>
      <c r="C393">
        <v>6.3427999999999898</v>
      </c>
      <c r="D393" s="93">
        <f t="shared" si="15"/>
        <v>0</v>
      </c>
      <c r="H393">
        <v>6.3436700000000004</v>
      </c>
      <c r="I393" s="93">
        <f t="shared" si="22"/>
        <v>4.3397038219080281E-3</v>
      </c>
      <c r="J393">
        <v>6.3369450000000001</v>
      </c>
      <c r="K393" s="93">
        <f t="shared" si="23"/>
        <v>7.6011867193678069E-4</v>
      </c>
      <c r="L393">
        <v>6.3389699999999998</v>
      </c>
      <c r="M393" s="93">
        <f t="shared" si="21"/>
        <v>-3.0836217736693804E-4</v>
      </c>
    </row>
    <row r="394" spans="1:14" x14ac:dyDescent="0.25">
      <c r="A394" s="90">
        <v>43153</v>
      </c>
      <c r="B394" s="41">
        <f t="shared" si="20"/>
        <v>4</v>
      </c>
      <c r="C394">
        <v>6.3529999999999998</v>
      </c>
      <c r="D394" s="93">
        <f t="shared" si="15"/>
        <v>1.6068309511222758E-3</v>
      </c>
      <c r="H394">
        <v>6.3416100000000002</v>
      </c>
      <c r="I394" s="93">
        <f t="shared" si="22"/>
        <v>-3.2478589642623436E-4</v>
      </c>
      <c r="J394">
        <v>6.351445</v>
      </c>
      <c r="K394" s="93">
        <f t="shared" si="23"/>
        <v>2.2855549541027889E-3</v>
      </c>
      <c r="L394">
        <v>6.3338999999999999</v>
      </c>
      <c r="M394" s="93">
        <f t="shared" si="21"/>
        <v>-8.0013450315375746E-4</v>
      </c>
    </row>
    <row r="395" spans="1:14" x14ac:dyDescent="0.25">
      <c r="A395" s="90">
        <v>43154</v>
      </c>
      <c r="B395" s="41">
        <f t="shared" si="20"/>
        <v>5</v>
      </c>
      <c r="C395">
        <v>6.3482000000000003</v>
      </c>
      <c r="D395" s="93">
        <f t="shared" si="15"/>
        <v>-7.5583413039926359E-4</v>
      </c>
      <c r="H395">
        <v>6.3384749999999999</v>
      </c>
      <c r="I395" s="93">
        <f t="shared" si="22"/>
        <v>-4.9447619063716685E-4</v>
      </c>
      <c r="J395">
        <v>6.3296650000000003</v>
      </c>
      <c r="K395" s="93">
        <f t="shared" si="23"/>
        <v>-3.435033907286032E-3</v>
      </c>
      <c r="L395">
        <v>6.3266</v>
      </c>
      <c r="M395" s="93">
        <f t="shared" si="21"/>
        <v>-1.1531931296544047E-3</v>
      </c>
    </row>
    <row r="396" spans="1:14" x14ac:dyDescent="0.25">
      <c r="A396" s="90">
        <v>43157</v>
      </c>
      <c r="B396" s="41">
        <f t="shared" si="20"/>
        <v>1</v>
      </c>
      <c r="C396">
        <v>6.3377999999999997</v>
      </c>
      <c r="D396" s="93">
        <f t="shared" si="15"/>
        <v>-1.639603078962484E-3</v>
      </c>
      <c r="H396">
        <v>6.3072699999999999</v>
      </c>
      <c r="I396" s="93">
        <f t="shared" si="22"/>
        <v>-4.9352668961705794E-3</v>
      </c>
      <c r="J396">
        <v>6.3073100000000002</v>
      </c>
      <c r="K396" s="93">
        <f t="shared" si="23"/>
        <v>-3.5380339550245003E-3</v>
      </c>
      <c r="L396">
        <v>6.296055</v>
      </c>
      <c r="M396" s="93">
        <f t="shared" si="21"/>
        <v>-4.8397202681998422E-3</v>
      </c>
      <c r="N396" t="s">
        <v>727</v>
      </c>
    </row>
    <row r="397" spans="1:14" x14ac:dyDescent="0.25">
      <c r="A397" s="90">
        <v>43158</v>
      </c>
      <c r="B397" s="41">
        <f t="shared" si="20"/>
        <v>2</v>
      </c>
      <c r="C397">
        <v>6.3146000000000004</v>
      </c>
      <c r="D397" s="93">
        <f t="shared" si="15"/>
        <v>-3.6672925297113949E-3</v>
      </c>
      <c r="H397">
        <v>6.3024050000000003</v>
      </c>
      <c r="I397" s="93">
        <f t="shared" si="22"/>
        <v>-7.7162975911593712E-4</v>
      </c>
      <c r="J397">
        <v>6.3064499999999999</v>
      </c>
      <c r="K397" s="93">
        <f t="shared" si="23"/>
        <v>-1.3635902400755532E-4</v>
      </c>
      <c r="L397">
        <v>6.3253849999999998</v>
      </c>
      <c r="M397" s="93">
        <f t="shared" si="21"/>
        <v>4.6476555441686985E-3</v>
      </c>
    </row>
    <row r="398" spans="1:14" x14ac:dyDescent="0.25">
      <c r="A398" s="90">
        <v>43159</v>
      </c>
      <c r="B398" s="41">
        <f t="shared" si="20"/>
        <v>3</v>
      </c>
      <c r="C398">
        <v>6.3293999999999997</v>
      </c>
      <c r="D398" s="93">
        <f t="shared" si="15"/>
        <v>2.3410323883579689E-3</v>
      </c>
      <c r="H398">
        <v>6.3290699999999998</v>
      </c>
      <c r="I398" s="93">
        <f t="shared" si="22"/>
        <v>4.2219993483328909E-3</v>
      </c>
      <c r="J398">
        <v>6.32667</v>
      </c>
      <c r="K398" s="93">
        <f t="shared" si="23"/>
        <v>3.2011121981574443E-3</v>
      </c>
      <c r="L398">
        <v>6.3292000000000002</v>
      </c>
      <c r="M398" s="93">
        <f t="shared" si="21"/>
        <v>6.0294353636651987E-4</v>
      </c>
    </row>
    <row r="399" spans="1:14" x14ac:dyDescent="0.25">
      <c r="A399" s="90">
        <v>43160</v>
      </c>
      <c r="B399" s="41">
        <f t="shared" si="20"/>
        <v>4</v>
      </c>
      <c r="C399">
        <v>6.3351999999999897</v>
      </c>
      <c r="D399" s="93">
        <f t="shared" si="15"/>
        <v>9.1593898038318353E-4</v>
      </c>
      <c r="H399">
        <v>6.3421000000000003</v>
      </c>
      <c r="I399" s="93">
        <f t="shared" si="22"/>
        <v>2.0566379573179285E-3</v>
      </c>
      <c r="J399">
        <v>6.3479200000000002</v>
      </c>
      <c r="K399" s="93">
        <f t="shared" si="23"/>
        <v>3.3531688063736416E-3</v>
      </c>
      <c r="L399">
        <v>6.350905</v>
      </c>
      <c r="M399" s="93">
        <f t="shared" si="21"/>
        <v>3.4234765719830624E-3</v>
      </c>
      <c r="N399" t="s">
        <v>731</v>
      </c>
    </row>
    <row r="400" spans="1:14" x14ac:dyDescent="0.25">
      <c r="A400" s="90">
        <v>43161</v>
      </c>
      <c r="B400" s="41">
        <f t="shared" si="20"/>
        <v>5</v>
      </c>
      <c r="C400">
        <v>6.3334000000000001</v>
      </c>
      <c r="D400" s="93">
        <f t="shared" si="15"/>
        <v>-2.8416715534506737E-4</v>
      </c>
      <c r="H400">
        <v>6.3510049999999998</v>
      </c>
      <c r="I400" s="93">
        <f t="shared" si="22"/>
        <v>1.4031242097156944E-3</v>
      </c>
      <c r="J400">
        <v>6.3472200000000001</v>
      </c>
      <c r="K400" s="93">
        <f t="shared" si="23"/>
        <v>-1.1027842161795316E-4</v>
      </c>
      <c r="L400">
        <v>6.326085</v>
      </c>
      <c r="M400" s="93">
        <f t="shared" si="21"/>
        <v>-3.9157610306750218E-3</v>
      </c>
      <c r="N400" t="s">
        <v>738</v>
      </c>
    </row>
    <row r="401" spans="1:2" x14ac:dyDescent="0.25">
      <c r="A401" s="90">
        <v>43164</v>
      </c>
      <c r="B401" s="41">
        <f t="shared" si="20"/>
        <v>1</v>
      </c>
    </row>
    <row r="402" spans="1:2" x14ac:dyDescent="0.25">
      <c r="A402" s="90">
        <v>43165</v>
      </c>
      <c r="B402" s="41">
        <f t="shared" ref="B402:B405" si="24">WEEKDAY(A402,2)</f>
        <v>2</v>
      </c>
    </row>
    <row r="403" spans="1:2" x14ac:dyDescent="0.25">
      <c r="A403" s="90">
        <v>43166</v>
      </c>
      <c r="B403" s="41">
        <f t="shared" si="24"/>
        <v>3</v>
      </c>
    </row>
    <row r="404" spans="1:2" x14ac:dyDescent="0.25">
      <c r="A404" s="90">
        <v>43167</v>
      </c>
      <c r="B404" s="41">
        <f t="shared" si="24"/>
        <v>4</v>
      </c>
    </row>
    <row r="405" spans="1:2" x14ac:dyDescent="0.25">
      <c r="A405" s="90">
        <v>43168</v>
      </c>
      <c r="B405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42"/>
  <sheetViews>
    <sheetView zoomScale="115" zoomScaleNormal="115" workbookViewId="0">
      <pane xSplit="1" ySplit="2" topLeftCell="B523" activePane="bottomRight" state="frozen"/>
      <selection pane="topRight" activeCell="B1" sqref="B1"/>
      <selection pane="bottomLeft" activeCell="A3" sqref="A3"/>
      <selection pane="bottomRight" activeCell="C537" sqref="C537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26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I518" s="93">
        <f t="shared" si="293"/>
        <v>-9.0453419369707078E-3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 x14ac:dyDescent="0.25">
      <c r="A519" s="90">
        <v>43137</v>
      </c>
      <c r="B519">
        <v>16.68</v>
      </c>
      <c r="C519" s="93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3">
        <f t="shared" ref="G519" si="544">+B519/D519-1</f>
        <v>-1.5793239057552255E-2</v>
      </c>
      <c r="H519" s="93">
        <f>(+B519/(D519*(1-VLOOKUP(A519,FX!A:K,9,0)))-1)</f>
        <v>-1.8089268121278979E-2</v>
      </c>
      <c r="I519" s="93">
        <f t="shared" si="293"/>
        <v>-1.5348288075560879E-2</v>
      </c>
      <c r="J519">
        <v>14649.55</v>
      </c>
      <c r="K519">
        <v>14304.06</v>
      </c>
      <c r="L519" s="93">
        <f t="shared" ref="L519" si="545">+K519/J519-1</f>
        <v>-2.3583659566334791E-2</v>
      </c>
      <c r="M519" s="92">
        <f t="shared" ref="M519" si="546">WEEKDAY(A519,2)</f>
        <v>2</v>
      </c>
    </row>
    <row r="520" spans="1:14" x14ac:dyDescent="0.25">
      <c r="A520" s="90">
        <v>43138</v>
      </c>
      <c r="B520">
        <v>16.22</v>
      </c>
      <c r="C520" s="93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3">
        <f t="shared" ref="G520" si="549">+B520/D520-1</f>
        <v>-9.1376873607825759E-3</v>
      </c>
      <c r="H520" s="93">
        <f>(+B520/(D520*(1-VLOOKUP(A520,FX!A:K,9,0)))-1)</f>
        <v>-1.2977708846523162E-2</v>
      </c>
      <c r="I520" s="93">
        <f t="shared" si="293"/>
        <v>-9.1631032376299215E-3</v>
      </c>
      <c r="J520">
        <v>14304.06</v>
      </c>
      <c r="K520">
        <v>13822.4</v>
      </c>
      <c r="L520" s="93">
        <f t="shared" ref="L520" si="550">+K520/J520-1</f>
        <v>-3.3672957188378705E-2</v>
      </c>
      <c r="M520" s="92">
        <f t="shared" ref="M520" si="551">WEEKDAY(A520,2)</f>
        <v>3</v>
      </c>
    </row>
    <row r="521" spans="1:14" x14ac:dyDescent="0.25">
      <c r="A521" s="90">
        <v>43139</v>
      </c>
      <c r="B521">
        <v>15.84</v>
      </c>
      <c r="C521" s="93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3">
        <f t="shared" ref="G521" si="554">+B521/D521-1</f>
        <v>-1.2236423056371404E-2</v>
      </c>
      <c r="H521" s="93">
        <f>(+B521/(D521*(1-VLOOKUP(A521,FX!A:K,9,0)))-1)</f>
        <v>9.438680442872549E-4</v>
      </c>
      <c r="I521" s="93">
        <f t="shared" si="293"/>
        <v>-1.1980578851125134E-3</v>
      </c>
      <c r="J521">
        <v>13822.4</v>
      </c>
      <c r="K521">
        <v>13540.57</v>
      </c>
      <c r="L521" s="93">
        <f t="shared" ref="L521" si="555">+K521/J521-1</f>
        <v>-2.0389367982405315E-2</v>
      </c>
      <c r="M521" s="92">
        <f t="shared" ref="M521" si="556">WEEKDAY(A521,2)</f>
        <v>4</v>
      </c>
    </row>
    <row r="522" spans="1:14" ht="42" x14ac:dyDescent="0.25">
      <c r="A522" s="90">
        <v>43140</v>
      </c>
      <c r="B522">
        <v>15.06</v>
      </c>
      <c r="C522" s="93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3">
        <f t="shared" ref="G522" si="559">+B522/D522-1</f>
        <v>-7.1518839808240031E-3</v>
      </c>
      <c r="H522" s="93">
        <f>(+B522/(D522*(1-VLOOKUP(A522,FX!A:K,9,0)))-1)</f>
        <v>-6.91171326893536E-3</v>
      </c>
      <c r="I522" s="93">
        <f t="shared" si="293"/>
        <v>-1.3687864300216068E-2</v>
      </c>
      <c r="J522" s="92">
        <v>13540.57</v>
      </c>
      <c r="K522">
        <v>12951</v>
      </c>
      <c r="L522" s="93">
        <f t="shared" ref="L522" si="560">+K522/J522-1</f>
        <v>-4.3541003074464402E-2</v>
      </c>
      <c r="M522" s="92">
        <f t="shared" ref="M522" si="561">WEEKDAY(A522,2)</f>
        <v>5</v>
      </c>
      <c r="N522" s="50" t="s">
        <v>722</v>
      </c>
    </row>
    <row r="523" spans="1:14" x14ac:dyDescent="0.25">
      <c r="A523" s="90">
        <v>43143</v>
      </c>
      <c r="B523">
        <v>15.3</v>
      </c>
      <c r="C523" s="93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3">
        <f t="shared" ref="G523" si="564">+B523/D523-1</f>
        <v>-3.008969920905713E-3</v>
      </c>
      <c r="H523" s="93">
        <f>(+B523/(D523*(1-VLOOKUP(A523,FX!A:K,9,0)))-1)</f>
        <v>-8.4948373548577871E-3</v>
      </c>
      <c r="I523" s="93">
        <f t="shared" si="293"/>
        <v>-1.6313213703098572E-3</v>
      </c>
      <c r="J523" s="92">
        <v>12951</v>
      </c>
      <c r="K523">
        <v>13016.46</v>
      </c>
      <c r="L523" s="93">
        <f t="shared" ref="L523" si="565">+K523/J523-1</f>
        <v>5.0544359508917225E-3</v>
      </c>
      <c r="M523" s="92">
        <f t="shared" ref="M523" si="566">WEEKDAY(A523,2)</f>
        <v>1</v>
      </c>
    </row>
    <row r="524" spans="1:14" x14ac:dyDescent="0.25">
      <c r="A524" s="90">
        <v>43144</v>
      </c>
      <c r="B524">
        <v>15.52</v>
      </c>
      <c r="C524" s="93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3">
        <f t="shared" ref="G524" si="569">+B524/D524-1</f>
        <v>-4.0898814739011025E-3</v>
      </c>
      <c r="H524" s="93">
        <f>(+B524/(D524*(1-VLOOKUP(A524,FX!A:K,9,0)))-1)</f>
        <v>-1.861409650725121E-3</v>
      </c>
      <c r="I524" s="93">
        <f t="shared" si="293"/>
        <v>-4.2345694854356575E-3</v>
      </c>
      <c r="J524">
        <v>13016.46</v>
      </c>
      <c r="K524">
        <v>13236.22</v>
      </c>
      <c r="L524" s="93">
        <f t="shared" ref="L524" si="570">+K524/J524-1</f>
        <v>1.6883238607117379E-2</v>
      </c>
      <c r="M524" s="92">
        <f t="shared" ref="M524" si="571">WEEKDAY(A524,2)</f>
        <v>2</v>
      </c>
    </row>
    <row r="525" spans="1:14" x14ac:dyDescent="0.25">
      <c r="A525" s="90">
        <v>43145</v>
      </c>
      <c r="B525">
        <v>15.7</v>
      </c>
      <c r="C525" s="93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3">
        <f t="shared" ref="G525" si="574">+B525/D525-1</f>
        <v>-1.5326987955101012E-3</v>
      </c>
      <c r="H525" s="93">
        <f>(+B525/(D525*(1-VLOOKUP(A525,FX!A:K,9,0)))-1)</f>
        <v>-1.2359692473221662E-3</v>
      </c>
      <c r="I525" s="93">
        <f t="shared" si="293"/>
        <v>-3.7438923789581136E-3</v>
      </c>
      <c r="J525">
        <v>13236.22</v>
      </c>
      <c r="K525">
        <v>13353.5</v>
      </c>
      <c r="L525" s="93">
        <f t="shared" ref="L525" si="575">+K525/J525-1</f>
        <v>8.8605357118574091E-3</v>
      </c>
      <c r="M525" s="92">
        <f t="shared" ref="M525" si="576">WEEKDAY(A525,2)</f>
        <v>3</v>
      </c>
    </row>
    <row r="526" spans="1:14" x14ac:dyDescent="0.25">
      <c r="A526" s="90">
        <v>43146</v>
      </c>
      <c r="B526">
        <v>16.079999999999998</v>
      </c>
      <c r="C526" s="93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2">
        <v>15.829000000000001</v>
      </c>
      <c r="G526" s="93">
        <f t="shared" ref="G526" si="579">+B526/D526-1</f>
        <v>2.0369312773653059E-2</v>
      </c>
      <c r="H526" s="93">
        <f>(+B526/(D526*(1-VLOOKUP(A526,FX!A:K,9,0)))-1)</f>
        <v>1.5549600450864842E-2</v>
      </c>
      <c r="I526" s="93">
        <f t="shared" si="293"/>
        <v>1.5856971381641216E-2</v>
      </c>
      <c r="J526">
        <v>13353.5</v>
      </c>
      <c r="K526">
        <v>13353.5</v>
      </c>
      <c r="L526" s="93">
        <f t="shared" ref="L526" si="580">+K526/J526-1</f>
        <v>0</v>
      </c>
      <c r="M526" s="92">
        <f t="shared" ref="M526" si="581">WEEKDAY(A526,2)</f>
        <v>4</v>
      </c>
    </row>
    <row r="527" spans="1:14" x14ac:dyDescent="0.25">
      <c r="A527" s="90">
        <v>43147</v>
      </c>
      <c r="B527">
        <v>16.079999999999998</v>
      </c>
      <c r="C527" s="93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2">
        <v>15.759</v>
      </c>
      <c r="G527" s="93">
        <f t="shared" ref="G527" si="584">+B527/D527-1</f>
        <v>1.5856971381641216E-2</v>
      </c>
      <c r="H527" s="93">
        <f>(+B527/(D527*(1-VLOOKUP(A527,FX!A:K,9,0)))-1)</f>
        <v>1.226767564204323E-2</v>
      </c>
      <c r="I527" s="93">
        <f>+B527/F527-1</f>
        <v>2.0369312773653059E-2</v>
      </c>
      <c r="J527">
        <v>13353.5</v>
      </c>
      <c r="K527">
        <v>13353.5</v>
      </c>
      <c r="L527" s="93">
        <f t="shared" ref="L527" si="585">+K527/J527-1</f>
        <v>0</v>
      </c>
      <c r="M527" s="92">
        <f t="shared" ref="M527" si="586">WEEKDAY(A527,2)</f>
        <v>5</v>
      </c>
      <c r="N527" s="50" t="s">
        <v>714</v>
      </c>
    </row>
    <row r="528" spans="1:14" x14ac:dyDescent="0.25">
      <c r="A528" s="90">
        <v>43150</v>
      </c>
      <c r="B528">
        <v>16.079999999999998</v>
      </c>
      <c r="C528" s="93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2">
        <v>15.759</v>
      </c>
      <c r="G528" s="93">
        <f t="shared" ref="G528" si="589">+B528/D528-1</f>
        <v>2.0369312773653059E-2</v>
      </c>
      <c r="H528" s="93">
        <f>(+B528/(D528*(1-VLOOKUP(A528,FX!A:K,9,0)))-1)</f>
        <v>2.5102863945340559E-2</v>
      </c>
      <c r="I528" s="93">
        <f t="shared" ref="I528:I536" si="590">+B528/F528-1</f>
        <v>2.0369312773653059E-2</v>
      </c>
      <c r="J528">
        <v>13353.5</v>
      </c>
      <c r="K528">
        <v>13353.5</v>
      </c>
      <c r="L528" s="93">
        <f t="shared" ref="L528" si="591">+K528/J528-1</f>
        <v>0</v>
      </c>
      <c r="M528" s="92">
        <f t="shared" ref="M528" si="592">WEEKDAY(A528,2)</f>
        <v>1</v>
      </c>
    </row>
    <row r="529" spans="1:13" x14ac:dyDescent="0.25">
      <c r="A529" s="90">
        <v>43151</v>
      </c>
      <c r="B529">
        <v>15.9</v>
      </c>
      <c r="C529" s="93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2">
        <v>15.702999999999999</v>
      </c>
      <c r="G529" s="93">
        <f t="shared" ref="G529" si="595">+B529/D529-1</f>
        <v>8.9472682276794391E-3</v>
      </c>
      <c r="H529" s="93">
        <f>(+B529/(D529*(1-VLOOKUP(A529,FX!A:K,9,0)))-1)</f>
        <v>1.0639162511768108E-2</v>
      </c>
      <c r="I529" s="93">
        <f t="shared" si="590"/>
        <v>1.2545373495510548E-2</v>
      </c>
      <c r="J529">
        <v>13353.5</v>
      </c>
      <c r="K529">
        <v>13353.5</v>
      </c>
      <c r="L529" s="93">
        <f t="shared" ref="L529" si="596">+K529/J529-1</f>
        <v>0</v>
      </c>
      <c r="M529" s="92">
        <f t="shared" ref="M529" si="597">WEEKDAY(A529,2)</f>
        <v>2</v>
      </c>
    </row>
    <row r="530" spans="1:13" x14ac:dyDescent="0.25">
      <c r="A530" s="90">
        <v>43152</v>
      </c>
      <c r="B530">
        <v>16.100000000000001</v>
      </c>
      <c r="C530" s="93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3">
        <f t="shared" ref="G530" si="600">+B530/D530-1</f>
        <v>2.5281793287906806E-2</v>
      </c>
      <c r="H530" s="93">
        <f>(+B530/(D530*(1-VLOOKUP(A530,FX!A:K,9,0)))-1)</f>
        <v>2.9750605928065221E-2</v>
      </c>
      <c r="I530" s="93">
        <f t="shared" si="590"/>
        <v>2.3977612414933569E-2</v>
      </c>
      <c r="J530">
        <v>13353.5</v>
      </c>
      <c r="K530">
        <v>13353.5</v>
      </c>
      <c r="L530" s="93">
        <f t="shared" ref="L530" si="601">+K530/J530-1</f>
        <v>0</v>
      </c>
      <c r="M530" s="92">
        <f t="shared" ref="M530" si="602">WEEKDAY(A530,2)</f>
        <v>3</v>
      </c>
    </row>
    <row r="531" spans="1:13" x14ac:dyDescent="0.25">
      <c r="A531" s="90">
        <v>43153</v>
      </c>
      <c r="B531">
        <v>15.96</v>
      </c>
      <c r="C531" s="93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3">
        <f t="shared" ref="G531" si="605">+B531/D531-1</f>
        <v>-6.2912600417035502E-3</v>
      </c>
      <c r="H531" s="93">
        <f>(+B531/(D531*(1-VLOOKUP(A531,FX!A:K,9,0)))-1)</f>
        <v>-6.6138978373916357E-3</v>
      </c>
      <c r="I531" s="93">
        <f t="shared" si="590"/>
        <v>-5.9790732436472149E-3</v>
      </c>
      <c r="J531">
        <v>13353.5</v>
      </c>
      <c r="K531">
        <v>13640.6</v>
      </c>
      <c r="L531" s="93">
        <f t="shared" ref="L531" si="606">+K531/J531-1</f>
        <v>2.1499981278316538E-2</v>
      </c>
      <c r="M531" s="92">
        <f t="shared" ref="M531" si="607">WEEKDAY(A531,2)</f>
        <v>4</v>
      </c>
    </row>
    <row r="532" spans="1:13" x14ac:dyDescent="0.25">
      <c r="A532" s="90">
        <v>43154</v>
      </c>
      <c r="B532">
        <v>16.14</v>
      </c>
      <c r="C532" s="93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3">
        <f t="shared" ref="G532" si="610">+B532/D532-1</f>
        <v>-2.240934268197714E-3</v>
      </c>
      <c r="H532" s="93">
        <f>(+B532/(D532*(1-VLOOKUP(A532,FX!A:K,9,0)))-1)</f>
        <v>-2.7340585319869382E-3</v>
      </c>
      <c r="I532" s="93">
        <f t="shared" si="590"/>
        <v>-2.2871978735240495E-3</v>
      </c>
      <c r="J532">
        <v>13640.6</v>
      </c>
      <c r="K532">
        <v>13742.76</v>
      </c>
      <c r="L532" s="93">
        <f t="shared" ref="L532" si="611">+K532/J532-1</f>
        <v>7.4894066243420543E-3</v>
      </c>
      <c r="M532" s="92">
        <f t="shared" ref="M532" si="612">WEEKDAY(A532,2)</f>
        <v>5</v>
      </c>
    </row>
    <row r="533" spans="1:13" x14ac:dyDescent="0.25">
      <c r="A533" s="90">
        <v>43157</v>
      </c>
      <c r="B533">
        <v>16.36</v>
      </c>
      <c r="C533" s="93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3">
        <f t="shared" ref="G533" si="615">+B533/D533-1</f>
        <v>6.2236743280450479E-3</v>
      </c>
      <c r="H533" s="93">
        <f>(+B533/(D533*(1-VLOOKUP(A533,FX!A:K,9,0)))-1)</f>
        <v>1.2820800247697051E-3</v>
      </c>
      <c r="I533" s="93">
        <f t="shared" si="590"/>
        <v>3.0656039239731481E-3</v>
      </c>
      <c r="J533">
        <v>13742.76</v>
      </c>
      <c r="K533">
        <v>13812.26</v>
      </c>
      <c r="L533" s="93">
        <f t="shared" ref="L533" si="616">+K533/J533-1</f>
        <v>5.0572083045909988E-3</v>
      </c>
      <c r="M533" s="92">
        <f t="shared" ref="M533" si="617">WEEKDAY(A533,2)</f>
        <v>1</v>
      </c>
    </row>
    <row r="534" spans="1:13" x14ac:dyDescent="0.25">
      <c r="A534" s="90">
        <v>43158</v>
      </c>
      <c r="B534">
        <v>15.96</v>
      </c>
      <c r="C534" s="93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3">
        <f t="shared" ref="G534" si="620">+B534/D534-1</f>
        <v>-2.8014538462226568E-3</v>
      </c>
      <c r="H534" s="93">
        <f>(+B534/(D534*(1-VLOOKUP(A534,FX!A:K,9,0)))-1)</f>
        <v>-3.5703286335151407E-3</v>
      </c>
      <c r="I534" s="93">
        <f t="shared" si="590"/>
        <v>-1.5639662183295489E-3</v>
      </c>
      <c r="J534">
        <v>13812.26</v>
      </c>
      <c r="K534">
        <v>13553.83</v>
      </c>
      <c r="L534" s="93">
        <f t="shared" ref="L534" si="621">+K534/J534-1</f>
        <v>-1.8710189353516427E-2</v>
      </c>
      <c r="M534" s="92">
        <f t="shared" ref="M534" si="622">WEEKDAY(A534,2)</f>
        <v>2</v>
      </c>
    </row>
    <row r="535" spans="1:13" x14ac:dyDescent="0.25">
      <c r="A535" s="90">
        <v>43159</v>
      </c>
      <c r="B535">
        <v>15.68</v>
      </c>
      <c r="C535" s="93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3">
        <f t="shared" ref="G535" si="625">+B535/D535-1</f>
        <v>-3.5818254979647079E-3</v>
      </c>
      <c r="H535" s="93">
        <f>(+B535/(D535*(1-VLOOKUP(A535,FX!A:K,9,0)))-1)</f>
        <v>6.4288812360713266E-4</v>
      </c>
      <c r="I535" s="93">
        <f t="shared" si="590"/>
        <v>-2.2906592008143933E-3</v>
      </c>
      <c r="J535">
        <v>13553.83</v>
      </c>
      <c r="K535">
        <v>13343.01</v>
      </c>
      <c r="L535" s="93">
        <f t="shared" ref="L535" si="626">+K535/J535-1</f>
        <v>-1.555427506468654E-2</v>
      </c>
      <c r="M535" s="92">
        <f t="shared" ref="M535" si="627">WEEKDAY(A535,2)</f>
        <v>3</v>
      </c>
    </row>
    <row r="536" spans="1:13" x14ac:dyDescent="0.25">
      <c r="A536" s="90">
        <v>43160</v>
      </c>
      <c r="B536">
        <v>15.74</v>
      </c>
      <c r="C536" s="93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3">
        <f t="shared" ref="G536" si="630">+B536/D536-1</f>
        <v>-4.1844808081816787E-3</v>
      </c>
      <c r="H536" s="93">
        <f>(+B536/(D536*(1-VLOOKUP(A536,FX!A:K,9,0)))-1)</f>
        <v>-2.1322280720503795E-3</v>
      </c>
      <c r="I536" s="93">
        <f t="shared" si="590"/>
        <v>6.3572790845523031E-4</v>
      </c>
      <c r="J536">
        <v>13343.01</v>
      </c>
      <c r="K536">
        <v>13419.54</v>
      </c>
      <c r="L536" s="93">
        <f t="shared" ref="L536" si="631">+K536/J536-1</f>
        <v>5.7355873974462845E-3</v>
      </c>
      <c r="M536" s="92">
        <f t="shared" ref="M536" si="632">WEEKDAY(A536,2)</f>
        <v>4</v>
      </c>
    </row>
    <row r="537" spans="1:13" x14ac:dyDescent="0.25">
      <c r="A537" s="90">
        <v>43161</v>
      </c>
      <c r="B537">
        <v>15.56</v>
      </c>
      <c r="C537" s="93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G537" s="93">
        <f t="shared" ref="G537" si="635">+B537/D537-1</f>
        <v>-1.9015318758718314E-3</v>
      </c>
      <c r="H537" s="93">
        <f>(+B537/(D537*(1-VLOOKUP(A537,FX!A:K,9,0)))-1)</f>
        <v>-4.99107976641322E-4</v>
      </c>
      <c r="J537">
        <v>13419.54</v>
      </c>
      <c r="K537">
        <v>13299.8</v>
      </c>
      <c r="L537" s="93">
        <f t="shared" ref="L537" si="636">+K537/J537-1</f>
        <v>-8.9228095746949343E-3</v>
      </c>
      <c r="M537" s="92">
        <f t="shared" ref="M537" si="637">WEEKDAY(A537,2)</f>
        <v>5</v>
      </c>
    </row>
    <row r="538" spans="1:13" x14ac:dyDescent="0.25">
      <c r="A538" s="90">
        <v>43164</v>
      </c>
    </row>
    <row r="539" spans="1:13" x14ac:dyDescent="0.25">
      <c r="A539" s="90">
        <v>43165</v>
      </c>
    </row>
    <row r="540" spans="1:13" x14ac:dyDescent="0.25">
      <c r="A540" s="90">
        <v>43166</v>
      </c>
    </row>
    <row r="541" spans="1:13" x14ac:dyDescent="0.25">
      <c r="A541" s="90">
        <v>43167</v>
      </c>
    </row>
    <row r="542" spans="1:13" x14ac:dyDescent="0.25">
      <c r="A542" s="90">
        <v>43168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41"/>
  <sheetViews>
    <sheetView zoomScale="115" zoomScaleNormal="115" workbookViewId="0">
      <pane xSplit="1" ySplit="2" topLeftCell="H521" activePane="bottomRight" state="frozen"/>
      <selection pane="topRight" activeCell="B1" sqref="B1"/>
      <selection pane="bottomLeft" activeCell="A3" sqref="A3"/>
      <selection pane="bottomRight" activeCell="N536" sqref="N53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 x14ac:dyDescent="0.25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688</v>
      </c>
    </row>
    <row r="518" spans="1:14" x14ac:dyDescent="0.25">
      <c r="A518" s="90">
        <v>43137</v>
      </c>
      <c r="B518">
        <v>17.12</v>
      </c>
      <c r="C518" s="93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3">
        <f t="shared" ref="G518" si="751">+B518/D518-1</f>
        <v>-1.4290538185702695E-2</v>
      </c>
      <c r="H518" s="93">
        <f>(+B518/(D518*(1-VLOOKUP(A518,FX!A:K,9,0)))-1)</f>
        <v>-1.6590072859238969E-2</v>
      </c>
      <c r="I518" s="93">
        <f t="shared" si="199"/>
        <v>-1.5424253229201379E-2</v>
      </c>
      <c r="J518">
        <v>14649.55</v>
      </c>
      <c r="K518">
        <v>14304.06</v>
      </c>
      <c r="L518" s="93">
        <f t="shared" ref="L518" si="752">+K518/J518-1</f>
        <v>-2.3583659566334791E-2</v>
      </c>
      <c r="M518" s="92">
        <f t="shared" ref="M518" si="753">WEEKDAY(A518,2)</f>
        <v>2</v>
      </c>
    </row>
    <row r="519" spans="1:14" x14ac:dyDescent="0.25">
      <c r="A519" s="90">
        <v>43138</v>
      </c>
      <c r="B519">
        <v>16.62</v>
      </c>
      <c r="C519" s="93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3">
        <f t="shared" ref="G519" si="756">+B519/D519-1</f>
        <v>-1.0872539385275437E-2</v>
      </c>
      <c r="H519" s="93">
        <f>(+B519/(D519*(1-VLOOKUP(A519,FX!A:K,9,0)))-1)</f>
        <v>-1.4705837566512669E-2</v>
      </c>
      <c r="I519" s="93">
        <f t="shared" si="199"/>
        <v>-1.5443672359558569E-2</v>
      </c>
      <c r="J519">
        <v>14304.06</v>
      </c>
      <c r="K519">
        <v>13822.4</v>
      </c>
      <c r="L519" s="93">
        <f t="shared" ref="L519" si="757">+K519/J519-1</f>
        <v>-3.3672957188378705E-2</v>
      </c>
      <c r="M519" s="92">
        <f t="shared" ref="M519" si="758">WEEKDAY(A519,2)</f>
        <v>3</v>
      </c>
    </row>
    <row r="520" spans="1:14" x14ac:dyDescent="0.25">
      <c r="A520" s="90">
        <v>43139</v>
      </c>
      <c r="B520">
        <v>16.22</v>
      </c>
      <c r="C520" s="93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3">
        <f t="shared" ref="G520" si="761">+B520/D520-1</f>
        <v>-1.9140262046166812E-2</v>
      </c>
      <c r="H520" s="93">
        <f>(+B520/(D520*(1-VLOOKUP(A520,FX!A:K,9,0)))-1)</f>
        <v>-6.0520927950291625E-3</v>
      </c>
      <c r="I520" s="93">
        <f t="shared" si="199"/>
        <v>-5.0117472410853292E-3</v>
      </c>
      <c r="J520">
        <v>13822.4</v>
      </c>
      <c r="K520">
        <v>13540.57</v>
      </c>
      <c r="L520" s="93">
        <f t="shared" ref="L520" si="762">+K520/J520-1</f>
        <v>-2.0389367982405315E-2</v>
      </c>
      <c r="M520" s="92">
        <f t="shared" ref="M520" si="763">WEEKDAY(A520,2)</f>
        <v>4</v>
      </c>
    </row>
    <row r="521" spans="1:14" x14ac:dyDescent="0.25">
      <c r="A521" s="90">
        <v>43140</v>
      </c>
      <c r="B521">
        <v>15.46</v>
      </c>
      <c r="C521" s="93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3">
        <f t="shared" ref="G521" si="766">+B521/D521-1</f>
        <v>-8.4600058767453357E-3</v>
      </c>
      <c r="H521" s="93">
        <f>(+B521/(D521*(1-VLOOKUP(A521,FX!A:K,9,0)))-1)</f>
        <v>-8.2201516005350195E-3</v>
      </c>
      <c r="I521" s="93">
        <f t="shared" si="199"/>
        <v>-1.1199160862418456E-2</v>
      </c>
      <c r="J521">
        <v>13540.57</v>
      </c>
      <c r="K521">
        <v>12951</v>
      </c>
      <c r="L521" s="93">
        <f t="shared" ref="L521" si="767">+K521/J521-1</f>
        <v>-4.3541003074464402E-2</v>
      </c>
      <c r="M521" s="92">
        <f t="shared" ref="M521" si="768">WEEKDAY(A521,2)</f>
        <v>5</v>
      </c>
      <c r="N521" s="50" t="s">
        <v>704</v>
      </c>
    </row>
    <row r="522" spans="1:14" x14ac:dyDescent="0.25">
      <c r="A522" s="90">
        <v>43143</v>
      </c>
      <c r="B522">
        <v>15.66</v>
      </c>
      <c r="C522" s="93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3">
        <f t="shared" ref="G522" si="771">+B522/D522-1</f>
        <v>-3.444455608245689E-3</v>
      </c>
      <c r="H522" s="93">
        <f>(+B522/(D522*(1-VLOOKUP(A522,FX!A:K,9,0)))-1)</f>
        <v>-8.9279268152728797E-3</v>
      </c>
      <c r="I522" s="93">
        <f t="shared" si="199"/>
        <v>-7.8434850923098098E-3</v>
      </c>
      <c r="J522">
        <v>12951</v>
      </c>
      <c r="K522">
        <v>13016.46</v>
      </c>
      <c r="L522" s="93">
        <f t="shared" ref="L522" si="772">+K522/J522-1</f>
        <v>5.0544359508917225E-3</v>
      </c>
      <c r="M522" s="92">
        <f t="shared" ref="M522" si="773">WEEKDAY(A522,2)</f>
        <v>1</v>
      </c>
    </row>
    <row r="523" spans="1:14" x14ac:dyDescent="0.25">
      <c r="A523" s="90">
        <v>43144</v>
      </c>
      <c r="B523">
        <v>15.94</v>
      </c>
      <c r="C523" s="93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3">
        <f t="shared" ref="G523" si="776">+B523/D523-1</f>
        <v>-6.871010979911274E-3</v>
      </c>
      <c r="H523" s="93">
        <f>(+B523/(D523*(1-VLOOKUP(A523,FX!A:K,9,0)))-1)</f>
        <v>-4.6487622773014881E-3</v>
      </c>
      <c r="I523" s="93">
        <f t="shared" si="199"/>
        <v>-2.9149412633080463E-3</v>
      </c>
      <c r="J523">
        <v>13016.46</v>
      </c>
      <c r="K523">
        <v>13236.22</v>
      </c>
      <c r="L523" s="93">
        <f t="shared" ref="L523" si="777">+K523/J523-1</f>
        <v>1.6883238607117379E-2</v>
      </c>
      <c r="M523" s="92">
        <f t="shared" ref="M523" si="778">WEEKDAY(A523,2)</f>
        <v>2</v>
      </c>
    </row>
    <row r="524" spans="1:14" x14ac:dyDescent="0.25">
      <c r="A524" s="90">
        <v>43145</v>
      </c>
      <c r="B524">
        <v>16.12</v>
      </c>
      <c r="C524" s="93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3">
        <f t="shared" ref="G524" si="781">+B524/D524-1</f>
        <v>-5.1151490663359223E-4</v>
      </c>
      <c r="H524" s="93">
        <f>(+B524/(D524*(1-VLOOKUP(A524,FX!A:K,9,0)))-1)</f>
        <v>-2.1448187786732298E-4</v>
      </c>
      <c r="I524" s="93">
        <f t="shared" si="199"/>
        <v>-9.8538042501494782E-4</v>
      </c>
      <c r="J524">
        <v>13236.22</v>
      </c>
      <c r="K524">
        <v>13353.5</v>
      </c>
      <c r="L524" s="93">
        <f t="shared" ref="L524" si="782">+K524/J524-1</f>
        <v>8.8605357118574091E-3</v>
      </c>
      <c r="M524" s="92">
        <f t="shared" ref="M524" si="783">WEEKDAY(A524,2)</f>
        <v>3</v>
      </c>
    </row>
    <row r="525" spans="1:14" x14ac:dyDescent="0.25">
      <c r="A525" s="90">
        <v>43146</v>
      </c>
      <c r="B525">
        <v>16.52</v>
      </c>
      <c r="C525" s="93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2">
        <v>16.135899999999999</v>
      </c>
      <c r="G525" s="93">
        <f t="shared" ref="G525" si="786">+B525/D525-1</f>
        <v>2.3804064229451027E-2</v>
      </c>
      <c r="H525" s="93">
        <f>(+B525/(D525*(1-VLOOKUP(A525,FX!A:K,9,0)))-1)</f>
        <v>1.8968127865318429E-2</v>
      </c>
      <c r="I525" s="93">
        <f t="shared" si="199"/>
        <v>2.3804064229451027E-2</v>
      </c>
      <c r="J525">
        <v>13353.5</v>
      </c>
      <c r="K525">
        <v>13353.5</v>
      </c>
      <c r="L525" s="93">
        <f t="shared" ref="L525" si="787">+K525/J525-1</f>
        <v>0</v>
      </c>
      <c r="M525" s="92">
        <f t="shared" ref="M525" si="788">WEEKDAY(A525,2)</f>
        <v>4</v>
      </c>
      <c r="N525" s="50" t="s">
        <v>711</v>
      </c>
    </row>
    <row r="526" spans="1:14" x14ac:dyDescent="0.25">
      <c r="A526" s="90">
        <v>43147</v>
      </c>
      <c r="B526">
        <v>16.52</v>
      </c>
      <c r="C526" s="93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2">
        <v>16.135899999999999</v>
      </c>
      <c r="G526" s="93">
        <f t="shared" ref="G526" si="791">+B526/D526-1</f>
        <v>2.3804064229451027E-2</v>
      </c>
      <c r="H526" s="93">
        <f>(+B526/(D526*(1-VLOOKUP(A526,FX!A:K,9,0)))-1)</f>
        <v>2.0186689274664049E-2</v>
      </c>
      <c r="I526" s="93">
        <f t="shared" ref="I526:I536" si="792">+B526/F526-1</f>
        <v>2.3804064229451027E-2</v>
      </c>
      <c r="J526">
        <v>13353.5</v>
      </c>
      <c r="K526">
        <v>13353.5</v>
      </c>
      <c r="L526" s="93">
        <f t="shared" ref="L526" si="793">+K526/J526-1</f>
        <v>0</v>
      </c>
      <c r="M526" s="92">
        <f t="shared" ref="M526" si="794">WEEKDAY(A526,2)</f>
        <v>5</v>
      </c>
    </row>
    <row r="527" spans="1:14" x14ac:dyDescent="0.25">
      <c r="A527" s="90">
        <v>43150</v>
      </c>
      <c r="B527">
        <v>16.52</v>
      </c>
      <c r="C527" s="93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2">
        <v>16.135899999999999</v>
      </c>
      <c r="G527" s="93">
        <f t="shared" ref="G527" si="797">+B527/D527-1</f>
        <v>2.3804064229451027E-2</v>
      </c>
      <c r="H527" s="93">
        <f>(+B527/(D527*(1-VLOOKUP(A527,FX!A:K,9,0)))-1)</f>
        <v>2.8553549408144363E-2</v>
      </c>
      <c r="I527" s="93">
        <f t="shared" si="792"/>
        <v>2.3804064229451027E-2</v>
      </c>
      <c r="J527">
        <v>13353.5</v>
      </c>
      <c r="K527">
        <v>13353.5</v>
      </c>
      <c r="L527" s="93">
        <f t="shared" ref="L527" si="798">+K527/J527-1</f>
        <v>0</v>
      </c>
      <c r="M527" s="92">
        <f t="shared" ref="M527" si="799">WEEKDAY(A527,2)</f>
        <v>1</v>
      </c>
    </row>
    <row r="528" spans="1:14" ht="28" x14ac:dyDescent="0.25">
      <c r="A528" s="90">
        <v>43151</v>
      </c>
      <c r="B528">
        <v>16.32</v>
      </c>
      <c r="C528" s="93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2">
        <v>16.135899999999999</v>
      </c>
      <c r="G528" s="93">
        <f t="shared" ref="G528" si="802">+B528/D528-1</f>
        <v>1.1409341902218095E-2</v>
      </c>
      <c r="H528" s="93">
        <f>(+B528/(D528*(1-VLOOKUP(A528,FX!A:K,9,0)))-1)</f>
        <v>1.3105364814737674E-2</v>
      </c>
      <c r="I528" s="93">
        <f t="shared" si="792"/>
        <v>1.1409341902218095E-2</v>
      </c>
      <c r="J528">
        <v>13353.5</v>
      </c>
      <c r="K528">
        <v>13353.5</v>
      </c>
      <c r="L528" s="93">
        <f t="shared" ref="L528" si="803">+K528/J528-1</f>
        <v>0</v>
      </c>
      <c r="M528" s="92">
        <f t="shared" ref="M528" si="804">WEEKDAY(A528,2)</f>
        <v>2</v>
      </c>
      <c r="N528" s="50" t="s">
        <v>716</v>
      </c>
    </row>
    <row r="529" spans="1:14" x14ac:dyDescent="0.25">
      <c r="A529" s="90">
        <v>43152</v>
      </c>
      <c r="B529">
        <v>16.5</v>
      </c>
      <c r="C529" s="93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3">
        <f t="shared" ref="G529" si="807">+B529/D529-1</f>
        <v>2.256459199672789E-2</v>
      </c>
      <c r="H529" s="93">
        <f>(+B529/(D529*(1-VLOOKUP(A529,FX!A:K,9,0)))-1)</f>
        <v>2.7021561391882276E-2</v>
      </c>
      <c r="I529" s="93">
        <f t="shared" si="792"/>
        <v>2.6757934038581288E-2</v>
      </c>
      <c r="J529">
        <v>13353.5</v>
      </c>
      <c r="K529">
        <v>13353.5</v>
      </c>
      <c r="L529" s="93">
        <f t="shared" ref="L529" si="808">+K529/J529-1</f>
        <v>0</v>
      </c>
      <c r="M529" s="92">
        <f t="shared" ref="M529" si="809">WEEKDAY(A529,2)</f>
        <v>3</v>
      </c>
      <c r="N529" s="50" t="s">
        <v>720</v>
      </c>
    </row>
    <row r="530" spans="1:14" x14ac:dyDescent="0.25">
      <c r="A530" s="90">
        <v>43153</v>
      </c>
      <c r="B530">
        <v>16.399999999999999</v>
      </c>
      <c r="C530" s="93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3">
        <f t="shared" ref="G530" si="812">+B530/D530-1</f>
        <v>-9.4451553130503463E-4</v>
      </c>
      <c r="H530" s="93">
        <f>(+B530/(D530*(1-VLOOKUP(A530,FX!A:K,9,0)))-1)</f>
        <v>-1.26888931037894E-3</v>
      </c>
      <c r="I530" s="93">
        <f t="shared" si="792"/>
        <v>-3.3969579299826247E-3</v>
      </c>
      <c r="J530">
        <v>13353.5</v>
      </c>
      <c r="K530">
        <v>13640.6</v>
      </c>
      <c r="L530" s="93">
        <f t="shared" ref="L530" si="813">+K530/J530-1</f>
        <v>2.1499981278316538E-2</v>
      </c>
      <c r="M530" s="92">
        <f t="shared" ref="M530" si="814">WEEKDAY(A530,2)</f>
        <v>4</v>
      </c>
    </row>
    <row r="531" spans="1:14" x14ac:dyDescent="0.25">
      <c r="A531" s="90">
        <v>43154</v>
      </c>
      <c r="B531">
        <v>16.579999999999998</v>
      </c>
      <c r="C531" s="93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3">
        <f t="shared" ref="G531" si="817">+B531/D531-1</f>
        <v>5.1575249162771897E-5</v>
      </c>
      <c r="H531" s="93">
        <f>(+B531/(D531*(1-VLOOKUP(A531,FX!A:K,9,0)))-1)</f>
        <v>-4.4268204574282599E-4</v>
      </c>
      <c r="I531" s="93">
        <f t="shared" si="792"/>
        <v>-6.0313267111755664E-6</v>
      </c>
      <c r="J531">
        <v>13640.6</v>
      </c>
      <c r="K531">
        <v>13742.76</v>
      </c>
      <c r="L531" s="93">
        <f t="shared" ref="L531" si="818">+K531/J531-1</f>
        <v>7.4894066243420543E-3</v>
      </c>
      <c r="M531" s="92">
        <f t="shared" ref="M531" si="819">WEEKDAY(A531,2)</f>
        <v>5</v>
      </c>
    </row>
    <row r="532" spans="1:14" x14ac:dyDescent="0.25">
      <c r="A532" s="90">
        <v>43157</v>
      </c>
      <c r="B532">
        <v>16.78</v>
      </c>
      <c r="C532" s="93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3">
        <f t="shared" ref="G532" si="822">+B532/D532-1</f>
        <v>6.9641944087723839E-3</v>
      </c>
      <c r="H532" s="93">
        <f>(+B532/(D532*(1-VLOOKUP(A532,FX!A:K,9,0)))-1)</f>
        <v>2.0189633894214243E-3</v>
      </c>
      <c r="I532" s="93">
        <f t="shared" si="792"/>
        <v>1.7372200896668133E-3</v>
      </c>
      <c r="J532">
        <v>13742.76</v>
      </c>
      <c r="K532">
        <v>13812.26</v>
      </c>
      <c r="L532" s="93">
        <f t="shared" ref="L532" si="823">+K532/J532-1</f>
        <v>5.0572083045909988E-3</v>
      </c>
      <c r="M532" s="92">
        <f t="shared" ref="M532" si="824">WEEKDAY(A532,2)</f>
        <v>1</v>
      </c>
    </row>
    <row r="533" spans="1:14" x14ac:dyDescent="0.25">
      <c r="A533" s="90">
        <v>43158</v>
      </c>
      <c r="B533">
        <v>16.36</v>
      </c>
      <c r="C533" s="93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3">
        <f t="shared" ref="G533" si="827">+B533/D533-1</f>
        <v>-4.7140713694409087E-3</v>
      </c>
      <c r="H533" s="93">
        <f>(+B533/(D533*(1-VLOOKUP(A533,FX!A:K,9,0)))-1)</f>
        <v>-5.4814714620531335E-3</v>
      </c>
      <c r="I533" s="93">
        <f t="shared" si="792"/>
        <v>-5.9303908224771495E-3</v>
      </c>
      <c r="J533">
        <v>13812.26</v>
      </c>
      <c r="K533">
        <v>13553.83</v>
      </c>
      <c r="L533" s="93">
        <f t="shared" ref="L533" si="828">+K533/J533-1</f>
        <v>-1.8710189353516427E-2</v>
      </c>
      <c r="M533" s="92">
        <f t="shared" ref="M533" si="829">WEEKDAY(A533,2)</f>
        <v>2</v>
      </c>
    </row>
    <row r="534" spans="1:14" x14ac:dyDescent="0.25">
      <c r="A534" s="90">
        <v>43159</v>
      </c>
      <c r="B534">
        <v>16.079999999999998</v>
      </c>
      <c r="C534" s="93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3">
        <f t="shared" ref="G534" si="832">+B534/D534-1</f>
        <v>-7.5062869029860479E-3</v>
      </c>
      <c r="H534" s="93">
        <f>(+B534/(D534*(1-VLOOKUP(A534,FX!A:K,9,0)))-1)</f>
        <v>-3.298212606126838E-3</v>
      </c>
      <c r="I534" s="93">
        <f t="shared" si="792"/>
        <v>-4.0383519559993308E-3</v>
      </c>
      <c r="J534">
        <v>13553.83</v>
      </c>
      <c r="K534">
        <v>13343.01</v>
      </c>
      <c r="L534" s="93">
        <f t="shared" ref="L534" si="833">+K534/J534-1</f>
        <v>-1.555427506468654E-2</v>
      </c>
      <c r="M534" s="92">
        <f t="shared" ref="M534" si="834">WEEKDAY(A534,2)</f>
        <v>3</v>
      </c>
      <c r="N534" s="50" t="s">
        <v>733</v>
      </c>
    </row>
    <row r="535" spans="1:14" x14ac:dyDescent="0.25">
      <c r="A535" s="90">
        <v>43160</v>
      </c>
      <c r="B535">
        <v>16.12</v>
      </c>
      <c r="C535" s="93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3">
        <f t="shared" ref="G535" si="837">+B535/D535-1</f>
        <v>-7.2548122065597687E-3</v>
      </c>
      <c r="H535" s="93">
        <f>(+B535/(D535*(1-VLOOKUP(A535,FX!A:K,9,0)))-1)</f>
        <v>-5.2088870440519797E-3</v>
      </c>
      <c r="I535" s="93">
        <f t="shared" si="792"/>
        <v>-4.9996913770754547E-3</v>
      </c>
      <c r="J535">
        <v>13343.01</v>
      </c>
      <c r="K535">
        <v>13419.54</v>
      </c>
      <c r="L535" s="93">
        <f t="shared" ref="L535" si="838">+K535/J535-1</f>
        <v>5.7355873974462845E-3</v>
      </c>
      <c r="M535" s="92">
        <f t="shared" ref="M535" si="839">WEEKDAY(A535,2)</f>
        <v>4</v>
      </c>
    </row>
    <row r="536" spans="1:14" x14ac:dyDescent="0.25">
      <c r="A536" s="90">
        <v>43161</v>
      </c>
      <c r="B536">
        <v>15.96</v>
      </c>
      <c r="C536" s="93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3">
        <f t="shared" ref="G536" si="842">+B536/D536-1</f>
        <v>-6.0064094343375007E-3</v>
      </c>
      <c r="H536" s="93">
        <f>(+B536/(D536*(1-VLOOKUP(A536,FX!A:K,9,0)))-1)</f>
        <v>-4.6097532810512876E-3</v>
      </c>
      <c r="I536" s="93">
        <f t="shared" si="792"/>
        <v>-4.4537594969872307E-3</v>
      </c>
      <c r="J536">
        <v>13419.54</v>
      </c>
      <c r="K536">
        <v>13299.8</v>
      </c>
      <c r="L536" s="93">
        <f t="shared" ref="L536" si="843">+K536/J536-1</f>
        <v>-8.9228095746949343E-3</v>
      </c>
      <c r="M536" s="92">
        <f t="shared" ref="M536" si="844">WEEKDAY(A536,2)</f>
        <v>5</v>
      </c>
      <c r="N536" s="50" t="s">
        <v>737</v>
      </c>
    </row>
    <row r="537" spans="1:14" x14ac:dyDescent="0.25">
      <c r="A537" s="90">
        <v>43164</v>
      </c>
    </row>
    <row r="538" spans="1:14" x14ac:dyDescent="0.25">
      <c r="A538" s="90">
        <v>43165</v>
      </c>
    </row>
    <row r="539" spans="1:14" x14ac:dyDescent="0.25">
      <c r="A539" s="90">
        <v>43166</v>
      </c>
    </row>
    <row r="540" spans="1:14" x14ac:dyDescent="0.25">
      <c r="A540" s="90">
        <v>43167</v>
      </c>
    </row>
    <row r="541" spans="1:14" x14ac:dyDescent="0.25">
      <c r="A541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42"/>
  <sheetViews>
    <sheetView zoomScale="115" zoomScaleNormal="115" workbookViewId="0">
      <pane xSplit="1" ySplit="2" topLeftCell="B536" activePane="bottomRight" state="frozen"/>
      <selection pane="topRight" activeCell="B1" sqref="B1"/>
      <selection pane="bottomLeft" activeCell="A3" sqref="A3"/>
      <selection pane="bottomRight" activeCell="A538" sqref="A538:A54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2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 x14ac:dyDescent="0.25">
      <c r="A519" s="90">
        <v>43137</v>
      </c>
      <c r="B519">
        <v>7.17</v>
      </c>
      <c r="C519" s="93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3">
        <f t="shared" si="511"/>
        <v>1.1170064227870036E-3</v>
      </c>
      <c r="J519">
        <v>1688.27</v>
      </c>
      <c r="K519">
        <v>1598.12</v>
      </c>
      <c r="L519" s="93">
        <f t="shared" ref="L519" si="1092">+K519/J519-1</f>
        <v>-5.3397856977853153E-2</v>
      </c>
      <c r="M519" s="92">
        <f t="shared" ref="M519" si="1093">WEEKDAY(A519,2)</f>
        <v>2</v>
      </c>
    </row>
    <row r="520" spans="1:14" x14ac:dyDescent="0.25">
      <c r="A520" s="90">
        <v>43138</v>
      </c>
      <c r="B520">
        <v>7.25</v>
      </c>
      <c r="C520" s="93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3">
        <f t="shared" si="511"/>
        <v>-3.8472107721900795E-3</v>
      </c>
      <c r="J520">
        <v>1598.12</v>
      </c>
      <c r="K520">
        <v>1616.4</v>
      </c>
      <c r="L520" s="93">
        <f t="shared" ref="L520" si="1097">+K520/J520-1</f>
        <v>1.1438440167196529E-2</v>
      </c>
      <c r="M520" s="92">
        <f t="shared" ref="M520" si="1098">WEEKDAY(A520,2)</f>
        <v>3</v>
      </c>
    </row>
    <row r="521" spans="1:14" x14ac:dyDescent="0.25">
      <c r="A521" s="90">
        <v>43139</v>
      </c>
      <c r="B521">
        <v>7.3</v>
      </c>
      <c r="C521" s="93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3">
        <f t="shared" si="511"/>
        <v>-1.3696753869341105E-4</v>
      </c>
      <c r="J521">
        <v>1616.4</v>
      </c>
      <c r="K521">
        <v>1641.43</v>
      </c>
      <c r="L521" s="93">
        <f t="shared" ref="L521" si="1102">+K521/J521-1</f>
        <v>1.5485028458302352E-2</v>
      </c>
      <c r="M521" s="92">
        <f t="shared" ref="M521" si="1103">WEEKDAY(A521,2)</f>
        <v>4</v>
      </c>
    </row>
    <row r="522" spans="1:14" x14ac:dyDescent="0.25">
      <c r="A522" s="90">
        <v>43140</v>
      </c>
      <c r="B522">
        <v>7.08</v>
      </c>
      <c r="C522" s="93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3">
        <f t="shared" si="511"/>
        <v>-3.5186488388458947E-3</v>
      </c>
      <c r="J522">
        <v>1641.43</v>
      </c>
      <c r="K522">
        <v>1592.51</v>
      </c>
      <c r="L522" s="93">
        <f t="shared" ref="L522" si="1107">+K522/J522-1</f>
        <v>-2.9803281285220806E-2</v>
      </c>
      <c r="M522" s="92">
        <f t="shared" ref="M522" si="1108">WEEKDAY(A522,2)</f>
        <v>5</v>
      </c>
    </row>
    <row r="523" spans="1:14" x14ac:dyDescent="0.25">
      <c r="A523" s="90">
        <v>43143</v>
      </c>
      <c r="B523">
        <v>7.3</v>
      </c>
      <c r="C523" s="93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3">
        <f t="shared" si="511"/>
        <v>-1.1375947995666325E-2</v>
      </c>
      <c r="J523">
        <v>1592.51</v>
      </c>
      <c r="K523">
        <v>1648.07</v>
      </c>
      <c r="L523" s="93">
        <f t="shared" ref="L523" si="1112">+K523/J523-1</f>
        <v>3.488832095245864E-2</v>
      </c>
      <c r="M523" s="92">
        <f t="shared" ref="M523" si="1113">WEEKDAY(A523,2)</f>
        <v>1</v>
      </c>
    </row>
    <row r="524" spans="1:14" x14ac:dyDescent="0.25">
      <c r="A524" s="90">
        <v>43144</v>
      </c>
      <c r="B524">
        <v>7.37</v>
      </c>
      <c r="C524" s="93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3">
        <f t="shared" si="511"/>
        <v>1.9032082653616111E-3</v>
      </c>
      <c r="J524">
        <v>1648.07</v>
      </c>
      <c r="K524">
        <v>1648.58</v>
      </c>
      <c r="L524" s="93">
        <f t="shared" ref="L524" si="1117">+K524/J524-1</f>
        <v>3.0945287518124864E-4</v>
      </c>
      <c r="M524" s="92">
        <f t="shared" ref="M524" si="1118">WEEKDAY(A524,2)</f>
        <v>2</v>
      </c>
    </row>
    <row r="525" spans="1:14" x14ac:dyDescent="0.25">
      <c r="A525" s="90">
        <v>43145</v>
      </c>
      <c r="B525">
        <v>7.38</v>
      </c>
      <c r="C525" s="93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3">
        <f t="shared" si="511"/>
        <v>3.808487486398171E-3</v>
      </c>
      <c r="J525">
        <v>1648.58</v>
      </c>
      <c r="K525">
        <v>1646.77</v>
      </c>
      <c r="L525" s="93">
        <f t="shared" ref="L525" si="1122">+K525/J525-1</f>
        <v>-1.0979145689017367E-3</v>
      </c>
      <c r="M525" s="92">
        <f t="shared" ref="M525" si="1123">WEEKDAY(A525,2)</f>
        <v>3</v>
      </c>
    </row>
    <row r="526" spans="1:14" x14ac:dyDescent="0.25">
      <c r="A526" s="90">
        <v>43146</v>
      </c>
      <c r="B526">
        <v>7.42</v>
      </c>
      <c r="C526" s="93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2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3">
        <f t="shared" si="511"/>
        <v>9.2491838955386374E-3</v>
      </c>
      <c r="J526">
        <v>1646.77</v>
      </c>
      <c r="K526">
        <v>1646.77</v>
      </c>
      <c r="L526" s="93">
        <f t="shared" ref="L526" si="1127">+K526/J526-1</f>
        <v>0</v>
      </c>
      <c r="M526" s="92">
        <f t="shared" ref="M526" si="1128">WEEKDAY(A526,2)</f>
        <v>4</v>
      </c>
    </row>
    <row r="527" spans="1:14" x14ac:dyDescent="0.25">
      <c r="A527" s="90">
        <v>43147</v>
      </c>
      <c r="B527">
        <v>7.42</v>
      </c>
      <c r="C527" s="93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2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3">
        <f t="shared" ref="I527:I537" si="1132">+B527/F527-1</f>
        <v>9.2491838955386374E-3</v>
      </c>
      <c r="J527">
        <v>1646.77</v>
      </c>
      <c r="K527">
        <v>1646.77</v>
      </c>
      <c r="L527" s="93">
        <f t="shared" ref="L527" si="1133">+K527/J527-1</f>
        <v>0</v>
      </c>
      <c r="M527" s="92">
        <f t="shared" ref="M527" si="1134">WEEKDAY(A527,2)</f>
        <v>5</v>
      </c>
    </row>
    <row r="528" spans="1:14" x14ac:dyDescent="0.25">
      <c r="A528" s="90">
        <v>43150</v>
      </c>
      <c r="B528">
        <v>7.42</v>
      </c>
      <c r="C528" s="93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2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3">
        <f t="shared" si="1132"/>
        <v>9.2491838955386374E-3</v>
      </c>
      <c r="J528">
        <v>1646.77</v>
      </c>
      <c r="K528">
        <v>1646.77</v>
      </c>
      <c r="L528" s="93">
        <f t="shared" ref="L528" si="1138">+K528/J528-1</f>
        <v>0</v>
      </c>
      <c r="M528" s="92">
        <f t="shared" ref="M528" si="1139">WEEKDAY(A528,2)</f>
        <v>1</v>
      </c>
    </row>
    <row r="529" spans="1:13" x14ac:dyDescent="0.25">
      <c r="A529" s="90">
        <v>43151</v>
      </c>
      <c r="B529">
        <v>7.58</v>
      </c>
      <c r="C529" s="93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2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3">
        <f t="shared" si="1132"/>
        <v>3.1011969532100059E-2</v>
      </c>
      <c r="J529">
        <v>1646.77</v>
      </c>
      <c r="K529">
        <v>1646.77</v>
      </c>
      <c r="L529" s="93">
        <f t="shared" ref="L529" si="1143">+K529/J529-1</f>
        <v>0</v>
      </c>
      <c r="M529" s="92">
        <f t="shared" ref="M529" si="1144">WEEKDAY(A529,2)</f>
        <v>2</v>
      </c>
    </row>
    <row r="530" spans="1:13" x14ac:dyDescent="0.25">
      <c r="A530" s="90">
        <v>43152</v>
      </c>
      <c r="B530">
        <v>7.5</v>
      </c>
      <c r="C530" s="93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3">
        <f t="shared" si="1132"/>
        <v>2.4590163934426146E-2</v>
      </c>
      <c r="J530">
        <v>1646.77</v>
      </c>
      <c r="K530">
        <v>1646.77</v>
      </c>
      <c r="L530" s="93">
        <f t="shared" ref="L530" si="1148">+K530/J530-1</f>
        <v>0</v>
      </c>
      <c r="M530" s="92">
        <f t="shared" ref="M530" si="1149">WEEKDAY(A530,2)</f>
        <v>3</v>
      </c>
    </row>
    <row r="531" spans="1:13" x14ac:dyDescent="0.25">
      <c r="A531" s="90">
        <v>43153</v>
      </c>
      <c r="B531">
        <v>7.44</v>
      </c>
      <c r="C531" s="93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3">
        <f t="shared" si="1132"/>
        <v>-5.2146008824708323E-3</v>
      </c>
      <c r="J531">
        <v>1646.77</v>
      </c>
      <c r="K531">
        <v>1677.76</v>
      </c>
      <c r="L531" s="93">
        <f t="shared" ref="L531" si="1153">+K531/J531-1</f>
        <v>1.8818657128803595E-2</v>
      </c>
      <c r="M531" s="92">
        <f t="shared" ref="M531" si="1154">WEEKDAY(A531,2)</f>
        <v>4</v>
      </c>
    </row>
    <row r="532" spans="1:13" x14ac:dyDescent="0.25">
      <c r="A532" s="90">
        <v>43154</v>
      </c>
      <c r="B532">
        <v>7.41</v>
      </c>
      <c r="C532" s="93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3">
        <f t="shared" si="1132"/>
        <v>-3.898373437289937E-3</v>
      </c>
      <c r="J532">
        <v>1677.76</v>
      </c>
      <c r="K532">
        <v>1668.83</v>
      </c>
      <c r="L532" s="93">
        <f t="shared" ref="L532" si="1158">+K532/J532-1</f>
        <v>-5.3225729544154055E-3</v>
      </c>
      <c r="M532" s="92">
        <f t="shared" ref="M532" si="1159">WEEKDAY(A532,2)</f>
        <v>5</v>
      </c>
    </row>
    <row r="533" spans="1:13" x14ac:dyDescent="0.25">
      <c r="A533" s="90">
        <v>43157</v>
      </c>
      <c r="B533">
        <v>7.75</v>
      </c>
      <c r="C533" s="93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3">
        <f t="shared" si="1132"/>
        <v>2.5813113061423643E-4</v>
      </c>
      <c r="J533">
        <v>1668.83</v>
      </c>
      <c r="K533">
        <v>1729.15</v>
      </c>
      <c r="L533" s="93">
        <f t="shared" ref="L533" si="1163">+K533/J533-1</f>
        <v>3.6145083681381696E-2</v>
      </c>
      <c r="M533" s="92">
        <f t="shared" ref="M533" si="1164">WEEKDAY(A533,2)</f>
        <v>1</v>
      </c>
    </row>
    <row r="534" spans="1:13" x14ac:dyDescent="0.25">
      <c r="A534" s="90">
        <v>43158</v>
      </c>
      <c r="B534">
        <v>7.78</v>
      </c>
      <c r="C534" s="93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3">
        <f t="shared" si="1132"/>
        <v>-5.3694707236000561E-3</v>
      </c>
      <c r="J534">
        <v>1729.15</v>
      </c>
      <c r="K534">
        <v>1743.54</v>
      </c>
      <c r="L534" s="93">
        <f t="shared" ref="L534" si="1168">+K534/J534-1</f>
        <v>8.3220079229677779E-3</v>
      </c>
      <c r="M534" s="92">
        <f t="shared" ref="M534" si="1169">WEEKDAY(A534,2)</f>
        <v>2</v>
      </c>
    </row>
    <row r="535" spans="1:13" x14ac:dyDescent="0.25">
      <c r="A535" s="90">
        <v>43159</v>
      </c>
      <c r="B535">
        <v>7.82</v>
      </c>
      <c r="C535" s="93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3">
        <f t="shared" si="1132"/>
        <v>-2.4237785431815428E-3</v>
      </c>
      <c r="J535">
        <v>1743.54</v>
      </c>
      <c r="K535">
        <v>1753.63</v>
      </c>
      <c r="L535" s="93">
        <f t="shared" ref="L535" si="1173">+K535/J535-1</f>
        <v>5.7870768666048455E-3</v>
      </c>
      <c r="M535" s="92">
        <f t="shared" ref="M535" si="1174">WEEKDAY(A535,2)</f>
        <v>3</v>
      </c>
    </row>
    <row r="536" spans="1:13" x14ac:dyDescent="0.25">
      <c r="A536" s="90">
        <v>43160</v>
      </c>
      <c r="B536">
        <v>7.97</v>
      </c>
      <c r="C536" s="93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3">
        <f t="shared" si="1132"/>
        <v>-1.6284604785168355E-3</v>
      </c>
      <c r="J536">
        <v>1753.63</v>
      </c>
      <c r="K536">
        <v>1789.85</v>
      </c>
      <c r="L536" s="93">
        <f t="shared" ref="L536" si="1178">+K536/J536-1</f>
        <v>2.0654299937843179E-2</v>
      </c>
      <c r="M536" s="92">
        <f t="shared" ref="M536" si="1179">WEEKDAY(A536,2)</f>
        <v>4</v>
      </c>
    </row>
    <row r="537" spans="1:13" x14ac:dyDescent="0.25">
      <c r="A537" s="90">
        <v>43161</v>
      </c>
      <c r="B537">
        <v>7.88</v>
      </c>
      <c r="C537" s="93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3">
        <f t="shared" si="1132"/>
        <v>-1.3939931567609198E-3</v>
      </c>
      <c r="J537">
        <v>1789.85</v>
      </c>
      <c r="K537">
        <v>1772.01</v>
      </c>
      <c r="L537" s="93">
        <f t="shared" ref="L537" si="1183">+K537/J537-1</f>
        <v>-9.9673156968460574E-3</v>
      </c>
      <c r="M537" s="92">
        <f t="shared" ref="M537" si="1184">WEEKDAY(A537,2)</f>
        <v>5</v>
      </c>
    </row>
    <row r="538" spans="1:13" x14ac:dyDescent="0.25">
      <c r="A538" s="90">
        <v>43164</v>
      </c>
    </row>
    <row r="539" spans="1:13" x14ac:dyDescent="0.25">
      <c r="A539" s="90">
        <v>43165</v>
      </c>
    </row>
    <row r="540" spans="1:13" x14ac:dyDescent="0.25">
      <c r="A540" s="90">
        <v>43166</v>
      </c>
    </row>
    <row r="541" spans="1:13" x14ac:dyDescent="0.25">
      <c r="A541" s="90">
        <v>43167</v>
      </c>
    </row>
    <row r="542" spans="1:13" x14ac:dyDescent="0.25">
      <c r="A542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42"/>
  <sheetViews>
    <sheetView zoomScale="115" zoomScaleNormal="115" workbookViewId="0">
      <pane xSplit="1" ySplit="2" topLeftCell="B522" activePane="bottomRight" state="frozen"/>
      <selection pane="topRight" activeCell="B1" sqref="B1"/>
      <selection pane="bottomLeft" activeCell="A3" sqref="A3"/>
      <selection pane="bottomRight" activeCell="A538" sqref="A538:A542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2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 x14ac:dyDescent="0.25">
      <c r="A519" s="90">
        <v>43137</v>
      </c>
      <c r="B519">
        <v>51.85</v>
      </c>
      <c r="C519" s="93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3">
        <f t="shared" ref="G519" si="1236">+B519/D519-1</f>
        <v>-1.0550817397174006E-2</v>
      </c>
      <c r="H519" s="42">
        <f t="shared" ref="H519" si="1237">(+B519/(E519)-1)</f>
        <v>-1.285907636316741E-2</v>
      </c>
      <c r="I519" s="93">
        <f t="shared" si="726"/>
        <v>-1.2286884465187109E-2</v>
      </c>
      <c r="J519">
        <v>4274.1499999999996</v>
      </c>
      <c r="K519">
        <v>4148.8900000000003</v>
      </c>
      <c r="L519" s="93">
        <f t="shared" ref="L519" si="1238">+K519/J519-1</f>
        <v>-2.9306411801176657E-2</v>
      </c>
      <c r="M519" s="92">
        <f t="shared" ref="M519" si="1239">WEEKDAY(A519,2)</f>
        <v>2</v>
      </c>
    </row>
    <row r="520" spans="1:14" x14ac:dyDescent="0.25">
      <c r="A520" s="90">
        <v>43138</v>
      </c>
      <c r="B520">
        <v>50.85</v>
      </c>
      <c r="C520" s="93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3">
        <f t="shared" ref="G520" si="1242">+B520/D520-1</f>
        <v>-7.8066745654051806E-3</v>
      </c>
      <c r="H520" s="42">
        <f t="shared" ref="H520" si="1243">(+B520/(E520)-1)</f>
        <v>-1.165185430337401E-2</v>
      </c>
      <c r="I520" s="93">
        <f t="shared" si="726"/>
        <v>-1.0276772159289904E-2</v>
      </c>
      <c r="J520">
        <v>4148.8900000000003</v>
      </c>
      <c r="K520">
        <v>4050.5</v>
      </c>
      <c r="L520" s="93">
        <f t="shared" ref="L520" si="1244">+K520/J520-1</f>
        <v>-2.3714776723412823E-2</v>
      </c>
      <c r="M520" s="92">
        <f t="shared" ref="M520" si="1245">WEEKDAY(A520,2)</f>
        <v>3</v>
      </c>
    </row>
    <row r="521" spans="1:14" x14ac:dyDescent="0.25">
      <c r="A521" s="90">
        <v>43139</v>
      </c>
      <c r="B521">
        <v>49.8</v>
      </c>
      <c r="C521" s="93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3">
        <f t="shared" ref="G521" si="1248">+B521/D521-1</f>
        <v>-2.1424252793591836E-2</v>
      </c>
      <c r="H521" s="42">
        <f t="shared" ref="H521" si="1249">(+B521/(E521)-1)</f>
        <v>-8.3665601297924219E-3</v>
      </c>
      <c r="I521" s="93">
        <f t="shared" si="726"/>
        <v>-8.4619213539075533E-3</v>
      </c>
      <c r="J521">
        <v>4050.5</v>
      </c>
      <c r="K521">
        <v>4012.05</v>
      </c>
      <c r="L521" s="93">
        <f t="shared" ref="L521" si="1250">+K521/J521-1</f>
        <v>-9.492655227749669E-3</v>
      </c>
      <c r="M521" s="92">
        <f t="shared" ref="M521" si="1251">WEEKDAY(A521,2)</f>
        <v>4</v>
      </c>
    </row>
    <row r="522" spans="1:14" x14ac:dyDescent="0.25">
      <c r="A522" s="90">
        <v>43140</v>
      </c>
      <c r="B522">
        <v>47.8</v>
      </c>
      <c r="C522" s="93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3">
        <f t="shared" ref="G522" si="1254">+B522/D522-1</f>
        <v>-5.8096201866961739E-3</v>
      </c>
      <c r="H522" s="42">
        <f t="shared" ref="H522" si="1255">(+B522/(E522)-1)</f>
        <v>-5.5691247801783472E-3</v>
      </c>
      <c r="I522" s="93">
        <f t="shared" si="726"/>
        <v>-6.2370062370062929E-3</v>
      </c>
      <c r="J522">
        <v>4012.05</v>
      </c>
      <c r="K522">
        <v>3840.65</v>
      </c>
      <c r="L522" s="93">
        <f t="shared" ref="L522" si="1256">+K522/J522-1</f>
        <v>-4.2721302077491585E-2</v>
      </c>
      <c r="M522" s="92">
        <f t="shared" ref="M522" si="1257">WEEKDAY(A522,2)</f>
        <v>5</v>
      </c>
    </row>
    <row r="523" spans="1:14" x14ac:dyDescent="0.25">
      <c r="A523" s="90">
        <v>43143</v>
      </c>
      <c r="B523">
        <v>48.75</v>
      </c>
      <c r="C523" s="93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3">
        <f t="shared" ref="G523" si="1260">+B523/D523-1</f>
        <v>6.299775521645401E-4</v>
      </c>
      <c r="H523" s="42">
        <f t="shared" ref="H523" si="1261">(+B523/(E523)-1)</f>
        <v>-4.8759129139253066E-3</v>
      </c>
      <c r="I523" s="93">
        <f t="shared" si="726"/>
        <v>-3.4546904065904105E-3</v>
      </c>
      <c r="J523">
        <v>3840.65</v>
      </c>
      <c r="K523">
        <v>3890.1</v>
      </c>
      <c r="L523" s="93">
        <f t="shared" ref="L523" si="1262">+K523/J523-1</f>
        <v>1.2875424732792684E-2</v>
      </c>
      <c r="M523" s="92">
        <f t="shared" ref="M523" si="1263">WEEKDAY(A523,2)</f>
        <v>1</v>
      </c>
    </row>
    <row r="524" spans="1:14" x14ac:dyDescent="0.25">
      <c r="A524" s="90">
        <v>43144</v>
      </c>
      <c r="B524">
        <v>49.05</v>
      </c>
      <c r="C524" s="93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3">
        <f t="shared" ref="G524" si="1266">+B524/D524-1</f>
        <v>-8.921752381954029E-3</v>
      </c>
      <c r="H524" s="42">
        <f t="shared" ref="H524" si="1267">(+B524/(E524)-1)</f>
        <v>-6.7040924663703816E-3</v>
      </c>
      <c r="I524" s="93">
        <f t="shared" si="726"/>
        <v>-7.6474872541879568E-3</v>
      </c>
      <c r="J524">
        <v>3890.1</v>
      </c>
      <c r="K524">
        <v>3935.63</v>
      </c>
      <c r="L524" s="93">
        <f t="shared" ref="L524" si="1268">+K524/J524-1</f>
        <v>1.1704069304131037E-2</v>
      </c>
      <c r="M524" s="92">
        <f t="shared" ref="M524" si="1269">WEEKDAY(A524,2)</f>
        <v>2</v>
      </c>
    </row>
    <row r="525" spans="1:14" x14ac:dyDescent="0.25">
      <c r="A525" s="90">
        <v>43145</v>
      </c>
      <c r="B525">
        <v>49.55</v>
      </c>
      <c r="C525" s="93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3">
        <f t="shared" ref="G525" si="1272">+B525/D525-1</f>
        <v>-5.4489921460333379E-3</v>
      </c>
      <c r="H525" s="42">
        <f t="shared" ref="H525" si="1273">(+B525/(E525)-1)</f>
        <v>-5.1534264616545089E-3</v>
      </c>
      <c r="I525" s="93">
        <f t="shared" si="726"/>
        <v>-5.2398064684507917E-3</v>
      </c>
      <c r="J525">
        <v>3935.63</v>
      </c>
      <c r="K525">
        <v>3966.96</v>
      </c>
      <c r="L525" s="93">
        <f t="shared" ref="L525" si="1274">+K525/J525-1</f>
        <v>7.9606060529062717E-3</v>
      </c>
      <c r="M525" s="92">
        <f t="shared" ref="M525" si="1275">WEEKDAY(A525,2)</f>
        <v>3</v>
      </c>
    </row>
    <row r="526" spans="1:14" x14ac:dyDescent="0.25">
      <c r="A526" s="90">
        <v>43146</v>
      </c>
      <c r="B526">
        <v>50.7</v>
      </c>
      <c r="C526" s="93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3">
        <f t="shared" ref="G526" si="1278">+B526/D526-1</f>
        <v>1.7847463411696296E-2</v>
      </c>
      <c r="H526" s="42">
        <f t="shared" ref="H526" si="1279">(+B526/(E526)-1)</f>
        <v>1.3039663039114746E-2</v>
      </c>
      <c r="I526" s="93">
        <f t="shared" si="726"/>
        <v>1.7847463411696296E-2</v>
      </c>
      <c r="J526">
        <v>3966.96</v>
      </c>
      <c r="K526">
        <v>3966.96</v>
      </c>
      <c r="L526" s="93">
        <f t="shared" ref="L526" si="1280">+K526/J526-1</f>
        <v>0</v>
      </c>
      <c r="M526" s="92">
        <f t="shared" ref="M526" si="1281">WEEKDAY(A526,2)</f>
        <v>4</v>
      </c>
      <c r="N526" t="s">
        <v>710</v>
      </c>
    </row>
    <row r="527" spans="1:14" x14ac:dyDescent="0.25">
      <c r="A527" s="90">
        <v>43147</v>
      </c>
      <c r="B527">
        <v>50.7</v>
      </c>
      <c r="C527" s="93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2">
        <v>49.811</v>
      </c>
      <c r="G527" s="93">
        <f t="shared" ref="G527" si="1284">+B527/D527-1</f>
        <v>1.7847463411696296E-2</v>
      </c>
      <c r="H527" s="42">
        <f t="shared" ref="H527" si="1285">(+B527/(E527)-1)</f>
        <v>1.4251134728717085E-2</v>
      </c>
      <c r="I527" s="93">
        <f t="shared" si="726"/>
        <v>1.7847463411696296E-2</v>
      </c>
      <c r="J527">
        <v>3966.96</v>
      </c>
      <c r="K527">
        <v>3966.96</v>
      </c>
      <c r="L527" s="93">
        <f t="shared" ref="L527" si="1286">+K527/J527-1</f>
        <v>0</v>
      </c>
      <c r="M527" s="92">
        <f t="shared" ref="M527" si="1287">WEEKDAY(A527,2)</f>
        <v>5</v>
      </c>
    </row>
    <row r="528" spans="1:14" x14ac:dyDescent="0.25">
      <c r="A528" s="90">
        <v>43150</v>
      </c>
      <c r="B528">
        <v>50.7</v>
      </c>
      <c r="C528" s="93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2">
        <v>49.811</v>
      </c>
      <c r="G528" s="93">
        <f t="shared" ref="G528" si="1290">+B528/D528-1</f>
        <v>1.7847463411696296E-2</v>
      </c>
      <c r="H528" s="42">
        <f t="shared" ref="H528" si="1291">(+B528/(E528)-1)</f>
        <v>2.2569315581020044E-2</v>
      </c>
      <c r="I528" s="93">
        <f t="shared" si="726"/>
        <v>1.7847463411696296E-2</v>
      </c>
      <c r="J528">
        <v>3966.96</v>
      </c>
      <c r="K528">
        <v>3966.96</v>
      </c>
      <c r="L528" s="93">
        <f t="shared" ref="L528" si="1292">+K528/J528-1</f>
        <v>0</v>
      </c>
      <c r="M528" s="92">
        <f t="shared" ref="M528" si="1293">WEEKDAY(A528,2)</f>
        <v>1</v>
      </c>
    </row>
    <row r="529" spans="1:13" x14ac:dyDescent="0.25">
      <c r="A529" s="90">
        <v>43151</v>
      </c>
      <c r="B529">
        <v>50.55</v>
      </c>
      <c r="C529" s="93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2">
        <v>49.811</v>
      </c>
      <c r="G529" s="93">
        <f t="shared" ref="G529" si="1296">+B529/D529-1</f>
        <v>1.483608038385098E-2</v>
      </c>
      <c r="H529" s="42">
        <f t="shared" ref="H529" si="1297">(+B529/(E529)-1)</f>
        <v>1.6537849562238582E-2</v>
      </c>
      <c r="I529" s="93">
        <f t="shared" ref="I529:I537" si="1298">+B529/F529-1</f>
        <v>1.483608038385098E-2</v>
      </c>
      <c r="J529">
        <v>3966.96</v>
      </c>
      <c r="K529">
        <v>3966.96</v>
      </c>
      <c r="L529" s="93">
        <f t="shared" ref="L529" si="1299">+K529/J529-1</f>
        <v>0</v>
      </c>
      <c r="M529" s="92">
        <f t="shared" ref="M529" si="1300">WEEKDAY(A529,2)</f>
        <v>2</v>
      </c>
    </row>
    <row r="530" spans="1:13" x14ac:dyDescent="0.25">
      <c r="A530" s="90">
        <v>43152</v>
      </c>
      <c r="B530">
        <v>50.9</v>
      </c>
      <c r="C530" s="93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3">
        <f t="shared" ref="G530" si="1303">+B530/D530-1</f>
        <v>2.1862640782156495E-2</v>
      </c>
      <c r="H530" s="42">
        <f t="shared" ref="H530" si="1304">(+B530/(E530)-1)</f>
        <v>2.6316550639454039E-2</v>
      </c>
      <c r="I530" s="93">
        <f t="shared" si="1298"/>
        <v>2.6416616253276848E-2</v>
      </c>
      <c r="J530">
        <v>3966.96</v>
      </c>
      <c r="K530">
        <v>3966.96</v>
      </c>
      <c r="L530" s="93">
        <f t="shared" ref="L530" si="1305">+K530/J530-1</f>
        <v>0</v>
      </c>
      <c r="M530" s="92">
        <f t="shared" ref="M530" si="1306">WEEKDAY(A530,2)</f>
        <v>3</v>
      </c>
    </row>
    <row r="531" spans="1:13" x14ac:dyDescent="0.25">
      <c r="A531" s="90">
        <v>43153</v>
      </c>
      <c r="B531">
        <v>50.65</v>
      </c>
      <c r="C531" s="93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3">
        <f t="shared" ref="G531" si="1309">+B531/D531-1</f>
        <v>-2.4061066652514285E-4</v>
      </c>
      <c r="H531" s="42">
        <f t="shared" ref="H531" si="1310">(+B531/(E531)-1)</f>
        <v>-5.6521298974387957E-4</v>
      </c>
      <c r="I531" s="93">
        <f t="shared" si="1298"/>
        <v>-3.2863018281283907E-3</v>
      </c>
      <c r="J531">
        <v>3966.96</v>
      </c>
      <c r="K531">
        <v>4052.73</v>
      </c>
      <c r="L531" s="93">
        <f t="shared" ref="L531" si="1311">+K531/J531-1</f>
        <v>2.1621090205094173E-2</v>
      </c>
      <c r="M531" s="92">
        <f t="shared" ref="M531" si="1312">WEEKDAY(A531,2)</f>
        <v>4</v>
      </c>
    </row>
    <row r="532" spans="1:13" x14ac:dyDescent="0.25">
      <c r="A532" s="90">
        <v>43154</v>
      </c>
      <c r="B532">
        <v>51</v>
      </c>
      <c r="C532" s="93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3">
        <f t="shared" ref="G532" si="1315">+B532/D532-1</f>
        <v>-9.2493229432066837E-4</v>
      </c>
      <c r="H532" s="42">
        <f t="shared" ref="H532" si="1316">(+B532/(E532)-1)</f>
        <v>-1.418706968140504E-3</v>
      </c>
      <c r="I532" s="93">
        <f t="shared" si="1298"/>
        <v>-1.8202102049205138E-3</v>
      </c>
      <c r="J532">
        <v>4052.73</v>
      </c>
      <c r="K532">
        <v>4071.09</v>
      </c>
      <c r="L532" s="93">
        <f t="shared" ref="L532" si="1317">+K532/J532-1</f>
        <v>4.5302795893138459E-3</v>
      </c>
      <c r="M532" s="92">
        <f t="shared" ref="M532" si="1318">WEEKDAY(A532,2)</f>
        <v>5</v>
      </c>
    </row>
    <row r="533" spans="1:13" x14ac:dyDescent="0.25">
      <c r="A533" s="90">
        <v>43157</v>
      </c>
      <c r="B533">
        <v>51.8</v>
      </c>
      <c r="C533" s="93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3">
        <f t="shared" ref="G533" si="1321">+B533/D533-1</f>
        <v>2.1862162380226202E-3</v>
      </c>
      <c r="H533" s="42">
        <f t="shared" ref="H533" si="1322">(+B533/(E533)-1)</f>
        <v>-2.7355499888453982E-3</v>
      </c>
      <c r="I533" s="93">
        <f t="shared" si="1298"/>
        <v>-3.1752140864044209E-3</v>
      </c>
      <c r="J533">
        <v>4071.09</v>
      </c>
      <c r="K533">
        <v>4118.42</v>
      </c>
      <c r="L533" s="93">
        <f t="shared" ref="L533" si="1323">+K533/J533-1</f>
        <v>1.1625879064329103E-2</v>
      </c>
      <c r="M533" s="92">
        <f t="shared" ref="M533" si="1324">WEEKDAY(A533,2)</f>
        <v>1</v>
      </c>
    </row>
    <row r="534" spans="1:13" x14ac:dyDescent="0.25">
      <c r="A534" s="90">
        <v>43158</v>
      </c>
      <c r="B534">
        <v>51.1</v>
      </c>
      <c r="C534" s="93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3">
        <f t="shared" ref="G534" si="1327">+B534/D534-1</f>
        <v>-2.2455087552759601E-3</v>
      </c>
      <c r="H534" s="42">
        <f t="shared" ref="H534" si="1328">(+B534/(E534)-1)</f>
        <v>-3.0148121955837492E-3</v>
      </c>
      <c r="I534" s="93">
        <f t="shared" si="1298"/>
        <v>-4.5195979116340324E-3</v>
      </c>
      <c r="J534">
        <v>4118.42</v>
      </c>
      <c r="K534">
        <v>4058.98</v>
      </c>
      <c r="L534" s="93">
        <f t="shared" ref="L534" si="1329">+K534/J534-1</f>
        <v>-1.4432719343826061E-2</v>
      </c>
      <c r="M534" s="92">
        <f t="shared" ref="M534" si="1330">WEEKDAY(A534,2)</f>
        <v>2</v>
      </c>
    </row>
    <row r="535" spans="1:13" x14ac:dyDescent="0.25">
      <c r="A535" s="90">
        <v>43159</v>
      </c>
      <c r="B535">
        <v>50.45</v>
      </c>
      <c r="C535" s="93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3">
        <f t="shared" ref="G535" si="1333">+B535/D535-1</f>
        <v>-8.5500859560765363E-3</v>
      </c>
      <c r="H535" s="42">
        <f t="shared" ref="H535" si="1334">(+B535/(E535)-1)</f>
        <v>-4.3464372630356296E-3</v>
      </c>
      <c r="I535" s="93">
        <f t="shared" si="1298"/>
        <v>-4.9113394741512328E-3</v>
      </c>
      <c r="J535">
        <v>4058.98</v>
      </c>
      <c r="K535">
        <v>4023.64</v>
      </c>
      <c r="L535" s="93">
        <f t="shared" ref="L535" si="1335">+K535/J535-1</f>
        <v>-8.7066208751952479E-3</v>
      </c>
      <c r="M535" s="92">
        <f t="shared" ref="M535" si="1336">WEEKDAY(A535,2)</f>
        <v>3</v>
      </c>
    </row>
    <row r="536" spans="1:13" x14ac:dyDescent="0.25">
      <c r="A536" s="90">
        <v>43160</v>
      </c>
      <c r="B536">
        <v>50.65</v>
      </c>
      <c r="C536" s="93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3">
        <f t="shared" ref="G536" si="1339">+B536/D536-1</f>
        <v>-7.245776644014934E-3</v>
      </c>
      <c r="H536" s="42">
        <f t="shared" ref="H536" si="1340">(+B536/(E536)-1)</f>
        <v>-5.1998328603293231E-3</v>
      </c>
      <c r="I536" s="93">
        <f t="shared" si="1298"/>
        <v>-5.009331106963999E-3</v>
      </c>
      <c r="J536">
        <v>4023.64</v>
      </c>
      <c r="K536">
        <v>4049.09</v>
      </c>
      <c r="L536" s="93">
        <f t="shared" ref="L536" si="1341">+K536/J536-1</f>
        <v>6.3251185493733431E-3</v>
      </c>
      <c r="M536" s="92">
        <f t="shared" ref="M536" si="1342">WEEKDAY(A536,2)</f>
        <v>4</v>
      </c>
    </row>
    <row r="537" spans="1:13" x14ac:dyDescent="0.25">
      <c r="A537" s="90">
        <v>43161</v>
      </c>
      <c r="B537">
        <v>50.1</v>
      </c>
      <c r="C537" s="93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3">
        <f t="shared" ref="G537" si="1345">+B537/D537-1</f>
        <v>-7.8181734671403103E-3</v>
      </c>
      <c r="H537" s="42">
        <f t="shared" ref="H537" si="1346">(+B537/(E537)-1)</f>
        <v>-6.4240630157667011E-3</v>
      </c>
      <c r="I537" s="93">
        <f t="shared" si="1298"/>
        <v>-7.0753314703608794E-3</v>
      </c>
      <c r="J537">
        <v>4049.09</v>
      </c>
      <c r="K537">
        <v>4016.46</v>
      </c>
      <c r="L537" s="93">
        <f t="shared" ref="L537" si="1347">+K537/J537-1</f>
        <v>-8.0586008214191818E-3</v>
      </c>
      <c r="M537" s="92">
        <f t="shared" ref="M537" si="1348">WEEKDAY(A537,2)</f>
        <v>5</v>
      </c>
    </row>
    <row r="538" spans="1:13" x14ac:dyDescent="0.25">
      <c r="A538" s="90">
        <v>43164</v>
      </c>
    </row>
    <row r="539" spans="1:13" x14ac:dyDescent="0.25">
      <c r="A539" s="90">
        <v>43165</v>
      </c>
    </row>
    <row r="540" spans="1:13" x14ac:dyDescent="0.25">
      <c r="A540" s="90">
        <v>43166</v>
      </c>
    </row>
    <row r="541" spans="1:13" x14ac:dyDescent="0.25">
      <c r="A541" s="90">
        <v>43167</v>
      </c>
    </row>
    <row r="542" spans="1:13" x14ac:dyDescent="0.25">
      <c r="A542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48"/>
  <sheetViews>
    <sheetView zoomScale="115" zoomScaleNormal="115" workbookViewId="0">
      <pane xSplit="1" ySplit="2" topLeftCell="G527" activePane="bottomRight" state="frozen"/>
      <selection pane="topRight" activeCell="B1" sqref="B1"/>
      <selection pane="bottomLeft" activeCell="A3" sqref="A3"/>
      <selection pane="bottomRight" activeCell="N543" sqref="N543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43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F524">
        <v>52.07</v>
      </c>
      <c r="G524" s="42">
        <f t="shared" ref="G524" si="891">+B524/D524-1</f>
        <v>-4.2021391491395499E-2</v>
      </c>
      <c r="H524" s="92"/>
      <c r="I524" s="93">
        <f t="shared" si="316"/>
        <v>-4.2058767044363288E-2</v>
      </c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689</v>
      </c>
    </row>
    <row r="525" spans="1:14" x14ac:dyDescent="0.25">
      <c r="A525" s="90">
        <v>43137</v>
      </c>
      <c r="B525">
        <v>50.77</v>
      </c>
      <c r="C525" s="93">
        <f t="shared" ref="C525" si="894">B525/B524-1</f>
        <v>1.7842822774659206E-2</v>
      </c>
      <c r="D525" s="38">
        <f t="shared" ref="D525" si="895">+(F524-O525)*(1+L525)</f>
        <v>48.860996489950239</v>
      </c>
      <c r="E525" s="92"/>
      <c r="F525">
        <v>48.86</v>
      </c>
      <c r="G525" s="42">
        <f t="shared" ref="G525" si="896">+B525/D525-1</f>
        <v>3.9070089584489098E-2</v>
      </c>
      <c r="H525" s="92"/>
      <c r="I525" s="93">
        <f t="shared" si="316"/>
        <v>3.9091281211625084E-2</v>
      </c>
      <c r="J525">
        <v>23449.81</v>
      </c>
      <c r="K525">
        <v>22004.63</v>
      </c>
      <c r="L525" s="93">
        <f t="shared" ref="L525" si="897">+K525/J525-1</f>
        <v>-6.162864432590287E-2</v>
      </c>
      <c r="M525" s="92">
        <f t="shared" ref="M525" si="898">WEEKDAY(A525,2)</f>
        <v>2</v>
      </c>
    </row>
    <row r="526" spans="1:14" ht="70" x14ac:dyDescent="0.25">
      <c r="A526" s="90">
        <v>43138</v>
      </c>
      <c r="B526">
        <v>48.06</v>
      </c>
      <c r="C526" s="93">
        <f t="shared" ref="C526" si="899">B526/B525-1</f>
        <v>-5.3377979121528529E-2</v>
      </c>
      <c r="D526" s="38">
        <f t="shared" ref="D526" si="900">+(F525-O526)*(1+L526)</f>
        <v>47.992651028442644</v>
      </c>
      <c r="E526" s="92"/>
      <c r="F526">
        <v>47.99</v>
      </c>
      <c r="G526" s="42">
        <f t="shared" ref="G526" si="901">+B526/D526-1</f>
        <v>1.403318427178446E-3</v>
      </c>
      <c r="H526" s="92"/>
      <c r="I526" s="93">
        <f t="shared" si="316"/>
        <v>1.4586372160867445E-3</v>
      </c>
      <c r="J526">
        <v>22004.63</v>
      </c>
      <c r="K526">
        <v>21614.01</v>
      </c>
      <c r="L526" s="93">
        <f t="shared" ref="L526" si="902">+K526/J526-1</f>
        <v>-1.7751718615582335E-2</v>
      </c>
      <c r="M526" s="92">
        <f t="shared" ref="M526" si="903">WEEKDAY(A526,2)</f>
        <v>3</v>
      </c>
      <c r="N526" s="50" t="s">
        <v>696</v>
      </c>
    </row>
    <row r="527" spans="1:14" x14ac:dyDescent="0.25">
      <c r="A527" s="90">
        <v>43139</v>
      </c>
      <c r="B527">
        <v>46.05</v>
      </c>
      <c r="C527" s="93">
        <f t="shared" ref="C527" si="904">B527/B526-1</f>
        <v>-4.1822721598002599E-2</v>
      </c>
      <c r="D527" s="38">
        <f t="shared" ref="D527" si="905">+(F526-O527)*(1+L527)</f>
        <v>47.870946487949254</v>
      </c>
      <c r="E527" s="92"/>
      <c r="F527">
        <v>47.87</v>
      </c>
      <c r="G527" s="42">
        <f t="shared" ref="G527" si="906">+B527/D527-1</f>
        <v>-3.8038656461652609E-2</v>
      </c>
      <c r="H527" s="92"/>
      <c r="I527" s="93">
        <f t="shared" si="316"/>
        <v>-3.8019636515562949E-2</v>
      </c>
      <c r="J527">
        <v>21614.01</v>
      </c>
      <c r="K527">
        <v>21560.39</v>
      </c>
      <c r="L527" s="93">
        <f t="shared" ref="L527" si="907">+K527/J527-1</f>
        <v>-2.4807983340434658E-3</v>
      </c>
      <c r="M527" s="92">
        <f t="shared" ref="M527" si="908">WEEKDAY(A527,2)</f>
        <v>4</v>
      </c>
      <c r="N527" s="50" t="s">
        <v>700</v>
      </c>
    </row>
    <row r="528" spans="1:14" x14ac:dyDescent="0.25">
      <c r="A528" s="90">
        <v>43140</v>
      </c>
      <c r="B528">
        <v>46.12</v>
      </c>
      <c r="C528" s="93">
        <f t="shared" ref="C528" si="909">B528/B527-1</f>
        <v>1.5200868621063623E-3</v>
      </c>
      <c r="D528" s="38">
        <f t="shared" ref="D528" si="910">+(F527-O528)*(1+L528)</f>
        <v>46.024440615406306</v>
      </c>
      <c r="E528" s="92"/>
      <c r="F528">
        <v>46.03</v>
      </c>
      <c r="G528" s="42">
        <f t="shared" ref="G528" si="911">+B528/D528-1</f>
        <v>2.0762747643630064E-3</v>
      </c>
      <c r="H528" s="92"/>
      <c r="I528" s="93">
        <f t="shared" si="316"/>
        <v>1.9552465783183592E-3</v>
      </c>
      <c r="J528">
        <v>21560.39</v>
      </c>
      <c r="K528">
        <v>20729.16</v>
      </c>
      <c r="L528" s="93">
        <f t="shared" ref="L528" si="912">+K528/J528-1</f>
        <v>-3.855356976381219E-2</v>
      </c>
      <c r="M528" s="92">
        <f t="shared" ref="M528" si="913">WEEKDAY(A528,2)</f>
        <v>5</v>
      </c>
    </row>
    <row r="529" spans="1:14" x14ac:dyDescent="0.25">
      <c r="A529" s="90">
        <v>43143</v>
      </c>
      <c r="B529">
        <v>46.69</v>
      </c>
      <c r="C529" s="93">
        <f t="shared" ref="C529" si="914">B529/B528-1</f>
        <v>1.235906331309633E-2</v>
      </c>
      <c r="D529" s="38">
        <f t="shared" ref="D529" si="915">+(F528-O529)*(1+L529)</f>
        <v>46.005018886438236</v>
      </c>
      <c r="E529" s="92"/>
      <c r="F529">
        <v>46</v>
      </c>
      <c r="G529" s="42">
        <f t="shared" ref="G529" si="916">+B529/D529-1</f>
        <v>1.4889269261091131E-2</v>
      </c>
      <c r="H529" s="92"/>
      <c r="I529" s="93">
        <f t="shared" si="316"/>
        <v>1.4999999999999902E-2</v>
      </c>
      <c r="J529">
        <v>20729.16</v>
      </c>
      <c r="K529">
        <v>20717.91</v>
      </c>
      <c r="L529" s="93">
        <f t="shared" ref="L529" si="917">+K529/J529-1</f>
        <v>-5.4271374238035186E-4</v>
      </c>
      <c r="M529" s="92">
        <f t="shared" ref="M529" si="918">WEEKDAY(A529,2)</f>
        <v>1</v>
      </c>
    </row>
    <row r="530" spans="1:14" x14ac:dyDescent="0.25">
      <c r="A530" s="90">
        <v>43144</v>
      </c>
      <c r="B530">
        <v>46.69</v>
      </c>
      <c r="C530" s="93">
        <f t="shared" ref="C530" si="919">B530/B529-1</f>
        <v>0</v>
      </c>
      <c r="D530" s="38">
        <f t="shared" ref="D530" si="920">+(F529-O530)*(1+L530)</f>
        <v>46.447657123715665</v>
      </c>
      <c r="E530" s="92"/>
      <c r="F530">
        <v>46.44</v>
      </c>
      <c r="G530" s="42">
        <f t="shared" ref="G530" si="921">+B530/D530-1</f>
        <v>5.2175479085809773E-3</v>
      </c>
      <c r="H530" s="92"/>
      <c r="I530" s="93">
        <f t="shared" si="316"/>
        <v>5.3832902670112315E-3</v>
      </c>
      <c r="J530">
        <v>20717.91</v>
      </c>
      <c r="K530">
        <v>20919.53</v>
      </c>
      <c r="L530" s="93">
        <f t="shared" ref="L530" si="922">+K530/J530-1</f>
        <v>9.7316766025143941E-3</v>
      </c>
      <c r="M530" s="92">
        <f t="shared" ref="M530" si="923">WEEKDAY(A530,2)</f>
        <v>2</v>
      </c>
    </row>
    <row r="531" spans="1:14" x14ac:dyDescent="0.25">
      <c r="A531" s="90">
        <v>43145</v>
      </c>
      <c r="B531">
        <v>48.11</v>
      </c>
      <c r="C531" s="93">
        <f t="shared" ref="C531" si="924">B531/B530-1</f>
        <v>3.0413364746198379E-2</v>
      </c>
      <c r="D531" s="38">
        <f t="shared" ref="D531" si="925">+(F530-O531)*(1+L531)</f>
        <v>47.456730299390088</v>
      </c>
      <c r="E531" s="92"/>
      <c r="F531">
        <v>47.46</v>
      </c>
      <c r="G531" s="42">
        <f t="shared" ref="G531" si="926">+B531/D531-1</f>
        <v>1.3765585966176497E-2</v>
      </c>
      <c r="H531" s="92"/>
      <c r="I531" s="93">
        <f t="shared" si="316"/>
        <v>1.3695743784239323E-2</v>
      </c>
      <c r="J531">
        <v>20919.53</v>
      </c>
      <c r="K531">
        <v>21377.53</v>
      </c>
      <c r="L531" s="93">
        <f t="shared" ref="L531" si="927">+K531/J531-1</f>
        <v>2.1893417299528206E-2</v>
      </c>
      <c r="M531" s="92">
        <f t="shared" ref="M531" si="928">WEEKDAY(A531,2)</f>
        <v>3</v>
      </c>
    </row>
    <row r="532" spans="1:14" x14ac:dyDescent="0.25">
      <c r="A532" s="90">
        <v>43146</v>
      </c>
      <c r="B532">
        <v>49.36</v>
      </c>
      <c r="C532" s="93">
        <f t="shared" ref="C532" si="929">B532/B531-1</f>
        <v>2.5982124298482567E-2</v>
      </c>
      <c r="D532" s="38">
        <f t="shared" ref="D532" si="930">+(F531-O532)*(1+L532)</f>
        <v>48.639022188250934</v>
      </c>
      <c r="E532" s="92"/>
      <c r="F532">
        <v>48.64</v>
      </c>
      <c r="G532" s="42">
        <f t="shared" ref="G532" si="931">+B532/D532-1</f>
        <v>1.4823032604533326E-2</v>
      </c>
      <c r="H532" s="92"/>
      <c r="I532" s="93">
        <f t="shared" si="316"/>
        <v>1.4802631578947345E-2</v>
      </c>
      <c r="J532">
        <v>21377.53</v>
      </c>
      <c r="K532">
        <v>21908.6</v>
      </c>
      <c r="L532" s="93">
        <f t="shared" ref="L532" si="932">+K532/J532-1</f>
        <v>2.4842439701873831E-2</v>
      </c>
      <c r="M532" s="92">
        <f t="shared" ref="M532" si="933">WEEKDAY(A532,2)</f>
        <v>4</v>
      </c>
    </row>
    <row r="533" spans="1:14" x14ac:dyDescent="0.25">
      <c r="A533" s="90">
        <v>43147</v>
      </c>
      <c r="B533">
        <v>49.37</v>
      </c>
      <c r="C533" s="93">
        <f t="shared" ref="C533" si="934">B533/B532-1</f>
        <v>2.0259319286863864E-4</v>
      </c>
      <c r="D533" s="38">
        <f t="shared" ref="D533" si="935">+(F532-O533)*(1+L533)</f>
        <v>48.64</v>
      </c>
      <c r="E533" s="92"/>
      <c r="F533">
        <v>48.63</v>
      </c>
      <c r="G533" s="42">
        <f t="shared" ref="G533" si="936">+B533/D533-1</f>
        <v>1.5008223684210398E-2</v>
      </c>
      <c r="H533" s="92"/>
      <c r="I533" s="93">
        <f t="shared" si="316"/>
        <v>1.5216944273082289E-2</v>
      </c>
      <c r="J533">
        <v>21908.6</v>
      </c>
      <c r="K533">
        <v>21908.6</v>
      </c>
      <c r="L533" s="93">
        <f t="shared" ref="L533" si="937">+K533/J533-1</f>
        <v>0</v>
      </c>
      <c r="M533" s="92">
        <f t="shared" ref="M533" si="938">WEEKDAY(A533,2)</f>
        <v>5</v>
      </c>
      <c r="N533" s="50" t="s">
        <v>713</v>
      </c>
    </row>
    <row r="534" spans="1:14" x14ac:dyDescent="0.25">
      <c r="A534" s="90">
        <v>43150</v>
      </c>
      <c r="B534">
        <v>49.37</v>
      </c>
      <c r="C534" s="93">
        <f t="shared" ref="C534" si="939">B534/B533-1</f>
        <v>0</v>
      </c>
      <c r="D534" s="38">
        <f t="shared" ref="D534" si="940">+(F533-O534)*(1+L534)</f>
        <v>48.63</v>
      </c>
      <c r="E534" s="92"/>
      <c r="F534" s="92">
        <v>48.63</v>
      </c>
      <c r="G534" s="42">
        <f t="shared" ref="G534" si="941">+B534/D534-1</f>
        <v>1.5216944273082289E-2</v>
      </c>
      <c r="H534" s="92"/>
      <c r="I534" s="93">
        <f t="shared" si="316"/>
        <v>1.5216944273082289E-2</v>
      </c>
      <c r="J534">
        <v>21908.6</v>
      </c>
      <c r="K534">
        <v>21908.6</v>
      </c>
      <c r="L534" s="93">
        <f t="shared" ref="L534" si="942">+K534/J534-1</f>
        <v>0</v>
      </c>
      <c r="M534" s="92">
        <f t="shared" ref="M534" si="943">WEEKDAY(A534,2)</f>
        <v>1</v>
      </c>
      <c r="N534" s="50" t="s">
        <v>723</v>
      </c>
    </row>
    <row r="535" spans="1:14" x14ac:dyDescent="0.25">
      <c r="A535" s="90">
        <v>43151</v>
      </c>
      <c r="B535">
        <v>48.37</v>
      </c>
      <c r="C535" s="93">
        <f t="shared" ref="C535" si="944">B535/B534-1</f>
        <v>-2.0255215718047448E-2</v>
      </c>
      <c r="D535" s="38">
        <f t="shared" ref="D535" si="945">+(F534-O535)*(1+L535)</f>
        <v>48.185909364359205</v>
      </c>
      <c r="E535" s="92"/>
      <c r="F535" s="92">
        <v>48.19</v>
      </c>
      <c r="G535" s="42">
        <f t="shared" ref="G535" si="946">+B535/D535-1</f>
        <v>3.8204246442417045E-3</v>
      </c>
      <c r="H535" s="92"/>
      <c r="I535" s="93">
        <f t="shared" si="316"/>
        <v>3.7352147748495046E-3</v>
      </c>
      <c r="J535">
        <v>21908.6</v>
      </c>
      <c r="K535">
        <v>21708.53</v>
      </c>
      <c r="L535" s="93">
        <f t="shared" ref="L535" si="947">+K535/J535-1</f>
        <v>-9.1320303442483652E-3</v>
      </c>
      <c r="M535" s="92">
        <f t="shared" ref="M535" si="948">WEEKDAY(A535,2)</f>
        <v>2</v>
      </c>
    </row>
    <row r="536" spans="1:14" x14ac:dyDescent="0.25">
      <c r="A536" s="90">
        <v>43152</v>
      </c>
      <c r="B536">
        <v>49.08</v>
      </c>
      <c r="C536" s="93">
        <f t="shared" ref="C536" si="949">B536/B535-1</f>
        <v>1.4678519743642759E-2</v>
      </c>
      <c r="D536" s="38">
        <f t="shared" ref="D536" si="950">+(F535-O536)*(1+L536)</f>
        <v>49.339223968642742</v>
      </c>
      <c r="E536" s="92"/>
      <c r="F536">
        <v>49.34</v>
      </c>
      <c r="G536" s="42">
        <f t="shared" ref="G536" si="951">+B536/D536-1</f>
        <v>-5.253912562700469E-3</v>
      </c>
      <c r="H536" s="92"/>
      <c r="I536" s="93">
        <f t="shared" si="316"/>
        <v>-5.2695581678152692E-3</v>
      </c>
      <c r="J536">
        <v>21708.53</v>
      </c>
      <c r="K536">
        <v>22226.23</v>
      </c>
      <c r="L536" s="93">
        <f t="shared" ref="L536" si="952">+K536/J536-1</f>
        <v>2.3847768596031216E-2</v>
      </c>
      <c r="M536" s="92">
        <f t="shared" ref="M536" si="953">WEEKDAY(A536,2)</f>
        <v>3</v>
      </c>
    </row>
    <row r="537" spans="1:14" x14ac:dyDescent="0.25">
      <c r="A537" s="90">
        <v>43153</v>
      </c>
      <c r="B537">
        <v>48.78</v>
      </c>
      <c r="C537" s="93">
        <f t="shared" ref="C537" si="954">B537/B536-1</f>
        <v>-6.1124694376527566E-3</v>
      </c>
      <c r="D537" s="38">
        <f t="shared" ref="D537" si="955">+(F536-O537)*(1+L537)</f>
        <v>48.61318265850754</v>
      </c>
      <c r="E537" s="92"/>
      <c r="F537">
        <v>48.61</v>
      </c>
      <c r="G537" s="42">
        <f t="shared" ref="G537" si="956">+B537/D537-1</f>
        <v>3.4315247916250069E-3</v>
      </c>
      <c r="H537" s="92"/>
      <c r="I537" s="93">
        <f t="shared" si="316"/>
        <v>3.4972227936638234E-3</v>
      </c>
      <c r="J537">
        <v>22226.23</v>
      </c>
      <c r="K537">
        <v>21898.82</v>
      </c>
      <c r="L537" s="93">
        <f t="shared" ref="L537" si="957">+K537/J537-1</f>
        <v>-1.4730793301428124E-2</v>
      </c>
      <c r="M537" s="92">
        <f t="shared" ref="M537" si="958">WEEKDAY(A537,2)</f>
        <v>4</v>
      </c>
    </row>
    <row r="538" spans="1:14" x14ac:dyDescent="0.25">
      <c r="A538" s="90">
        <v>43154</v>
      </c>
      <c r="B538">
        <v>49.7</v>
      </c>
      <c r="C538" s="93">
        <f t="shared" ref="C538" si="959">B538/B537-1</f>
        <v>1.8860188601885985E-2</v>
      </c>
      <c r="D538" s="38">
        <f t="shared" ref="D538" si="960">+(F537-O538)*(1+L538)</f>
        <v>49.393928430846955</v>
      </c>
      <c r="E538" s="92"/>
      <c r="F538">
        <v>49.39</v>
      </c>
      <c r="G538" s="42">
        <f t="shared" ref="G538" si="961">+B538/D538-1</f>
        <v>6.1965423459191538E-3</v>
      </c>
      <c r="H538" s="92"/>
      <c r="I538" s="93">
        <f t="shared" si="316"/>
        <v>6.2765742053048079E-3</v>
      </c>
      <c r="J538">
        <v>21898.82</v>
      </c>
      <c r="K538">
        <v>22251.98</v>
      </c>
      <c r="L538" s="93">
        <f t="shared" ref="L538" si="962">+K538/J538-1</f>
        <v>1.6126896335053598E-2</v>
      </c>
      <c r="M538" s="92">
        <f t="shared" ref="M538" si="963">WEEKDAY(A538,2)</f>
        <v>5</v>
      </c>
      <c r="N538" s="50" t="s">
        <v>724</v>
      </c>
    </row>
    <row r="539" spans="1:14" x14ac:dyDescent="0.25">
      <c r="A539" s="90">
        <v>43157</v>
      </c>
      <c r="B539">
        <v>50.34</v>
      </c>
      <c r="C539" s="93">
        <f t="shared" ref="C539" si="964">B539/B538-1</f>
        <v>1.2877263581488885E-2</v>
      </c>
      <c r="D539" s="38">
        <f t="shared" ref="D539" si="965">+(F538-O539)*(1+L539)</f>
        <v>49.6845823607607</v>
      </c>
      <c r="E539" s="92"/>
      <c r="F539">
        <v>49.68</v>
      </c>
      <c r="G539" s="42">
        <f t="shared" ref="G539" si="966">+B539/D539-1</f>
        <v>1.3191569861255914E-2</v>
      </c>
      <c r="H539" s="92"/>
      <c r="I539" s="93">
        <f t="shared" si="316"/>
        <v>1.3285024154589431E-2</v>
      </c>
      <c r="J539">
        <v>22251.98</v>
      </c>
      <c r="K539">
        <v>22384.7</v>
      </c>
      <c r="L539" s="93">
        <f t="shared" ref="L539" si="967">+K539/J539-1</f>
        <v>5.9644130544787011E-3</v>
      </c>
      <c r="M539" s="92">
        <f t="shared" ref="M539" si="968">WEEKDAY(A539,2)</f>
        <v>1</v>
      </c>
    </row>
    <row r="540" spans="1:14" x14ac:dyDescent="0.25">
      <c r="A540" s="90">
        <v>43158</v>
      </c>
      <c r="B540">
        <v>48.2</v>
      </c>
      <c r="C540" s="93">
        <f t="shared" ref="C540" si="969">B540/B539-1</f>
        <v>-4.251092570520465E-2</v>
      </c>
      <c r="D540" s="38">
        <f t="shared" ref="D540" si="970">+(F539-O540)*(1+L540)</f>
        <v>48.925723873896004</v>
      </c>
      <c r="E540" s="92"/>
      <c r="F540">
        <v>48.93</v>
      </c>
      <c r="G540" s="42">
        <f t="shared" ref="G540" si="971">+B540/D540-1</f>
        <v>-1.4833176015270122E-2</v>
      </c>
      <c r="H540" s="92"/>
      <c r="I540" s="93">
        <f t="shared" si="316"/>
        <v>-1.4919272430002017E-2</v>
      </c>
      <c r="J540">
        <v>22384.7</v>
      </c>
      <c r="K540">
        <v>22044.84</v>
      </c>
      <c r="L540" s="93">
        <f t="shared" ref="L540" si="972">+K540/J540-1</f>
        <v>-1.5182691749275223E-2</v>
      </c>
      <c r="M540" s="92">
        <f t="shared" ref="M540" si="973">WEEKDAY(A540,2)</f>
        <v>2</v>
      </c>
      <c r="N540" s="50" t="s">
        <v>728</v>
      </c>
    </row>
    <row r="541" spans="1:14" x14ac:dyDescent="0.25">
      <c r="A541" s="90">
        <v>43159</v>
      </c>
      <c r="B541">
        <v>47.22</v>
      </c>
      <c r="C541" s="93">
        <f t="shared" ref="C541" si="974">B541/B540-1</f>
        <v>-2.0331950207468918E-2</v>
      </c>
      <c r="D541" s="38">
        <f t="shared" ref="D541" si="975">+(F540-O541)*(1+L541)</f>
        <v>47.976096678406371</v>
      </c>
      <c r="E541" s="92"/>
      <c r="F541">
        <v>47.97</v>
      </c>
      <c r="G541" s="42">
        <f t="shared" ref="G541" si="976">+B541/D541-1</f>
        <v>-1.5759862322161089E-2</v>
      </c>
      <c r="H541" s="92"/>
      <c r="I541" s="93">
        <f t="shared" si="316"/>
        <v>-1.5634771732332742E-2</v>
      </c>
      <c r="J541">
        <v>22044.84</v>
      </c>
      <c r="K541">
        <v>21615.07</v>
      </c>
      <c r="L541" s="93">
        <f t="shared" ref="L541" si="977">+K541/J541-1</f>
        <v>-1.9495265105122117E-2</v>
      </c>
      <c r="M541" s="92">
        <f t="shared" ref="M541" si="978">WEEKDAY(A541,2)</f>
        <v>3</v>
      </c>
    </row>
    <row r="542" spans="1:14" x14ac:dyDescent="0.25">
      <c r="A542" s="90">
        <v>43160</v>
      </c>
      <c r="B542">
        <v>47.26</v>
      </c>
      <c r="C542" s="93">
        <f t="shared" ref="C542" si="979">B542/B541-1</f>
        <v>8.4709868699706092E-4</v>
      </c>
      <c r="D542" s="38">
        <f t="shared" ref="D542" si="980">+(F541-O542)*(1+L542)</f>
        <v>48.210415140917888</v>
      </c>
      <c r="E542" s="92"/>
      <c r="F542">
        <v>48.21</v>
      </c>
      <c r="G542" s="42">
        <f t="shared" ref="G542" si="981">+B542/D542-1</f>
        <v>-1.971389663706169E-2</v>
      </c>
      <c r="H542" s="92"/>
      <c r="I542" s="93">
        <f t="shared" si="316"/>
        <v>-1.9705455299730446E-2</v>
      </c>
      <c r="J542">
        <v>21615.07</v>
      </c>
      <c r="K542">
        <v>21723.4</v>
      </c>
      <c r="L542" s="93">
        <f t="shared" ref="L542" si="982">+K542/J542-1</f>
        <v>5.0117811323304728E-3</v>
      </c>
      <c r="M542" s="92">
        <f t="shared" ref="M542" si="983">WEEKDAY(A542,2)</f>
        <v>4</v>
      </c>
    </row>
    <row r="543" spans="1:14" x14ac:dyDescent="0.25">
      <c r="A543" s="90">
        <v>43161</v>
      </c>
      <c r="B543">
        <v>47.26</v>
      </c>
      <c r="C543" s="93">
        <f t="shared" ref="C543" si="984">B543/B542-1</f>
        <v>0</v>
      </c>
      <c r="D543" s="38">
        <f t="shared" ref="D543" si="985">+(F542-O543)*(1+L543)</f>
        <v>47.294042401281558</v>
      </c>
      <c r="E543" s="92"/>
      <c r="F543">
        <v>47.3</v>
      </c>
      <c r="G543" s="42">
        <f t="shared" ref="G543" si="986">+B543/D543-1</f>
        <v>-7.1980316236697206E-4</v>
      </c>
      <c r="H543" s="92"/>
      <c r="I543" s="93">
        <f t="shared" si="316"/>
        <v>-8.4566596194501908E-4</v>
      </c>
      <c r="J543">
        <v>21723.4</v>
      </c>
      <c r="K543">
        <v>21310.67</v>
      </c>
      <c r="L543" s="93">
        <f t="shared" ref="L543" si="987">+K543/J543-1</f>
        <v>-1.8999327913678532E-2</v>
      </c>
      <c r="M543" s="92">
        <f t="shared" ref="M543" si="988">WEEKDAY(A543,2)</f>
        <v>5</v>
      </c>
      <c r="N543" s="50" t="s">
        <v>736</v>
      </c>
    </row>
    <row r="544" spans="1:14" x14ac:dyDescent="0.25">
      <c r="A544" s="90">
        <v>43164</v>
      </c>
    </row>
    <row r="545" spans="1:1" x14ac:dyDescent="0.25">
      <c r="A545" s="90">
        <v>43165</v>
      </c>
    </row>
    <row r="546" spans="1:1" x14ac:dyDescent="0.25">
      <c r="A546" s="90">
        <v>43166</v>
      </c>
    </row>
    <row r="547" spans="1:1" x14ac:dyDescent="0.25">
      <c r="A547" s="90">
        <v>43167</v>
      </c>
    </row>
    <row r="548" spans="1:1" x14ac:dyDescent="0.25">
      <c r="A548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48"/>
  <sheetViews>
    <sheetView zoomScale="115" zoomScaleNormal="115" workbookViewId="0">
      <pane xSplit="1" ySplit="2" topLeftCell="F527" activePane="bottomRight" state="frozen"/>
      <selection pane="topRight" activeCell="B1" sqref="B1"/>
      <selection pane="bottomLeft" activeCell="A3" sqref="A3"/>
      <selection pane="bottomRight" activeCell="N543" sqref="N54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4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I524" s="93">
        <f t="shared" si="272"/>
        <v>-1.3930787889782525E-2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 x14ac:dyDescent="0.25">
      <c r="A525" s="90">
        <v>43137</v>
      </c>
      <c r="B525">
        <v>33.25</v>
      </c>
      <c r="C525" s="93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3">
        <f>(B525/(D525*(1-VLOOKUP(A525,FX!A:M,13,0))))-1</f>
        <v>2.3300633388180447E-2</v>
      </c>
      <c r="I525" s="93">
        <f t="shared" si="272"/>
        <v>1.6757384869426906E-2</v>
      </c>
      <c r="J525">
        <v>1688.27</v>
      </c>
      <c r="K525">
        <v>1598.12</v>
      </c>
      <c r="L525" s="93">
        <f t="shared" ref="L525" si="1083">+K525/J525-1</f>
        <v>-5.3397856977853153E-2</v>
      </c>
      <c r="M525" s="92">
        <f t="shared" ref="M525" si="1084">WEEKDAY(A525,2)</f>
        <v>2</v>
      </c>
    </row>
    <row r="526" spans="1:14" x14ac:dyDescent="0.25">
      <c r="A526" s="90">
        <v>43138</v>
      </c>
      <c r="B526">
        <v>32.19</v>
      </c>
      <c r="C526" s="93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3">
        <f>(B526/(D526*(1-VLOOKUP(A526,FX!A:M,13,0))))-1</f>
        <v>-2.1066380581735156E-2</v>
      </c>
      <c r="I526" s="93">
        <f t="shared" si="272"/>
        <v>-3.9082444463011123E-3</v>
      </c>
      <c r="J526">
        <v>1598.12</v>
      </c>
      <c r="K526">
        <v>1616.4</v>
      </c>
      <c r="L526" s="93">
        <f t="shared" ref="L526" si="1088">+K526/J526-1</f>
        <v>1.1438440167196529E-2</v>
      </c>
      <c r="M526" s="92">
        <f t="shared" ref="M526" si="1089">WEEKDAY(A526,2)</f>
        <v>3</v>
      </c>
    </row>
    <row r="527" spans="1:14" x14ac:dyDescent="0.25">
      <c r="A527" s="90">
        <v>43139</v>
      </c>
      <c r="B527">
        <v>32.06</v>
      </c>
      <c r="C527" s="93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3">
        <f>(B527/(D527*(1-VLOOKUP(A527,FX!A:M,13,0))))-1</f>
        <v>-1.4720022066007754E-2</v>
      </c>
      <c r="I527" s="93">
        <f t="shared" si="272"/>
        <v>-1.4151204482137247E-2</v>
      </c>
      <c r="J527">
        <v>1616.4</v>
      </c>
      <c r="K527">
        <v>1641.43</v>
      </c>
      <c r="L527" s="93">
        <f t="shared" ref="L527" si="1093">+K527/J527-1</f>
        <v>1.5485028458302352E-2</v>
      </c>
      <c r="M527" s="92">
        <f t="shared" ref="M527" si="1094">WEEKDAY(A527,2)</f>
        <v>4</v>
      </c>
    </row>
    <row r="528" spans="1:14" x14ac:dyDescent="0.25">
      <c r="A528" s="90">
        <v>43140</v>
      </c>
      <c r="B528">
        <v>31.78</v>
      </c>
      <c r="C528" s="93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3">
        <f>(B528/(D528*(1-VLOOKUP(A528,FX!A:M,13,0))))-1</f>
        <v>-1.5892334877680714E-3</v>
      </c>
      <c r="I528" s="93">
        <f t="shared" si="272"/>
        <v>4.7201724436396475E-5</v>
      </c>
      <c r="J528">
        <v>1641.43</v>
      </c>
      <c r="K528">
        <v>1592.51</v>
      </c>
      <c r="L528" s="93">
        <f t="shared" ref="L528" si="1098">+K528/J528-1</f>
        <v>-2.9803281285220806E-2</v>
      </c>
      <c r="M528" s="92">
        <f t="shared" ref="M528" si="1099">WEEKDAY(A528,2)</f>
        <v>5</v>
      </c>
    </row>
    <row r="529" spans="1:14" x14ac:dyDescent="0.25">
      <c r="A529" s="90">
        <v>43143</v>
      </c>
      <c r="B529">
        <v>33.03</v>
      </c>
      <c r="C529" s="93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3">
        <f>(B529/(D529*(1-VLOOKUP(A529,FX!A:M,13,0))))-1</f>
        <v>6.2500821148514518E-3</v>
      </c>
      <c r="I529" s="93">
        <f t="shared" si="272"/>
        <v>3.4420218308639505E-3</v>
      </c>
      <c r="J529">
        <v>1592.51</v>
      </c>
      <c r="K529">
        <v>1648.07</v>
      </c>
      <c r="L529" s="93">
        <f t="shared" ref="L529" si="1103">+K529/J529-1</f>
        <v>3.488832095245864E-2</v>
      </c>
      <c r="M529" s="92">
        <f t="shared" ref="M529" si="1104">WEEKDAY(A529,2)</f>
        <v>1</v>
      </c>
    </row>
    <row r="530" spans="1:14" x14ac:dyDescent="0.25">
      <c r="A530" s="90">
        <v>43144</v>
      </c>
      <c r="B530">
        <v>33.25</v>
      </c>
      <c r="C530" s="93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3">
        <f>(B530/(D530*(1-VLOOKUP(A530,FX!A:M,13,0))))-1</f>
        <v>1.0810293904478741E-2</v>
      </c>
      <c r="I530" s="93">
        <f t="shared" si="272"/>
        <v>6.98377317576937E-3</v>
      </c>
      <c r="J530">
        <v>1648.07</v>
      </c>
      <c r="K530">
        <v>1648.58</v>
      </c>
      <c r="L530" s="93">
        <f t="shared" ref="L530" si="1108">+K530/J530-1</f>
        <v>3.0945287518124864E-4</v>
      </c>
      <c r="M530" s="92">
        <f t="shared" ref="M530" si="1109">WEEKDAY(A530,2)</f>
        <v>2</v>
      </c>
    </row>
    <row r="531" spans="1:14" x14ac:dyDescent="0.25">
      <c r="A531" s="90">
        <v>43145</v>
      </c>
      <c r="B531">
        <v>33.54</v>
      </c>
      <c r="C531" s="93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3">
        <f>(B531/(D531*(1-VLOOKUP(A531,FX!A:M,13,0))))-1</f>
        <v>1.3502276369054655E-2</v>
      </c>
      <c r="I531" s="93">
        <f t="shared" si="272"/>
        <v>6.2251556288905885E-3</v>
      </c>
      <c r="J531">
        <v>1648.58</v>
      </c>
      <c r="K531">
        <v>1646.77</v>
      </c>
      <c r="L531" s="93">
        <f t="shared" ref="L531" si="1113">+K531/J531-1</f>
        <v>-1.0979145689017367E-3</v>
      </c>
      <c r="M531" s="92">
        <f t="shared" ref="M531" si="1114">WEEKDAY(A531,2)</f>
        <v>3</v>
      </c>
    </row>
    <row r="532" spans="1:14" x14ac:dyDescent="0.25">
      <c r="A532" s="90">
        <v>43146</v>
      </c>
      <c r="B532">
        <v>34.29</v>
      </c>
      <c r="C532" s="93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3">
        <f>(B532/(D532*(1-VLOOKUP(A532,FX!A:M,13,0))))-1</f>
        <v>2.3590944980523831E-2</v>
      </c>
      <c r="I532" s="93">
        <f t="shared" si="272"/>
        <v>1.8704471723449467E-2</v>
      </c>
      <c r="J532">
        <v>1646.77</v>
      </c>
      <c r="K532">
        <v>1646.77</v>
      </c>
      <c r="L532" s="93">
        <f t="shared" ref="L532" si="1118">+K532/J532-1</f>
        <v>0</v>
      </c>
      <c r="M532" s="92">
        <f t="shared" ref="M532" si="1119">WEEKDAY(A532,2)</f>
        <v>4</v>
      </c>
    </row>
    <row r="533" spans="1:14" x14ac:dyDescent="0.25">
      <c r="A533" s="90">
        <v>43147</v>
      </c>
      <c r="B533">
        <v>34.17</v>
      </c>
      <c r="C533" s="93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3">
        <f>(B533/(D533*(1-VLOOKUP(A533,FX!A:M,13,0))))-1</f>
        <v>1.7989802672968791E-2</v>
      </c>
      <c r="I533" s="93">
        <f t="shared" si="272"/>
        <v>1.5749014571851516E-2</v>
      </c>
      <c r="J533">
        <v>1646.77</v>
      </c>
      <c r="K533">
        <v>1646.77</v>
      </c>
      <c r="L533" s="93">
        <f t="shared" ref="L533" si="1123">+K533/J533-1</f>
        <v>0</v>
      </c>
      <c r="M533" s="92">
        <f t="shared" ref="M533" si="1124">WEEKDAY(A533,2)</f>
        <v>5</v>
      </c>
    </row>
    <row r="534" spans="1:14" x14ac:dyDescent="0.25">
      <c r="A534" s="90">
        <v>43150</v>
      </c>
      <c r="B534">
        <v>34.17</v>
      </c>
      <c r="C534" s="93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2">
        <v>33.6402</v>
      </c>
      <c r="G534" s="42">
        <f t="shared" ref="G534" si="1127">+B534/D534-1</f>
        <v>1.5749014571851516E-2</v>
      </c>
      <c r="H534" s="93">
        <f>(B534/(D534*(1-VLOOKUP(A534,FX!A:M,13,0))))-1</f>
        <v>1.6939941274783266E-2</v>
      </c>
      <c r="I534" s="93">
        <f t="shared" si="272"/>
        <v>1.5749014571851516E-2</v>
      </c>
      <c r="J534">
        <v>1646.77</v>
      </c>
      <c r="K534">
        <v>1646.77</v>
      </c>
      <c r="L534" s="93">
        <f t="shared" ref="L534" si="1128">+K534/J534-1</f>
        <v>0</v>
      </c>
      <c r="M534" s="92">
        <f t="shared" ref="M534" si="1129">WEEKDAY(A534,2)</f>
        <v>1</v>
      </c>
    </row>
    <row r="535" spans="1:14" x14ac:dyDescent="0.25">
      <c r="A535" s="90">
        <v>43151</v>
      </c>
      <c r="B535">
        <v>33.619999999999997</v>
      </c>
      <c r="C535" s="93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2">
        <v>33.229399999999998</v>
      </c>
      <c r="G535" s="42">
        <f t="shared" ref="G535" si="1132">+B535/D535-1</f>
        <v>-6.0047205426849715E-4</v>
      </c>
      <c r="H535" s="93">
        <f>(B535/(D535*(1-VLOOKUP(A535,FX!A:M,13,0))))-1</f>
        <v>5.0268912162203527E-3</v>
      </c>
      <c r="I535" s="93">
        <f t="shared" si="272"/>
        <v>1.1754651001823602E-2</v>
      </c>
      <c r="J535">
        <v>1646.77</v>
      </c>
      <c r="K535">
        <v>1646.77</v>
      </c>
      <c r="L535" s="93">
        <f t="shared" ref="L535" si="1133">+K535/J535-1</f>
        <v>0</v>
      </c>
      <c r="M535" s="92">
        <f t="shared" ref="M535" si="1134">WEEKDAY(A535,2)</f>
        <v>2</v>
      </c>
    </row>
    <row r="536" spans="1:14" x14ac:dyDescent="0.25">
      <c r="A536" s="90">
        <v>43152</v>
      </c>
      <c r="B536">
        <v>33.79</v>
      </c>
      <c r="C536" s="93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3">
        <f>(B536/(D536*(1-VLOOKUP(A536,FX!A:M,13,0))))-1</f>
        <v>1.6557134767221093E-2</v>
      </c>
      <c r="I536" s="93">
        <f t="shared" si="272"/>
        <v>1.6188645994039463E-2</v>
      </c>
      <c r="J536">
        <v>1646.77</v>
      </c>
      <c r="K536">
        <v>1646.77</v>
      </c>
      <c r="L536" s="93">
        <f t="shared" ref="L536" si="1138">+K536/J536-1</f>
        <v>0</v>
      </c>
      <c r="M536" s="92">
        <f t="shared" ref="M536" si="1139">WEEKDAY(A536,2)</f>
        <v>3</v>
      </c>
    </row>
    <row r="537" spans="1:14" x14ac:dyDescent="0.25">
      <c r="A537" s="90">
        <v>43153</v>
      </c>
      <c r="B537">
        <v>34.046500000000002</v>
      </c>
      <c r="C537" s="93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3">
        <f>(B537/(D537*(1-VLOOKUP(A537,FX!A:M,13,0))))-1</f>
        <v>4.1864912869136184E-3</v>
      </c>
      <c r="I537" s="93">
        <f t="shared" si="272"/>
        <v>3.3211724003796572E-3</v>
      </c>
      <c r="J537">
        <v>1646.77</v>
      </c>
      <c r="K537">
        <v>1677.76</v>
      </c>
      <c r="L537" s="93">
        <f t="shared" ref="L537" si="1143">+K537/J537-1</f>
        <v>1.8818657128803595E-2</v>
      </c>
      <c r="M537" s="92">
        <f t="shared" ref="M537" si="1144">WEEKDAY(A537,2)</f>
        <v>4</v>
      </c>
    </row>
    <row r="538" spans="1:14" x14ac:dyDescent="0.25">
      <c r="A538" s="90">
        <v>43154</v>
      </c>
      <c r="B538">
        <v>34.229999999999997</v>
      </c>
      <c r="C538" s="93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3">
        <f>(B538/(D538*(1-VLOOKUP(A538,FX!A:M,13,0))))-1</f>
        <v>1.2958385865178723E-2</v>
      </c>
      <c r="I538" s="93">
        <f t="shared" si="272"/>
        <v>6.6373958587588877E-3</v>
      </c>
      <c r="J538">
        <v>1677.76</v>
      </c>
      <c r="K538">
        <v>1668.83</v>
      </c>
      <c r="L538" s="93">
        <f t="shared" ref="L538" si="1148">+K538/J538-1</f>
        <v>-5.3225729544154055E-3</v>
      </c>
      <c r="M538" s="92">
        <f t="shared" ref="M538" si="1149">WEEKDAY(A538,2)</f>
        <v>5</v>
      </c>
    </row>
    <row r="539" spans="1:14" x14ac:dyDescent="0.25">
      <c r="A539" s="90">
        <v>43157</v>
      </c>
      <c r="B539">
        <v>35.53</v>
      </c>
      <c r="C539" s="93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3">
        <f>(B539/(D539*(1-VLOOKUP(A539,FX!A:M,13,0))))-1</f>
        <v>3.5615273773235145E-3</v>
      </c>
      <c r="I539" s="93">
        <f t="shared" si="272"/>
        <v>9.6101932836627491E-3</v>
      </c>
      <c r="J539">
        <v>1668.83</v>
      </c>
      <c r="K539">
        <v>1729.15</v>
      </c>
      <c r="L539" s="93">
        <f t="shared" ref="L539" si="1153">+K539/J539-1</f>
        <v>3.6145083681381696E-2</v>
      </c>
      <c r="M539" s="92">
        <f t="shared" ref="M539" si="1154">WEEKDAY(A539,2)</f>
        <v>1</v>
      </c>
    </row>
    <row r="540" spans="1:14" x14ac:dyDescent="0.25">
      <c r="A540" s="90">
        <v>43158</v>
      </c>
      <c r="B540">
        <v>34.659999999999997</v>
      </c>
      <c r="C540" s="93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3">
        <f>(B540/(D540*(1-VLOOKUP(A540,FX!A:M,13,0))))-1</f>
        <v>-1.8679237755374611E-2</v>
      </c>
      <c r="I540" s="93">
        <f t="shared" si="272"/>
        <v>-3.2238490053808633E-3</v>
      </c>
      <c r="J540">
        <v>1729.15</v>
      </c>
      <c r="K540">
        <v>1743.54</v>
      </c>
      <c r="L540" s="93">
        <f t="shared" ref="L540" si="1158">+K540/J540-1</f>
        <v>8.3220079229677779E-3</v>
      </c>
      <c r="M540" s="92">
        <f t="shared" ref="M540" si="1159">WEEKDAY(A540,2)</f>
        <v>2</v>
      </c>
    </row>
    <row r="541" spans="1:14" x14ac:dyDescent="0.25">
      <c r="A541" s="90">
        <v>43159</v>
      </c>
      <c r="B541">
        <v>34.8553</v>
      </c>
      <c r="C541" s="93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3">
        <f>(B541/(D541*(1-VLOOKUP(A541,FX!A:M,13,0))))-1</f>
        <v>-2.7735523607067547E-3</v>
      </c>
      <c r="I541" s="93">
        <f t="shared" si="272"/>
        <v>4.6212312567450731E-4</v>
      </c>
      <c r="J541">
        <v>1743.54</v>
      </c>
      <c r="K541">
        <v>1753.63</v>
      </c>
      <c r="L541" s="93">
        <f t="shared" ref="L541" si="1163">+K541/J541-1</f>
        <v>5.7870768666048455E-3</v>
      </c>
      <c r="M541" s="92">
        <f t="shared" ref="M541" si="1164">WEEKDAY(A541,2)</f>
        <v>3</v>
      </c>
    </row>
    <row r="542" spans="1:14" x14ac:dyDescent="0.25">
      <c r="A542" s="90">
        <v>43160</v>
      </c>
      <c r="B542">
        <v>34.975000000000001</v>
      </c>
      <c r="C542" s="93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3">
        <f>(B542/(D542*(1-VLOOKUP(A542,FX!A:M,13,0))))-1</f>
        <v>-1.3038464219902846E-2</v>
      </c>
      <c r="I542" s="93">
        <f t="shared" si="272"/>
        <v>-5.8610848976156094E-3</v>
      </c>
      <c r="J542">
        <v>1753.63</v>
      </c>
      <c r="K542">
        <v>1789.85</v>
      </c>
      <c r="L542" s="93">
        <f t="shared" ref="L542" si="1168">+K542/J542-1</f>
        <v>2.0654299937843179E-2</v>
      </c>
      <c r="M542" s="92">
        <f t="shared" ref="M542" si="1169">WEEKDAY(A542,2)</f>
        <v>4</v>
      </c>
    </row>
    <row r="543" spans="1:14" x14ac:dyDescent="0.25">
      <c r="A543" s="90">
        <v>43161</v>
      </c>
      <c r="B543">
        <v>34.979999999999997</v>
      </c>
      <c r="C543" s="93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3">
        <f>(B543/(D543*(1-VLOOKUP(A543,FX!A:M,13,0))))-1</f>
        <v>3.738980125758129E-4</v>
      </c>
      <c r="I543" s="93">
        <f t="shared" si="272"/>
        <v>1.4629719229635185E-3</v>
      </c>
      <c r="J543">
        <v>1789.85</v>
      </c>
      <c r="K543">
        <v>1772.01</v>
      </c>
      <c r="L543" s="93">
        <f t="shared" ref="L543" si="1173">+K543/J543-1</f>
        <v>-9.9673156968460574E-3</v>
      </c>
      <c r="M543" s="92">
        <f t="shared" ref="M543" si="1174">WEEKDAY(A543,2)</f>
        <v>5</v>
      </c>
      <c r="N543" t="s">
        <v>735</v>
      </c>
    </row>
    <row r="544" spans="1:14" x14ac:dyDescent="0.25">
      <c r="A544" s="90">
        <v>43164</v>
      </c>
    </row>
    <row r="545" spans="1:1" x14ac:dyDescent="0.25">
      <c r="A545" s="90">
        <v>43165</v>
      </c>
    </row>
    <row r="546" spans="1:1" x14ac:dyDescent="0.25">
      <c r="A546" s="90">
        <v>43166</v>
      </c>
    </row>
    <row r="547" spans="1:1" x14ac:dyDescent="0.25">
      <c r="A547" s="90">
        <v>43167</v>
      </c>
    </row>
    <row r="548" spans="1:1" x14ac:dyDescent="0.25">
      <c r="A548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48"/>
  <sheetViews>
    <sheetView zoomScale="115" zoomScaleNormal="115" workbookViewId="0">
      <pane xSplit="1" ySplit="2" topLeftCell="H528" activePane="bottomRight" state="frozen"/>
      <selection pane="topRight" activeCell="B1" sqref="B1"/>
      <selection pane="bottomLeft" activeCell="A3" sqref="A3"/>
      <selection pane="bottomRight" activeCell="L543" sqref="L539:L54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43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 x14ac:dyDescent="0.25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I524" s="93">
        <f t="shared" si="767"/>
        <v>-2.1129529604105857E-2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 x14ac:dyDescent="0.25">
      <c r="A525" s="90">
        <v>43137</v>
      </c>
      <c r="B525">
        <v>33.07</v>
      </c>
      <c r="C525" s="93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3">
        <f t="shared" ref="G525" si="1071">+B525/D525-1</f>
        <v>7.2054812286592718E-3</v>
      </c>
      <c r="H525" s="93">
        <f>(B525/(D525*(1-VLOOKUP(A525,FX!A:M,13,0))))-1</f>
        <v>2.8123156810191396E-3</v>
      </c>
      <c r="I525" s="93">
        <f t="shared" si="767"/>
        <v>3.940473949763712E-3</v>
      </c>
      <c r="J525">
        <v>4274.1499999999996</v>
      </c>
      <c r="K525">
        <v>4148.8900000000003</v>
      </c>
      <c r="L525" s="93">
        <f t="shared" ref="L525" si="1072">+K525/J525-1</f>
        <v>-2.9306411801176657E-2</v>
      </c>
      <c r="M525" s="92">
        <f t="shared" ref="M525" si="1073">WEEKDAY(A525,2)</f>
        <v>2</v>
      </c>
      <c r="N525" s="50" t="s">
        <v>691</v>
      </c>
    </row>
    <row r="526" spans="1:14" x14ac:dyDescent="0.25">
      <c r="A526" s="90">
        <v>43138</v>
      </c>
      <c r="B526">
        <v>31.55</v>
      </c>
      <c r="C526" s="93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3">
        <f t="shared" ref="G526" si="1076">+B526/D526-1</f>
        <v>-1.8938086816778554E-2</v>
      </c>
      <c r="H526" s="93">
        <f>(B526/(D526*(1-VLOOKUP(A526,FX!A:M,13,0))))-1</f>
        <v>-1.3169753483355251E-2</v>
      </c>
      <c r="I526" s="93">
        <f t="shared" si="767"/>
        <v>-1.2979862286445432E-2</v>
      </c>
      <c r="J526">
        <v>4148.8900000000003</v>
      </c>
      <c r="K526">
        <v>4050.5</v>
      </c>
      <c r="L526" s="93">
        <f t="shared" ref="L526" si="1077">+K526/J526-1</f>
        <v>-2.3714776723412823E-2</v>
      </c>
      <c r="M526" s="92">
        <f t="shared" ref="M526" si="1078">WEEKDAY(A526,2)</f>
        <v>3</v>
      </c>
      <c r="N526" s="50" t="s">
        <v>695</v>
      </c>
    </row>
    <row r="527" spans="1:14" ht="28" x14ac:dyDescent="0.25">
      <c r="A527" s="90">
        <v>43139</v>
      </c>
      <c r="B527">
        <v>30.56</v>
      </c>
      <c r="C527" s="93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3">
        <f t="shared" ref="G527" si="1081">+B527/D527-1</f>
        <v>-3.4788918097105048E-2</v>
      </c>
      <c r="H527" s="93">
        <f>(B527/(D527*(1-VLOOKUP(A527,FX!A:M,13,0))))-1</f>
        <v>-2.6550121972389817E-2</v>
      </c>
      <c r="I527" s="93">
        <f t="shared" si="767"/>
        <v>-2.6472555828103594E-2</v>
      </c>
      <c r="J527">
        <v>4050.5</v>
      </c>
      <c r="K527">
        <v>4012.05</v>
      </c>
      <c r="L527" s="93">
        <f t="shared" ref="L527" si="1082">+K527/J527-1</f>
        <v>-9.492655227749669E-3</v>
      </c>
      <c r="M527" s="92">
        <f t="shared" ref="M527" si="1083">WEEKDAY(A527,2)</f>
        <v>4</v>
      </c>
      <c r="N527" s="50" t="s">
        <v>698</v>
      </c>
    </row>
    <row r="528" spans="1:14" x14ac:dyDescent="0.25">
      <c r="A528" s="90">
        <v>43140</v>
      </c>
      <c r="B528">
        <v>29.77</v>
      </c>
      <c r="C528" s="93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3">
        <f t="shared" ref="G528" si="1086">+B528/D528-1</f>
        <v>-9.3156807439228606E-3</v>
      </c>
      <c r="H528" s="93">
        <f>(B528/(D528*(1-VLOOKUP(A528,FX!A:M,13,0))))-1</f>
        <v>-1.8017697186709092E-2</v>
      </c>
      <c r="I528" s="93">
        <f t="shared" si="767"/>
        <v>-1.68200717982252E-2</v>
      </c>
      <c r="J528">
        <v>4012.05</v>
      </c>
      <c r="K528">
        <v>3840.65</v>
      </c>
      <c r="L528" s="93">
        <f t="shared" ref="L528" si="1087">+K528/J528-1</f>
        <v>-4.2721302077491585E-2</v>
      </c>
      <c r="M528" s="92">
        <f t="shared" ref="M528" si="1088">WEEKDAY(A528,2)</f>
        <v>5</v>
      </c>
      <c r="N528" s="50" t="s">
        <v>703</v>
      </c>
    </row>
    <row r="529" spans="1:14" x14ac:dyDescent="0.25">
      <c r="A529" s="90">
        <v>43143</v>
      </c>
      <c r="B529">
        <v>30.69</v>
      </c>
      <c r="C529" s="93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3">
        <f t="shared" ref="G529" si="1091">+B529/D529-1</f>
        <v>6.7954755432220182E-4</v>
      </c>
      <c r="H529" s="93">
        <f>(B529/(D529*(1-VLOOKUP(A529,FX!A:M,13,0))))-1</f>
        <v>2.5805114541737062E-3</v>
      </c>
      <c r="I529" s="93">
        <f t="shared" si="767"/>
        <v>1.6678144450357202E-3</v>
      </c>
      <c r="J529">
        <v>3840.65</v>
      </c>
      <c r="K529">
        <v>3890.1</v>
      </c>
      <c r="L529" s="93">
        <f t="shared" ref="L529" si="1092">+K529/J529-1</f>
        <v>1.2875424732792684E-2</v>
      </c>
      <c r="M529" s="92">
        <f t="shared" ref="M529" si="1093">WEEKDAY(A529,2)</f>
        <v>1</v>
      </c>
    </row>
    <row r="530" spans="1:14" x14ac:dyDescent="0.25">
      <c r="A530" s="90">
        <v>43144</v>
      </c>
      <c r="B530">
        <v>31.05</v>
      </c>
      <c r="C530" s="93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3">
        <f t="shared" ref="G530" si="1096">+B530/D530-1</f>
        <v>1.6936911467426707E-3</v>
      </c>
      <c r="H530" s="93">
        <f>(B530/(D530*(1-VLOOKUP(A530,FX!A:M,13,0))))-1</f>
        <v>2.6828970852399436E-3</v>
      </c>
      <c r="I530" s="93">
        <f t="shared" si="767"/>
        <v>2.5928568891528947E-3</v>
      </c>
      <c r="J530">
        <v>3890.1</v>
      </c>
      <c r="K530">
        <v>3935.63</v>
      </c>
      <c r="L530" s="93">
        <f t="shared" ref="L530" si="1097">+K530/J530-1</f>
        <v>1.1704069304131037E-2</v>
      </c>
      <c r="M530" s="92">
        <f t="shared" ref="M530" si="1098">WEEKDAY(A530,2)</f>
        <v>2</v>
      </c>
      <c r="N530" s="50" t="s">
        <v>705</v>
      </c>
    </row>
    <row r="531" spans="1:14" x14ac:dyDescent="0.25">
      <c r="A531" s="90">
        <v>43145</v>
      </c>
      <c r="B531">
        <v>31.62</v>
      </c>
      <c r="C531" s="93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3">
        <f t="shared" ref="G531" si="1101">+B531/D531-1</f>
        <v>1.2934371660647592E-2</v>
      </c>
      <c r="H531" s="93">
        <f>(B531/(D531*(1-VLOOKUP(A531,FX!A:M,13,0))))-1</f>
        <v>9.5668357962097605E-3</v>
      </c>
      <c r="I531" s="93">
        <f t="shared" si="767"/>
        <v>8.8795438664781567E-3</v>
      </c>
      <c r="J531">
        <v>3935.63</v>
      </c>
      <c r="K531">
        <v>3966.96</v>
      </c>
      <c r="L531" s="93">
        <f t="shared" ref="L531" si="1102">+K531/J531-1</f>
        <v>7.9606060529062717E-3</v>
      </c>
      <c r="M531" s="92">
        <f t="shared" ref="M531" si="1103">WEEKDAY(A531,2)</f>
        <v>3</v>
      </c>
      <c r="N531" s="50" t="s">
        <v>707</v>
      </c>
    </row>
    <row r="532" spans="1:14" x14ac:dyDescent="0.25">
      <c r="A532" s="90">
        <v>43146</v>
      </c>
      <c r="B532">
        <v>32.229999999999997</v>
      </c>
      <c r="C532" s="93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3">
        <f t="shared" ref="G532" si="1106">+B532/D532-1</f>
        <v>2.8342431967634196E-2</v>
      </c>
      <c r="H532" s="93">
        <f>(B532/(D532*(1-VLOOKUP(A532,FX!A:M,13,0))))-1</f>
        <v>2.320957193669515E-2</v>
      </c>
      <c r="I532" s="93">
        <f t="shared" si="767"/>
        <v>2.3675066540467249E-2</v>
      </c>
      <c r="J532">
        <v>3966.96</v>
      </c>
      <c r="K532">
        <v>3966.96</v>
      </c>
      <c r="L532" s="93">
        <f t="shared" ref="L532" si="1107">+K532/J532-1</f>
        <v>0</v>
      </c>
      <c r="M532" s="92">
        <f t="shared" ref="M532" si="1108">WEEKDAY(A532,2)</f>
        <v>4</v>
      </c>
      <c r="N532" s="50" t="s">
        <v>708</v>
      </c>
    </row>
    <row r="533" spans="1:14" x14ac:dyDescent="0.25">
      <c r="A533" s="90">
        <v>43147</v>
      </c>
      <c r="B533">
        <v>32.229999999999997</v>
      </c>
      <c r="C533" s="93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3">
        <f t="shared" ref="G533" si="1111">+B533/D533-1</f>
        <v>2.3675066540467249E-2</v>
      </c>
      <c r="H533" s="93">
        <f>(B533/(D533*(1-VLOOKUP(A533,FX!A:M,13,0))))-1</f>
        <v>2.6549384169550549E-2</v>
      </c>
      <c r="I533" s="93">
        <f t="shared" si="767"/>
        <v>2.6665265075860978E-2</v>
      </c>
      <c r="J533">
        <v>3966.96</v>
      </c>
      <c r="K533">
        <v>3966.96</v>
      </c>
      <c r="L533" s="93">
        <f t="shared" ref="L533" si="1112">+K533/J533-1</f>
        <v>0</v>
      </c>
      <c r="M533" s="92">
        <f t="shared" ref="M533" si="1113">WEEKDAY(A533,2)</f>
        <v>5</v>
      </c>
      <c r="N533" s="50" t="s">
        <v>715</v>
      </c>
    </row>
    <row r="534" spans="1:14" x14ac:dyDescent="0.25">
      <c r="A534" s="90">
        <v>43150</v>
      </c>
      <c r="B534">
        <v>32.229999999999997</v>
      </c>
      <c r="C534" s="93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2">
        <v>31.392900000000001</v>
      </c>
      <c r="G534" s="93">
        <f t="shared" ref="G534" si="1116">+B534/D534-1</f>
        <v>2.6665265075860978E-2</v>
      </c>
      <c r="H534" s="93">
        <f>(B534/(D534*(1-VLOOKUP(A534,FX!A:M,13,0))))-1</f>
        <v>2.7868990663196813E-2</v>
      </c>
      <c r="I534" s="93">
        <f t="shared" si="767"/>
        <v>2.6665265075860978E-2</v>
      </c>
      <c r="J534">
        <v>3966.96</v>
      </c>
      <c r="K534">
        <v>3966.96</v>
      </c>
      <c r="L534" s="93">
        <f t="shared" ref="L534" si="1117">+K534/J534-1</f>
        <v>0</v>
      </c>
      <c r="M534" s="92">
        <f t="shared" ref="M534" si="1118">WEEKDAY(A534,2)</f>
        <v>1</v>
      </c>
    </row>
    <row r="535" spans="1:14" x14ac:dyDescent="0.25">
      <c r="A535" s="90">
        <v>43151</v>
      </c>
      <c r="B535">
        <v>31.59</v>
      </c>
      <c r="C535" s="93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2">
        <v>31.181999999999999</v>
      </c>
      <c r="G535" s="93">
        <f t="shared" ref="G535" si="1121">+B535/D535-1</f>
        <v>6.2784897221983549E-3</v>
      </c>
      <c r="H535" s="93">
        <f>(B535/(D535*(1-VLOOKUP(A535,FX!A:M,13,0))))-1</f>
        <v>1.1944586668016566E-2</v>
      </c>
      <c r="I535" s="93">
        <f t="shared" si="767"/>
        <v>1.308447181065997E-2</v>
      </c>
      <c r="J535">
        <v>3966.96</v>
      </c>
      <c r="K535">
        <v>3966.96</v>
      </c>
      <c r="L535" s="93">
        <f t="shared" ref="L535" si="1122">+K535/J535-1</f>
        <v>0</v>
      </c>
      <c r="M535" s="92">
        <f t="shared" ref="M535" si="1123">WEEKDAY(A535,2)</f>
        <v>2</v>
      </c>
    </row>
    <row r="536" spans="1:14" x14ac:dyDescent="0.25">
      <c r="A536" s="90">
        <v>43152</v>
      </c>
      <c r="B536">
        <v>31.79</v>
      </c>
      <c r="C536" s="93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3">
        <f t="shared" ref="G536" si="1126">+B536/D536-1</f>
        <v>1.9498428580591476E-2</v>
      </c>
      <c r="H536" s="93">
        <f>(B536/(D536*(1-VLOOKUP(A536,FX!A:M,13,0))))-1</f>
        <v>1.9184150736732297E-2</v>
      </c>
      <c r="I536" s="93">
        <f t="shared" si="767"/>
        <v>1.9292491094416775E-2</v>
      </c>
      <c r="J536">
        <v>3966.96</v>
      </c>
      <c r="K536">
        <v>3966.96</v>
      </c>
      <c r="L536" s="93">
        <f t="shared" ref="L536" si="1127">+K536/J536-1</f>
        <v>0</v>
      </c>
      <c r="M536" s="92">
        <f t="shared" ref="M536" si="1128">WEEKDAY(A536,2)</f>
        <v>3</v>
      </c>
      <c r="N536" s="50" t="s">
        <v>718</v>
      </c>
    </row>
    <row r="537" spans="1:14" x14ac:dyDescent="0.25">
      <c r="A537" s="90">
        <v>43153</v>
      </c>
      <c r="B537">
        <v>31.98</v>
      </c>
      <c r="C537" s="93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3">
        <f t="shared" ref="G537" si="1131">+B537/D537-1</f>
        <v>3.6837816150097069E-3</v>
      </c>
      <c r="H537" s="93">
        <f>(B537/(D537*(1-VLOOKUP(A537,FX!A:M,13,0))))-1</f>
        <v>2.881341650985636E-3</v>
      </c>
      <c r="I537" s="93">
        <f t="shared" si="767"/>
        <v>2.0931777446322464E-3</v>
      </c>
      <c r="J537">
        <v>3966.96</v>
      </c>
      <c r="K537">
        <v>4052.73</v>
      </c>
      <c r="L537" s="93">
        <f t="shared" ref="L537" si="1132">+K537/J537-1</f>
        <v>2.1621090205094173E-2</v>
      </c>
      <c r="M537" s="92">
        <f t="shared" ref="M537" si="1133">WEEKDAY(A537,2)</f>
        <v>4</v>
      </c>
      <c r="N537" s="50" t="s">
        <v>721</v>
      </c>
    </row>
    <row r="538" spans="1:14" x14ac:dyDescent="0.25">
      <c r="A538" s="90">
        <v>43154</v>
      </c>
      <c r="B538">
        <v>32.18</v>
      </c>
      <c r="C538" s="93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3">
        <f t="shared" ref="G538" si="1136">+B538/D538-1</f>
        <v>3.8126251329231309E-3</v>
      </c>
      <c r="H538" s="93">
        <f>(B538/(D538*(1-VLOOKUP(A538,FX!A:M,13,0))))-1</f>
        <v>2.6563686971374789E-3</v>
      </c>
      <c r="I538" s="93">
        <f t="shared" si="767"/>
        <v>2.7577395883644495E-3</v>
      </c>
      <c r="J538">
        <v>4052.73</v>
      </c>
      <c r="K538">
        <v>4071.09</v>
      </c>
      <c r="L538" s="93">
        <f t="shared" ref="L538" si="1137">+K538/J538-1</f>
        <v>4.5302795893138459E-3</v>
      </c>
      <c r="M538" s="92">
        <f t="shared" ref="M538" si="1138">WEEKDAY(A538,2)</f>
        <v>5</v>
      </c>
      <c r="N538" s="50" t="s">
        <v>725</v>
      </c>
    </row>
    <row r="539" spans="1:14" x14ac:dyDescent="0.25">
      <c r="A539" s="90">
        <v>43157</v>
      </c>
      <c r="B539">
        <v>32.880000000000003</v>
      </c>
      <c r="C539" s="93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3">
        <f t="shared" ref="G539" si="1141">+B539/D539-1</f>
        <v>1.2795728445080812E-2</v>
      </c>
      <c r="H539" s="93">
        <f>(B539/(D539*(1-VLOOKUP(A539,FX!A:M,13,0))))-1</f>
        <v>7.9176887780245675E-3</v>
      </c>
      <c r="I539" s="93">
        <f t="shared" si="767"/>
        <v>7.2511051272390326E-3</v>
      </c>
      <c r="J539">
        <v>4071.09</v>
      </c>
      <c r="K539">
        <v>4118.42</v>
      </c>
      <c r="L539" s="93">
        <f t="shared" ref="L539" si="1142">+K539/J539-1</f>
        <v>1.1625879064329103E-2</v>
      </c>
      <c r="M539" s="92">
        <f t="shared" ref="M539" si="1143">WEEKDAY(A539,2)</f>
        <v>1</v>
      </c>
      <c r="N539" s="50" t="s">
        <v>726</v>
      </c>
    </row>
    <row r="540" spans="1:14" x14ac:dyDescent="0.25">
      <c r="A540" s="90">
        <v>43158</v>
      </c>
      <c r="B540">
        <v>31.65</v>
      </c>
      <c r="C540" s="93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2">
        <v>32.018500000000003</v>
      </c>
      <c r="G540" s="93">
        <f t="shared" ref="G540" si="1146">+B540/D540-1</f>
        <v>-1.6230438867107067E-2</v>
      </c>
      <c r="H540" s="93">
        <f>(B540/(D540*(1-VLOOKUP(A540,FX!A:M,13,0))))-1</f>
        <v>-1.1636867474573376E-2</v>
      </c>
      <c r="I540" s="93">
        <f t="shared" si="767"/>
        <v>-1.1508971375923438E-2</v>
      </c>
      <c r="J540" s="92">
        <v>4118.42</v>
      </c>
      <c r="K540" s="92">
        <v>4058.98</v>
      </c>
      <c r="L540" s="93">
        <f t="shared" ref="L540" si="1147">+K540/J540-1</f>
        <v>-1.4432719343826061E-2</v>
      </c>
      <c r="M540" s="92">
        <f t="shared" ref="M540" si="1148">WEEKDAY(A540,2)</f>
        <v>2</v>
      </c>
      <c r="N540" s="50" t="s">
        <v>729</v>
      </c>
    </row>
    <row r="541" spans="1:14" x14ac:dyDescent="0.25">
      <c r="A541" s="90">
        <v>43159</v>
      </c>
      <c r="B541">
        <v>31.3</v>
      </c>
      <c r="C541" s="93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3">
        <f t="shared" ref="G541" si="1151">+B541/D541-1</f>
        <v>-1.3854153776531763E-2</v>
      </c>
      <c r="H541" s="93">
        <f>(B541/(D541*(1-VLOOKUP(A541,FX!A:M,13,0))))-1</f>
        <v>-1.3259204791992052E-2</v>
      </c>
      <c r="I541" s="93">
        <f t="shared" si="767"/>
        <v>-1.3159968976019454E-2</v>
      </c>
      <c r="J541">
        <v>4058.98</v>
      </c>
      <c r="K541">
        <v>4023.64</v>
      </c>
      <c r="L541" s="93">
        <f t="shared" ref="L541" si="1152">+K541/J541-1</f>
        <v>-8.7066208751952479E-3</v>
      </c>
      <c r="M541" s="92">
        <f t="shared" ref="M541" si="1153">WEEKDAY(A541,2)</f>
        <v>3</v>
      </c>
      <c r="N541" s="50" t="s">
        <v>730</v>
      </c>
    </row>
    <row r="542" spans="1:14" x14ac:dyDescent="0.25">
      <c r="A542" s="90">
        <v>43160</v>
      </c>
      <c r="B542">
        <v>31.31</v>
      </c>
      <c r="C542" s="93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3">
        <f t="shared" ref="G542" si="1156">+B542/D542-1</f>
        <v>-1.9049314001091999E-2</v>
      </c>
      <c r="H542" s="93">
        <f>(B542/(D542*(1-VLOOKUP(A542,FX!A:M,13,0))))-1</f>
        <v>-1.5679515884399198E-2</v>
      </c>
      <c r="I542" s="93">
        <f t="shared" si="767"/>
        <v>-1.5950341793038447E-2</v>
      </c>
      <c r="J542">
        <v>4023.64</v>
      </c>
      <c r="K542">
        <v>4049.09</v>
      </c>
      <c r="L542" s="93">
        <f t="shared" ref="L542" si="1157">+K542/J542-1</f>
        <v>6.3251185493733431E-3</v>
      </c>
      <c r="M542" s="92">
        <f t="shared" ref="M542" si="1158">WEEKDAY(A542,2)</f>
        <v>4</v>
      </c>
    </row>
    <row r="543" spans="1:14" x14ac:dyDescent="0.25">
      <c r="A543" s="90">
        <v>43161</v>
      </c>
      <c r="B543">
        <v>31.64</v>
      </c>
      <c r="C543" s="93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3">
        <f t="shared" ref="G543" si="1161">+B543/D543-1</f>
        <v>2.5000568093269671E-3</v>
      </c>
      <c r="H543" s="93">
        <f>(B543/(D543*(1-VLOOKUP(A543,FX!A:M,13,0))))-1</f>
        <v>-1.4101822845121736E-3</v>
      </c>
      <c r="I543" s="93">
        <f t="shared" si="767"/>
        <v>-1.1018187902724907E-3</v>
      </c>
      <c r="J543">
        <v>4049.09</v>
      </c>
      <c r="K543">
        <v>4016.46</v>
      </c>
      <c r="L543" s="93">
        <f t="shared" ref="L543" si="1162">+K543/J543-1</f>
        <v>-8.0586008214191818E-3</v>
      </c>
      <c r="M543" s="92">
        <f t="shared" ref="M543" si="1163">WEEKDAY(A543,2)</f>
        <v>5</v>
      </c>
      <c r="N543" s="50" t="s">
        <v>732</v>
      </c>
    </row>
    <row r="544" spans="1:14" x14ac:dyDescent="0.25">
      <c r="A544" s="90">
        <v>43164</v>
      </c>
    </row>
    <row r="545" spans="1:1" x14ac:dyDescent="0.25">
      <c r="A545" s="90">
        <v>43165</v>
      </c>
    </row>
    <row r="546" spans="1:1" x14ac:dyDescent="0.25">
      <c r="A546" s="90">
        <v>43166</v>
      </c>
    </row>
    <row r="547" spans="1:1" x14ac:dyDescent="0.25">
      <c r="A547" s="90">
        <v>43167</v>
      </c>
    </row>
    <row r="548" spans="1:1" x14ac:dyDescent="0.25">
      <c r="A548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49"/>
  <sheetViews>
    <sheetView zoomScale="115" zoomScaleNormal="115" workbookViewId="0">
      <pane xSplit="1" ySplit="2" topLeftCell="H529" activePane="bottomRight" state="frozen"/>
      <selection pane="topRight" activeCell="B1" sqref="B1"/>
      <selection pane="bottomLeft" activeCell="A3" sqref="A3"/>
      <selection pane="bottomRight" activeCell="N544" sqref="N54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44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I525" s="93">
        <f t="shared" si="820"/>
        <v>-1.1665539491290899E-2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 x14ac:dyDescent="0.25">
      <c r="A526" s="90">
        <v>43137</v>
      </c>
      <c r="B526">
        <v>33.479999999999997</v>
      </c>
      <c r="C526" s="93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3">
        <f t="shared" ref="G526" si="1080">+B526/D526-1</f>
        <v>2.1869294489746949E-2</v>
      </c>
      <c r="H526" s="93">
        <f>(B526/(D526*(1-VLOOKUP(A526,FX!A:M,13,0))))-1</f>
        <v>1.7412169243300246E-2</v>
      </c>
      <c r="I526" s="93">
        <f t="shared" si="820"/>
        <v>2.113642602250887E-2</v>
      </c>
      <c r="J526">
        <v>5998.22</v>
      </c>
      <c r="K526">
        <v>5704.26</v>
      </c>
      <c r="L526" s="93">
        <f t="shared" ref="L526" si="1081">+K526/J526-1</f>
        <v>-4.9007872335459557E-2</v>
      </c>
      <c r="M526" s="92">
        <f t="shared" ref="M526" si="1082">WEEKDAY(A526,2)</f>
        <v>2</v>
      </c>
      <c r="N526" s="50" t="s">
        <v>692</v>
      </c>
    </row>
    <row r="527" spans="1:14" x14ac:dyDescent="0.25">
      <c r="A527" s="90">
        <v>43138</v>
      </c>
      <c r="B527">
        <v>32.76</v>
      </c>
      <c r="C527" s="93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3">
        <f t="shared" ref="G527" si="1085">+B527/D527-1</f>
        <v>-2.0603680174241523E-3</v>
      </c>
      <c r="H527" s="93">
        <f>(B527/(D527*(1-VLOOKUP(A527,FX!A:M,13,0))))-1</f>
        <v>3.8072009571288312E-3</v>
      </c>
      <c r="I527" s="93">
        <f t="shared" si="820"/>
        <v>4.5320462894253843E-3</v>
      </c>
      <c r="J527">
        <v>5704.26</v>
      </c>
      <c r="K527">
        <v>5711.33</v>
      </c>
      <c r="L527" s="93">
        <f t="shared" ref="L527" si="1086">+K527/J527-1</f>
        <v>1.2394245704088203E-3</v>
      </c>
      <c r="M527" s="92">
        <f t="shared" ref="M527" si="1087">WEEKDAY(A527,2)</f>
        <v>3</v>
      </c>
    </row>
    <row r="528" spans="1:14" ht="28" x14ac:dyDescent="0.25">
      <c r="A528" s="90">
        <v>43139</v>
      </c>
      <c r="B528">
        <v>32.515000000000001</v>
      </c>
      <c r="C528" s="93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3">
        <f t="shared" ref="G528" si="1090">+B528/D528-1</f>
        <v>-1.2515868105383632E-2</v>
      </c>
      <c r="H528" s="93">
        <f>(B528/(D528*(1-VLOOKUP(A528,FX!A:M,13,0))))-1</f>
        <v>-4.0869548949882262E-3</v>
      </c>
      <c r="I528" s="93">
        <f t="shared" si="820"/>
        <v>-4.0188444596921391E-3</v>
      </c>
      <c r="J528">
        <v>5711.33</v>
      </c>
      <c r="K528">
        <v>5766.48</v>
      </c>
      <c r="L528" s="93">
        <f t="shared" ref="L528" si="1091">+K528/J528-1</f>
        <v>9.6562446925672063E-3</v>
      </c>
      <c r="M528" s="92">
        <f t="shared" ref="M528" si="1092">WEEKDAY(A528,2)</f>
        <v>4</v>
      </c>
      <c r="N528" s="50" t="s">
        <v>699</v>
      </c>
    </row>
    <row r="529" spans="1:14" x14ac:dyDescent="0.25">
      <c r="A529" s="90">
        <v>43140</v>
      </c>
      <c r="B529">
        <v>31.59</v>
      </c>
      <c r="C529" s="93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3">
        <f t="shared" ref="G529" si="1095">+B529/D529-1</f>
        <v>4.5036842549783795E-3</v>
      </c>
      <c r="H529" s="93">
        <f>(B529/(D529*(1-VLOOKUP(A529,FX!A:M,13,0))))-1</f>
        <v>-4.3197193331495631E-3</v>
      </c>
      <c r="I529" s="93">
        <f t="shared" si="820"/>
        <v>-6.7380968198083036E-4</v>
      </c>
      <c r="J529">
        <v>5766.48</v>
      </c>
      <c r="K529">
        <v>5554.9</v>
      </c>
      <c r="L529" s="93">
        <f t="shared" ref="L529" si="1096">+K529/J529-1</f>
        <v>-3.6691361107642817E-2</v>
      </c>
      <c r="M529" s="92">
        <f t="shared" ref="M529" si="1097">WEEKDAY(A529,2)</f>
        <v>5</v>
      </c>
      <c r="N529" s="50" t="s">
        <v>702</v>
      </c>
    </row>
    <row r="530" spans="1:14" x14ac:dyDescent="0.25">
      <c r="A530" s="90">
        <v>43143</v>
      </c>
      <c r="B530">
        <v>32.68</v>
      </c>
      <c r="C530" s="93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3">
        <f t="shared" ref="G530" si="1100">+B530/D530-1</f>
        <v>7.6498838634062594E-3</v>
      </c>
      <c r="H530" s="93">
        <f>(B530/(D530*(1-VLOOKUP(A530,FX!A:M,13,0))))-1</f>
        <v>9.5640891228179203E-3</v>
      </c>
      <c r="I530" s="93">
        <f t="shared" si="820"/>
        <v>6.8396081089407978E-3</v>
      </c>
      <c r="J530">
        <v>5554.9</v>
      </c>
      <c r="K530">
        <v>5699.1</v>
      </c>
      <c r="L530" s="93">
        <f t="shared" ref="L530" si="1101">+K530/J530-1</f>
        <v>2.5959063169454177E-2</v>
      </c>
      <c r="M530" s="92">
        <f t="shared" ref="M530" si="1102">WEEKDAY(A530,2)</f>
        <v>1</v>
      </c>
    </row>
    <row r="531" spans="1:14" x14ac:dyDescent="0.25">
      <c r="A531" s="90">
        <v>43144</v>
      </c>
      <c r="B531">
        <v>32.999000000000002</v>
      </c>
      <c r="C531" s="93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3">
        <f t="shared" ref="G531" si="1105">+B531/D531-1</f>
        <v>9.9601448146455773E-3</v>
      </c>
      <c r="H531" s="93">
        <f>(B531/(D531*(1-VLOOKUP(A531,FX!A:M,13,0))))-1</f>
        <v>1.0957514151925363E-2</v>
      </c>
      <c r="I531" s="93">
        <f t="shared" si="820"/>
        <v>1.0562226489169824E-2</v>
      </c>
      <c r="J531">
        <v>5699.1</v>
      </c>
      <c r="K531">
        <v>5736.95</v>
      </c>
      <c r="L531" s="93">
        <f t="shared" ref="L531" si="1106">+K531/J531-1</f>
        <v>6.6413995192222686E-3</v>
      </c>
      <c r="M531" s="92">
        <f t="shared" ref="M531" si="1107">WEEKDAY(A531,2)</f>
        <v>2</v>
      </c>
    </row>
    <row r="532" spans="1:14" x14ac:dyDescent="0.25">
      <c r="A532" s="90">
        <v>43145</v>
      </c>
      <c r="B532">
        <v>33.47</v>
      </c>
      <c r="C532" s="93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3">
        <f t="shared" ref="G532" si="1110">+B532/D532-1</f>
        <v>2.1801556423324486E-2</v>
      </c>
      <c r="H532" s="93">
        <f>(B532/(D532*(1-VLOOKUP(A532,FX!A:M,13,0))))-1</f>
        <v>1.8404541291976217E-2</v>
      </c>
      <c r="I532" s="93">
        <f t="shared" si="820"/>
        <v>1.7662386626572379E-2</v>
      </c>
      <c r="J532">
        <v>5736.95</v>
      </c>
      <c r="K532">
        <v>5754.83</v>
      </c>
      <c r="L532" s="93">
        <f t="shared" ref="L532" si="1111">+K532/J532-1</f>
        <v>3.1166386320258255E-3</v>
      </c>
      <c r="M532" s="92">
        <f t="shared" ref="M532" si="1112">WEEKDAY(A532,2)</f>
        <v>3</v>
      </c>
    </row>
    <row r="533" spans="1:14" x14ac:dyDescent="0.25">
      <c r="A533" s="90">
        <v>43146</v>
      </c>
      <c r="B533">
        <v>34.020000000000003</v>
      </c>
      <c r="C533" s="93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3">
        <f t="shared" ref="G533" si="1115">+B533/D533-1</f>
        <v>3.438525225682687E-2</v>
      </c>
      <c r="H533" s="93">
        <f>(B533/(D533*(1-VLOOKUP(A533,FX!A:M,13,0))))-1</f>
        <v>2.9222230141962902E-2</v>
      </c>
      <c r="I533" s="93">
        <f t="shared" si="820"/>
        <v>2.9371272613943455E-2</v>
      </c>
      <c r="J533">
        <v>5754.83</v>
      </c>
      <c r="K533">
        <v>5754.83</v>
      </c>
      <c r="L533" s="93">
        <f t="shared" ref="L533" si="1116">+K533/J533-1</f>
        <v>0</v>
      </c>
      <c r="M533" s="92">
        <f t="shared" ref="M533" si="1117">WEEKDAY(A533,2)</f>
        <v>4</v>
      </c>
      <c r="N533" s="50" t="s">
        <v>709</v>
      </c>
    </row>
    <row r="534" spans="1:14" x14ac:dyDescent="0.25">
      <c r="A534" s="90">
        <v>43147</v>
      </c>
      <c r="B534">
        <v>34.08</v>
      </c>
      <c r="C534" s="93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3">
        <f t="shared" ref="G534" si="1120">+B534/D534-1</f>
        <v>3.1186742230546294E-2</v>
      </c>
      <c r="H534" s="93">
        <f>(B534/(D534*(1-VLOOKUP(A534,FX!A:M,13,0))))-1</f>
        <v>3.4082151456529486E-2</v>
      </c>
      <c r="I534" s="93">
        <f t="shared" si="820"/>
        <v>3.4212778354363538E-2</v>
      </c>
      <c r="J534">
        <v>5754.83</v>
      </c>
      <c r="K534">
        <v>5754.83</v>
      </c>
      <c r="L534" s="93">
        <f t="shared" ref="L534" si="1121">+K534/J534-1</f>
        <v>0</v>
      </c>
      <c r="M534" s="92">
        <f t="shared" ref="M534" si="1122">WEEKDAY(A534,2)</f>
        <v>5</v>
      </c>
    </row>
    <row r="535" spans="1:14" x14ac:dyDescent="0.25">
      <c r="A535" s="90">
        <v>43150</v>
      </c>
      <c r="B535">
        <v>34.08</v>
      </c>
      <c r="C535" s="93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2">
        <v>32.952599999999997</v>
      </c>
      <c r="G535" s="93">
        <f t="shared" ref="G535" si="1125">+B535/D535-1</f>
        <v>3.4212778354363538E-2</v>
      </c>
      <c r="H535" s="93">
        <f>(B535/(D535*(1-VLOOKUP(A535,FX!A:M,13,0))))-1</f>
        <v>3.5425353111105728E-2</v>
      </c>
      <c r="I535" s="93">
        <f t="shared" si="820"/>
        <v>3.4212778354363538E-2</v>
      </c>
      <c r="J535">
        <v>5754.83</v>
      </c>
      <c r="K535">
        <v>5754.83</v>
      </c>
      <c r="L535" s="93">
        <f t="shared" ref="L535" si="1126">+K535/J535-1</f>
        <v>0</v>
      </c>
      <c r="M535" s="92">
        <f t="shared" ref="M535" si="1127">WEEKDAY(A535,2)</f>
        <v>1</v>
      </c>
    </row>
    <row r="536" spans="1:14" x14ac:dyDescent="0.25">
      <c r="A536" s="90">
        <v>43151</v>
      </c>
      <c r="B536">
        <v>33.5</v>
      </c>
      <c r="C536" s="93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2">
        <v>32.730800000000002</v>
      </c>
      <c r="G536" s="93">
        <f t="shared" ref="G536" si="1130">+B536/D536-1</f>
        <v>1.6611739286126248E-2</v>
      </c>
      <c r="H536" s="93">
        <f>(B536/(D536*(1-VLOOKUP(A536,FX!A:M,13,0))))-1</f>
        <v>2.2336020118803424E-2</v>
      </c>
      <c r="I536" s="93">
        <f t="shared" si="820"/>
        <v>2.3500800469282712E-2</v>
      </c>
      <c r="J536">
        <v>5754.83</v>
      </c>
      <c r="K536">
        <v>5754.83</v>
      </c>
      <c r="L536" s="93">
        <f t="shared" ref="L536" si="1131">+K536/J536-1</f>
        <v>0</v>
      </c>
      <c r="M536" s="92">
        <f t="shared" ref="M536" si="1132">WEEKDAY(A536,2)</f>
        <v>2</v>
      </c>
    </row>
    <row r="537" spans="1:14" x14ac:dyDescent="0.25">
      <c r="A537" s="90">
        <v>43152</v>
      </c>
      <c r="B537">
        <v>33.630000000000003</v>
      </c>
      <c r="C537" s="93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3">
        <f t="shared" ref="G537" si="1135">+B537/D537-1</f>
        <v>2.747259462035756E-2</v>
      </c>
      <c r="H537" s="93">
        <f>(B537/(D537*(1-VLOOKUP(A537,FX!A:M,13,0))))-1</f>
        <v>2.7155858603303384E-2</v>
      </c>
      <c r="I537" s="93">
        <f t="shared" si="820"/>
        <v>2.726231386025213E-2</v>
      </c>
      <c r="J537">
        <v>5754.83</v>
      </c>
      <c r="K537">
        <v>5754.83</v>
      </c>
      <c r="L537" s="93">
        <f t="shared" ref="L537" si="1136">+K537/J537-1</f>
        <v>0</v>
      </c>
      <c r="M537" s="92">
        <f t="shared" ref="M537" si="1137">WEEKDAY(A537,2)</f>
        <v>3</v>
      </c>
      <c r="N537" s="50" t="s">
        <v>719</v>
      </c>
    </row>
    <row r="538" spans="1:14" x14ac:dyDescent="0.25">
      <c r="A538" s="90">
        <v>43153</v>
      </c>
      <c r="B538">
        <v>33.700000000000003</v>
      </c>
      <c r="C538" s="93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3">
        <f t="shared" ref="G538" si="1140">+B538/D538-1</f>
        <v>8.2194175488241594E-3</v>
      </c>
      <c r="H538" s="93">
        <f>(B538/(D538*(1-VLOOKUP(A538,FX!A:M,13,0))))-1</f>
        <v>7.4133513674572438E-3</v>
      </c>
      <c r="I538" s="93">
        <f t="shared" si="820"/>
        <v>5.1660164405789022E-3</v>
      </c>
      <c r="J538">
        <v>5754.83</v>
      </c>
      <c r="K538">
        <v>5875.73</v>
      </c>
      <c r="L538" s="93">
        <f t="shared" ref="L538" si="1141">+K538/J538-1</f>
        <v>2.1008439867033379E-2</v>
      </c>
      <c r="M538" s="92">
        <f t="shared" ref="M538" si="1142">WEEKDAY(A538,2)</f>
        <v>4</v>
      </c>
    </row>
    <row r="539" spans="1:14" x14ac:dyDescent="0.25">
      <c r="A539" s="90">
        <v>43154</v>
      </c>
      <c r="B539">
        <v>33.926499999999997</v>
      </c>
      <c r="C539" s="93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3">
        <f t="shared" ref="G539" si="1145">+B539/D539-1</f>
        <v>8.1556327609946244E-3</v>
      </c>
      <c r="H539" s="93">
        <f>(B539/(D539*(1-VLOOKUP(A539,FX!A:M,13,0))))-1</f>
        <v>6.9943737675650652E-3</v>
      </c>
      <c r="I539" s="93">
        <f t="shared" si="820"/>
        <v>6.6911961069402448E-3</v>
      </c>
      <c r="J539">
        <v>5875.73</v>
      </c>
      <c r="K539">
        <v>5897.68</v>
      </c>
      <c r="L539" s="93">
        <f t="shared" ref="L539" si="1146">+K539/J539-1</f>
        <v>3.7357060314209267E-3</v>
      </c>
      <c r="M539" s="92">
        <f t="shared" ref="M539" si="1147">WEEKDAY(A539,2)</f>
        <v>5</v>
      </c>
    </row>
    <row r="540" spans="1:14" x14ac:dyDescent="0.25">
      <c r="A540" s="90">
        <v>43157</v>
      </c>
      <c r="B540">
        <v>35.052500000000002</v>
      </c>
      <c r="C540" s="93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3">
        <f t="shared" ref="G540" si="1150">+B540/D540-1</f>
        <v>1.7333042634656959E-2</v>
      </c>
      <c r="H540" s="93">
        <f>(B540/(D540*(1-VLOOKUP(A540,FX!A:M,13,0))))-1</f>
        <v>1.2433149401302135E-2</v>
      </c>
      <c r="I540" s="93">
        <f t="shared" si="820"/>
        <v>1.0516696119950319E-2</v>
      </c>
      <c r="J540">
        <v>5897.68</v>
      </c>
      <c r="K540">
        <v>6029.68</v>
      </c>
      <c r="L540" s="93">
        <f t="shared" ref="L540" si="1151">+K540/J540-1</f>
        <v>2.238168228862869E-2</v>
      </c>
      <c r="M540" s="92">
        <f t="shared" ref="M540" si="1152">WEEKDAY(A540,2)</f>
        <v>1</v>
      </c>
    </row>
    <row r="541" spans="1:14" x14ac:dyDescent="0.25">
      <c r="A541" s="90">
        <v>43158</v>
      </c>
      <c r="B541">
        <v>34.090000000000003</v>
      </c>
      <c r="C541" s="93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3">
        <f t="shared" ref="G541" si="1155">+B541/D541-1</f>
        <v>-1.4104636292485151E-2</v>
      </c>
      <c r="H541" s="93">
        <f>(B541/(D541*(1-VLOOKUP(A541,FX!A:M,13,0))))-1</f>
        <v>-9.5011387685902671E-3</v>
      </c>
      <c r="I541" s="93">
        <f t="shared" si="820"/>
        <v>-8.8445144820927801E-3</v>
      </c>
      <c r="J541">
        <v>6029.68</v>
      </c>
      <c r="K541">
        <v>6010.56</v>
      </c>
      <c r="L541" s="93">
        <f t="shared" ref="L541" si="1156">+K541/J541-1</f>
        <v>-3.1709808812407925E-3</v>
      </c>
      <c r="M541" s="92">
        <f t="shared" ref="M541" si="1157">WEEKDAY(A541,2)</f>
        <v>2</v>
      </c>
    </row>
    <row r="542" spans="1:14" x14ac:dyDescent="0.25">
      <c r="A542" s="90">
        <v>43159</v>
      </c>
      <c r="B542">
        <v>34.42</v>
      </c>
      <c r="C542" s="93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3">
        <f t="shared" ref="G542" si="1160">+B542/D542-1</f>
        <v>-1.4295779018056454E-3</v>
      </c>
      <c r="H542" s="93">
        <f>(B542/(D542*(1-VLOOKUP(A542,FX!A:M,13,0))))-1</f>
        <v>-8.271330799833887E-4</v>
      </c>
      <c r="I542" s="93">
        <f t="shared" si="820"/>
        <v>-3.6883543840582345E-4</v>
      </c>
      <c r="J542">
        <v>6010.56</v>
      </c>
      <c r="K542">
        <v>6023.68</v>
      </c>
      <c r="L542" s="93">
        <f t="shared" ref="L542" si="1161">+K542/J542-1</f>
        <v>2.1828248948516649E-3</v>
      </c>
      <c r="M542" s="92">
        <f t="shared" ref="M542" si="1162">WEEKDAY(A542,2)</f>
        <v>3</v>
      </c>
    </row>
    <row r="543" spans="1:14" x14ac:dyDescent="0.25">
      <c r="A543" s="90">
        <v>43160</v>
      </c>
      <c r="B543">
        <v>34.47</v>
      </c>
      <c r="C543" s="93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3">
        <f t="shared" ref="G543" si="1165">+B543/D543-1</f>
        <v>-9.8542766245321989E-3</v>
      </c>
      <c r="H543" s="93">
        <f>(B543/(D543*(1-VLOOKUP(A543,FX!A:M,13,0))))-1</f>
        <v>-6.4528913749928307E-3</v>
      </c>
      <c r="I543" s="93">
        <f t="shared" si="820"/>
        <v>-7.4720338617026982E-3</v>
      </c>
      <c r="J543">
        <v>6023.68</v>
      </c>
      <c r="K543">
        <v>6090.22</v>
      </c>
      <c r="L543" s="93">
        <f t="shared" ref="L543" si="1166">+K543/J543-1</f>
        <v>1.1046403527411819E-2</v>
      </c>
      <c r="M543" s="92">
        <f t="shared" ref="M543" si="1167">WEEKDAY(A543,2)</f>
        <v>4</v>
      </c>
    </row>
    <row r="544" spans="1:14" x14ac:dyDescent="0.25">
      <c r="A544" s="90">
        <v>43161</v>
      </c>
      <c r="B544">
        <v>34.76</v>
      </c>
      <c r="C544" s="93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3">
        <f t="shared" ref="G544" si="1170">+B544/D544-1</f>
        <v>6.4772665003103302E-3</v>
      </c>
      <c r="H544" s="93">
        <f>(B544/(D544*(1-VLOOKUP(A544,FX!A:M,13,0))))-1</f>
        <v>2.5515143491776637E-3</v>
      </c>
      <c r="I544" s="93">
        <f t="shared" si="820"/>
        <v>3.4786876253987131E-3</v>
      </c>
      <c r="J544">
        <v>6090.22</v>
      </c>
      <c r="K544">
        <v>6056.34</v>
      </c>
      <c r="L544" s="93">
        <f t="shared" ref="L544" si="1171">+K544/J544-1</f>
        <v>-5.5630174279418521E-3</v>
      </c>
      <c r="M544" s="92">
        <f t="shared" ref="M544" si="1172">WEEKDAY(A544,2)</f>
        <v>5</v>
      </c>
      <c r="N544" s="50" t="s">
        <v>734</v>
      </c>
    </row>
    <row r="545" spans="1:1" x14ac:dyDescent="0.25">
      <c r="A545" s="90">
        <v>43164</v>
      </c>
    </row>
    <row r="546" spans="1:1" x14ac:dyDescent="0.25">
      <c r="A546" s="90">
        <v>43165</v>
      </c>
    </row>
    <row r="547" spans="1:1" x14ac:dyDescent="0.25">
      <c r="A547" s="90">
        <v>43166</v>
      </c>
    </row>
    <row r="548" spans="1:1" x14ac:dyDescent="0.25">
      <c r="A548" s="90">
        <v>43167</v>
      </c>
    </row>
    <row r="549" spans="1:1" x14ac:dyDescent="0.25">
      <c r="A549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60" sqref="A60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2018-03-05T01:35:33Z</dcterms:modified>
</cp:coreProperties>
</file>