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92" i="20" l="1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BJ292" i="20" l="1"/>
  <c r="W292" i="20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J291" i="20" s="1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J290" i="20" s="1"/>
  <c r="BF290" i="20"/>
  <c r="BG290" i="20"/>
  <c r="BH290" i="20"/>
  <c r="BI290" i="20"/>
  <c r="D368" i="8"/>
  <c r="B241" i="25"/>
  <c r="B240" i="25"/>
  <c r="B239" i="25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<sst xmlns="http://schemas.openxmlformats.org/spreadsheetml/2006/main" count="512" uniqueCount="416">
  <si>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</si>
  <si>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</si>
  <si>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</si>
  <si>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</si>
  <si>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</si>
  <si>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</si>
  <si>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</si>
  <si>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</si>
  <si>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</si>
  <si>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</si>
  <si>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</si>
  <si>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</si>
  <si>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</si>
  <si>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</si>
  <si>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</si>
  <si>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</si>
  <si>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</si>
  <si>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</si>
  <si>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</si>
  <si>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</si>
  <si>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</si>
  <si>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</si>
  <si>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</si>
  <si>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</si>
  <si>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</si>
  <si>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</si>
  <si>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</si>
  <si>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</si>
  <si>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</si>
  <si>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</si>
  <si>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</si>
  <si>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</si>
  <si>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</si>
  <si>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</si>
  <si>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</si>
  <si>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</si>
  <si>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</si>
  <si>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</si>
  <si>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</si>
  <si>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</si>
  <si>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</si>
  <si>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</si>
  <si>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</si>
  <si>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</si>
  <si>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</si>
  <si>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</si>
  <si>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</si>
  <si>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</si>
  <si>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</si>
  <si>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</si>
  <si>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</si>
  <si>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</si>
  <si>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</si>
  <si>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</si>
  <si>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</si>
  <si>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</si>
  <si>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</si>
  <si>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</si>
  <si>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</si>
  <si>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</si>
  <si>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</si>
  <si>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</si>
  <si>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</si>
  <si>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</si>
  <si>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</si>
  <si>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</si>
  <si>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</si>
  <si>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</si>
  <si>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</si>
  <si>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</si>
  <si>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</si>
  <si>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</si>
  <si>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</si>
  <si>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</si>
  <si>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</si>
  <si>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</si>
  <si>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</si>
  <si>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</si>
  <si>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</si>
  <si>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</si>
  <si>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</si>
  <si>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</si>
  <si>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</si>
  <si>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</si>
  <si>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</si>
  <si>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</si>
  <si>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</si>
  <si>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</si>
  <si>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</si>
  <si>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</si>
  <si>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</si>
  <si>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</si>
  <si>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</si>
  <si>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</si>
  <si>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</si>
  <si>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</si>
  <si>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</si>
  <si>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</si>
  <si>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</si>
  <si>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</si>
  <si>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</si>
  <si>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</si>
  <si>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</si>
  <si>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</si>
  <si>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</si>
  <si>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</si>
  <si>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</si>
  <si>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</si>
  <si>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</si>
  <si>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</si>
  <si>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</si>
  <si>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</si>
  <si>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</si>
  <si>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</si>
  <si>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</si>
  <si>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</si>
  <si>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</si>
  <si>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</si>
  <si>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</si>
  <si>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</si>
  <si>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</si>
  <si>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</si>
  <si>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</si>
  <si>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</si>
  <si>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</si>
  <si>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</si>
  <si>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</si>
  <si>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</si>
  <si>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</si>
  <si>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</si>
  <si>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</si>
  <si>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</si>
  <si>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</si>
  <si>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</si>
  <si>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</si>
  <si>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</si>
  <si>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</si>
  <si>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</si>
  <si>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</si>
  <si>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</si>
  <si>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</si>
  <si>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</si>
  <si>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</si>
  <si>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</si>
  <si>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</si>
  <si>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</si>
  <si>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</si>
  <si>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</si>
  <si>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</si>
  <si>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</si>
  <si>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</si>
  <si>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</si>
  <si>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</si>
  <si>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</si>
  <si>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</si>
  <si>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</si>
  <si>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</si>
  <si>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</si>
  <si>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</si>
  <si>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</si>
  <si>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</si>
  <si>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</si>
  <si>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</si>
  <si>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</si>
  <si>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</si>
  <si>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</si>
  <si>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</si>
  <si>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</si>
  <si>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</si>
  <si>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</si>
  <si>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</si>
  <si>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</si>
  <si>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</si>
  <si>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</si>
  <si>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</si>
  <si>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</si>
  <si>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</si>
  <si>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</si>
  <si>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</si>
  <si>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</si>
  <si>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</si>
  <si>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</si>
  <si>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</si>
  <si>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</si>
  <si>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</si>
  <si>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</si>
  <si>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</si>
  <si>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</si>
  <si>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</si>
  <si>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</si>
  <si>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</si>
  <si>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</si>
  <si>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</si>
  <si>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</si>
  <si>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</si>
  <si>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</si>
  <si>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</si>
  <si>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</si>
  <si>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</si>
  <si>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</si>
  <si>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</si>
  <si>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</si>
  <si>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</si>
  <si>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</si>
  <si>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</si>
  <si>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</si>
  <si>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</si>
  <si>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</si>
  <si>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</si>
  <si>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</si>
  <si>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</si>
  <si>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</si>
  <si>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</si>
  <si>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</si>
  <si>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</si>
  <si>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</si>
  <si>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</si>
  <si>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</si>
  <si>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</si>
  <si>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</si>
  <si>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</si>
  <si>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</si>
  <si>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</si>
  <si>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</si>
  <si>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</si>
  <si>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</si>
  <si>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</si>
  <si>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</si>
  <si>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</si>
  <si>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</si>
  <si>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</si>
  <si>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</si>
  <si>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</si>
  <si>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</si>
  <si>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</si>
  <si>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</si>
  <si>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</si>
  <si>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</si>
  <si>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</si>
  <si>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</si>
  <si>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</si>
  <si>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</si>
  <si>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</si>
  <si>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</si>
  <si>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</si>
  <si>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</si>
  <si>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</si>
  <si>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</si>
  <si>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</si>
  <si>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</si>
  <si>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</si>
  <si>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</si>
  <si>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</si>
  <si>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</si>
  <si>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</si>
  <si>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</si>
  <si>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</si>
  <si>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</si>
  <si>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</si>
  <si>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</si>
  <si>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</si>
  <si>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</si>
  <si>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</si>
  <si>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</si>
  <si>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</si>
  <si>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</si>
  <si>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</si>
  <si>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</si>
  <si>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</si>
  <si>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</si>
  <si>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</si>
  <si>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</si>
  <si>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</si>
  <si>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</si>
  <si>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</si>
  <si>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</si>
  <si>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</si>
  <si>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</si>
  <si>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</si>
  <si>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</si>
  <si>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</si>
  <si>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</si>
  <si>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</si>
  <si>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</si>
  <si>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</si>
  <si>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</si>
  <si>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</si>
  <si>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</si>
  <si>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</si>
  <si>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</si>
  <si>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</si>
  <si>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</si>
  <si>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</si>
  <si>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</si>
  <si>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</si>
  <si>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</si>
  <si>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</si>
  <si>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</si>
  <si>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</si>
  <si>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</si>
  <si>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</si>
  <si>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</si>
  <si>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</si>
  <si>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</si>
  <si>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</si>
  <si>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</si>
  <si>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</si>
  <si>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</si>
  <si>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</si>
  <si>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</si>
  <si>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</si>
  <si>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</si>
  <si>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</si>
  <si>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</si>
  <si>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</si>
  <si>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</si>
  <si>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</si>
  <si>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</si>
  <si>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</si>
  <si>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</si>
  <si>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</si>
  <si>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</si>
  <si>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</si>
  <si>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</si>
  <si>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</si>
  <si>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</si>
  <si>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</si>
  <si>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</si>
  <si>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</si>
  <si>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</si>
  <si>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</si>
  <si>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</si>
  <si>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</si>
  <si>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</si>
  <si>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</si>
  <si>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</si>
  <si>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</si>
  <si>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</si>
  <si>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</si>
  <si>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</si>
  <si>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</si>
  <si>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</si>
  <si>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</si>
  <si>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</si>
  <si>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</si>
  <si>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</si>
  <si>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</si>
  <si>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</si>
  <si>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</si>
  <si>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</si>
  <si>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</si>
  <si>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</si>
  <si>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</si>
  <si>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</si>
  <si>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</si>
  <si>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</si>
  <si>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</si>
  <si>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</si>
  <si>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</si>
  <si>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</si>
  <si>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</si>
  <si>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</si>
  <si>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</si>
  <si>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</si>
  <si>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</si>
  <si>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</si>
  <si>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</si>
  <si>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</si>
  <si>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</si>
  <si>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</si>
  <si>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</si>
  <si>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</si>
  <si>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</si>
  <si>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</si>
  <si>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</si>
  <si>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</si>
  <si>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</si>
  <si>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</si>
  <si>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</si>
  <si>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</si>
  <si>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</si>
  <si>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</si>
  <si>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</si>
  <si>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</si>
  <si>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</si>
  <si>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</si>
  <si>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</si>
  <si>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</si>
  <si>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</si>
  <si>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</si>
  <si>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</si>
  <si>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</si>
  <si>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</si>
  <si>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</si>
  <si>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</si>
  <si>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</si>
  <si>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</si>
  <si>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</si>
  <si>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</si>
  <si>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</si>
  <si>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</si>
  <si>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</si>
  <si>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</si>
  <si>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</si>
  <si>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</si>
  <si>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</si>
  <si>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</si>
  <si>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</si>
  <si>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</si>
  <si>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</si>
  <si>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</si>
  <si>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</si>
  <si>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FTSEA50 2</t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</si>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</sst>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G22" sqref="G22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D10</f>
        <v>42934</v>
      </c>
    </row>
    <row r="2" spans="1:14" x14ac:dyDescent="0.15">
      <c r="A2" t="s">
        <v>390</v>
      </c>
      <c r="B2" s="39">
        <v>6.7536649999999998</v>
      </c>
      <c r="C2" s="1">
        <v>42934</v>
      </c>
      <c r="D2" s="41">
        <v>13</v>
      </c>
    </row>
    <row r="3" spans="1:14" x14ac:dyDescent="0.15">
      <c r="A3" t="s">
        <v>391</v>
      </c>
      <c r="B3" s="39">
        <v>6.75441</v>
      </c>
      <c r="C3" s="1">
        <v>42934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6.7496799999999997</v>
      </c>
      <c r="C4" s="1">
        <v>42935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3667.1806999999999</v>
      </c>
      <c r="C5" s="41">
        <v>3663.5574999999999</v>
      </c>
      <c r="D5" s="25">
        <v>1E-3</v>
      </c>
      <c r="J5" s="71"/>
      <c r="K5" s="72"/>
      <c r="L5" s="73"/>
      <c r="M5" s="74"/>
    </row>
    <row r="6" spans="1:14" x14ac:dyDescent="0.15">
      <c r="A6" t="s">
        <v>349</v>
      </c>
      <c r="B6" s="39">
        <v>3187.5672</v>
      </c>
      <c r="C6" s="41">
        <v>3176.4648000000002</v>
      </c>
      <c r="D6" s="25">
        <v>3.5000000000000001E-3</v>
      </c>
      <c r="J6" s="75"/>
      <c r="K6" s="76"/>
      <c r="L6" s="77"/>
      <c r="M6" s="78"/>
    </row>
    <row r="7" spans="1:14" x14ac:dyDescent="0.15">
      <c r="A7" t="s">
        <v>350</v>
      </c>
      <c r="B7">
        <v>1667.4880000000001</v>
      </c>
      <c r="C7" s="39">
        <v>1656.433</v>
      </c>
      <c r="D7" s="25">
        <v>6.7000000000000002E-3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10103.763000000001</v>
      </c>
      <c r="C8" s="39">
        <v>10055.796</v>
      </c>
      <c r="D8" s="25">
        <v>4.7999999999999996E-3</v>
      </c>
      <c r="J8" s="83"/>
      <c r="K8" s="84"/>
      <c r="L8" s="85"/>
      <c r="M8" s="86"/>
    </row>
    <row r="9" spans="1:14" x14ac:dyDescent="0.15">
      <c r="A9" t="s">
        <v>352</v>
      </c>
      <c r="B9">
        <v>5938.4341999999997</v>
      </c>
      <c r="C9" s="39">
        <v>5876.4592000000002</v>
      </c>
      <c r="D9" s="25">
        <v>1.0500000000000001E-2</v>
      </c>
      <c r="J9" s="87"/>
      <c r="K9" s="88"/>
      <c r="L9" s="89"/>
      <c r="M9" s="90"/>
    </row>
    <row r="10" spans="1:14" x14ac:dyDescent="0.15">
      <c r="A10" t="s">
        <v>353</v>
      </c>
      <c r="B10">
        <v>12.98</v>
      </c>
      <c r="C10" s="39">
        <v>13.263999999999999</v>
      </c>
      <c r="D10" s="1">
        <v>42934</v>
      </c>
    </row>
    <row r="11" spans="1:14" x14ac:dyDescent="0.15">
      <c r="A11" t="s">
        <v>354</v>
      </c>
      <c r="B11">
        <v>13.5</v>
      </c>
      <c r="C11" s="39">
        <v>13.5572</v>
      </c>
      <c r="D11" s="1">
        <v>42934</v>
      </c>
    </row>
    <row r="12" spans="1:14" x14ac:dyDescent="0.15">
      <c r="A12" t="s">
        <v>355</v>
      </c>
      <c r="B12">
        <v>7.1</v>
      </c>
      <c r="C12" s="1">
        <v>7.13</v>
      </c>
      <c r="D12" s="1">
        <v>42934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43.45</v>
      </c>
      <c r="C13" s="39">
        <v>43.628999999999998</v>
      </c>
      <c r="D13" s="1">
        <v>42934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41.66</v>
      </c>
      <c r="C14" s="39">
        <v>41.65</v>
      </c>
      <c r="D14" s="1">
        <v>42933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29.69</v>
      </c>
      <c r="C15">
        <v>29.706099999999999</v>
      </c>
      <c r="D15" s="1">
        <v>42933</v>
      </c>
    </row>
    <row r="16" spans="1:14" x14ac:dyDescent="0.15">
      <c r="A16" t="s">
        <v>359</v>
      </c>
      <c r="B16">
        <v>27.41</v>
      </c>
      <c r="C16">
        <v>27.361499999999999</v>
      </c>
      <c r="D16" s="1">
        <v>42933</v>
      </c>
    </row>
    <row r="17" spans="1:16" x14ac:dyDescent="0.15">
      <c r="A17" t="s">
        <v>360</v>
      </c>
      <c r="B17">
        <v>31.979900000000001</v>
      </c>
      <c r="C17" s="1">
        <v>31.682200000000002</v>
      </c>
      <c r="D17" s="1">
        <v>42933</v>
      </c>
    </row>
    <row r="18" spans="1:16" x14ac:dyDescent="0.15">
      <c r="A18" t="s">
        <v>361</v>
      </c>
      <c r="B18">
        <v>11737.13</v>
      </c>
      <c r="C18" s="1"/>
      <c r="D18" s="1"/>
    </row>
    <row r="19" spans="1:16" x14ac:dyDescent="0.15">
      <c r="A19" t="s">
        <v>412</v>
      </c>
      <c r="B19">
        <v>11737.13</v>
      </c>
      <c r="D19" s="1"/>
    </row>
    <row r="20" spans="1:16" x14ac:dyDescent="0.15">
      <c r="A20" t="s">
        <v>362</v>
      </c>
      <c r="B20">
        <v>18346.310000000001</v>
      </c>
      <c r="C20" s="1"/>
      <c r="D20" s="41"/>
    </row>
    <row r="21" spans="1:16" x14ac:dyDescent="0.15">
      <c r="A21" t="s">
        <v>400</v>
      </c>
      <c r="B21">
        <v>6.7610999999999999</v>
      </c>
      <c r="C21" s="1">
        <v>42935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3159.7318</v>
      </c>
      <c r="B23" s="39">
        <v>3168.0556999999999</v>
      </c>
      <c r="C23" s="39">
        <v>3168.5246999999999</v>
      </c>
      <c r="D23" s="39">
        <v>3168.3431</v>
      </c>
      <c r="E23">
        <v>3156.759</v>
      </c>
      <c r="F23">
        <v>3180.9178000000002</v>
      </c>
      <c r="G23">
        <v>3156.5131999999999</v>
      </c>
      <c r="H23">
        <v>951</v>
      </c>
      <c r="I23">
        <v>1130</v>
      </c>
      <c r="J23">
        <v>3156.759</v>
      </c>
      <c r="K23">
        <v>3155.0021999999999</v>
      </c>
      <c r="L23">
        <v>3186.9315999999999</v>
      </c>
      <c r="M23">
        <v>3187.0985999999998</v>
      </c>
      <c r="N23">
        <v>3150.2905999999998</v>
      </c>
      <c r="O23">
        <v>1500</v>
      </c>
      <c r="P23">
        <v>1313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41"/>
  <sheetViews>
    <sheetView tabSelected="1" zoomScale="115" zoomScaleNormal="115" workbookViewId="0">
      <pane xSplit="1" ySplit="1" topLeftCell="B209" activePane="bottomRight" state="frozen"/>
      <selection pane="topRight" activeCell="B1" sqref="B1"/>
      <selection pane="bottomLeft" activeCell="A2" sqref="A2"/>
      <selection pane="bottomRight" activeCell="B238" sqref="B238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4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38" si="15">LN(C220/C219)</f>
        <v>5.8655326653686257E-5</v>
      </c>
      <c r="H220">
        <v>6.8302350000000001</v>
      </c>
      <c r="I220" s="25">
        <f t="shared" ref="I220:I238" si="16">LN(H220/H219)</f>
        <v>1.1859738836099735E-4</v>
      </c>
      <c r="J220">
        <v>6.8346549999999997</v>
      </c>
      <c r="K220" s="25">
        <f t="shared" ref="K220:K238" si="17">LN(J220/J219)</f>
        <v>6.0958008553464011E-4</v>
      </c>
      <c r="L220">
        <v>6.837275</v>
      </c>
      <c r="M220" s="25">
        <f t="shared" ref="M220:M238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415</v>
      </c>
    </row>
    <row r="239" spans="1:14" x14ac:dyDescent="0.15">
      <c r="A239" s="1">
        <v>42935</v>
      </c>
      <c r="B239" s="41">
        <f t="shared" si="14"/>
        <v>3</v>
      </c>
    </row>
    <row r="240" spans="1:14" x14ac:dyDescent="0.15">
      <c r="A240" s="1">
        <v>42936</v>
      </c>
      <c r="B240" s="41">
        <f t="shared" si="14"/>
        <v>4</v>
      </c>
    </row>
    <row r="241" spans="1:2" x14ac:dyDescent="0.15">
      <c r="A241" s="1">
        <v>42937</v>
      </c>
      <c r="B24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zoomScale="115" zoomScaleNormal="115" workbookViewId="0">
      <pane xSplit="2" ySplit="6" topLeftCell="AU274" activePane="bottomRight" state="frozen"/>
      <selection pane="topRight" activeCell="C1" sqref="C1"/>
      <selection pane="bottomLeft" activeCell="A3" sqref="A3"/>
      <selection pane="bottomRight" activeCell="BB292" sqref="BB292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92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295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30">IF(AVERAGE(N284)&lt;S284,"熊",IF(AVERAGE(N284)&gt;S284,"牛",""))</f>
        <v>牛</v>
      </c>
      <c r="U285">
        <f t="shared" ref="U285" si="2231">MAX(H285,O285)</f>
        <v>3219.5232000000001</v>
      </c>
      <c r="V285">
        <f t="shared" ref="V285" si="2232">MIN(I285,P285)</f>
        <v>3195.4373000000001</v>
      </c>
      <c r="W285" s="40">
        <f t="shared" ref="W285" si="2233">LN(U285/V285)</f>
        <v>7.5093254848538063E-3</v>
      </c>
      <c r="X285">
        <f t="shared" ref="X285" si="2234">IF(U285=H285,J285,Q285)</f>
        <v>1432</v>
      </c>
      <c r="Y285">
        <f t="shared" ref="Y285" si="2235">IF(V285=I285,K285,R285)</f>
        <v>1046</v>
      </c>
      <c r="Z285" s="25">
        <f t="shared" ref="Z285" si="2236">(U285-V285)/(C285)</f>
        <v>7.520587796045545E-3</v>
      </c>
      <c r="AA285" s="25">
        <f t="shared" ref="AA285" si="2237">LN(C285/N284)</f>
        <v>-3.0707844726346649E-3</v>
      </c>
      <c r="AB285" s="25">
        <f t="shared" ref="AB285" si="2238">LN(N285/U285)</f>
        <v>-5.9358698830521729E-4</v>
      </c>
      <c r="AC285" s="25">
        <f t="shared" ref="AC285" si="2239">LN(N285/V285)</f>
        <v>6.9157384965486228E-3</v>
      </c>
      <c r="AD285" s="25">
        <f t="shared" ref="AD285" si="2240">LN(U285/C285)</f>
        <v>5.2509662926215955E-3</v>
      </c>
      <c r="AE285" s="25">
        <f t="shared" ref="AE285" si="2241">LN(V285/C285)</f>
        <v>-2.2583591922322758E-3</v>
      </c>
      <c r="AF285" s="25">
        <f t="shared" ref="AF285" si="2242">LN(N285/C285)</f>
        <v>4.657379304316419E-3</v>
      </c>
      <c r="AG285" s="25">
        <f t="shared" ref="AG285" si="2243">LN(N285/N284)</f>
        <v>1.5865948316816877E-3</v>
      </c>
      <c r="AH285" s="25">
        <f t="shared" ref="AH285" si="2244">LN(D285/C285)</f>
        <v>1.2242191399402003E-4</v>
      </c>
      <c r="AI285" s="25">
        <f t="shared" ref="AI285" si="2245">LN(E285/C285)</f>
        <v>5.4733226681667269E-4</v>
      </c>
      <c r="AJ285" s="25">
        <f t="shared" ref="AJ285" si="2246">LN(F285/C285)</f>
        <v>6.7945488329422847E-4</v>
      </c>
      <c r="AK285" s="25">
        <f t="shared" ref="AK285" si="2247">+LN(G285/C285)</f>
        <v>8.0831306496018562E-4</v>
      </c>
      <c r="AL285" s="25">
        <f t="shared" ref="AL285" si="2248">LN(H285/I285)</f>
        <v>3.3961396802368276E-3</v>
      </c>
      <c r="AM285" s="25">
        <f t="shared" ref="AM285" si="2249">LN(O285/P285)</f>
        <v>4.7939822019903936E-3</v>
      </c>
      <c r="AN285" s="25">
        <f t="shared" ref="AN285" si="2250">LN(L285/G285)</f>
        <v>0</v>
      </c>
      <c r="AO285" s="40">
        <f t="shared" ref="AO285" si="2251">(C285-I285)/(H285-I285)</f>
        <v>0.66459993008667251</v>
      </c>
      <c r="AP285" s="40">
        <f t="shared" ref="AP285" si="2252">(N284-I285)/(H285-I285)</f>
        <v>1.5706952698103487</v>
      </c>
      <c r="AQ285" s="25">
        <f t="shared" ref="AQ285" si="2253">LN(M285/L285)</f>
        <v>1.7703750600616281E-4</v>
      </c>
      <c r="AR285" s="25">
        <f t="shared" ref="AR285" si="2254">LN(N285/L285)</f>
        <v>3.8490662393562197E-3</v>
      </c>
      <c r="AS285" s="25">
        <f t="shared" ref="AS285" si="2255">LN(N285/C285)</f>
        <v>4.657379304316419E-3</v>
      </c>
      <c r="AT285" s="28">
        <f t="shared" ref="AT285" si="2256">+(G285-I285)/(H285-I285)</f>
        <v>0.90283884974150319</v>
      </c>
      <c r="AU285" s="28">
        <f t="shared" ref="AU285" si="2257">+(N285-P285)/(O285-P285)</f>
        <v>0.87592060997311749</v>
      </c>
      <c r="AV285" s="40">
        <f t="shared" ref="AV285" si="2258">+(N285-V285)/(U285-V285)</f>
        <v>0.92067973378615897</v>
      </c>
      <c r="AW285" s="25">
        <f t="shared" ref="AW285" si="2259">LN(N285/C285)</f>
        <v>4.657379304316419E-3</v>
      </c>
      <c r="AX285" s="28">
        <f t="shared" ref="AX285" si="2260">(N285-L285)/(U285-V285)</f>
        <v>0.51320482107790499</v>
      </c>
      <c r="AY285" s="25">
        <f t="shared" ref="AY285" si="2261">LN(G285/I285)</f>
        <v>3.0666722571924612E-3</v>
      </c>
      <c r="AZ285" s="25">
        <f t="shared" ref="AZ285" si="2262">LN(N285/P285)</f>
        <v>4.2003952136850714E-3</v>
      </c>
      <c r="BA285" s="25">
        <f t="shared" ref="BA285" si="2263">AV284</f>
        <v>0.87991263938445197</v>
      </c>
      <c r="BB285" s="25">
        <f t="shared" ref="BB285" si="2264">AR284</f>
        <v>4.8020621127246085E-3</v>
      </c>
      <c r="BC285" s="25">
        <f t="shared" ref="BC285" si="2265">AS284</f>
        <v>2.6957917849995197E-3</v>
      </c>
      <c r="BD285" s="39">
        <f t="shared" ref="BD285" si="2266">IF(AR284&lt;0,1,0)</f>
        <v>0</v>
      </c>
      <c r="BE285" t="str">
        <f t="shared" ref="BE285" si="2267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8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9">IF(B285=3,IF(AV284&lt;0.85,IF(AND(K285&gt;942,AT285&gt;0.9),0.25,1)*IF(AR284&lt;-0.004,1,0.5),0),"")</f>
        <v/>
      </c>
      <c r="BH285" t="str">
        <f t="shared" ref="BH285" si="2270">IF(B285=4,IF(AV284&lt;0.6,IF(AQ285&gt;=0,IF(K285&lt;1018,2,1),0),IF(AV284&gt;0.85,IF(AQ285&lt;=0,-0.5,0),0)),"")</f>
        <v/>
      </c>
      <c r="BI285">
        <f t="shared" ref="BI285" si="2271">IF(B285=5,IF(AV284&lt;0.4,IF(AQ285&gt; -0.004,1,0),IF(AV284&lt;0.95,IF(AND(AO285&lt;0.85,AT285&lt;0.95,AQ285&gt;0,K285&lt;1115),0.5,0),0)),"")</f>
        <v>0.5</v>
      </c>
      <c r="BJ285" s="25">
        <f t="shared" ref="BJ285" si="2272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3">IF(AVERAGE(N285)&lt;S285,"熊",IF(AVERAGE(N285)&gt;S285,"牛",""))</f>
        <v>牛</v>
      </c>
      <c r="U286">
        <f t="shared" ref="U286" si="2274">MAX(H286,O286)</f>
        <v>3222.6945999999998</v>
      </c>
      <c r="V286">
        <f t="shared" ref="V286" si="2275">MIN(I286,P286)</f>
        <v>3203.2089000000001</v>
      </c>
      <c r="W286" s="40">
        <f t="shared" ref="W286" si="2276">LN(U286/V286)</f>
        <v>6.0647532990917956E-3</v>
      </c>
      <c r="X286">
        <f t="shared" ref="X286" si="2277">IF(U286=H286,J286,Q286)</f>
        <v>1419</v>
      </c>
      <c r="Y286">
        <f t="shared" ref="Y286" si="2278">IF(V286=I286,K286,R286)</f>
        <v>938</v>
      </c>
      <c r="Z286" s="25">
        <f t="shared" ref="Z286" si="2279">(U286-V286)/(C286)</f>
        <v>6.0732200502127461E-3</v>
      </c>
      <c r="AA286" s="25">
        <f t="shared" ref="AA286" si="2280">LN(C286/N285)</f>
        <v>-2.847774298986811E-3</v>
      </c>
      <c r="AB286" s="25">
        <f t="shared" ref="AB286" si="2281">LN(N286/U286)</f>
        <v>-3.3702797664940435E-3</v>
      </c>
      <c r="AC286" s="25">
        <f t="shared" ref="AC286" si="2282">LN(N286/V286)</f>
        <v>2.6944735325976827E-3</v>
      </c>
      <c r="AD286" s="25">
        <f t="shared" ref="AD286" si="2283">LN(U286/C286)</f>
        <v>4.4259291347774352E-3</v>
      </c>
      <c r="AE286" s="25">
        <f t="shared" ref="AE286" si="2284">LN(V286/C286)</f>
        <v>-1.6388241643142734E-3</v>
      </c>
      <c r="AF286" s="25">
        <f t="shared" ref="AF286" si="2285">LN(N286/C286)</f>
        <v>1.0556493682833412E-3</v>
      </c>
      <c r="AG286" s="25">
        <f t="shared" ref="AG286" si="2286">LN(N286/N285)</f>
        <v>-1.7921249307034366E-3</v>
      </c>
      <c r="AH286" s="25">
        <f t="shared" ref="AH286" si="2287">LN(D286/C286)</f>
        <v>-8.1870204682244873E-4</v>
      </c>
      <c r="AI286" s="25">
        <f t="shared" ref="AI286" si="2288">LN(E286/C286)</f>
        <v>-1.1018195199239045E-3</v>
      </c>
      <c r="AJ286" s="25">
        <f t="shared" ref="AJ286" si="2289">LN(F286/C286)</f>
        <v>-1.6922206875308432E-4</v>
      </c>
      <c r="AK286" s="25">
        <f t="shared" ref="AK286" si="2290">+LN(G286/C286)</f>
        <v>8.8735220897096661E-4</v>
      </c>
      <c r="AL286" s="25">
        <f t="shared" ref="AL286" si="2291">LN(H286/I286)</f>
        <v>5.7455905331802778E-3</v>
      </c>
      <c r="AM286" s="25">
        <f t="shared" ref="AM286" si="2292">LN(O286/P286)</f>
        <v>4.4843700444655941E-3</v>
      </c>
      <c r="AN286" s="25">
        <f t="shared" ref="AN286" si="2293">LN(L286/G286)</f>
        <v>0</v>
      </c>
      <c r="AO286" s="40">
        <f t="shared" ref="AO286" si="2294">(C286-I286)/(H286-I286)</f>
        <v>0.28464618335292519</v>
      </c>
      <c r="AP286" s="40">
        <f t="shared" ref="AP286" si="2295">(N285-I286)/(H286-I286)</f>
        <v>0.78038499672216532</v>
      </c>
      <c r="AQ286" s="25">
        <f t="shared" ref="AQ286" si="2296">LN(M286/L286)</f>
        <v>-1.4262189680601724E-5</v>
      </c>
      <c r="AR286" s="25">
        <f t="shared" ref="AR286" si="2297">LN(N286/L286)</f>
        <v>1.6829715931242147E-4</v>
      </c>
      <c r="AS286" s="25">
        <f t="shared" ref="AS286" si="2298">LN(N286/C286)</f>
        <v>1.0556493682833412E-3</v>
      </c>
      <c r="AT286" s="28">
        <f t="shared" ref="AT286" si="2299">+(G286-I286)/(H286-I286)</f>
        <v>0.43896452893977178</v>
      </c>
      <c r="AU286" s="28">
        <f t="shared" ref="AU286" si="2300">+(N286-P286)/(O286-P286)</f>
        <v>0.24802002857263347</v>
      </c>
      <c r="AV286" s="40">
        <f t="shared" ref="AV286" si="2301">+(N286-V286)/(U286-V286)</f>
        <v>0.44353551578851425</v>
      </c>
      <c r="AW286" s="25">
        <f t="shared" ref="AW286" si="2302">LN(N286/C286)</f>
        <v>1.0556493682833412E-3</v>
      </c>
      <c r="AX286" s="28">
        <f t="shared" ref="AX286" si="2303">(N286-L286)/(U286-V286)</f>
        <v>2.7738290130714993E-2</v>
      </c>
      <c r="AY286" s="25">
        <f t="shared" ref="AY286" si="2304">LN(G286/I286)</f>
        <v>2.5261763732852922E-3</v>
      </c>
      <c r="AZ286" s="25">
        <f t="shared" ref="AZ286" si="2305">LN(N286/P286)</f>
        <v>1.1140902779715072E-3</v>
      </c>
      <c r="BA286" s="25">
        <f t="shared" ref="BA286" si="2306">AV285</f>
        <v>0.92067973378615897</v>
      </c>
      <c r="BB286" s="25">
        <f t="shared" ref="BB286" si="2307">AR285</f>
        <v>3.8490662393562197E-3</v>
      </c>
      <c r="BC286" s="25">
        <f t="shared" ref="BC286" si="2308">AS285</f>
        <v>4.657379304316419E-3</v>
      </c>
      <c r="BD286" s="39">
        <f t="shared" ref="BD286" si="2309">IF(AR285&lt;0,1,0)</f>
        <v>0</v>
      </c>
      <c r="BE286" t="str">
        <f t="shared" ref="BE286" si="2310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11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2">IF(B286=3,IF(AV285&lt;0.85,IF(AND(K286&gt;942,AT286&gt;0.9),0.25,1)*IF(AR285&lt;-0.004,1,0.5),0),"")</f>
        <v/>
      </c>
      <c r="BH286" t="str">
        <f t="shared" ref="BH286" si="2313">IF(B286=4,IF(AV285&lt;0.6,IF(AQ286&gt;=0,IF(K286&lt;1018,2,1),0),IF(AV285&gt;0.85,IF(AQ286&lt;=0,-0.5,0),0)),"")</f>
        <v/>
      </c>
      <c r="BI286" t="str">
        <f t="shared" ref="BI286" si="2314">IF(B286=5,IF(AV285&lt;0.4,IF(AQ286&gt; -0.004,1,0),IF(AV285&lt;0.95,IF(AND(AO286&lt;0.85,AT286&lt;0.95,AQ286&gt;0,K286&lt;1115),0.5,0),0)),"")</f>
        <v/>
      </c>
      <c r="BJ286" s="25" t="str">
        <f t="shared" ref="BJ286" si="2315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6">IF(AVERAGE(N286)&lt;S286,"熊",IF(AVERAGE(N286)&gt;S286,"牛",""))</f>
        <v>牛</v>
      </c>
      <c r="U287">
        <f t="shared" ref="U287" si="2317">MAX(H287,O287)</f>
        <v>3226.8436999999999</v>
      </c>
      <c r="V287">
        <f t="shared" ref="V287" si="2318">MIN(I287,P287)</f>
        <v>3199.2370999999998</v>
      </c>
      <c r="W287" s="40">
        <f t="shared" ref="W287" si="2319">LN(U287/V287)</f>
        <v>8.5921016853944369E-3</v>
      </c>
      <c r="X287">
        <f t="shared" ref="X287" si="2320">IF(U287=H287,J287,Q287)</f>
        <v>1403</v>
      </c>
      <c r="Y287">
        <f t="shared" ref="Y287" si="2321">IF(V287=I287,K287,R287)</f>
        <v>1000</v>
      </c>
      <c r="Z287" s="25">
        <f t="shared" ref="Z287" si="2322">(U287-V287)/(C287)</f>
        <v>8.6229749404103002E-3</v>
      </c>
      <c r="AA287" s="25">
        <f t="shared" ref="AA287" si="2323">LN(C287/N286)</f>
        <v>-3.2228334006694963E-3</v>
      </c>
      <c r="AB287" s="25">
        <f t="shared" ref="AB287" si="2324">LN(N287/U287)</f>
        <v>-7.3599421702268669E-3</v>
      </c>
      <c r="AC287" s="25">
        <f t="shared" ref="AC287" si="2325">LN(N287/V287)</f>
        <v>1.2321595151675655E-3</v>
      </c>
      <c r="AD287" s="25">
        <f t="shared" ref="AD287" si="2326">LN(U287/C287)</f>
        <v>7.8797480794266291E-3</v>
      </c>
      <c r="AE287" s="25">
        <f t="shared" ref="AE287" si="2327">LN(V287/C287)</f>
        <v>-7.1235360596797847E-4</v>
      </c>
      <c r="AF287" s="25">
        <f t="shared" ref="AF287" si="2328">LN(N287/C287)</f>
        <v>5.1980590919984456E-4</v>
      </c>
      <c r="AG287" s="25">
        <f t="shared" ref="AG287" si="2329">LN(N287/N286)</f>
        <v>-2.7030274914697852E-3</v>
      </c>
      <c r="AH287" s="25">
        <f t="shared" ref="AH287" si="2330">LN(D287/C287)</f>
        <v>-3.1090097083036843E-4</v>
      </c>
      <c r="AI287" s="25">
        <f t="shared" ref="AI287" si="2331">LN(E287/C287)</f>
        <v>1.3132331592600401E-3</v>
      </c>
      <c r="AJ287" s="25">
        <f t="shared" ref="AJ287" si="2332">LN(F287/C287)</f>
        <v>1.9195902056527694E-3</v>
      </c>
      <c r="AK287" s="25">
        <f t="shared" ref="AK287" si="2333">+LN(G287/C287)</f>
        <v>1.6994987331030494E-3</v>
      </c>
      <c r="AL287" s="25">
        <f t="shared" ref="AL287" si="2334">LN(H287/I287)</f>
        <v>4.4674796433171017E-3</v>
      </c>
      <c r="AM287" s="25">
        <f t="shared" ref="AM287" si="2335">LN(O287/P287)</f>
        <v>7.7431659058363094E-3</v>
      </c>
      <c r="AN287" s="25">
        <f t="shared" ref="AN287" si="2336">LN(L287/G287)</f>
        <v>0</v>
      </c>
      <c r="AO287" s="40">
        <f t="shared" ref="AO287" si="2337">(C287-I287)/(H287-I287)</f>
        <v>0.15915389716920122</v>
      </c>
      <c r="AP287" s="40">
        <f t="shared" ref="AP287" si="2338">(N286-I287)/(H287-I287)</f>
        <v>0.88061712450698015</v>
      </c>
      <c r="AQ287" s="25">
        <f t="shared" ref="AQ287" si="2339">LN(M287/L287)</f>
        <v>8.1311819299896202E-4</v>
      </c>
      <c r="AR287" s="25">
        <f t="shared" ref="AR287" si="2340">LN(N287/L287)</f>
        <v>-1.1796928239033394E-3</v>
      </c>
      <c r="AS287" s="25">
        <f t="shared" ref="AS287" si="2341">LN(N287/C287)</f>
        <v>5.1980590919984456E-4</v>
      </c>
      <c r="AT287" s="28">
        <f t="shared" ref="AT287" si="2342">+(G287-I287)/(H287-I287)</f>
        <v>0.53931376313310564</v>
      </c>
      <c r="AU287" s="28">
        <f t="shared" ref="AU287" si="2343">+(N287-P287)/(O287-P287)</f>
        <v>4.930994997890778E-2</v>
      </c>
      <c r="AV287" s="40">
        <f t="shared" ref="AV287" si="2344">+(N287-V287)/(U287-V287)</f>
        <v>0.14287887679034375</v>
      </c>
      <c r="AW287" s="25">
        <f t="shared" ref="AW287" si="2345">LN(N287/C287)</f>
        <v>5.1980590919984456E-4</v>
      </c>
      <c r="AX287" s="28">
        <f t="shared" ref="AX287" si="2346">(N287-L287)/(U287-V287)</f>
        <v>-0.13696000231828401</v>
      </c>
      <c r="AY287" s="25">
        <f t="shared" ref="AY287" si="2347">LN(G287/I287)</f>
        <v>2.4118523390709284E-3</v>
      </c>
      <c r="AZ287" s="25">
        <f t="shared" ref="AZ287" si="2348">LN(N287/P287)</f>
        <v>3.8322373560950986E-4</v>
      </c>
      <c r="BA287" s="25">
        <f t="shared" ref="BA287" si="2349">AV286</f>
        <v>0.44353551578851425</v>
      </c>
      <c r="BB287" s="25">
        <f t="shared" ref="BB287" si="2350">AR286</f>
        <v>1.6829715931242147E-4</v>
      </c>
      <c r="BC287" s="25">
        <f t="shared" ref="BC287" si="2351">AS286</f>
        <v>1.0556493682833412E-3</v>
      </c>
      <c r="BD287" s="39">
        <f t="shared" ref="BD287" si="2352">IF(AR286&lt;0,1,0)</f>
        <v>0</v>
      </c>
      <c r="BE287">
        <f t="shared" ref="BE287" si="2353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4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5">IF(B287=3,IF(AV286&lt;0.85,IF(AND(K287&gt;942,AT287&gt;0.9),0.25,1)*IF(AR286&lt;-0.004,1,0.5),0),"")</f>
        <v/>
      </c>
      <c r="BH287" t="str">
        <f t="shared" ref="BH287" si="2356">IF(B287=4,IF(AV286&lt;0.6,IF(AQ287&gt;=0,IF(K287&lt;1018,2,1),0),IF(AV286&gt;0.85,IF(AQ287&lt;=0,-0.5,0),0)),"")</f>
        <v/>
      </c>
      <c r="BI287" t="str">
        <f t="shared" ref="BI287" si="2357">IF(B287=5,IF(AV286&lt;0.4,IF(AQ287&gt; -0.004,1,0),IF(AV286&lt;0.95,IF(AND(AO287&lt;0.85,AT287&lt;0.95,AQ287&gt;0,K287&lt;1115),0.5,0),0)),"")</f>
        <v/>
      </c>
      <c r="BJ287" s="25">
        <f t="shared" ref="BJ287" si="2358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9">IF(AVERAGE(N287)&lt;S287,"熊",IF(AVERAGE(N287)&gt;S287,"牛",""))</f>
        <v>牛</v>
      </c>
      <c r="U288">
        <f t="shared" ref="U288" si="2360">MAX(H288,O288)</f>
        <v>3215.1961999999999</v>
      </c>
      <c r="V288">
        <f t="shared" ref="V288" si="2361">MIN(I288,P288)</f>
        <v>3177.9810000000002</v>
      </c>
      <c r="W288" s="40">
        <f t="shared" ref="W288" si="2362">LN(U288/V288)</f>
        <v>1.1642292772357114E-2</v>
      </c>
      <c r="X288">
        <f t="shared" ref="X288" si="2363">IF(U288=H288,J288,Q288)</f>
        <v>950</v>
      </c>
      <c r="Y288">
        <f t="shared" ref="Y288" si="2364">IF(V288=I288,K288,R288)</f>
        <v>1412</v>
      </c>
      <c r="Z288" s="25">
        <f t="shared" ref="Z288" si="2365">(U288-V288)/(C288)</f>
        <v>1.1622742938850628E-2</v>
      </c>
      <c r="AA288" s="25">
        <f t="shared" ref="AA288" si="2366">LN(C288/N287)</f>
        <v>-3.910314980057784E-4</v>
      </c>
      <c r="AB288" s="25">
        <f t="shared" ref="AB288" si="2367">LN(N288/U288)</f>
        <v>-5.3548566911488437E-3</v>
      </c>
      <c r="AC288" s="25">
        <f t="shared" ref="AC288" si="2368">LN(N288/V288)</f>
        <v>6.2874360812080641E-3</v>
      </c>
      <c r="AD288" s="25">
        <f t="shared" ref="AD288" si="2369">LN(U288/C288)</f>
        <v>4.1348791165595937E-3</v>
      </c>
      <c r="AE288" s="25">
        <f t="shared" ref="AE288" si="2370">LN(V288/C288)</f>
        <v>-7.5074136557974997E-3</v>
      </c>
      <c r="AF288" s="25">
        <f t="shared" ref="AF288" si="2371">LN(N288/C288)</f>
        <v>-1.2199775745893979E-3</v>
      </c>
      <c r="AG288" s="25">
        <f t="shared" ref="AG288" si="2372">LN(N288/N287)</f>
        <v>-1.6110090725952389E-3</v>
      </c>
      <c r="AH288" s="25">
        <f t="shared" ref="AH288" si="2373">LN(D288/C288)</f>
        <v>1.0614524470903624E-3</v>
      </c>
      <c r="AI288" s="25">
        <f t="shared" ref="AI288" si="2374">LN(E288/C288)</f>
        <v>1.3282848671217601E-3</v>
      </c>
      <c r="AJ288" s="25">
        <f t="shared" ref="AJ288" si="2375">LN(F288/C288)</f>
        <v>3.0664732738680182E-3</v>
      </c>
      <c r="AK288" s="25">
        <f t="shared" ref="AK288" si="2376">+LN(G288/C288)</f>
        <v>-1.6790223782067795E-3</v>
      </c>
      <c r="AL288" s="25">
        <f t="shared" ref="AL288" si="2377">LN(H288/I288)</f>
        <v>9.6899402150765392E-3</v>
      </c>
      <c r="AM288" s="25">
        <f t="shared" ref="AM288" si="2378">LN(O288/P288)</f>
        <v>6.4740025663512649E-3</v>
      </c>
      <c r="AN288" s="25">
        <f t="shared" ref="AN288" si="2379">LN(L288/G288)</f>
        <v>0</v>
      </c>
      <c r="AO288" s="40">
        <f t="shared" ref="AO288" si="2380">(C288-I288)/(H288-I288)</f>
        <v>0.57209575353334896</v>
      </c>
      <c r="AP288" s="40">
        <f t="shared" ref="AP288" si="2381">(N287-I288)/(H288-I288)</f>
        <v>0.61248653425621313</v>
      </c>
      <c r="AQ288" s="25">
        <f t="shared" ref="AQ288" si="2382">LN(M288/L288)</f>
        <v>-4.4902122108998781E-4</v>
      </c>
      <c r="AR288" s="25">
        <f t="shared" ref="AR288" si="2383">LN(N288/L288)</f>
        <v>4.5904480361735775E-4</v>
      </c>
      <c r="AS288" s="25">
        <f t="shared" ref="AS288" si="2384">LN(N288/C288)</f>
        <v>-1.2199775745893979E-3</v>
      </c>
      <c r="AT288" s="28">
        <f t="shared" ref="AT288" si="2385">+(G288-I288)/(H288-I288)</f>
        <v>0.39884404249692251</v>
      </c>
      <c r="AU288" s="28">
        <f t="shared" ref="AU288" si="2386">+(N288-P288)/(O288-P288)</f>
        <v>0.97109151688386874</v>
      </c>
      <c r="AV288" s="40">
        <f t="shared" ref="AV288" si="2387">+(N288-V288)/(U288-V288)</f>
        <v>0.53860519357681158</v>
      </c>
      <c r="AW288" s="25">
        <f t="shared" ref="AW288" si="2388">LN(N288/C288)</f>
        <v>-1.2199775745893979E-3</v>
      </c>
      <c r="AX288" s="28">
        <f t="shared" ref="AX288" si="2389">(N288-L288)/(U288-V288)</f>
        <v>3.9438186547424418E-2</v>
      </c>
      <c r="AY288" s="25">
        <f t="shared" ref="AY288" si="2390">LN(G288/I288)</f>
        <v>3.8760387203102464E-3</v>
      </c>
      <c r="AZ288" s="25">
        <f t="shared" ref="AZ288" si="2391">LN(N288/P288)</f>
        <v>6.2874360812080641E-3</v>
      </c>
      <c r="BA288" s="25">
        <f t="shared" ref="BA288" si="2392">AV287</f>
        <v>0.14287887679034375</v>
      </c>
      <c r="BB288" s="25">
        <f t="shared" ref="BB288" si="2393">AR287</f>
        <v>-1.1796928239033394E-3</v>
      </c>
      <c r="BC288" s="25">
        <f t="shared" ref="BC288" si="2394">AS287</f>
        <v>5.1980590919984456E-4</v>
      </c>
      <c r="BD288" s="39">
        <f t="shared" ref="BD288" si="2395">IF(AR287&lt;0,1,0)</f>
        <v>1</v>
      </c>
      <c r="BE288" t="str">
        <f t="shared" ref="BE288" si="2396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7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8">IF(B288=3,IF(AV287&lt;0.85,IF(AND(K288&gt;942,AT288&gt;0.9),0.25,1)*IF(AR287&lt;-0.004,1,0.5),0),"")</f>
        <v>0.5</v>
      </c>
      <c r="BH288" t="str">
        <f t="shared" ref="BH288" si="2399">IF(B288=4,IF(AV287&lt;0.6,IF(AQ288&gt;=0,IF(K288&lt;1018,2,1),0),IF(AV287&gt;0.85,IF(AQ288&lt;=0,-0.5,0),0)),"")</f>
        <v/>
      </c>
      <c r="BI288" t="str">
        <f t="shared" ref="BI288" si="2400">IF(B288=5,IF(AV287&lt;0.4,IF(AQ288&gt; -0.004,1,0),IF(AV287&lt;0.95,IF(AND(AO288&lt;0.85,AT288&lt;0.95,AQ288&gt;0,K288&lt;1115),0.5,0),0)),"")</f>
        <v/>
      </c>
      <c r="BJ288" s="25">
        <f t="shared" ref="BJ288" si="2401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2">IF(AVERAGE(N288)&lt;S288,"熊",IF(AVERAGE(N288)&gt;S288,"牛",""))</f>
        <v>牛</v>
      </c>
      <c r="U289">
        <f t="shared" ref="U289" si="2403">MAX(H289,O289)</f>
        <v>3219.0475999999999</v>
      </c>
      <c r="V289">
        <f t="shared" ref="V289" si="2404">MIN(I289,P289)</f>
        <v>3190.3748999999998</v>
      </c>
      <c r="W289" s="40">
        <f t="shared" ref="W289" si="2405">LN(U289/V289)</f>
        <v>8.9471060059575641E-3</v>
      </c>
      <c r="X289">
        <f t="shared" ref="X289" si="2406">IF(U289=H289,J289,Q289)</f>
        <v>1344</v>
      </c>
      <c r="Y289">
        <f t="shared" ref="Y289" si="2407">IF(V289=I289,K289,R289)</f>
        <v>932</v>
      </c>
      <c r="Z289" s="25">
        <f t="shared" ref="Z289" si="2408">(U289-V289)/(C289)</f>
        <v>8.9816582489170085E-3</v>
      </c>
      <c r="AA289" s="25">
        <f t="shared" ref="AA289" si="2409">LN(C289/N288)</f>
        <v>-1.7726005202140043E-3</v>
      </c>
      <c r="AB289" s="25">
        <f t="shared" ref="AB289" si="2410">LN(N289/U289)</f>
        <v>-3.1997092800253261E-6</v>
      </c>
      <c r="AC289" s="25">
        <f t="shared" ref="AC289" si="2411">LN(N289/V289)</f>
        <v>8.9439062966774705E-3</v>
      </c>
      <c r="AD289" s="25">
        <f t="shared" ref="AD289" si="2412">LN(U289/C289)</f>
        <v>8.3246143535839097E-3</v>
      </c>
      <c r="AE289" s="25">
        <f t="shared" ref="AE289" si="2413">LN(V289/C289)</f>
        <v>-6.2249165237348528E-4</v>
      </c>
      <c r="AF289" s="25">
        <f t="shared" ref="AF289" si="2414">LN(N289/C289)</f>
        <v>8.3214146443040451E-3</v>
      </c>
      <c r="AG289" s="25">
        <f t="shared" ref="AG289" si="2415">LN(N289/N288)</f>
        <v>6.5488141240899345E-3</v>
      </c>
      <c r="AH289" s="25">
        <f t="shared" ref="AH289" si="2416">LN(D289/C289)</f>
        <v>-2.8290271530910467E-4</v>
      </c>
      <c r="AI289" s="25">
        <f t="shared" ref="AI289" si="2417">LN(E289/C289)</f>
        <v>2.0381041333826701E-3</v>
      </c>
      <c r="AJ289" s="25">
        <f t="shared" ref="AJ289" si="2418">LN(F289/C289)</f>
        <v>2.110408200996265E-3</v>
      </c>
      <c r="AK289" s="25">
        <f t="shared" ref="AK289" si="2419">+LN(G289/C289)</f>
        <v>5.9808358117253851E-3</v>
      </c>
      <c r="AL289" s="25">
        <f t="shared" ref="AL289" si="2420">LN(H289/I289)</f>
        <v>6.603327464098788E-3</v>
      </c>
      <c r="AM289" s="25">
        <f t="shared" ref="AM289" si="2421">LN(O289/P289)</f>
        <v>3.7034083524970229E-3</v>
      </c>
      <c r="AN289" s="25">
        <f t="shared" ref="AN289" si="2422">LN(L289/G289)</f>
        <v>0</v>
      </c>
      <c r="AO289" s="40">
        <f t="shared" ref="AO289" si="2423">(C289-I289)/(H289-I289)</f>
        <v>9.3987737027372148E-2</v>
      </c>
      <c r="AP289" s="40">
        <f t="shared" ref="AP289" si="2424">(N288-I289)/(H289-I289)</f>
        <v>0.36194693614927098</v>
      </c>
      <c r="AQ289" s="25">
        <f t="shared" ref="AQ289" si="2425">LN(M289/L289)</f>
        <v>3.3878614761566567E-4</v>
      </c>
      <c r="AR289" s="25">
        <f t="shared" ref="AR289" si="2426">LN(N289/L289)</f>
        <v>2.3405788325787731E-3</v>
      </c>
      <c r="AS289" s="25">
        <f t="shared" ref="AS289" si="2427">LN(N289/C289)</f>
        <v>8.3214146443040451E-3</v>
      </c>
      <c r="AT289" s="28">
        <f t="shared" ref="AT289" si="2428">+(G289-I289)/(H289-I289)</f>
        <v>1</v>
      </c>
      <c r="AU289" s="28">
        <f t="shared" ref="AU289" si="2429">+(N289-P289)/(O289-P289)</f>
        <v>0.99913441013833337</v>
      </c>
      <c r="AV289" s="40">
        <f t="shared" ref="AV289" si="2430">+(N289-V289)/(U289-V289)</f>
        <v>0.99964077327911516</v>
      </c>
      <c r="AW289" s="25">
        <f t="shared" ref="AW289" si="2431">LN(N289/C289)</f>
        <v>8.3214146443040451E-3</v>
      </c>
      <c r="AX289" s="28">
        <f t="shared" ref="AX289" si="2432">(N289-L289)/(U289-V289)</f>
        <v>0.26246569036051437</v>
      </c>
      <c r="AY289" s="25">
        <f t="shared" ref="AY289" si="2433">LN(G289/I289)</f>
        <v>6.603327464098788E-3</v>
      </c>
      <c r="AZ289" s="25">
        <f t="shared" ref="AZ289" si="2434">LN(N289/P289)</f>
        <v>3.7002086432171219E-3</v>
      </c>
      <c r="BA289" s="25">
        <f t="shared" ref="BA289" si="2435">AV288</f>
        <v>0.53860519357681158</v>
      </c>
      <c r="BB289" s="25">
        <f t="shared" ref="BB289" si="2436">AR288</f>
        <v>4.5904480361735775E-4</v>
      </c>
      <c r="BC289" s="25">
        <f t="shared" ref="BC289" si="2437">AS288</f>
        <v>-1.2199775745893979E-3</v>
      </c>
      <c r="BD289" s="39">
        <f t="shared" ref="BD289" si="2438">IF(AR288&lt;0,1,0)</f>
        <v>0</v>
      </c>
      <c r="BE289" t="str">
        <f t="shared" ref="BE289" si="2439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40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41">IF(B289=3,IF(AV288&lt;0.85,IF(AND(K289&gt;942,AT289&gt;0.9),0.25,1)*IF(AR288&lt;-0.004,1,0.5),0),"")</f>
        <v/>
      </c>
      <c r="BH289">
        <f t="shared" ref="BH289" si="2442">IF(B289=4,IF(AV288&lt;0.6,IF(AQ289&gt;=0,IF(K289&lt;1018,2,1),0),IF(AV288&gt;0.85,IF(AQ289&lt;=0,-0.5,0),0)),"")</f>
        <v>2</v>
      </c>
      <c r="BI289" t="str">
        <f t="shared" ref="BI289" si="2443">IF(B289=5,IF(AV288&lt;0.4,IF(AQ289&gt; -0.004,1,0),IF(AV288&lt;0.95,IF(AND(AO289&lt;0.85,AT289&lt;0.95,AQ289&gt;0,K289&lt;1115),0.5,0),0)),"")</f>
        <v/>
      </c>
      <c r="BJ289" s="25">
        <f t="shared" ref="BJ289" si="2444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5">IF(AVERAGE(N289)&lt;S289,"熊",IF(AVERAGE(N289)&gt;S289,"牛",""))</f>
        <v>牛</v>
      </c>
      <c r="U290">
        <f t="shared" ref="U290" si="2446">MAX(H290,O290)</f>
        <v>3222.7617</v>
      </c>
      <c r="V290">
        <f t="shared" ref="V290" si="2447">MIN(I290,P290)</f>
        <v>3204.9119000000001</v>
      </c>
      <c r="W290" s="40">
        <f t="shared" ref="W290" si="2448">LN(U290/V290)</f>
        <v>5.5540610790377207E-3</v>
      </c>
      <c r="X290">
        <f t="shared" ref="X290" si="2449">IF(U290=H290,J290,Q290)</f>
        <v>1443</v>
      </c>
      <c r="Y290">
        <f t="shared" ref="Y290" si="2450">IF(V290=I290,K290,R290)</f>
        <v>948</v>
      </c>
      <c r="Z290" s="25">
        <f t="shared" ref="Z290" si="2451">(U290-V290)/(C290)</f>
        <v>5.5571682420558878E-3</v>
      </c>
      <c r="AA290" s="25">
        <f t="shared" ref="AA290" si="2452">LN(C290/N289)</f>
        <v>-2.1787055558359011E-3</v>
      </c>
      <c r="AB290" s="25">
        <f t="shared" ref="AB290" si="2453">LN(N290/U290)</f>
        <v>-1.4001394762877686E-4</v>
      </c>
      <c r="AC290" s="25">
        <f t="shared" ref="AC290" si="2454">LN(N290/V290)</f>
        <v>5.4140471314088924E-3</v>
      </c>
      <c r="AD290" s="25">
        <f t="shared" ref="AD290" si="2455">LN(U290/C290)</f>
        <v>3.3350286311092077E-3</v>
      </c>
      <c r="AE290" s="25">
        <f t="shared" ref="AE290" si="2456">LN(V290/C290)</f>
        <v>-2.2190324479285754E-3</v>
      </c>
      <c r="AF290" s="25">
        <f t="shared" ref="AF290" si="2457">LN(N290/C290)</f>
        <v>3.1950146834804731E-3</v>
      </c>
      <c r="AG290" s="25">
        <f t="shared" ref="AG290" si="2458">LN(N290/N289)</f>
        <v>1.0163091276444844E-3</v>
      </c>
      <c r="AH290" s="25">
        <f t="shared" ref="AH290" si="2459">LN(D290/C290)</f>
        <v>3.7243631221023853E-4</v>
      </c>
      <c r="AI290" s="25">
        <f t="shared" ref="AI290" si="2460">LN(E290/C290)</f>
        <v>5.9583153748828772E-4</v>
      </c>
      <c r="AJ290" s="25">
        <f t="shared" ref="AJ290" si="2461">LN(F290/C290)</f>
        <v>1.7151987386686746E-3</v>
      </c>
      <c r="AK290" s="25">
        <f t="shared" ref="AK290" si="2462">+LN(G290/C290)</f>
        <v>1.3311560836270833E-4</v>
      </c>
      <c r="AL290" s="25">
        <f t="shared" ref="AL290" si="2463">LN(H290/I290)</f>
        <v>4.0545641211206709E-3</v>
      </c>
      <c r="AM290" s="25">
        <f t="shared" ref="AM290" si="2464">LN(O290/P290)</f>
        <v>4.2295044417738981E-3</v>
      </c>
      <c r="AN290" s="25">
        <f t="shared" ref="AN290" si="2465">LN(L290/G290)</f>
        <v>0</v>
      </c>
      <c r="AO290" s="40">
        <f t="shared" ref="AO290" si="2466">(C290-I290)/(H290-I290)</f>
        <v>0.54679016043435924</v>
      </c>
      <c r="AP290" s="40">
        <f t="shared" ref="AP290" si="2467">(N289-I290)/(H290-I290)</f>
        <v>1.0848251656951453</v>
      </c>
      <c r="AQ290" s="25">
        <f t="shared" ref="AQ290" si="2468">LN(M290/L290)</f>
        <v>1.1143489496292926E-4</v>
      </c>
      <c r="AR290" s="25">
        <f t="shared" ref="AR290" si="2469">LN(N290/L290)</f>
        <v>3.0618990751176568E-3</v>
      </c>
      <c r="AS290" s="25">
        <f t="shared" ref="AS290" si="2470">LN(N290/C290)</f>
        <v>3.1950146834804731E-3</v>
      </c>
      <c r="AT290" s="28">
        <f t="shared" ref="AT290" si="2471">+(G290-I290)/(H290-I290)</f>
        <v>0.57962967229605733</v>
      </c>
      <c r="AU290" s="28">
        <f t="shared" ref="AU290" si="2472">+(N290-P290)/(O290-P290)</f>
        <v>0.96682816371242486</v>
      </c>
      <c r="AV290" s="40">
        <f t="shared" ref="AV290" si="2473">+(N290-V290)/(U290-V290)</f>
        <v>0.9747224058532884</v>
      </c>
      <c r="AW290" s="25">
        <f t="shared" ref="AW290" si="2474">LN(N290/C290)</f>
        <v>3.1950146834804731E-3</v>
      </c>
      <c r="AX290" s="28">
        <f t="shared" ref="AX290" si="2475">(N290-L290)/(U290-V290)</f>
        <v>0.55189974117358664</v>
      </c>
      <c r="AY290" s="25">
        <f t="shared" ref="AY290" si="2476">LN(G290/I290)</f>
        <v>2.3521480562912131E-3</v>
      </c>
      <c r="AZ290" s="25">
        <f t="shared" ref="AZ290" si="2477">LN(N290/P290)</f>
        <v>4.0894904941451765E-3</v>
      </c>
      <c r="BA290" s="25">
        <f t="shared" ref="BA290" si="2478">AV289</f>
        <v>0.99964077327911516</v>
      </c>
      <c r="BB290" s="25">
        <f t="shared" ref="BB290" si="2479">AR289</f>
        <v>2.3405788325787731E-3</v>
      </c>
      <c r="BC290" s="25">
        <f t="shared" ref="BC290" si="2480">AS289</f>
        <v>8.3214146443040451E-3</v>
      </c>
      <c r="BD290" s="39">
        <f t="shared" ref="BD290" si="2481">IF(AR289&lt;0,1,0)</f>
        <v>0</v>
      </c>
      <c r="BE290" t="str">
        <f t="shared" ref="BE290" si="2482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3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4">IF(B290=3,IF(AV289&lt;0.85,IF(AND(K290&gt;942,AT290&gt;0.9),0.25,1)*IF(AR289&lt;-0.004,1,0.5),0),"")</f>
        <v/>
      </c>
      <c r="BH290" t="str">
        <f t="shared" ref="BH290" si="2485">IF(B290=4,IF(AV289&lt;0.6,IF(AQ290&gt;=0,IF(K290&lt;1018,2,1),0),IF(AV289&gt;0.85,IF(AQ290&lt;=0,-0.5,0),0)),"")</f>
        <v/>
      </c>
      <c r="BI290">
        <f t="shared" ref="BI290" si="2486">IF(B290=5,IF(AV289&lt;0.4,IF(AQ290&gt; -0.004,1,0),IF(AV289&lt;0.95,IF(AND(AO290&lt;0.85,AT290&lt;0.95,AQ290&gt;0,K290&lt;1115),0.5,0),0)),"")</f>
        <v>0</v>
      </c>
      <c r="BJ290" s="25" t="str">
        <f t="shared" ref="BJ290" si="2487">IF(MAX(BE290:BI290)=0,"",MAX(BE290:BI290)*AR290)</f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8">IF(AVERAGE(N290)&lt;S290,"熊",IF(AVERAGE(N290)&gt;S290,"牛",""))</f>
        <v>牛</v>
      </c>
      <c r="U291">
        <f t="shared" ref="U291" si="2489">MAX(H291,O291)</f>
        <v>3230.3539999999998</v>
      </c>
      <c r="V291">
        <f t="shared" ref="V291" si="2490">MIN(I291,P291)</f>
        <v>3139.5034999999998</v>
      </c>
      <c r="W291" s="40">
        <f t="shared" ref="W291" si="2491">LN(U291/V291)</f>
        <v>2.852706235380786E-2</v>
      </c>
      <c r="X291">
        <f t="shared" ref="X291" si="2492">IF(U291=H291,J291,Q291)</f>
        <v>934</v>
      </c>
      <c r="Y291">
        <f t="shared" ref="Y291" si="2493">IF(V291=I291,K291,R291)</f>
        <v>946</v>
      </c>
      <c r="Z291" s="25">
        <f t="shared" ref="Z291" si="2494">(U291-V291)/(C291)</f>
        <v>2.8216268917296942E-2</v>
      </c>
      <c r="AA291" s="25">
        <f t="shared" ref="AA291" si="2495">LN(C291/N290)</f>
        <v>-7.8207397756268238E-4</v>
      </c>
      <c r="AB291" s="25">
        <f t="shared" ref="AB291" si="2496">LN(N291/U291)</f>
        <v>-1.6812365170752963E-2</v>
      </c>
      <c r="AC291" s="25">
        <f t="shared" ref="AC291" si="2497">LN(N291/V291)</f>
        <v>1.1714697183054755E-2</v>
      </c>
      <c r="AD291" s="25">
        <f t="shared" ref="AD291" si="2498">LN(U291/C291)</f>
        <v>3.2751539032777098E-3</v>
      </c>
      <c r="AE291" s="25">
        <f t="shared" ref="AE291" si="2499">LN(V291/C291)</f>
        <v>-2.5251908450530148E-2</v>
      </c>
      <c r="AF291" s="25">
        <f t="shared" ref="AF291" si="2500">LN(N291/C291)</f>
        <v>-1.3537211267475388E-2</v>
      </c>
      <c r="AG291" s="25">
        <f t="shared" ref="AG291" si="2501">LN(N291/N290)</f>
        <v>-1.4319285245038E-2</v>
      </c>
      <c r="AH291" s="25">
        <f t="shared" ref="AH291" si="2502">LN(D291/C291)</f>
        <v>7.2782571646518295E-4</v>
      </c>
      <c r="AI291" s="25">
        <f t="shared" ref="AI291" si="2503">LN(E291/C291)</f>
        <v>2.5679844905130435E-3</v>
      </c>
      <c r="AJ291" s="25">
        <f t="shared" ref="AJ291" si="2504">LN(F291/C291)</f>
        <v>-4.383760007988808E-3</v>
      </c>
      <c r="AK291" s="25">
        <f t="shared" ref="AK291" si="2505">+LN(G291/C291)</f>
        <v>-3.2389330280494123E-4</v>
      </c>
      <c r="AL291" s="25">
        <f t="shared" ref="AL291" si="2506">LN(H291/I291)</f>
        <v>2.852706235380786E-2</v>
      </c>
      <c r="AM291" s="25">
        <f t="shared" ref="AM291" si="2507">LN(O291/P291)</f>
        <v>1.7387449304159745E-2</v>
      </c>
      <c r="AN291" s="25">
        <f t="shared" ref="AN291" si="2508">LN(L291/G291)</f>
        <v>0</v>
      </c>
      <c r="AO291" s="40">
        <f t="shared" ref="AO291" si="2509">(C291-I291)/(H291-I291)</f>
        <v>0.88373646815372786</v>
      </c>
      <c r="AP291" s="40">
        <f t="shared" ref="AP291" si="2510">(N290-I291)/(H291-I291)</f>
        <v>0.91146443883082906</v>
      </c>
      <c r="AQ291" s="25">
        <f t="shared" ref="AQ291" si="2511">LN(M291/L291)</f>
        <v>-3.0896937093894193E-3</v>
      </c>
      <c r="AR291" s="25">
        <f t="shared" ref="AR291" si="2512">LN(N291/L291)</f>
        <v>-1.3213317964670382E-2</v>
      </c>
      <c r="AS291" s="25">
        <f t="shared" ref="AS291" si="2513">LN(N291/C291)</f>
        <v>-1.3537211267475388E-2</v>
      </c>
      <c r="AT291" s="28">
        <f t="shared" ref="AT291" si="2514">+(G291-I291)/(H291-I291)</f>
        <v>0.87225937116471886</v>
      </c>
      <c r="AU291" s="28">
        <f t="shared" ref="AU291" si="2515">+(N291-P291)/(O291-P291)</f>
        <v>0.23176111850001341</v>
      </c>
      <c r="AV291" s="40">
        <f t="shared" ref="AV291" si="2516">+(N291-V291)/(U291-V291)</f>
        <v>0.4072030423608014</v>
      </c>
      <c r="AW291" s="25">
        <f t="shared" ref="AW291" si="2517">LN(N291/C291)</f>
        <v>-1.3537211267475388E-2</v>
      </c>
      <c r="AX291" s="28">
        <f t="shared" ref="AX291" si="2518">(N291-L291)/(U291-V291)</f>
        <v>-0.4650563288039174</v>
      </c>
      <c r="AY291" s="25">
        <f t="shared" ref="AY291" si="2519">LN(G291/I291)</f>
        <v>2.4928015147725264E-2</v>
      </c>
      <c r="AZ291" s="25">
        <f t="shared" ref="AZ291" si="2520">LN(N291/P291)</f>
        <v>4.0567323583584267E-3</v>
      </c>
      <c r="BA291" s="25">
        <f t="shared" ref="BA291" si="2521">AV290</f>
        <v>0.9747224058532884</v>
      </c>
      <c r="BB291" s="25">
        <f t="shared" ref="BB291" si="2522">AR290</f>
        <v>3.0618990751176568E-3</v>
      </c>
      <c r="BC291" s="25">
        <f t="shared" ref="BC291" si="2523">AS290</f>
        <v>3.1950146834804731E-3</v>
      </c>
      <c r="BD291" s="39">
        <f t="shared" ref="BD291" si="2524">IF(AR290&lt;0,1,0)</f>
        <v>0</v>
      </c>
      <c r="BE291" t="str">
        <f t="shared" ref="BE291" si="252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7">IF(B291=3,IF(AV290&lt;0.85,IF(AND(K291&gt;942,AT291&gt;0.9),0.25,1)*IF(AR290&lt;-0.004,1,0.5),0),"")</f>
        <v/>
      </c>
      <c r="BH291" t="str">
        <f t="shared" ref="BH291" si="2528">IF(B291=4,IF(AV290&lt;0.6,IF(AQ291&gt;=0,IF(K291&lt;1018,2,1),0),IF(AV290&gt;0.85,IF(AQ291&lt;=0,-0.5,0),0)),"")</f>
        <v/>
      </c>
      <c r="BI291" t="str">
        <f t="shared" ref="BI291" si="2529">IF(B291=5,IF(AV290&lt;0.4,IF(AQ291&gt; -0.004,1,0),IF(AV290&lt;0.95,IF(AND(AO291&lt;0.85,AT291&lt;0.95,AQ291&gt;0,K291&lt;1115),0.5,0),0)),"")</f>
        <v/>
      </c>
      <c r="BJ291" s="25" t="str">
        <f t="shared" ref="BJ291" si="2530">IF(MAX(BE291:BI291)=0,"",MAX(BE291:BI291)*AR291)</f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31">IF(AVERAGE(N291)&lt;S291,"熊",IF(AVERAGE(N291)&gt;S291,"牛",""))</f>
        <v>熊</v>
      </c>
      <c r="U292">
        <f t="shared" ref="U292" si="2532">MAX(H292,O292)</f>
        <v>3187.0985999999998</v>
      </c>
      <c r="V292">
        <f t="shared" ref="V292" si="2533">MIN(I292,P292)</f>
        <v>3150.2905999999998</v>
      </c>
      <c r="W292" s="40">
        <f t="shared" ref="W292" si="2534">LN(U292/V292)</f>
        <v>1.1616270592345683E-2</v>
      </c>
      <c r="X292">
        <f t="shared" ref="X292" si="2535">IF(U292=H292,J292,Q292)</f>
        <v>1500</v>
      </c>
      <c r="Y292">
        <f t="shared" ref="Y292" si="2536">IF(V292=I292,K292,R292)</f>
        <v>1313</v>
      </c>
      <c r="Z292" s="25">
        <f t="shared" ref="Z292" si="2537">(U292-V292)/(C292)</f>
        <v>1.1649089963901365E-2</v>
      </c>
      <c r="AA292" s="25">
        <f t="shared" ref="AA292" si="2538">LN(C292/N291)</f>
        <v>-5.2922130025152697E-3</v>
      </c>
      <c r="AB292" s="25">
        <f t="shared" ref="AB292" si="2539">LN(N292/U292)</f>
        <v>-5.2400128269932151E-5</v>
      </c>
      <c r="AC292" s="25">
        <f t="shared" ref="AC292" si="2540">LN(N292/V292)</f>
        <v>1.1563870464075832E-2</v>
      </c>
      <c r="AD292" s="25">
        <f t="shared" ref="AD292" si="2541">LN(U292/C292)</f>
        <v>8.6238225638587407E-3</v>
      </c>
      <c r="AE292" s="25">
        <f t="shared" ref="AE292" si="2542">LN(V292/C292)</f>
        <v>-2.9924480284869281E-3</v>
      </c>
      <c r="AF292" s="25">
        <f t="shared" ref="AF292" si="2543">LN(N292/C292)</f>
        <v>8.5714224355887582E-3</v>
      </c>
      <c r="AG292" s="25">
        <f t="shared" ref="AG292" si="2544">LN(N292/N291)</f>
        <v>3.2792094330737118E-3</v>
      </c>
      <c r="AH292" s="25">
        <f t="shared" ref="AH292" si="2545">LN(D292/C292)</f>
        <v>2.6309052891767284E-3</v>
      </c>
      <c r="AI292" s="25">
        <f t="shared" ref="AI292" si="2546">LN(E292/C292)</f>
        <v>2.7789346587264825E-3</v>
      </c>
      <c r="AJ292" s="25">
        <f t="shared" ref="AJ292" si="2547">LN(F292/C292)</f>
        <v>2.7216192764961482E-3</v>
      </c>
      <c r="AK292" s="25">
        <f t="shared" ref="AK292" si="2548">+LN(G292/C292)</f>
        <v>-9.4128221305879868E-4</v>
      </c>
      <c r="AL292" s="25">
        <f t="shared" ref="AL292" si="2549">LN(H292/I292)</f>
        <v>7.7017708388177133E-3</v>
      </c>
      <c r="AM292" s="25">
        <f t="shared" ref="AM292" si="2550">LN(O292/P292)</f>
        <v>1.1616270592345683E-2</v>
      </c>
      <c r="AN292" s="25">
        <f t="shared" ref="AN292" si="2551">LN(L292/G292)</f>
        <v>0</v>
      </c>
      <c r="AO292" s="40">
        <f t="shared" ref="AO292" si="2552">(C292-I292)/(H292-I292)</f>
        <v>0.13188497250518802</v>
      </c>
      <c r="AP292" s="40">
        <f t="shared" ref="AP292" si="2553">(N291-I292)/(H292-I292)</f>
        <v>0.81889889610973665</v>
      </c>
      <c r="AQ292" s="25">
        <f t="shared" ref="AQ292" si="2554">LN(M292/L292)</f>
        <v>-5.5667506729107177E-4</v>
      </c>
      <c r="AR292" s="25">
        <f t="shared" ref="AR292" si="2555">LN(N292/L292)</f>
        <v>9.5127046486477435E-3</v>
      </c>
      <c r="AS292" s="25">
        <f t="shared" ref="AS292" si="2556">LN(N292/C292)</f>
        <v>8.5714224355887582E-3</v>
      </c>
      <c r="AT292" s="28">
        <f t="shared" ref="AT292" si="2557">+(G292-I292)/(H292-I292)</f>
        <v>1.0071871696325355E-2</v>
      </c>
      <c r="AU292" s="28">
        <f t="shared" ref="AU292" si="2558">+(N292-P292)/(O292-P292)</f>
        <v>0.99546294283851566</v>
      </c>
      <c r="AV292" s="40">
        <f t="shared" ref="AV292" si="2559">+(N292-V292)/(U292-V292)</f>
        <v>0.99546294283851566</v>
      </c>
      <c r="AW292" s="25">
        <f t="shared" ref="AW292" si="2560">LN(N292/C292)</f>
        <v>8.5714224355887582E-3</v>
      </c>
      <c r="AX292" s="28">
        <f t="shared" ref="AX292" si="2561">(N292-L292)/(U292-V292)</f>
        <v>0.81972940665072491</v>
      </c>
      <c r="AY292" s="25">
        <f t="shared" ref="AY292" si="2562">LN(G292/I292)</f>
        <v>7.7867702306280289E-5</v>
      </c>
      <c r="AZ292" s="25">
        <f t="shared" ref="AZ292" si="2563">LN(N292/P292)</f>
        <v>1.1563870464075832E-2</v>
      </c>
      <c r="BA292" s="25">
        <f t="shared" ref="BA292" si="2564">AV291</f>
        <v>0.4072030423608014</v>
      </c>
      <c r="BB292" s="25">
        <f t="shared" ref="BB292" si="2565">AR291</f>
        <v>-1.3213317964670382E-2</v>
      </c>
      <c r="BC292" s="25">
        <f t="shared" ref="BC292" si="2566">AS291</f>
        <v>-1.3537211267475388E-2</v>
      </c>
      <c r="BD292" s="39">
        <f t="shared" ref="BD292" si="2567">IF(AR291&lt;0,1,0)</f>
        <v>1</v>
      </c>
      <c r="BE292">
        <f t="shared" ref="BE292" si="2568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9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70">IF(B292=3,IF(AV291&lt;0.85,IF(AND(K292&gt;942,AT292&gt;0.9),0.25,1)*IF(AR291&lt;-0.004,1,0.5),0),"")</f>
        <v/>
      </c>
      <c r="BH292" t="str">
        <f t="shared" ref="BH292" si="2571">IF(B292=4,IF(AV291&lt;0.6,IF(AQ292&gt;=0,IF(K292&lt;1018,2,1),0),IF(AV291&gt;0.85,IF(AQ292&lt;=0,-0.5,0),0)),"")</f>
        <v/>
      </c>
      <c r="BI292" t="str">
        <f t="shared" ref="BI292" si="2572">IF(B292=5,IF(AV291&lt;0.4,IF(AQ292&gt; -0.004,1,0),IF(AV291&lt;0.95,IF(AND(AO292&lt;0.85,AT292&lt;0.95,AQ292&gt;0,K292&lt;1115),0.5,0),0)),"")</f>
        <v/>
      </c>
      <c r="BJ292" s="25" t="str">
        <f t="shared" ref="BJ292" si="2573">IF(MAX(BE292:BI292)=0,"",MAX(BE292:BI292)*AR292)</f>
        <v/>
      </c>
    </row>
    <row r="293" spans="1:62" x14ac:dyDescent="0.15">
      <c r="A293" s="1">
        <v>42935</v>
      </c>
      <c r="B293" s="41">
        <f t="shared" si="248"/>
        <v>3</v>
      </c>
      <c r="F293" s="39"/>
    </row>
    <row r="294" spans="1:62" x14ac:dyDescent="0.15">
      <c r="A294" s="1">
        <v>42936</v>
      </c>
      <c r="B294" s="41">
        <f t="shared" si="248"/>
        <v>4</v>
      </c>
      <c r="F294" s="39"/>
    </row>
    <row r="295" spans="1:62" x14ac:dyDescent="0.15">
      <c r="A295" s="1">
        <v>42937</v>
      </c>
      <c r="B295" s="41">
        <f t="shared" si="248"/>
        <v>5</v>
      </c>
      <c r="F295" s="39"/>
    </row>
    <row r="296" spans="1:62" x14ac:dyDescent="0.15">
      <c r="F296" s="39"/>
    </row>
    <row r="297" spans="1:62" x14ac:dyDescent="0.15">
      <c r="F297" s="39"/>
    </row>
    <row r="298" spans="1:62" x14ac:dyDescent="0.15">
      <c r="F298" s="39"/>
    </row>
    <row r="299" spans="1:62" x14ac:dyDescent="0.15">
      <c r="F299" s="39"/>
    </row>
    <row r="300" spans="1:62" x14ac:dyDescent="0.15">
      <c r="F300" s="39"/>
    </row>
    <row r="301" spans="1:62" x14ac:dyDescent="0.15">
      <c r="F301" s="39"/>
    </row>
    <row r="302" spans="1:62" x14ac:dyDescent="0.15">
      <c r="F302" s="39"/>
    </row>
    <row r="303" spans="1:62" x14ac:dyDescent="0.15">
      <c r="F303" s="39"/>
    </row>
    <row r="304" spans="1:62" x14ac:dyDescent="0.15">
      <c r="F304" s="39"/>
    </row>
    <row r="305" spans="6:6" x14ac:dyDescent="0.15">
      <c r="F305" s="39"/>
    </row>
    <row r="306" spans="6:6" x14ac:dyDescent="0.15">
      <c r="F306" s="39"/>
    </row>
    <row r="307" spans="6:6" x14ac:dyDescent="0.15">
      <c r="F307" s="39"/>
    </row>
    <row r="308" spans="6:6" x14ac:dyDescent="0.15">
      <c r="F308" s="39"/>
    </row>
    <row r="309" spans="6:6" x14ac:dyDescent="0.15">
      <c r="F309" s="39"/>
    </row>
    <row r="310" spans="6:6" x14ac:dyDescent="0.15">
      <c r="F310" s="39"/>
    </row>
    <row r="311" spans="6:6" x14ac:dyDescent="0.15">
      <c r="F311" s="39"/>
    </row>
    <row r="312" spans="6:6" x14ac:dyDescent="0.15">
      <c r="F312" s="39"/>
    </row>
    <row r="313" spans="6:6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78"/>
  <sheetViews>
    <sheetView zoomScale="115" zoomScaleNormal="115" workbookViewId="0">
      <pane xSplit="1" ySplit="2" topLeftCell="B356" activePane="bottomRight" state="frozen"/>
      <selection pane="topRight" activeCell="B1" sqref="B1"/>
      <selection pane="bottomLeft" activeCell="A3" sqref="A3"/>
      <selection pane="bottomRight" activeCell="B374" sqref="B374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5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3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3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3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3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3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3" x14ac:dyDescent="0.15">
      <c r="A376" s="1">
        <v>42935</v>
      </c>
    </row>
    <row r="377" spans="1:13" x14ac:dyDescent="0.15">
      <c r="A377" s="1">
        <v>42936</v>
      </c>
    </row>
    <row r="378" spans="1:13" x14ac:dyDescent="0.15">
      <c r="A378" s="1">
        <v>42937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77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B374" sqref="B37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74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</row>
    <row r="376" spans="1:14" x14ac:dyDescent="0.15">
      <c r="A376" s="1">
        <v>42936</v>
      </c>
    </row>
    <row r="377" spans="1:14" x14ac:dyDescent="0.15">
      <c r="A377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78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M375" sqref="M37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75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3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3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3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3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3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3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3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3" x14ac:dyDescent="0.15">
      <c r="A376" s="1">
        <v>42935</v>
      </c>
    </row>
    <row r="377" spans="1:13" x14ac:dyDescent="0.15">
      <c r="A377" s="1">
        <v>42936</v>
      </c>
    </row>
    <row r="378" spans="1:13" x14ac:dyDescent="0.15">
      <c r="A378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78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C372" sqref="C372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75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</row>
    <row r="377" spans="1:14" x14ac:dyDescent="0.15">
      <c r="A377" s="1">
        <v>42936</v>
      </c>
    </row>
    <row r="378" spans="1:14" x14ac:dyDescent="0.15">
      <c r="A378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84"/>
  <sheetViews>
    <sheetView zoomScale="115" zoomScaleNormal="115" workbookViewId="0">
      <pane xSplit="1" ySplit="2" topLeftCell="B357" activePane="bottomRight" state="frozen"/>
      <selection pane="topRight" activeCell="B1" sqref="B1"/>
      <selection pane="bottomLeft" activeCell="A3" sqref="A3"/>
      <selection pane="bottomRight" activeCell="C379" sqref="C375:C37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0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G381" s="42">
        <f t="shared" ref="G381" si="358">+B381/D381-1</f>
        <v>2.3314817221866679E-3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</row>
    <row r="383" spans="1:14" x14ac:dyDescent="0.15">
      <c r="A383" s="1">
        <v>42936</v>
      </c>
    </row>
    <row r="384" spans="1:14" x14ac:dyDescent="0.15">
      <c r="A384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84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M379" sqref="M37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8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413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</row>
    <row r="383" spans="1:14" x14ac:dyDescent="0.15">
      <c r="A383" s="1">
        <v>42936</v>
      </c>
    </row>
    <row r="384" spans="1:14" x14ac:dyDescent="0.15">
      <c r="A384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84"/>
  <sheetViews>
    <sheetView zoomScale="115" zoomScaleNormal="115" workbookViewId="0">
      <pane xSplit="1" ySplit="2" topLeftCell="B361" activePane="bottomRight" state="frozen"/>
      <selection pane="topRight" activeCell="B1" sqref="B1"/>
      <selection pane="bottomLeft" activeCell="A3" sqref="A3"/>
      <selection pane="bottomRight" activeCell="I380" sqref="I38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80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414</v>
      </c>
    </row>
    <row r="382" spans="1:14" x14ac:dyDescent="0.15">
      <c r="A382" s="1">
        <v>42935</v>
      </c>
    </row>
    <row r="383" spans="1:14" x14ac:dyDescent="0.15">
      <c r="A383" s="1">
        <v>42936</v>
      </c>
    </row>
    <row r="384" spans="1:14" x14ac:dyDescent="0.15">
      <c r="A384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85"/>
  <sheetViews>
    <sheetView zoomScale="115" zoomScaleNormal="115" workbookViewId="0">
      <pane xSplit="1" ySplit="2" topLeftCell="B352" activePane="bottomRight" state="frozen"/>
      <selection pane="topRight" activeCell="B1" sqref="B1"/>
      <selection pane="bottomLeft" activeCell="A3" sqref="A3"/>
      <selection pane="bottomRight" activeCell="L381" sqref="L38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81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</row>
    <row r="384" spans="1:14" x14ac:dyDescent="0.15">
      <c r="A384" s="1">
        <v>42936</v>
      </c>
    </row>
    <row r="385" spans="1:1" x14ac:dyDescent="0.15">
      <c r="A385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2017-07-18T22:36:52Z</dcterms:modified>
</cp:coreProperties>
</file>