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6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D495" i="20" l="1"/>
  <c r="B455" i="25"/>
  <c r="D455" i="25"/>
  <c r="M455" i="25"/>
  <c r="K455" i="25"/>
  <c r="I455" i="25"/>
  <c r="G600" i="10"/>
  <c r="C600" i="10"/>
  <c r="L599" i="10"/>
  <c r="M599" i="10"/>
  <c r="I599" i="10"/>
  <c r="C599" i="10"/>
  <c r="L598" i="9"/>
  <c r="M598" i="9"/>
  <c r="I598" i="9"/>
  <c r="C598" i="9"/>
  <c r="G599" i="11"/>
  <c r="C599" i="11"/>
  <c r="L598" i="11"/>
  <c r="M598" i="11"/>
  <c r="I598" i="11"/>
  <c r="C598" i="11"/>
  <c r="G599" i="12"/>
  <c r="C599" i="12"/>
  <c r="L598" i="12"/>
  <c r="M598" i="12"/>
  <c r="I598" i="12"/>
  <c r="C598" i="12"/>
  <c r="L591" i="8"/>
  <c r="M591" i="8"/>
  <c r="I591" i="8"/>
  <c r="C591" i="8"/>
  <c r="L591" i="7"/>
  <c r="M591" i="7"/>
  <c r="I591" i="7"/>
  <c r="C591" i="7"/>
  <c r="L590" i="6"/>
  <c r="M590" i="6"/>
  <c r="I590" i="6"/>
  <c r="C590" i="6"/>
  <c r="L591" i="5"/>
  <c r="M591" i="5"/>
  <c r="I590" i="5"/>
  <c r="C591" i="5"/>
  <c r="B500" i="20" l="1"/>
  <c r="B499" i="20"/>
  <c r="B498" i="20"/>
  <c r="B497" i="20"/>
  <c r="B496" i="20"/>
  <c r="S495" i="20"/>
  <c r="T495" i="20"/>
  <c r="U495" i="20"/>
  <c r="AD495" i="20" s="1"/>
  <c r="V495" i="20"/>
  <c r="AE495" i="20" s="1"/>
  <c r="AA495" i="20"/>
  <c r="AF495" i="20"/>
  <c r="AG495" i="20"/>
  <c r="AH495" i="20"/>
  <c r="AI495" i="20"/>
  <c r="AJ495" i="20"/>
  <c r="AK495" i="20"/>
  <c r="AL495" i="20"/>
  <c r="AM495" i="20"/>
  <c r="AN495" i="20"/>
  <c r="AO495" i="20"/>
  <c r="AP495" i="20"/>
  <c r="AQ495" i="20"/>
  <c r="AR495" i="20"/>
  <c r="AS495" i="20"/>
  <c r="AT495" i="20"/>
  <c r="AU495" i="20"/>
  <c r="AW495" i="20"/>
  <c r="AY495" i="20"/>
  <c r="AZ495" i="20"/>
  <c r="BA495" i="20"/>
  <c r="BB495" i="20"/>
  <c r="BC495" i="20"/>
  <c r="D599" i="10"/>
  <c r="I598" i="10"/>
  <c r="D598" i="9"/>
  <c r="I597" i="9"/>
  <c r="D598" i="11"/>
  <c r="I597" i="11"/>
  <c r="D598" i="12"/>
  <c r="G598" i="12" s="1"/>
  <c r="I597" i="12"/>
  <c r="D591" i="8"/>
  <c r="D591" i="7"/>
  <c r="D590" i="6"/>
  <c r="D591" i="5"/>
  <c r="AC495" i="20" l="1"/>
  <c r="Y495" i="20"/>
  <c r="AV495" i="20"/>
  <c r="AB495" i="20"/>
  <c r="E599" i="10"/>
  <c r="G599" i="10"/>
  <c r="H599" i="10"/>
  <c r="E598" i="9"/>
  <c r="H598" i="9"/>
  <c r="G598" i="9"/>
  <c r="E598" i="11"/>
  <c r="G598" i="11"/>
  <c r="H598" i="11"/>
  <c r="E591" i="8"/>
  <c r="H591" i="8" s="1"/>
  <c r="G591" i="8"/>
  <c r="E591" i="7"/>
  <c r="G591" i="7"/>
  <c r="H591" i="7"/>
  <c r="E590" i="6"/>
  <c r="G590" i="6"/>
  <c r="H590" i="6"/>
  <c r="E591" i="5"/>
  <c r="G591" i="5"/>
  <c r="H591" i="5"/>
  <c r="AX495" i="20"/>
  <c r="Z495" i="20"/>
  <c r="X495" i="20"/>
  <c r="W495" i="20"/>
  <c r="S494" i="20"/>
  <c r="T494" i="20"/>
  <c r="U494" i="20"/>
  <c r="AD494" i="20" s="1"/>
  <c r="V494" i="20"/>
  <c r="Y494" i="20" s="1"/>
  <c r="AA494" i="20"/>
  <c r="AC494" i="20"/>
  <c r="AE494" i="20"/>
  <c r="AF494" i="20"/>
  <c r="AG494" i="20"/>
  <c r="AH494" i="20"/>
  <c r="AI494" i="20"/>
  <c r="AJ494" i="20"/>
  <c r="AK494" i="20"/>
  <c r="AL494" i="20"/>
  <c r="AM494" i="20"/>
  <c r="AN494" i="20"/>
  <c r="AO494" i="20"/>
  <c r="AP494" i="20"/>
  <c r="AQ494" i="20"/>
  <c r="AR494" i="20"/>
  <c r="AS494" i="20"/>
  <c r="AT494" i="20"/>
  <c r="AU494" i="20"/>
  <c r="AW494" i="20"/>
  <c r="AY494" i="20"/>
  <c r="AZ494" i="20"/>
  <c r="BA494" i="20"/>
  <c r="BB494" i="20"/>
  <c r="BC494" i="20"/>
  <c r="BD494" i="20"/>
  <c r="B454" i="25"/>
  <c r="D454" i="25"/>
  <c r="M454" i="25"/>
  <c r="K454" i="25"/>
  <c r="I454" i="25"/>
  <c r="L598" i="10"/>
  <c r="M598" i="10"/>
  <c r="I597" i="10"/>
  <c r="C598" i="10"/>
  <c r="D598" i="10"/>
  <c r="E598" i="10" s="1"/>
  <c r="L597" i="9"/>
  <c r="M597" i="9"/>
  <c r="I596" i="9"/>
  <c r="C597" i="9"/>
  <c r="D597" i="9"/>
  <c r="E597" i="9" s="1"/>
  <c r="L597" i="11"/>
  <c r="M597" i="11"/>
  <c r="I596" i="11"/>
  <c r="C597" i="11"/>
  <c r="D597" i="11"/>
  <c r="E597" i="11" s="1"/>
  <c r="L597" i="12"/>
  <c r="D597" i="12" s="1"/>
  <c r="G597" i="12" s="1"/>
  <c r="M597" i="12"/>
  <c r="I596" i="12"/>
  <c r="C597" i="12"/>
  <c r="L590" i="8"/>
  <c r="M590" i="8"/>
  <c r="I590" i="8"/>
  <c r="C590" i="8"/>
  <c r="D590" i="8"/>
  <c r="E590" i="8" s="1"/>
  <c r="H590" i="8" s="1"/>
  <c r="L590" i="7"/>
  <c r="M590" i="7"/>
  <c r="I590" i="7"/>
  <c r="C590" i="7"/>
  <c r="D590" i="7"/>
  <c r="E590" i="7" s="1"/>
  <c r="L589" i="6"/>
  <c r="M589" i="6"/>
  <c r="I589" i="6"/>
  <c r="C589" i="6"/>
  <c r="D589" i="6"/>
  <c r="H589" i="6" s="1"/>
  <c r="E589" i="6"/>
  <c r="L590" i="5"/>
  <c r="M590" i="5"/>
  <c r="I589" i="5"/>
  <c r="C590" i="5"/>
  <c r="D590" i="5"/>
  <c r="E590" i="5" s="1"/>
  <c r="AB494" i="20" l="1"/>
  <c r="AX494" i="20"/>
  <c r="Z494" i="20"/>
  <c r="AV494" i="20"/>
  <c r="W494" i="20"/>
  <c r="X494" i="20"/>
  <c r="G598" i="10"/>
  <c r="H598" i="10"/>
  <c r="G597" i="9"/>
  <c r="H597" i="9"/>
  <c r="H597" i="11"/>
  <c r="G597" i="11"/>
  <c r="G590" i="8"/>
  <c r="H590" i="7"/>
  <c r="G590" i="7"/>
  <c r="G589" i="6"/>
  <c r="G590" i="5"/>
  <c r="H590" i="5"/>
  <c r="I595" i="10"/>
  <c r="I596" i="10"/>
  <c r="S493" i="20"/>
  <c r="T493" i="20"/>
  <c r="U493" i="20"/>
  <c r="AB493" i="20" s="1"/>
  <c r="V493" i="20"/>
  <c r="Y493" i="20"/>
  <c r="AA493" i="20"/>
  <c r="AC493" i="20"/>
  <c r="AE493" i="20"/>
  <c r="AF493" i="20"/>
  <c r="AG493" i="20"/>
  <c r="AH493" i="20"/>
  <c r="AI493" i="20"/>
  <c r="AJ493" i="20"/>
  <c r="AK493" i="20"/>
  <c r="AL493" i="20"/>
  <c r="AM493" i="20"/>
  <c r="AN493" i="20"/>
  <c r="AO493" i="20"/>
  <c r="AP493" i="20"/>
  <c r="AQ493" i="20"/>
  <c r="AR493" i="20"/>
  <c r="AS493" i="20"/>
  <c r="AT493" i="20"/>
  <c r="AU493" i="20"/>
  <c r="AW493" i="20"/>
  <c r="AY493" i="20"/>
  <c r="AZ493" i="20"/>
  <c r="BA493" i="20"/>
  <c r="BB493" i="20"/>
  <c r="BC493" i="20"/>
  <c r="BD493" i="20"/>
  <c r="B453" i="25"/>
  <c r="D453" i="25"/>
  <c r="M453" i="25"/>
  <c r="K453" i="25"/>
  <c r="I453" i="25"/>
  <c r="L597" i="10"/>
  <c r="M597" i="10"/>
  <c r="C597" i="10"/>
  <c r="D597" i="10"/>
  <c r="E597" i="10" s="1"/>
  <c r="L596" i="9"/>
  <c r="M596" i="9"/>
  <c r="I595" i="9"/>
  <c r="C596" i="9"/>
  <c r="D596" i="9"/>
  <c r="E596" i="9" s="1"/>
  <c r="L596" i="11"/>
  <c r="M596" i="11"/>
  <c r="I595" i="11"/>
  <c r="C596" i="11"/>
  <c r="D596" i="11"/>
  <c r="E596" i="11" s="1"/>
  <c r="L596" i="12"/>
  <c r="M596" i="12"/>
  <c r="I595" i="12"/>
  <c r="C596" i="12"/>
  <c r="D596" i="12"/>
  <c r="G596" i="12" s="1"/>
  <c r="L589" i="8"/>
  <c r="M589" i="8"/>
  <c r="I589" i="8"/>
  <c r="C589" i="8"/>
  <c r="D589" i="8"/>
  <c r="E589" i="8" s="1"/>
  <c r="H589" i="8" s="1"/>
  <c r="L589" i="7"/>
  <c r="M589" i="7"/>
  <c r="I589" i="7"/>
  <c r="C589" i="7"/>
  <c r="D589" i="7"/>
  <c r="E589" i="7" s="1"/>
  <c r="L588" i="6"/>
  <c r="M588" i="6"/>
  <c r="I588" i="6"/>
  <c r="C588" i="6"/>
  <c r="D588" i="6"/>
  <c r="E588" i="6" s="1"/>
  <c r="L589" i="5"/>
  <c r="M589" i="5"/>
  <c r="I588" i="5"/>
  <c r="C589" i="5"/>
  <c r="D589" i="5"/>
  <c r="E589" i="5" s="1"/>
  <c r="AX493" i="20" l="1"/>
  <c r="Z493" i="20"/>
  <c r="AV493" i="20"/>
  <c r="W493" i="20"/>
  <c r="X493" i="20"/>
  <c r="AD493" i="20"/>
  <c r="H597" i="10"/>
  <c r="G597" i="10"/>
  <c r="G596" i="9"/>
  <c r="H596" i="9"/>
  <c r="G596" i="11"/>
  <c r="H596" i="11"/>
  <c r="G589" i="8"/>
  <c r="G589" i="7"/>
  <c r="H589" i="7"/>
  <c r="G588" i="6"/>
  <c r="H588" i="6"/>
  <c r="G589" i="5"/>
  <c r="H589" i="5"/>
  <c r="I594" i="11"/>
  <c r="I594" i="9"/>
  <c r="S492" i="20"/>
  <c r="T492" i="20"/>
  <c r="U492" i="20"/>
  <c r="W492" i="20" s="1"/>
  <c r="V492" i="20"/>
  <c r="AE492" i="20" s="1"/>
  <c r="X492" i="20"/>
  <c r="Y492" i="20"/>
  <c r="Z492" i="20"/>
  <c r="AA492" i="20"/>
  <c r="AB492" i="20"/>
  <c r="AC492" i="20"/>
  <c r="AD492" i="20"/>
  <c r="AF492" i="20"/>
  <c r="AG492" i="20"/>
  <c r="AH492" i="20"/>
  <c r="AI492" i="20"/>
  <c r="AJ492" i="20"/>
  <c r="AK492" i="20"/>
  <c r="AL492" i="20"/>
  <c r="AM492" i="20"/>
  <c r="AN492" i="20"/>
  <c r="AO492" i="20"/>
  <c r="AP492" i="20"/>
  <c r="AQ492" i="20"/>
  <c r="AR492" i="20"/>
  <c r="AS492" i="20"/>
  <c r="AT492" i="20"/>
  <c r="AU492" i="20"/>
  <c r="AV492" i="20"/>
  <c r="AW492" i="20"/>
  <c r="AX492" i="20"/>
  <c r="AY492" i="20"/>
  <c r="AZ492" i="20"/>
  <c r="BA492" i="20"/>
  <c r="BB492" i="20"/>
  <c r="BC492" i="20"/>
  <c r="BD492" i="20"/>
  <c r="B452" i="25"/>
  <c r="D452" i="25"/>
  <c r="M452" i="25"/>
  <c r="K452" i="25"/>
  <c r="I452" i="25"/>
  <c r="L596" i="10"/>
  <c r="M596" i="10"/>
  <c r="C596" i="10"/>
  <c r="D596" i="10"/>
  <c r="E596" i="10" s="1"/>
  <c r="L595" i="9"/>
  <c r="D595" i="9" s="1"/>
  <c r="M595" i="9"/>
  <c r="C595" i="9"/>
  <c r="L595" i="11"/>
  <c r="M595" i="11"/>
  <c r="C595" i="11"/>
  <c r="D595" i="11"/>
  <c r="E595" i="11" s="1"/>
  <c r="L595" i="12"/>
  <c r="M595" i="12"/>
  <c r="I594" i="12"/>
  <c r="C595" i="12"/>
  <c r="D595" i="12"/>
  <c r="G595" i="12" s="1"/>
  <c r="L588" i="8"/>
  <c r="M588" i="8"/>
  <c r="I588" i="8"/>
  <c r="C588" i="8"/>
  <c r="D588" i="8"/>
  <c r="E588" i="8" s="1"/>
  <c r="H588" i="8" s="1"/>
  <c r="L588" i="7"/>
  <c r="M588" i="7"/>
  <c r="I588" i="7"/>
  <c r="C588" i="7"/>
  <c r="D588" i="7"/>
  <c r="E588" i="7" s="1"/>
  <c r="L587" i="6"/>
  <c r="M587" i="6"/>
  <c r="I587" i="6"/>
  <c r="C587" i="6"/>
  <c r="D587" i="6"/>
  <c r="E587" i="6" s="1"/>
  <c r="L588" i="5"/>
  <c r="M588" i="5"/>
  <c r="I587" i="5"/>
  <c r="C588" i="5"/>
  <c r="D588" i="5"/>
  <c r="E588" i="5" s="1"/>
  <c r="H596" i="10" l="1"/>
  <c r="G596" i="10"/>
  <c r="G595" i="9"/>
  <c r="H595" i="9"/>
  <c r="E595" i="9"/>
  <c r="H595" i="11"/>
  <c r="G595" i="11"/>
  <c r="G588" i="8"/>
  <c r="G588" i="7"/>
  <c r="H588" i="7"/>
  <c r="H587" i="6"/>
  <c r="G587" i="6"/>
  <c r="G588" i="5"/>
  <c r="H588" i="5"/>
  <c r="S491" i="20"/>
  <c r="T491" i="20"/>
  <c r="U491" i="20"/>
  <c r="V491" i="20"/>
  <c r="AC491" i="20" s="1"/>
  <c r="X491" i="20"/>
  <c r="Y491" i="20"/>
  <c r="Z491" i="20"/>
  <c r="AA491" i="20"/>
  <c r="AB491" i="20"/>
  <c r="AD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AT491" i="20"/>
  <c r="AU491" i="20"/>
  <c r="AV491" i="20"/>
  <c r="AW491" i="20"/>
  <c r="AX491" i="20"/>
  <c r="AY491" i="20"/>
  <c r="AZ491" i="20"/>
  <c r="BA491" i="20"/>
  <c r="BB491" i="20"/>
  <c r="BC491" i="20"/>
  <c r="BD491" i="20"/>
  <c r="B451" i="25"/>
  <c r="D451" i="25"/>
  <c r="M451" i="25"/>
  <c r="K451" i="25"/>
  <c r="I451" i="25"/>
  <c r="L595" i="10"/>
  <c r="M595" i="10"/>
  <c r="I594" i="10"/>
  <c r="C595" i="10"/>
  <c r="D595" i="10"/>
  <c r="E595" i="10" s="1"/>
  <c r="L594" i="9"/>
  <c r="M594" i="9"/>
  <c r="I593" i="9"/>
  <c r="C594" i="9"/>
  <c r="D594" i="9"/>
  <c r="E594" i="9" s="1"/>
  <c r="L594" i="11"/>
  <c r="M594" i="11"/>
  <c r="I593" i="11"/>
  <c r="C594" i="11"/>
  <c r="D594" i="11"/>
  <c r="E594" i="11" s="1"/>
  <c r="L594" i="12"/>
  <c r="M594" i="12"/>
  <c r="I593" i="12"/>
  <c r="C594" i="12"/>
  <c r="D594" i="12"/>
  <c r="G594" i="12" s="1"/>
  <c r="L587" i="8"/>
  <c r="M587" i="8"/>
  <c r="I587" i="8"/>
  <c r="C587" i="8"/>
  <c r="D587" i="8"/>
  <c r="E587" i="8" s="1"/>
  <c r="H587" i="8" s="1"/>
  <c r="L587" i="7"/>
  <c r="M587" i="7"/>
  <c r="I587" i="7"/>
  <c r="C587" i="7"/>
  <c r="D587" i="7"/>
  <c r="E587" i="7" s="1"/>
  <c r="L586" i="6"/>
  <c r="M586" i="6"/>
  <c r="I586" i="6"/>
  <c r="C586" i="6"/>
  <c r="D586" i="6"/>
  <c r="E586" i="6" s="1"/>
  <c r="L587" i="5"/>
  <c r="D587" i="5" s="1"/>
  <c r="M587" i="5"/>
  <c r="I586" i="5"/>
  <c r="C587" i="5"/>
  <c r="AE491" i="20" l="1"/>
  <c r="W491" i="20"/>
  <c r="H595" i="10"/>
  <c r="G595" i="10"/>
  <c r="H594" i="9"/>
  <c r="G594" i="9"/>
  <c r="H594" i="11"/>
  <c r="G594" i="11"/>
  <c r="G587" i="8"/>
  <c r="G587" i="7"/>
  <c r="H587" i="7"/>
  <c r="H586" i="6"/>
  <c r="G586" i="6"/>
  <c r="E587" i="5"/>
  <c r="G587" i="5"/>
  <c r="H587" i="5"/>
  <c r="BD490" i="20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0" i="20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AT490" i="20"/>
  <c r="AU490" i="20"/>
  <c r="AW490" i="20"/>
  <c r="AY490" i="20"/>
  <c r="AZ490" i="20"/>
  <c r="BA490" i="20"/>
  <c r="BB490" i="20"/>
  <c r="BC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AE490" i="20" l="1"/>
  <c r="AC490" i="20"/>
  <c r="E594" i="10"/>
  <c r="G594" i="10"/>
  <c r="H594" i="10"/>
  <c r="H593" i="9"/>
  <c r="G593" i="9"/>
  <c r="E593" i="9"/>
  <c r="H593" i="11"/>
  <c r="G593" i="11"/>
  <c r="E593" i="11"/>
  <c r="G586" i="8"/>
  <c r="E586" i="8"/>
  <c r="H586" i="8" s="1"/>
  <c r="G586" i="7"/>
  <c r="E586" i="7"/>
  <c r="H586" i="7"/>
  <c r="G585" i="6"/>
  <c r="H585" i="6"/>
  <c r="E585" i="6"/>
  <c r="E586" i="5"/>
  <c r="G586" i="5"/>
  <c r="H586" i="5"/>
  <c r="AX490" i="20"/>
  <c r="Z490" i="20"/>
  <c r="AV490" i="20"/>
  <c r="W490" i="20"/>
  <c r="X490" i="20"/>
  <c r="AD490" i="20"/>
  <c r="S489" i="20"/>
  <c r="T489" i="20"/>
  <c r="U489" i="20"/>
  <c r="AB489" i="20" s="1"/>
  <c r="V489" i="20"/>
  <c r="Y489" i="20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AT489" i="20"/>
  <c r="AU489" i="20"/>
  <c r="AW489" i="20"/>
  <c r="AY489" i="20"/>
  <c r="AZ489" i="20"/>
  <c r="BA489" i="20"/>
  <c r="BB489" i="20"/>
  <c r="BC489" i="20"/>
  <c r="BD489" i="20"/>
  <c r="B449" i="25"/>
  <c r="D449" i="25"/>
  <c r="M449" i="25"/>
  <c r="K449" i="25"/>
  <c r="I449" i="25"/>
  <c r="L593" i="10"/>
  <c r="M593" i="10"/>
  <c r="I592" i="10"/>
  <c r="C593" i="10"/>
  <c r="D593" i="10"/>
  <c r="E593" i="10" s="1"/>
  <c r="L592" i="9"/>
  <c r="M592" i="9"/>
  <c r="I591" i="9"/>
  <c r="C592" i="9"/>
  <c r="D592" i="9"/>
  <c r="E592" i="9" s="1"/>
  <c r="L592" i="11"/>
  <c r="M592" i="11"/>
  <c r="I591" i="11"/>
  <c r="C592" i="11"/>
  <c r="D592" i="11"/>
  <c r="E592" i="11" s="1"/>
  <c r="L592" i="12"/>
  <c r="M592" i="12"/>
  <c r="I591" i="12"/>
  <c r="C592" i="12"/>
  <c r="D592" i="12"/>
  <c r="G592" i="12" s="1"/>
  <c r="L585" i="8"/>
  <c r="M585" i="8"/>
  <c r="I585" i="8"/>
  <c r="C585" i="8"/>
  <c r="D585" i="8"/>
  <c r="E585" i="8" s="1"/>
  <c r="H585" i="8" s="1"/>
  <c r="L585" i="7"/>
  <c r="D585" i="7" s="1"/>
  <c r="M585" i="7"/>
  <c r="I585" i="7"/>
  <c r="C585" i="7"/>
  <c r="L584" i="6"/>
  <c r="M584" i="6"/>
  <c r="I584" i="6"/>
  <c r="C584" i="6"/>
  <c r="D584" i="6"/>
  <c r="E584" i="6" s="1"/>
  <c r="L585" i="5"/>
  <c r="M585" i="5"/>
  <c r="I584" i="5"/>
  <c r="C585" i="5"/>
  <c r="D585" i="5"/>
  <c r="E585" i="5" s="1"/>
  <c r="AX489" i="20" l="1"/>
  <c r="Z489" i="20"/>
  <c r="AV489" i="20"/>
  <c r="X489" i="20"/>
  <c r="W489" i="20"/>
  <c r="AD489" i="20"/>
  <c r="H593" i="10"/>
  <c r="G593" i="10"/>
  <c r="H592" i="9"/>
  <c r="G592" i="9"/>
  <c r="H592" i="11"/>
  <c r="G592" i="11"/>
  <c r="G585" i="8"/>
  <c r="E585" i="7"/>
  <c r="G585" i="7"/>
  <c r="H585" i="7"/>
  <c r="H584" i="6"/>
  <c r="G584" i="6"/>
  <c r="H585" i="5"/>
  <c r="G585" i="5"/>
  <c r="S488" i="20"/>
  <c r="T488" i="20"/>
  <c r="U488" i="20"/>
  <c r="V488" i="20"/>
  <c r="AC488" i="20" s="1"/>
  <c r="X488" i="20"/>
  <c r="Y488" i="20"/>
  <c r="Z488" i="20"/>
  <c r="AA488" i="20"/>
  <c r="AB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AT488" i="20"/>
  <c r="AU488" i="20"/>
  <c r="AV488" i="20"/>
  <c r="AW488" i="20"/>
  <c r="AX488" i="20"/>
  <c r="AY488" i="20"/>
  <c r="AZ488" i="20"/>
  <c r="BA488" i="20"/>
  <c r="BB488" i="20"/>
  <c r="BC488" i="20"/>
  <c r="BD488" i="20"/>
  <c r="B448" i="25"/>
  <c r="D448" i="25"/>
  <c r="M448" i="25"/>
  <c r="K448" i="25"/>
  <c r="I448" i="25"/>
  <c r="L592" i="10"/>
  <c r="M592" i="10"/>
  <c r="I591" i="10"/>
  <c r="C592" i="10"/>
  <c r="D592" i="10"/>
  <c r="E592" i="10" s="1"/>
  <c r="L591" i="9"/>
  <c r="M591" i="9"/>
  <c r="I590" i="9"/>
  <c r="C591" i="9"/>
  <c r="D591" i="9"/>
  <c r="E591" i="9" s="1"/>
  <c r="L591" i="11"/>
  <c r="M591" i="11"/>
  <c r="I590" i="11"/>
  <c r="C591" i="11"/>
  <c r="D591" i="11"/>
  <c r="E591" i="11" s="1"/>
  <c r="L591" i="12"/>
  <c r="M591" i="12"/>
  <c r="I590" i="12"/>
  <c r="C591" i="12"/>
  <c r="D591" i="12"/>
  <c r="G591" i="12" s="1"/>
  <c r="L584" i="8"/>
  <c r="M584" i="8"/>
  <c r="I584" i="8"/>
  <c r="C584" i="8"/>
  <c r="D584" i="8"/>
  <c r="G584" i="8" s="1"/>
  <c r="L584" i="7"/>
  <c r="M584" i="7"/>
  <c r="I584" i="7"/>
  <c r="C584" i="7"/>
  <c r="D584" i="7"/>
  <c r="E584" i="7" s="1"/>
  <c r="L583" i="6"/>
  <c r="M583" i="6"/>
  <c r="I583" i="6"/>
  <c r="C583" i="6"/>
  <c r="D583" i="6"/>
  <c r="E583" i="6" s="1"/>
  <c r="L584" i="5"/>
  <c r="M584" i="5"/>
  <c r="I583" i="5"/>
  <c r="C584" i="5"/>
  <c r="D584" i="5"/>
  <c r="E584" i="5" s="1"/>
  <c r="AE488" i="20" l="1"/>
  <c r="W488" i="20"/>
  <c r="H592" i="10"/>
  <c r="G592" i="10"/>
  <c r="G591" i="9"/>
  <c r="H591" i="9"/>
  <c r="G591" i="11"/>
  <c r="H591" i="11"/>
  <c r="E584" i="8"/>
  <c r="H584" i="8" s="1"/>
  <c r="H584" i="7"/>
  <c r="G584" i="7"/>
  <c r="G583" i="6"/>
  <c r="H583" i="6"/>
  <c r="H584" i="5"/>
  <c r="G584" i="5"/>
  <c r="S487" i="20"/>
  <c r="T487" i="20"/>
  <c r="U487" i="20"/>
  <c r="AB487" i="20" s="1"/>
  <c r="V487" i="20"/>
  <c r="Y487" i="20"/>
  <c r="AA487" i="20"/>
  <c r="AC487" i="20"/>
  <c r="AE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AT487" i="20"/>
  <c r="AU487" i="20"/>
  <c r="AW487" i="20"/>
  <c r="AY487" i="20"/>
  <c r="AZ487" i="20"/>
  <c r="BA487" i="20"/>
  <c r="BB487" i="20"/>
  <c r="BC487" i="20"/>
  <c r="BD487" i="20"/>
  <c r="B447" i="25"/>
  <c r="D447" i="25"/>
  <c r="M447" i="25"/>
  <c r="K447" i="25"/>
  <c r="I447" i="25"/>
  <c r="L591" i="10"/>
  <c r="M591" i="10"/>
  <c r="I590" i="10"/>
  <c r="C591" i="10"/>
  <c r="D591" i="10"/>
  <c r="E591" i="10" s="1"/>
  <c r="L590" i="9"/>
  <c r="M590" i="9"/>
  <c r="I589" i="9"/>
  <c r="C590" i="9"/>
  <c r="D590" i="9"/>
  <c r="E590" i="9" s="1"/>
  <c r="L590" i="11"/>
  <c r="M590" i="11"/>
  <c r="I589" i="11"/>
  <c r="C590" i="11"/>
  <c r="D590" i="11"/>
  <c r="E590" i="11" s="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E583" i="8"/>
  <c r="H583" i="8" s="1"/>
  <c r="L583" i="7"/>
  <c r="M583" i="7"/>
  <c r="I583" i="7"/>
  <c r="C583" i="7"/>
  <c r="D583" i="7"/>
  <c r="E583" i="7" s="1"/>
  <c r="L582" i="6"/>
  <c r="M582" i="6"/>
  <c r="I582" i="6"/>
  <c r="C582" i="6"/>
  <c r="D582" i="6"/>
  <c r="E582" i="6" s="1"/>
  <c r="L583" i="5"/>
  <c r="M583" i="5"/>
  <c r="I582" i="5"/>
  <c r="C583" i="5"/>
  <c r="D583" i="5"/>
  <c r="E583" i="5" s="1"/>
  <c r="AX487" i="20" l="1"/>
  <c r="Z487" i="20"/>
  <c r="AV487" i="20"/>
  <c r="X487" i="20"/>
  <c r="W487" i="20"/>
  <c r="AD487" i="20"/>
  <c r="G591" i="10"/>
  <c r="H591" i="10"/>
  <c r="G590" i="9"/>
  <c r="H590" i="9"/>
  <c r="G590" i="11"/>
  <c r="H590" i="11"/>
  <c r="G583" i="7"/>
  <c r="H583" i="7"/>
  <c r="G582" i="6"/>
  <c r="H582" i="6"/>
  <c r="G583" i="5"/>
  <c r="H583" i="5"/>
  <c r="S486" i="20"/>
  <c r="T486" i="20"/>
  <c r="U486" i="20"/>
  <c r="W486" i="20" s="1"/>
  <c r="V486" i="20"/>
  <c r="X486" i="20"/>
  <c r="Y486" i="20"/>
  <c r="Z486" i="20"/>
  <c r="AA486" i="20"/>
  <c r="AB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AT486" i="20"/>
  <c r="AU486" i="20"/>
  <c r="AV486" i="20"/>
  <c r="AW486" i="20"/>
  <c r="AX486" i="20"/>
  <c r="AY486" i="20"/>
  <c r="AZ486" i="20"/>
  <c r="BA486" i="20"/>
  <c r="BB486" i="20"/>
  <c r="BC486" i="20"/>
  <c r="BD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E589" i="9" s="1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M582" i="8"/>
  <c r="I582" i="8"/>
  <c r="C582" i="8"/>
  <c r="D582" i="8"/>
  <c r="G582" i="8" s="1"/>
  <c r="E582" i="8"/>
  <c r="H582" i="8" s="1"/>
  <c r="L582" i="7"/>
  <c r="M582" i="7"/>
  <c r="I582" i="7"/>
  <c r="C582" i="7"/>
  <c r="D582" i="7"/>
  <c r="E582" i="7" s="1"/>
  <c r="L581" i="6"/>
  <c r="M581" i="6"/>
  <c r="I581" i="6"/>
  <c r="C581" i="6"/>
  <c r="D581" i="6"/>
  <c r="E581" i="6" s="1"/>
  <c r="L582" i="5"/>
  <c r="M582" i="5"/>
  <c r="I581" i="5"/>
  <c r="C582" i="5"/>
  <c r="D582" i="5"/>
  <c r="E582" i="5" s="1"/>
  <c r="H590" i="10" l="1"/>
  <c r="E590" i="10"/>
  <c r="H589" i="9"/>
  <c r="G589" i="9"/>
  <c r="E589" i="11"/>
  <c r="G589" i="11"/>
  <c r="H589" i="11"/>
  <c r="H582" i="7"/>
  <c r="G582" i="7"/>
  <c r="H581" i="6"/>
  <c r="G581" i="6"/>
  <c r="H582" i="5"/>
  <c r="G582" i="5"/>
  <c r="BD485" i="20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H589" i="10" l="1"/>
  <c r="G589" i="10"/>
  <c r="E589" i="10"/>
  <c r="H588" i="9"/>
  <c r="G588" i="9"/>
  <c r="E588" i="9"/>
  <c r="H588" i="11"/>
  <c r="E588" i="11"/>
  <c r="G588" i="11"/>
  <c r="G581" i="8"/>
  <c r="E581" i="8"/>
  <c r="H581" i="8" s="1"/>
  <c r="E581" i="7"/>
  <c r="H581" i="7"/>
  <c r="G581" i="7"/>
  <c r="G580" i="6"/>
  <c r="H580" i="6"/>
  <c r="E580" i="6"/>
  <c r="E581" i="5"/>
  <c r="G581" i="5"/>
  <c r="H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5" i="20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AT485" i="20"/>
  <c r="AU485" i="20"/>
  <c r="AW485" i="20"/>
  <c r="AY485" i="20"/>
  <c r="AZ485" i="20"/>
  <c r="BA485" i="20"/>
  <c r="BB485" i="20"/>
  <c r="BC485" i="20"/>
  <c r="I588" i="10"/>
  <c r="I587" i="9"/>
  <c r="I587" i="11"/>
  <c r="I587" i="12"/>
  <c r="AC485" i="20" l="1"/>
  <c r="Y485" i="20"/>
  <c r="AX485" i="20"/>
  <c r="Z485" i="20"/>
  <c r="AV485" i="20"/>
  <c r="X485" i="20"/>
  <c r="W485" i="20"/>
  <c r="AD485" i="20"/>
  <c r="S484" i="20"/>
  <c r="T484" i="20"/>
  <c r="U484" i="20"/>
  <c r="AD484" i="20" s="1"/>
  <c r="V484" i="20"/>
  <c r="Y484" i="20"/>
  <c r="AA484" i="20"/>
  <c r="AB484" i="20"/>
  <c r="AC484" i="20"/>
  <c r="AE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AT484" i="20"/>
  <c r="AU484" i="20"/>
  <c r="AW484" i="20"/>
  <c r="AY484" i="20"/>
  <c r="AZ484" i="20"/>
  <c r="BA484" i="20"/>
  <c r="BB484" i="20"/>
  <c r="BC484" i="20"/>
  <c r="BD484" i="20"/>
  <c r="B444" i="25"/>
  <c r="D444" i="25"/>
  <c r="M444" i="25"/>
  <c r="K444" i="25"/>
  <c r="I444" i="25"/>
  <c r="L588" i="10"/>
  <c r="M588" i="10"/>
  <c r="I587" i="10"/>
  <c r="G588" i="10"/>
  <c r="H588" i="10"/>
  <c r="C588" i="10"/>
  <c r="E588" i="10"/>
  <c r="L587" i="9"/>
  <c r="M587" i="9"/>
  <c r="I586" i="9"/>
  <c r="C587" i="9"/>
  <c r="D587" i="9"/>
  <c r="E587" i="9" s="1"/>
  <c r="L587" i="11"/>
  <c r="M587" i="11"/>
  <c r="I586" i="11"/>
  <c r="G587" i="11"/>
  <c r="H587" i="11"/>
  <c r="C587" i="11"/>
  <c r="E587" i="11"/>
  <c r="L587" i="12"/>
  <c r="M587" i="12"/>
  <c r="I586" i="12"/>
  <c r="C587" i="12"/>
  <c r="D587" i="12"/>
  <c r="G587" i="12" s="1"/>
  <c r="L580" i="8"/>
  <c r="M580" i="8"/>
  <c r="I580" i="8"/>
  <c r="C580" i="8"/>
  <c r="D580" i="8"/>
  <c r="G580" i="8" s="1"/>
  <c r="L580" i="7"/>
  <c r="M580" i="7"/>
  <c r="I580" i="7"/>
  <c r="C580" i="7"/>
  <c r="D580" i="7"/>
  <c r="E580" i="7" s="1"/>
  <c r="L579" i="6"/>
  <c r="M579" i="6"/>
  <c r="I579" i="6"/>
  <c r="C579" i="6"/>
  <c r="D579" i="6"/>
  <c r="E579" i="6" s="1"/>
  <c r="L580" i="5"/>
  <c r="M580" i="5"/>
  <c r="I579" i="5"/>
  <c r="C580" i="5"/>
  <c r="D580" i="5"/>
  <c r="E580" i="5" s="1"/>
  <c r="AX484" i="20" l="1"/>
  <c r="Z484" i="20"/>
  <c r="AV484" i="20"/>
  <c r="X484" i="20"/>
  <c r="W484" i="20"/>
  <c r="G587" i="9"/>
  <c r="H587" i="9"/>
  <c r="E580" i="8"/>
  <c r="H580" i="8" s="1"/>
  <c r="G580" i="7"/>
  <c r="H580" i="7"/>
  <c r="G579" i="6"/>
  <c r="H579" i="6"/>
  <c r="H580" i="5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3" i="20"/>
  <c r="U483" i="20"/>
  <c r="V483" i="20"/>
  <c r="AC483" i="20" s="1"/>
  <c r="W483" i="20"/>
  <c r="X483" i="20"/>
  <c r="AA483" i="20"/>
  <c r="AB483" i="20"/>
  <c r="AD483" i="20"/>
  <c r="AE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AT483" i="20"/>
  <c r="AU483" i="20"/>
  <c r="AV483" i="20"/>
  <c r="AW483" i="20"/>
  <c r="AX483" i="20"/>
  <c r="AY483" i="20"/>
  <c r="AZ483" i="20"/>
  <c r="BA483" i="20"/>
  <c r="BB483" i="20"/>
  <c r="BC483" i="20"/>
  <c r="BD483" i="20"/>
  <c r="B443" i="25"/>
  <c r="D443" i="25"/>
  <c r="M443" i="25"/>
  <c r="K443" i="25"/>
  <c r="I443" i="25"/>
  <c r="L587" i="10"/>
  <c r="M587" i="10"/>
  <c r="G587" i="10"/>
  <c r="H587" i="10"/>
  <c r="C587" i="10"/>
  <c r="E587" i="10"/>
  <c r="L586" i="9"/>
  <c r="M586" i="9"/>
  <c r="I585" i="9"/>
  <c r="C586" i="9"/>
  <c r="D586" i="9"/>
  <c r="E586" i="9" s="1"/>
  <c r="L586" i="11"/>
  <c r="M586" i="11"/>
  <c r="G586" i="11"/>
  <c r="H586" i="11"/>
  <c r="C586" i="11"/>
  <c r="E586" i="11"/>
  <c r="L579" i="8"/>
  <c r="M579" i="8"/>
  <c r="I579" i="8"/>
  <c r="C579" i="8"/>
  <c r="D579" i="8"/>
  <c r="E579" i="8" s="1"/>
  <c r="H579" i="8" s="1"/>
  <c r="L579" i="7"/>
  <c r="M579" i="7"/>
  <c r="I579" i="7"/>
  <c r="H579" i="7"/>
  <c r="C579" i="7"/>
  <c r="D579" i="7"/>
  <c r="E579" i="7" s="1"/>
  <c r="L578" i="6"/>
  <c r="M578" i="6"/>
  <c r="I578" i="6"/>
  <c r="C578" i="6"/>
  <c r="D578" i="6"/>
  <c r="E578" i="6" s="1"/>
  <c r="L579" i="5"/>
  <c r="M579" i="5"/>
  <c r="I578" i="5"/>
  <c r="C579" i="5"/>
  <c r="D579" i="5"/>
  <c r="E579" i="5" s="1"/>
  <c r="A1" i="27"/>
  <c r="Z483" i="20" l="1"/>
  <c r="Y483" i="20"/>
  <c r="H586" i="9"/>
  <c r="G586" i="9"/>
  <c r="G579" i="8"/>
  <c r="G579" i="7"/>
  <c r="G578" i="6"/>
  <c r="H578" i="6"/>
  <c r="G579" i="5"/>
  <c r="H579" i="5"/>
  <c r="L584" i="12"/>
  <c r="D584" i="12" s="1"/>
  <c r="M584" i="12"/>
  <c r="I584" i="12"/>
  <c r="L584" i="11"/>
  <c r="M584" i="11"/>
  <c r="L585" i="11"/>
  <c r="M585" i="11"/>
  <c r="I585" i="11"/>
  <c r="H584" i="11"/>
  <c r="H585" i="11"/>
  <c r="E584" i="11"/>
  <c r="E585" i="11"/>
  <c r="L584" i="9"/>
  <c r="D584" i="9" s="1"/>
  <c r="M584" i="9"/>
  <c r="L585" i="9"/>
  <c r="D585" i="9" s="1"/>
  <c r="E585" i="9" s="1"/>
  <c r="M585" i="9"/>
  <c r="C584" i="9"/>
  <c r="C585" i="9"/>
  <c r="H585" i="10"/>
  <c r="I585" i="10"/>
  <c r="L585" i="10"/>
  <c r="M585" i="10"/>
  <c r="H586" i="10"/>
  <c r="I586" i="10"/>
  <c r="L586" i="10"/>
  <c r="M586" i="10"/>
  <c r="E585" i="10"/>
  <c r="E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E584" i="9" l="1"/>
  <c r="G584" i="9"/>
  <c r="H584" i="9"/>
  <c r="G585" i="9"/>
  <c r="H585" i="9"/>
  <c r="E578" i="8"/>
  <c r="H578" i="8" s="1"/>
  <c r="G578" i="8"/>
  <c r="E578" i="7"/>
  <c r="G578" i="7"/>
  <c r="H578" i="7"/>
  <c r="E577" i="6"/>
  <c r="G577" i="6"/>
  <c r="H577" i="6"/>
  <c r="E578" i="5"/>
  <c r="H578" i="5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E584" i="10" l="1"/>
  <c r="G584" i="10"/>
  <c r="H584" i="10"/>
  <c r="E583" i="9"/>
  <c r="G583" i="9"/>
  <c r="H583" i="9"/>
  <c r="E583" i="11"/>
  <c r="G583" i="11"/>
  <c r="H583" i="11"/>
  <c r="E577" i="8"/>
  <c r="H577" i="8" s="1"/>
  <c r="G577" i="8"/>
  <c r="E577" i="7"/>
  <c r="G577" i="7"/>
  <c r="H577" i="7"/>
  <c r="E576" i="6"/>
  <c r="G576" i="6"/>
  <c r="H576" i="6"/>
  <c r="E577" i="5"/>
  <c r="G577" i="5"/>
  <c r="H577" i="5"/>
  <c r="B441" i="25"/>
  <c r="B485" i="20"/>
  <c r="B484" i="20"/>
  <c r="B483" i="20"/>
  <c r="S482" i="20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AT482" i="20"/>
  <c r="AU482" i="20"/>
  <c r="AW482" i="20"/>
  <c r="AY482" i="20"/>
  <c r="AZ482" i="20"/>
  <c r="I583" i="10"/>
  <c r="I582" i="9"/>
  <c r="I582" i="11"/>
  <c r="I582" i="12"/>
  <c r="Z482" i="20" l="1"/>
  <c r="Y482" i="20"/>
  <c r="AX482" i="20"/>
  <c r="W482" i="20"/>
  <c r="AE482" i="20"/>
  <c r="AV482" i="20"/>
  <c r="X482" i="20"/>
  <c r="AD482" i="20"/>
  <c r="AB482" i="20"/>
  <c r="S481" i="20"/>
  <c r="T482" i="20" s="1"/>
  <c r="U481" i="20"/>
  <c r="V481" i="20"/>
  <c r="AC481" i="20" s="1"/>
  <c r="X481" i="20"/>
  <c r="Y481" i="20"/>
  <c r="Z481" i="20"/>
  <c r="AA481" i="20"/>
  <c r="AB481" i="20"/>
  <c r="AD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V481" i="20"/>
  <c r="BA482" i="20" s="1"/>
  <c r="AW481" i="20"/>
  <c r="AX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E583" i="10" s="1"/>
  <c r="L582" i="9"/>
  <c r="M582" i="9"/>
  <c r="I581" i="9"/>
  <c r="C582" i="9"/>
  <c r="D582" i="9"/>
  <c r="E582" i="9" s="1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E576" i="7" s="1"/>
  <c r="M576" i="7"/>
  <c r="I576" i="7"/>
  <c r="C576" i="7"/>
  <c r="L575" i="6"/>
  <c r="D575" i="6" s="1"/>
  <c r="E575" i="6" s="1"/>
  <c r="M575" i="6"/>
  <c r="I575" i="6"/>
  <c r="C575" i="6"/>
  <c r="L576" i="5"/>
  <c r="D576" i="5" s="1"/>
  <c r="E576" i="5" s="1"/>
  <c r="M576" i="5"/>
  <c r="I575" i="5"/>
  <c r="C576" i="5"/>
  <c r="BD482" i="20" l="1"/>
  <c r="BB482" i="20"/>
  <c r="AE481" i="20"/>
  <c r="W481" i="20"/>
  <c r="H583" i="10"/>
  <c r="G583" i="10"/>
  <c r="G582" i="9"/>
  <c r="H582" i="9"/>
  <c r="E582" i="11"/>
  <c r="G582" i="11"/>
  <c r="H582" i="11"/>
  <c r="E576" i="8"/>
  <c r="H576" i="8" s="1"/>
  <c r="H576" i="7"/>
  <c r="G576" i="7"/>
  <c r="G575" i="6"/>
  <c r="H575" i="6"/>
  <c r="G576" i="5"/>
  <c r="H576" i="5"/>
  <c r="S480" i="20"/>
  <c r="T481" i="20" s="1"/>
  <c r="U480" i="20"/>
  <c r="Z480" i="20" s="1"/>
  <c r="V480" i="20"/>
  <c r="Y480" i="20" s="1"/>
  <c r="X480" i="20"/>
  <c r="AA480" i="20"/>
  <c r="AD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V480" i="20"/>
  <c r="BA481" i="20" s="1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E582" i="10" s="1"/>
  <c r="L581" i="9"/>
  <c r="D581" i="9" s="1"/>
  <c r="M581" i="9"/>
  <c r="I580" i="9"/>
  <c r="C581" i="9"/>
  <c r="L581" i="11"/>
  <c r="M581" i="11"/>
  <c r="I580" i="11"/>
  <c r="C581" i="11"/>
  <c r="D581" i="11"/>
  <c r="E581" i="11" s="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E575" i="8"/>
  <c r="H575" i="8" s="1"/>
  <c r="L575" i="7"/>
  <c r="D575" i="7" s="1"/>
  <c r="M575" i="7"/>
  <c r="I575" i="7"/>
  <c r="C575" i="7"/>
  <c r="L574" i="6"/>
  <c r="M574" i="6"/>
  <c r="I574" i="6"/>
  <c r="C574" i="6"/>
  <c r="D574" i="6"/>
  <c r="E574" i="6" s="1"/>
  <c r="L575" i="5"/>
  <c r="D575" i="5" s="1"/>
  <c r="M575" i="5"/>
  <c r="I574" i="5"/>
  <c r="C575" i="5"/>
  <c r="AE480" i="20" l="1"/>
  <c r="W480" i="20"/>
  <c r="AC480" i="20"/>
  <c r="BB481" i="20"/>
  <c r="BD481" i="20"/>
  <c r="AB480" i="20"/>
  <c r="AX480" i="20"/>
  <c r="H582" i="10"/>
  <c r="G582" i="10"/>
  <c r="E581" i="9"/>
  <c r="H581" i="9"/>
  <c r="G581" i="9"/>
  <c r="G581" i="11"/>
  <c r="H581" i="11"/>
  <c r="G575" i="7"/>
  <c r="H575" i="7"/>
  <c r="E575" i="7"/>
  <c r="H574" i="6"/>
  <c r="G574" i="6"/>
  <c r="E575" i="5"/>
  <c r="G575" i="5"/>
  <c r="H575" i="5"/>
  <c r="S479" i="20"/>
  <c r="T480" i="20" s="1"/>
  <c r="U479" i="20"/>
  <c r="AB479" i="20" s="1"/>
  <c r="V479" i="20"/>
  <c r="AE479" i="20" s="1"/>
  <c r="Y479" i="20"/>
  <c r="AA479" i="20"/>
  <c r="AC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E581" i="10" s="1"/>
  <c r="L580" i="9"/>
  <c r="M580" i="9"/>
  <c r="I579" i="9"/>
  <c r="C580" i="9"/>
  <c r="D580" i="9"/>
  <c r="E580" i="9" s="1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E574" i="8" s="1"/>
  <c r="H574" i="8" s="1"/>
  <c r="M574" i="8"/>
  <c r="I574" i="8"/>
  <c r="C574" i="8"/>
  <c r="L574" i="7"/>
  <c r="M574" i="7"/>
  <c r="I574" i="7"/>
  <c r="C574" i="7"/>
  <c r="D574" i="7"/>
  <c r="E574" i="7" s="1"/>
  <c r="L573" i="6"/>
  <c r="D573" i="6" s="1"/>
  <c r="E573" i="6" s="1"/>
  <c r="M573" i="6"/>
  <c r="I573" i="6"/>
  <c r="C573" i="6"/>
  <c r="L574" i="5"/>
  <c r="D574" i="5" s="1"/>
  <c r="E574" i="5" s="1"/>
  <c r="M574" i="5"/>
  <c r="I573" i="5"/>
  <c r="C574" i="5"/>
  <c r="BB480" i="20" l="1"/>
  <c r="BD480" i="20"/>
  <c r="AX479" i="20"/>
  <c r="Z479" i="20"/>
  <c r="AV479" i="20"/>
  <c r="BA480" i="20" s="1"/>
  <c r="X479" i="20"/>
  <c r="W479" i="20"/>
  <c r="AD479" i="20"/>
  <c r="H581" i="10"/>
  <c r="G581" i="10"/>
  <c r="G580" i="9"/>
  <c r="H580" i="9"/>
  <c r="E580" i="11"/>
  <c r="H580" i="11"/>
  <c r="G580" i="11"/>
  <c r="G574" i="8"/>
  <c r="G574" i="7"/>
  <c r="H574" i="7"/>
  <c r="G573" i="6"/>
  <c r="H573" i="6"/>
  <c r="H574" i="5"/>
  <c r="G574" i="5"/>
  <c r="S478" i="20"/>
  <c r="T479" i="20" s="1"/>
  <c r="U478" i="20"/>
  <c r="V478" i="20"/>
  <c r="AC478" i="20" s="1"/>
  <c r="X478" i="20"/>
  <c r="Y478" i="20"/>
  <c r="Z478" i="20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V478" i="20"/>
  <c r="BA479" i="20" s="1"/>
  <c r="AW478" i="20"/>
  <c r="AX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E580" i="10" s="1"/>
  <c r="L579" i="9"/>
  <c r="M579" i="9"/>
  <c r="I578" i="9"/>
  <c r="C579" i="9"/>
  <c r="D579" i="9"/>
  <c r="E579" i="9" s="1"/>
  <c r="L579" i="11"/>
  <c r="M579" i="11"/>
  <c r="I578" i="11"/>
  <c r="C579" i="11"/>
  <c r="D579" i="11"/>
  <c r="E579" i="11" s="1"/>
  <c r="L579" i="12"/>
  <c r="M579" i="12"/>
  <c r="I578" i="12"/>
  <c r="C579" i="12"/>
  <c r="D579" i="12"/>
  <c r="G579" i="12" s="1"/>
  <c r="L573" i="8"/>
  <c r="M573" i="8"/>
  <c r="I573" i="8"/>
  <c r="C573" i="8"/>
  <c r="D573" i="8"/>
  <c r="E573" i="8" s="1"/>
  <c r="H573" i="8" s="1"/>
  <c r="L573" i="7"/>
  <c r="D573" i="7" s="1"/>
  <c r="M573" i="7"/>
  <c r="I573" i="7"/>
  <c r="C573" i="7"/>
  <c r="L572" i="6"/>
  <c r="M572" i="6"/>
  <c r="I572" i="6"/>
  <c r="C572" i="6"/>
  <c r="D572" i="6"/>
  <c r="E572" i="6" s="1"/>
  <c r="L573" i="5"/>
  <c r="M573" i="5"/>
  <c r="I572" i="5"/>
  <c r="C573" i="5"/>
  <c r="D573" i="5"/>
  <c r="E573" i="5" s="1"/>
  <c r="BB479" i="20" l="1"/>
  <c r="BD479" i="20"/>
  <c r="W478" i="20"/>
  <c r="H580" i="10"/>
  <c r="G580" i="10"/>
  <c r="G579" i="9"/>
  <c r="H579" i="9"/>
  <c r="G579" i="11"/>
  <c r="H579" i="11"/>
  <c r="G573" i="8"/>
  <c r="E573" i="7"/>
  <c r="H573" i="7"/>
  <c r="G573" i="7"/>
  <c r="H572" i="6"/>
  <c r="G572" i="6"/>
  <c r="G573" i="5"/>
  <c r="H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E579" i="10" l="1"/>
  <c r="H579" i="10"/>
  <c r="G579" i="10"/>
  <c r="E578" i="9"/>
  <c r="H578" i="9"/>
  <c r="G578" i="9"/>
  <c r="E578" i="11"/>
  <c r="H578" i="11"/>
  <c r="G578" i="11"/>
  <c r="E572" i="8"/>
  <c r="H572" i="8" s="1"/>
  <c r="G572" i="8"/>
  <c r="G572" i="7"/>
  <c r="H572" i="7"/>
  <c r="E572" i="7"/>
  <c r="E571" i="6"/>
  <c r="H571" i="6"/>
  <c r="G571" i="6"/>
  <c r="E572" i="5"/>
  <c r="G572" i="5"/>
  <c r="H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Z476" i="20"/>
  <c r="AA476" i="20"/>
  <c r="AD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V476" i="20"/>
  <c r="BA477" i="20" s="1"/>
  <c r="AW476" i="20"/>
  <c r="AX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D577" i="12" s="1"/>
  <c r="G577" i="12" s="1"/>
  <c r="M577" i="12"/>
  <c r="I576" i="12"/>
  <c r="C577" i="12"/>
  <c r="L571" i="8"/>
  <c r="M571" i="8"/>
  <c r="I571" i="8"/>
  <c r="C571" i="8"/>
  <c r="D571" i="8"/>
  <c r="E571" i="8" s="1"/>
  <c r="H571" i="8" s="1"/>
  <c r="L571" i="7"/>
  <c r="D571" i="7" s="1"/>
  <c r="H571" i="7" s="1"/>
  <c r="M571" i="7"/>
  <c r="I571" i="7"/>
  <c r="C571" i="7"/>
  <c r="L570" i="6"/>
  <c r="M570" i="6"/>
  <c r="I570" i="6"/>
  <c r="C570" i="6"/>
  <c r="D570" i="6"/>
  <c r="E570" i="6" s="1"/>
  <c r="L571" i="5"/>
  <c r="D571" i="5" s="1"/>
  <c r="M571" i="5"/>
  <c r="I570" i="5"/>
  <c r="C571" i="5"/>
  <c r="BD477" i="20" l="1"/>
  <c r="BB477" i="20"/>
  <c r="Y476" i="20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D576" i="12" s="1"/>
  <c r="G576" i="12" s="1"/>
  <c r="M576" i="12"/>
  <c r="I575" i="12"/>
  <c r="C576" i="12"/>
  <c r="L570" i="8"/>
  <c r="M570" i="8"/>
  <c r="I570" i="8"/>
  <c r="C570" i="8"/>
  <c r="D570" i="8"/>
  <c r="G570" i="8" s="1"/>
  <c r="E570" i="8"/>
  <c r="H570" i="8" s="1"/>
  <c r="L570" i="7"/>
  <c r="M570" i="7"/>
  <c r="I570" i="7"/>
  <c r="C570" i="7"/>
  <c r="D570" i="7"/>
  <c r="H570" i="7" s="1"/>
  <c r="L569" i="6"/>
  <c r="D569" i="6" s="1"/>
  <c r="E569" i="6" s="1"/>
  <c r="M569" i="6"/>
  <c r="I569" i="6"/>
  <c r="C569" i="6"/>
  <c r="L570" i="5"/>
  <c r="M570" i="5"/>
  <c r="I569" i="5"/>
  <c r="C570" i="5"/>
  <c r="D570" i="5"/>
  <c r="E570" i="5" s="1"/>
  <c r="BB476" i="20" l="1"/>
  <c r="BD476" i="20"/>
  <c r="AE475" i="20"/>
  <c r="AX475" i="20"/>
  <c r="Z475" i="20"/>
  <c r="AV475" i="20"/>
  <c r="BA476" i="20" s="1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5" i="20" s="1"/>
  <c r="U474" i="20"/>
  <c r="AB474" i="20" s="1"/>
  <c r="V474" i="20"/>
  <c r="Y474" i="20" s="1"/>
  <c r="AA474" i="20"/>
  <c r="AC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E569" i="7" s="1"/>
  <c r="L568" i="6"/>
  <c r="M568" i="6"/>
  <c r="I568" i="6"/>
  <c r="C568" i="6"/>
  <c r="D568" i="6"/>
  <c r="E568" i="6" s="1"/>
  <c r="L569" i="5"/>
  <c r="D569" i="5" s="1"/>
  <c r="E569" i="5" s="1"/>
  <c r="M569" i="5"/>
  <c r="I568" i="5"/>
  <c r="C569" i="5"/>
  <c r="AE474" i="20" l="1"/>
  <c r="BD475" i="20"/>
  <c r="BB475" i="20"/>
  <c r="AX474" i="20"/>
  <c r="Z474" i="20"/>
  <c r="AV474" i="20"/>
  <c r="BA475" i="20" s="1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I567" i="6"/>
  <c r="I566" i="6"/>
  <c r="S473" i="20"/>
  <c r="T474" i="20" s="1"/>
  <c r="U473" i="20"/>
  <c r="W473" i="20" s="1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E568" i="8" s="1"/>
  <c r="H568" i="8" s="1"/>
  <c r="M568" i="8"/>
  <c r="I568" i="8"/>
  <c r="C568" i="8"/>
  <c r="L568" i="7"/>
  <c r="D568" i="7" s="1"/>
  <c r="G568" i="7" s="1"/>
  <c r="M568" i="7"/>
  <c r="C568" i="7"/>
  <c r="L567" i="6"/>
  <c r="M567" i="6"/>
  <c r="C567" i="6"/>
  <c r="D567" i="6"/>
  <c r="E567" i="6" s="1"/>
  <c r="L568" i="5"/>
  <c r="D568" i="5" s="1"/>
  <c r="E568" i="5" s="1"/>
  <c r="M568" i="5"/>
  <c r="I567" i="5"/>
  <c r="C568" i="5"/>
  <c r="H567" i="6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E566" i="7" s="1"/>
  <c r="M566" i="7"/>
  <c r="C566" i="7"/>
  <c r="L565" i="6"/>
  <c r="D565" i="6" s="1"/>
  <c r="E565" i="6" s="1"/>
  <c r="M565" i="6"/>
  <c r="C565" i="6"/>
  <c r="L566" i="5"/>
  <c r="D566" i="5" s="1"/>
  <c r="E566" i="5" s="1"/>
  <c r="M566" i="5"/>
  <c r="I565" i="5"/>
  <c r="C566" i="5"/>
  <c r="E566" i="8" l="1"/>
  <c r="H566" i="8" s="1"/>
  <c r="G566" i="8"/>
  <c r="Y471" i="20"/>
  <c r="BD472" i="20"/>
  <c r="BB472" i="20"/>
  <c r="AC471" i="20"/>
  <c r="AX471" i="20"/>
  <c r="Z471" i="20"/>
  <c r="AV471" i="20"/>
  <c r="BA472" i="20" s="1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D571" i="12" s="1"/>
  <c r="G571" i="12" s="1"/>
  <c r="M571" i="12"/>
  <c r="I570" i="12"/>
  <c r="C571" i="12"/>
  <c r="L565" i="8"/>
  <c r="D565" i="8" s="1"/>
  <c r="E565" i="8" s="1"/>
  <c r="H565" i="8" s="1"/>
  <c r="M565" i="8"/>
  <c r="I565" i="8"/>
  <c r="C565" i="8"/>
  <c r="L565" i="7"/>
  <c r="D565" i="7" s="1"/>
  <c r="E565" i="7" s="1"/>
  <c r="M565" i="7"/>
  <c r="I565" i="7"/>
  <c r="C565" i="7"/>
  <c r="L564" i="6"/>
  <c r="M564" i="6"/>
  <c r="I564" i="6"/>
  <c r="C564" i="6"/>
  <c r="D564" i="6"/>
  <c r="E564" i="6" s="1"/>
  <c r="L565" i="5"/>
  <c r="D565" i="5" s="1"/>
  <c r="E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C469" i="20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D570" i="12" s="1"/>
  <c r="G570" i="12" s="1"/>
  <c r="M570" i="12"/>
  <c r="I569" i="12"/>
  <c r="C570" i="12"/>
  <c r="L564" i="8"/>
  <c r="M564" i="8"/>
  <c r="I564" i="8"/>
  <c r="C564" i="8"/>
  <c r="D564" i="8"/>
  <c r="E564" i="8" s="1"/>
  <c r="H564" i="8" s="1"/>
  <c r="L564" i="7"/>
  <c r="M564" i="7"/>
  <c r="I564" i="7"/>
  <c r="C564" i="7"/>
  <c r="D564" i="7"/>
  <c r="E564" i="7" s="1"/>
  <c r="L563" i="6"/>
  <c r="D563" i="6" s="1"/>
  <c r="H563" i="6" s="1"/>
  <c r="M563" i="6"/>
  <c r="I563" i="6"/>
  <c r="C563" i="6"/>
  <c r="L564" i="5"/>
  <c r="M564" i="5"/>
  <c r="I563" i="5"/>
  <c r="C564" i="5"/>
  <c r="D564" i="5"/>
  <c r="E564" i="5" s="1"/>
  <c r="BB470" i="20" l="1"/>
  <c r="BD470" i="20"/>
  <c r="Y469" i="20"/>
  <c r="AX469" i="20"/>
  <c r="Z469" i="20"/>
  <c r="AV469" i="20"/>
  <c r="BA470" i="20" s="1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M563" i="7"/>
  <c r="I563" i="7"/>
  <c r="C563" i="7"/>
  <c r="D563" i="7"/>
  <c r="E563" i="7" s="1"/>
  <c r="L562" i="6"/>
  <c r="D562" i="6" s="1"/>
  <c r="M562" i="6"/>
  <c r="I562" i="6"/>
  <c r="C562" i="6"/>
  <c r="L563" i="5"/>
  <c r="D563" i="5" s="1"/>
  <c r="E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D561" i="5" s="1"/>
  <c r="E561" i="5" s="1"/>
  <c r="M561" i="5"/>
  <c r="I559" i="5"/>
  <c r="C561" i="5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T468" i="20" s="1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M560" i="7"/>
  <c r="C560" i="7"/>
  <c r="D560" i="7"/>
  <c r="E560" i="7" s="1"/>
  <c r="L559" i="6"/>
  <c r="M559" i="6"/>
  <c r="C559" i="6"/>
  <c r="D559" i="6"/>
  <c r="E559" i="6" s="1"/>
  <c r="L560" i="5"/>
  <c r="M560" i="5"/>
  <c r="C560" i="5"/>
  <c r="D560" i="5"/>
  <c r="E560" i="5" s="1"/>
  <c r="BB468" i="20" l="1"/>
  <c r="BD468" i="20"/>
  <c r="Z467" i="20"/>
  <c r="Y467" i="20"/>
  <c r="AV467" i="20"/>
  <c r="BA468" i="20" s="1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E559" i="7" s="1"/>
  <c r="M559" i="7"/>
  <c r="C559" i="7"/>
  <c r="L558" i="6"/>
  <c r="M558" i="6"/>
  <c r="C558" i="6"/>
  <c r="D558" i="6"/>
  <c r="E558" i="6" s="1"/>
  <c r="L559" i="5"/>
  <c r="M559" i="5"/>
  <c r="I556" i="5"/>
  <c r="C559" i="5"/>
  <c r="D559" i="5"/>
  <c r="E559" i="5" s="1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D564" i="12" s="1"/>
  <c r="G564" i="12" s="1"/>
  <c r="M564" i="12"/>
  <c r="I562" i="12"/>
  <c r="C564" i="12"/>
  <c r="L558" i="8"/>
  <c r="M558" i="8"/>
  <c r="I556" i="8"/>
  <c r="C558" i="8"/>
  <c r="D558" i="8"/>
  <c r="E558" i="8" s="1"/>
  <c r="H558" i="8" s="1"/>
  <c r="L558" i="7"/>
  <c r="M558" i="7"/>
  <c r="I556" i="7"/>
  <c r="C558" i="7"/>
  <c r="D558" i="7"/>
  <c r="E558" i="7" s="1"/>
  <c r="L557" i="6"/>
  <c r="D557" i="6" s="1"/>
  <c r="E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D562" i="12" s="1"/>
  <c r="G562" i="12" s="1"/>
  <c r="M562" i="12"/>
  <c r="I561" i="12"/>
  <c r="C562" i="12"/>
  <c r="L556" i="8"/>
  <c r="M556" i="8"/>
  <c r="C556" i="8"/>
  <c r="D556" i="8"/>
  <c r="E556" i="8" s="1"/>
  <c r="H556" i="8" s="1"/>
  <c r="L556" i="7"/>
  <c r="D556" i="7" s="1"/>
  <c r="M556" i="7"/>
  <c r="C556" i="7"/>
  <c r="L555" i="6"/>
  <c r="M555" i="6"/>
  <c r="C555" i="6"/>
  <c r="D555" i="6"/>
  <c r="H555" i="6" s="1"/>
  <c r="L556" i="5"/>
  <c r="M556" i="5"/>
  <c r="C556" i="5"/>
  <c r="D556" i="5"/>
  <c r="E556" i="5" s="1"/>
  <c r="G556" i="7" l="1"/>
  <c r="E556" i="7"/>
  <c r="X463" i="20"/>
  <c r="W463" i="20"/>
  <c r="BD464" i="20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D555" i="7" s="1"/>
  <c r="E555" i="7" s="1"/>
  <c r="M555" i="7"/>
  <c r="I555" i="7"/>
  <c r="C555" i="7"/>
  <c r="L554" i="6"/>
  <c r="M554" i="6"/>
  <c r="I554" i="6"/>
  <c r="C554" i="6"/>
  <c r="D554" i="6"/>
  <c r="H554" i="6" s="1"/>
  <c r="L555" i="5"/>
  <c r="D555" i="5" s="1"/>
  <c r="E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D560" i="12" s="1"/>
  <c r="G560" i="12" s="1"/>
  <c r="M560" i="12"/>
  <c r="I559" i="12"/>
  <c r="C560" i="12"/>
  <c r="L554" i="8"/>
  <c r="M554" i="8"/>
  <c r="I554" i="8"/>
  <c r="C554" i="8"/>
  <c r="D554" i="8"/>
  <c r="E554" i="8" s="1"/>
  <c r="H554" i="8" s="1"/>
  <c r="L554" i="7"/>
  <c r="M554" i="7"/>
  <c r="I554" i="7"/>
  <c r="C554" i="7"/>
  <c r="D554" i="7"/>
  <c r="E554" i="7" s="1"/>
  <c r="L553" i="6"/>
  <c r="M553" i="6"/>
  <c r="I553" i="6"/>
  <c r="C553" i="6"/>
  <c r="D553" i="6"/>
  <c r="E553" i="6" s="1"/>
  <c r="L554" i="5"/>
  <c r="M554" i="5"/>
  <c r="I553" i="5"/>
  <c r="C554" i="5"/>
  <c r="D554" i="5"/>
  <c r="E554" i="5" s="1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D559" i="12" s="1"/>
  <c r="G559" i="12" s="1"/>
  <c r="M559" i="12"/>
  <c r="I558" i="12"/>
  <c r="C559" i="12"/>
  <c r="L553" i="8"/>
  <c r="M553" i="8"/>
  <c r="I553" i="8"/>
  <c r="C553" i="8"/>
  <c r="D553" i="8"/>
  <c r="E553" i="8" s="1"/>
  <c r="H553" i="8" s="1"/>
  <c r="L553" i="7"/>
  <c r="D553" i="7" s="1"/>
  <c r="E553" i="7" s="1"/>
  <c r="M553" i="7"/>
  <c r="I553" i="7"/>
  <c r="C553" i="7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D550" i="5" s="1"/>
  <c r="E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D555" i="12" s="1"/>
  <c r="G555" i="12" s="1"/>
  <c r="M555" i="12"/>
  <c r="I554" i="12"/>
  <c r="C555" i="12"/>
  <c r="L549" i="8"/>
  <c r="M549" i="8"/>
  <c r="I549" i="8"/>
  <c r="C549" i="8"/>
  <c r="D549" i="8"/>
  <c r="E549" i="8" s="1"/>
  <c r="H549" i="8" s="1"/>
  <c r="L549" i="7"/>
  <c r="M549" i="7"/>
  <c r="I549" i="7"/>
  <c r="C549" i="7"/>
  <c r="D549" i="7"/>
  <c r="E549" i="7" s="1"/>
  <c r="L548" i="6"/>
  <c r="D548" i="6" s="1"/>
  <c r="M548" i="6"/>
  <c r="I548" i="6"/>
  <c r="C548" i="6"/>
  <c r="L549" i="5"/>
  <c r="M549" i="5"/>
  <c r="I548" i="5"/>
  <c r="C549" i="5"/>
  <c r="D549" i="5"/>
  <c r="E549" i="5" s="1"/>
  <c r="H549" i="5" l="1"/>
  <c r="AE456" i="20"/>
  <c r="BD457" i="20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D548" i="7" s="1"/>
  <c r="E548" i="7" s="1"/>
  <c r="M548" i="7"/>
  <c r="I548" i="7"/>
  <c r="C548" i="7"/>
  <c r="L547" i="6"/>
  <c r="M547" i="6"/>
  <c r="I547" i="6"/>
  <c r="C547" i="6"/>
  <c r="D547" i="6"/>
  <c r="E547" i="6" s="1"/>
  <c r="L548" i="5"/>
  <c r="D548" i="5" s="1"/>
  <c r="E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X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M546" i="7"/>
  <c r="I546" i="7"/>
  <c r="C546" i="7"/>
  <c r="D546" i="7"/>
  <c r="E546" i="7" s="1"/>
  <c r="L545" i="6"/>
  <c r="D545" i="6" s="1"/>
  <c r="E545" i="6" s="1"/>
  <c r="M545" i="6"/>
  <c r="I545" i="6"/>
  <c r="C545" i="6"/>
  <c r="L546" i="5"/>
  <c r="D546" i="5" s="1"/>
  <c r="E546" i="5" s="1"/>
  <c r="M546" i="5"/>
  <c r="I545" i="5"/>
  <c r="C546" i="5"/>
  <c r="E546" i="8" l="1"/>
  <c r="H546" i="8" s="1"/>
  <c r="Z453" i="20"/>
  <c r="AV453" i="20"/>
  <c r="BA454" i="20" s="1"/>
  <c r="Y453" i="20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D545" i="8" s="1"/>
  <c r="E545" i="8" s="1"/>
  <c r="H545" i="8" s="1"/>
  <c r="M545" i="8"/>
  <c r="I545" i="8"/>
  <c r="C545" i="8"/>
  <c r="L545" i="7"/>
  <c r="M545" i="7"/>
  <c r="I545" i="7"/>
  <c r="C545" i="7"/>
  <c r="D545" i="7"/>
  <c r="E545" i="7" s="1"/>
  <c r="L544" i="6"/>
  <c r="D544" i="6" s="1"/>
  <c r="E544" i="6" s="1"/>
  <c r="M544" i="6"/>
  <c r="I544" i="6"/>
  <c r="C544" i="6"/>
  <c r="L545" i="5"/>
  <c r="D545" i="5" s="1"/>
  <c r="E545" i="5" s="1"/>
  <c r="M545" i="5"/>
  <c r="I544" i="5"/>
  <c r="C545" i="5"/>
  <c r="H545" i="7" l="1"/>
  <c r="Y452" i="20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Y451" i="20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D544" i="7" s="1"/>
  <c r="E544" i="7" s="1"/>
  <c r="M544" i="7"/>
  <c r="I544" i="7"/>
  <c r="C544" i="7"/>
  <c r="L543" i="6"/>
  <c r="M543" i="6"/>
  <c r="I543" i="6"/>
  <c r="C543" i="6"/>
  <c r="D543" i="6"/>
  <c r="E543" i="6" s="1"/>
  <c r="L544" i="5"/>
  <c r="D544" i="5" s="1"/>
  <c r="E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D543" i="8" s="1"/>
  <c r="E543" i="8" s="1"/>
  <c r="H543" i="8" s="1"/>
  <c r="M543" i="8"/>
  <c r="I543" i="8"/>
  <c r="C543" i="8"/>
  <c r="L543" i="7"/>
  <c r="M543" i="7"/>
  <c r="I543" i="7"/>
  <c r="C543" i="7"/>
  <c r="D543" i="7"/>
  <c r="E543" i="7" s="1"/>
  <c r="L542" i="6"/>
  <c r="D542" i="6" s="1"/>
  <c r="E542" i="6" s="1"/>
  <c r="M542" i="6"/>
  <c r="I542" i="6"/>
  <c r="C542" i="6"/>
  <c r="L543" i="5"/>
  <c r="D543" i="5" s="1"/>
  <c r="E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AX448" i="20" s="1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E540" i="6" s="1"/>
  <c r="M540" i="6"/>
  <c r="I540" i="6"/>
  <c r="C540" i="6"/>
  <c r="L541" i="5"/>
  <c r="D541" i="5" s="1"/>
  <c r="E541" i="5" s="1"/>
  <c r="M541" i="5"/>
  <c r="I540" i="5"/>
  <c r="C541" i="5"/>
  <c r="AD448" i="20" l="1"/>
  <c r="AB448" i="20"/>
  <c r="Z448" i="20"/>
  <c r="X448" i="20"/>
  <c r="AV448" i="20"/>
  <c r="BA449" i="20" s="1"/>
  <c r="W448" i="20"/>
  <c r="BD449" i="20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D540" i="7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39" i="8"/>
  <c r="D539" i="5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M535" i="6"/>
  <c r="I535" i="6"/>
  <c r="C535" i="6"/>
  <c r="D535" i="6"/>
  <c r="E535" i="6" s="1"/>
  <c r="L536" i="5"/>
  <c r="D536" i="5" s="1"/>
  <c r="E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E535" i="7"/>
  <c r="L534" i="6"/>
  <c r="M534" i="6"/>
  <c r="I534" i="6"/>
  <c r="C534" i="6"/>
  <c r="D534" i="6"/>
  <c r="E534" i="6" s="1"/>
  <c r="L535" i="5"/>
  <c r="D535" i="5" s="1"/>
  <c r="E535" i="5" s="1"/>
  <c r="M535" i="5"/>
  <c r="I534" i="5"/>
  <c r="C535" i="5"/>
  <c r="AV442" i="20" l="1"/>
  <c r="BA443" i="20" s="1"/>
  <c r="AD442" i="20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D534" i="7" s="1"/>
  <c r="G534" i="7" s="1"/>
  <c r="M534" i="7"/>
  <c r="I534" i="7"/>
  <c r="C534" i="7"/>
  <c r="L533" i="6"/>
  <c r="M533" i="6"/>
  <c r="I533" i="6"/>
  <c r="C533" i="6"/>
  <c r="D533" i="6"/>
  <c r="E533" i="6" s="1"/>
  <c r="L534" i="5"/>
  <c r="D534" i="5" s="1"/>
  <c r="E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D539" i="12" s="1"/>
  <c r="G539" i="12" s="1"/>
  <c r="M539" i="12"/>
  <c r="I538" i="12"/>
  <c r="C539" i="12"/>
  <c r="L533" i="8"/>
  <c r="M533" i="8"/>
  <c r="I533" i="8"/>
  <c r="C533" i="8"/>
  <c r="D533" i="8"/>
  <c r="E533" i="8" s="1"/>
  <c r="H533" i="8" s="1"/>
  <c r="L533" i="7"/>
  <c r="M533" i="7"/>
  <c r="I533" i="7"/>
  <c r="C533" i="7"/>
  <c r="D533" i="7"/>
  <c r="H533" i="7" s="1"/>
  <c r="L532" i="6"/>
  <c r="D532" i="6" s="1"/>
  <c r="E532" i="6" s="1"/>
  <c r="M532" i="6"/>
  <c r="I532" i="6"/>
  <c r="C532" i="6"/>
  <c r="L533" i="5"/>
  <c r="M533" i="5"/>
  <c r="I532" i="5"/>
  <c r="C533" i="5"/>
  <c r="D533" i="5"/>
  <c r="E533" i="5" s="1"/>
  <c r="H533" i="5" l="1"/>
  <c r="AE439" i="20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D531" i="8" s="1"/>
  <c r="E531" i="8" s="1"/>
  <c r="H531" i="8" s="1"/>
  <c r="M531" i="8"/>
  <c r="C531" i="8"/>
  <c r="L531" i="7"/>
  <c r="M531" i="7"/>
  <c r="C531" i="7"/>
  <c r="D531" i="7"/>
  <c r="G531" i="7" s="1"/>
  <c r="L530" i="6"/>
  <c r="D530" i="6" s="1"/>
  <c r="E530" i="6" s="1"/>
  <c r="M530" i="6"/>
  <c r="C530" i="6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D530" i="7" s="1"/>
  <c r="E530" i="7" s="1"/>
  <c r="M530" i="7"/>
  <c r="I525" i="7"/>
  <c r="C530" i="7"/>
  <c r="L529" i="6"/>
  <c r="M529" i="6"/>
  <c r="I524" i="6"/>
  <c r="C529" i="6"/>
  <c r="D529" i="6"/>
  <c r="E529" i="6" s="1"/>
  <c r="L530" i="5"/>
  <c r="M530" i="5"/>
  <c r="I529" i="5"/>
  <c r="C530" i="5"/>
  <c r="D530" i="5"/>
  <c r="E530" i="5" s="1"/>
  <c r="H530" i="5" l="1"/>
  <c r="E537" i="10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D529" i="5" s="1"/>
  <c r="E529" i="5" s="1"/>
  <c r="M529" i="5"/>
  <c r="I526" i="5"/>
  <c r="C529" i="5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D534" i="12" s="1"/>
  <c r="G534" i="12" s="1"/>
  <c r="M534" i="12"/>
  <c r="C534" i="12"/>
  <c r="L528" i="8"/>
  <c r="M528" i="8"/>
  <c r="C528" i="8"/>
  <c r="D528" i="8"/>
  <c r="E528" i="8" s="1"/>
  <c r="H528" i="8" s="1"/>
  <c r="L528" i="7"/>
  <c r="D528" i="7" s="1"/>
  <c r="G528" i="7" s="1"/>
  <c r="M528" i="7"/>
  <c r="C528" i="7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D526" i="8" s="1"/>
  <c r="E526" i="8" s="1"/>
  <c r="H526" i="8" s="1"/>
  <c r="M526" i="8"/>
  <c r="C526" i="8"/>
  <c r="L526" i="7"/>
  <c r="M526" i="7"/>
  <c r="C526" i="7"/>
  <c r="D526" i="7"/>
  <c r="E526" i="7" s="1"/>
  <c r="L525" i="6"/>
  <c r="M525" i="6"/>
  <c r="C525" i="6"/>
  <c r="D525" i="6"/>
  <c r="E525" i="6" s="1"/>
  <c r="L526" i="5"/>
  <c r="M526" i="5"/>
  <c r="C526" i="5"/>
  <c r="D526" i="5"/>
  <c r="E526" i="5" s="1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D525" i="5" s="1"/>
  <c r="E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D530" i="12" s="1"/>
  <c r="G530" i="12" s="1"/>
  <c r="M530" i="12"/>
  <c r="I529" i="12"/>
  <c r="C530" i="12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D523" i="6" s="1"/>
  <c r="E523" i="6" s="1"/>
  <c r="M523" i="6"/>
  <c r="I523" i="6"/>
  <c r="C523" i="6"/>
  <c r="L524" i="5"/>
  <c r="M524" i="5"/>
  <c r="I523" i="5"/>
  <c r="C524" i="5"/>
  <c r="D524" i="5"/>
  <c r="E524" i="5" s="1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D523" i="5" s="1"/>
  <c r="E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D521" i="8" s="1"/>
  <c r="E521" i="8" s="1"/>
  <c r="H521" i="8" s="1"/>
  <c r="M521" i="8"/>
  <c r="I521" i="8"/>
  <c r="C521" i="8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E520" i="7" s="1"/>
  <c r="M520" i="7"/>
  <c r="I520" i="7"/>
  <c r="C520" i="7"/>
  <c r="L519" i="6"/>
  <c r="M519" i="6"/>
  <c r="I519" i="6"/>
  <c r="C519" i="6"/>
  <c r="D519" i="6"/>
  <c r="E519" i="6" s="1"/>
  <c r="L520" i="5"/>
  <c r="M520" i="5"/>
  <c r="I519" i="5"/>
  <c r="C520" i="5"/>
  <c r="D520" i="5"/>
  <c r="E520" i="5" s="1"/>
  <c r="H519" i="6" l="1"/>
  <c r="Y432" i="20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D519" i="8" s="1"/>
  <c r="E519" i="8" s="1"/>
  <c r="H519" i="8" s="1"/>
  <c r="M519" i="8"/>
  <c r="I519" i="8"/>
  <c r="C519" i="8"/>
  <c r="L519" i="7"/>
  <c r="M519" i="7"/>
  <c r="I519" i="7"/>
  <c r="C519" i="7"/>
  <c r="D519" i="7"/>
  <c r="H519" i="7" s="1"/>
  <c r="L518" i="6"/>
  <c r="D518" i="6" s="1"/>
  <c r="E518" i="6" s="1"/>
  <c r="M518" i="6"/>
  <c r="I518" i="6"/>
  <c r="C518" i="6"/>
  <c r="L519" i="5"/>
  <c r="D519" i="5" s="1"/>
  <c r="E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D524" i="12" s="1"/>
  <c r="G524" i="12" s="1"/>
  <c r="M524" i="12"/>
  <c r="I523" i="12"/>
  <c r="C524" i="12"/>
  <c r="L518" i="8"/>
  <c r="M518" i="8"/>
  <c r="I518" i="8"/>
  <c r="C518" i="8"/>
  <c r="D518" i="8"/>
  <c r="G518" i="8" s="1"/>
  <c r="E518" i="8"/>
  <c r="H518" i="8" s="1"/>
  <c r="L518" i="7"/>
  <c r="D518" i="7" s="1"/>
  <c r="E518" i="7" s="1"/>
  <c r="M518" i="7"/>
  <c r="I518" i="7"/>
  <c r="C518" i="7"/>
  <c r="L517" i="6"/>
  <c r="D517" i="6" s="1"/>
  <c r="E517" i="6" s="1"/>
  <c r="M517" i="6"/>
  <c r="I517" i="6"/>
  <c r="C517" i="6"/>
  <c r="L518" i="5"/>
  <c r="M518" i="5"/>
  <c r="I517" i="5"/>
  <c r="C518" i="5"/>
  <c r="D518" i="5"/>
  <c r="E518" i="5" s="1"/>
  <c r="BD431" i="20" l="1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E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D521" i="12" s="1"/>
  <c r="G521" i="12" s="1"/>
  <c r="M521" i="12"/>
  <c r="I520" i="12"/>
  <c r="C521" i="12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D514" i="6" s="1"/>
  <c r="E514" i="6" s="1"/>
  <c r="M514" i="6"/>
  <c r="I514" i="6"/>
  <c r="C514" i="6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D513" i="8" s="1"/>
  <c r="E513" i="8" s="1"/>
  <c r="H513" i="8" s="1"/>
  <c r="M513" i="8"/>
  <c r="I513" i="8"/>
  <c r="C513" i="8"/>
  <c r="L513" i="7"/>
  <c r="D513" i="7" s="1"/>
  <c r="M513" i="7"/>
  <c r="I513" i="7"/>
  <c r="C513" i="7"/>
  <c r="L512" i="6"/>
  <c r="D512" i="6" s="1"/>
  <c r="E512" i="6" s="1"/>
  <c r="M512" i="6"/>
  <c r="I512" i="6"/>
  <c r="C512" i="6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D517" i="12" s="1"/>
  <c r="G517" i="12" s="1"/>
  <c r="M517" i="12"/>
  <c r="I516" i="12"/>
  <c r="C517" i="12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D511" i="5" s="1"/>
  <c r="E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D510" i="7" s="1"/>
  <c r="E510" i="7" s="1"/>
  <c r="M510" i="7"/>
  <c r="I510" i="7"/>
  <c r="C510" i="7"/>
  <c r="L509" i="6"/>
  <c r="M509" i="6"/>
  <c r="I509" i="6"/>
  <c r="C509" i="6"/>
  <c r="D509" i="6"/>
  <c r="E509" i="6" s="1"/>
  <c r="L510" i="5"/>
  <c r="D510" i="5" s="1"/>
  <c r="E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D509" i="8" s="1"/>
  <c r="E509" i="8" s="1"/>
  <c r="H509" i="8" s="1"/>
  <c r="M509" i="8"/>
  <c r="I509" i="8"/>
  <c r="C509" i="8"/>
  <c r="L509" i="7"/>
  <c r="M509" i="7"/>
  <c r="I509" i="7"/>
  <c r="C509" i="7"/>
  <c r="D509" i="7"/>
  <c r="E509" i="7" s="1"/>
  <c r="L508" i="6"/>
  <c r="D508" i="6" s="1"/>
  <c r="E508" i="6" s="1"/>
  <c r="M508" i="6"/>
  <c r="I508" i="6"/>
  <c r="C508" i="6"/>
  <c r="L509" i="5"/>
  <c r="D509" i="5" s="1"/>
  <c r="E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D514" i="12" s="1"/>
  <c r="G514" i="12" s="1"/>
  <c r="M514" i="12"/>
  <c r="I513" i="12"/>
  <c r="C514" i="12"/>
  <c r="L508" i="8"/>
  <c r="M508" i="8"/>
  <c r="I508" i="8"/>
  <c r="C508" i="8"/>
  <c r="D508" i="8"/>
  <c r="E508" i="8" s="1"/>
  <c r="H508" i="8" s="1"/>
  <c r="L508" i="7"/>
  <c r="D508" i="7" s="1"/>
  <c r="E508" i="7" s="1"/>
  <c r="M508" i="7"/>
  <c r="I508" i="7"/>
  <c r="C508" i="7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D512" i="12" s="1"/>
  <c r="G512" i="12" s="1"/>
  <c r="M512" i="12"/>
  <c r="I511" i="12"/>
  <c r="C512" i="12"/>
  <c r="L506" i="8"/>
  <c r="D506" i="8" s="1"/>
  <c r="E506" i="8" s="1"/>
  <c r="H506" i="8" s="1"/>
  <c r="M506" i="8"/>
  <c r="I506" i="8"/>
  <c r="C506" i="8"/>
  <c r="L506" i="7"/>
  <c r="M506" i="7"/>
  <c r="I506" i="7"/>
  <c r="C506" i="7"/>
  <c r="D506" i="7"/>
  <c r="H506" i="7" s="1"/>
  <c r="L505" i="6"/>
  <c r="D505" i="6" s="1"/>
  <c r="E505" i="6" s="1"/>
  <c r="M505" i="6"/>
  <c r="I505" i="6"/>
  <c r="C505" i="6"/>
  <c r="L506" i="5"/>
  <c r="D506" i="5" s="1"/>
  <c r="E506" i="5" s="1"/>
  <c r="M506" i="5"/>
  <c r="I505" i="5"/>
  <c r="C506" i="5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D505" i="8" s="1"/>
  <c r="E505" i="8" s="1"/>
  <c r="H505" i="8" s="1"/>
  <c r="M505" i="8"/>
  <c r="I505" i="8"/>
  <c r="C505" i="8"/>
  <c r="L505" i="7"/>
  <c r="M505" i="7"/>
  <c r="I505" i="7"/>
  <c r="C505" i="7"/>
  <c r="D505" i="7"/>
  <c r="E505" i="7" s="1"/>
  <c r="L504" i="6"/>
  <c r="D504" i="6" s="1"/>
  <c r="H504" i="6" s="1"/>
  <c r="M504" i="6"/>
  <c r="I504" i="6"/>
  <c r="C504" i="6"/>
  <c r="L505" i="5"/>
  <c r="D505" i="5" s="1"/>
  <c r="E505" i="5" s="1"/>
  <c r="M505" i="5"/>
  <c r="I504" i="5"/>
  <c r="C505" i="5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D504" i="8" s="1"/>
  <c r="E504" i="8" s="1"/>
  <c r="H504" i="8" s="1"/>
  <c r="M504" i="8"/>
  <c r="I504" i="8"/>
  <c r="C504" i="8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D504" i="5" s="1"/>
  <c r="E504" i="5" s="1"/>
  <c r="M504" i="5"/>
  <c r="I503" i="5"/>
  <c r="C504" i="5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D503" i="5" s="1"/>
  <c r="M503" i="5"/>
  <c r="I502" i="5"/>
  <c r="C503" i="5"/>
  <c r="D509" i="9"/>
  <c r="D503" i="8"/>
  <c r="E503" i="8" s="1"/>
  <c r="H503" i="8" s="1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D507" i="12" s="1"/>
  <c r="G507" i="12" s="1"/>
  <c r="M507" i="12"/>
  <c r="I506" i="12"/>
  <c r="C507" i="12"/>
  <c r="L501" i="8"/>
  <c r="M501" i="8"/>
  <c r="I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E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W412" i="20" s="1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BB413" i="20" l="1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D505" i="12" s="1"/>
  <c r="G505" i="12" s="1"/>
  <c r="M505" i="12"/>
  <c r="I504" i="12"/>
  <c r="C505" i="12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D498" i="6" s="1"/>
  <c r="E498" i="6" s="1"/>
  <c r="M498" i="6"/>
  <c r="I498" i="6"/>
  <c r="C498" i="6"/>
  <c r="L499" i="5"/>
  <c r="M499" i="5"/>
  <c r="I498" i="5"/>
  <c r="C499" i="5"/>
  <c r="D499" i="5"/>
  <c r="E499" i="5" s="1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D498" i="7" s="1"/>
  <c r="E498" i="7" s="1"/>
  <c r="M498" i="7"/>
  <c r="I498" i="7"/>
  <c r="C498" i="7"/>
  <c r="L497" i="6"/>
  <c r="M497" i="6"/>
  <c r="I497" i="6"/>
  <c r="C497" i="6"/>
  <c r="D497" i="6"/>
  <c r="H497" i="6" s="1"/>
  <c r="L498" i="5"/>
  <c r="D498" i="5" s="1"/>
  <c r="E498" i="5" s="1"/>
  <c r="M498" i="5"/>
  <c r="I497" i="5"/>
  <c r="C498" i="5"/>
  <c r="G497" i="6" l="1"/>
  <c r="E497" i="6"/>
  <c r="BD411" i="20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E496" i="7" s="1"/>
  <c r="M496" i="7"/>
  <c r="I496" i="7"/>
  <c r="C496" i="7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H495" i="7" s="1"/>
  <c r="M495" i="7"/>
  <c r="I495" i="7"/>
  <c r="C495" i="7"/>
  <c r="L494" i="6"/>
  <c r="M494" i="6"/>
  <c r="I494" i="6"/>
  <c r="C494" i="6"/>
  <c r="D494" i="6"/>
  <c r="H494" i="6" s="1"/>
  <c r="L495" i="5"/>
  <c r="M495" i="5"/>
  <c r="I494" i="5"/>
  <c r="C495" i="5"/>
  <c r="D495" i="5"/>
  <c r="E495" i="5" s="1"/>
  <c r="E494" i="6" l="1"/>
  <c r="AE407" i="20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E494" i="7" s="1"/>
  <c r="M494" i="7"/>
  <c r="I494" i="7"/>
  <c r="C494" i="7"/>
  <c r="L493" i="6"/>
  <c r="D493" i="6" s="1"/>
  <c r="E493" i="6" s="1"/>
  <c r="M493" i="6"/>
  <c r="I493" i="6"/>
  <c r="C493" i="6"/>
  <c r="L494" i="5"/>
  <c r="D494" i="5" s="1"/>
  <c r="E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H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E489" i="7" s="1"/>
  <c r="L488" i="6"/>
  <c r="D488" i="6" s="1"/>
  <c r="E488" i="6" s="1"/>
  <c r="M488" i="6"/>
  <c r="C488" i="6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D487" i="6" s="1"/>
  <c r="H487" i="6" s="1"/>
  <c r="M487" i="6"/>
  <c r="C487" i="6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E487" i="7" s="1"/>
  <c r="M487" i="7"/>
  <c r="I487" i="7"/>
  <c r="C487" i="7"/>
  <c r="L486" i="6"/>
  <c r="D486" i="6" s="1"/>
  <c r="E486" i="6" s="1"/>
  <c r="M486" i="6"/>
  <c r="I486" i="6"/>
  <c r="L487" i="5"/>
  <c r="D487" i="5" s="1"/>
  <c r="E487" i="5" s="1"/>
  <c r="M487" i="5"/>
  <c r="I486" i="5"/>
  <c r="G487" i="8" l="1"/>
  <c r="E487" i="8"/>
  <c r="H487" i="8" s="1"/>
  <c r="AE399" i="20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E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D485" i="8" s="1"/>
  <c r="E485" i="8" s="1"/>
  <c r="H485" i="8" s="1"/>
  <c r="M485" i="8"/>
  <c r="I485" i="8"/>
  <c r="C485" i="8"/>
  <c r="L485" i="7"/>
  <c r="M485" i="7"/>
  <c r="I485" i="7"/>
  <c r="C485" i="7"/>
  <c r="D485" i="7"/>
  <c r="E485" i="7" s="1"/>
  <c r="L484" i="6"/>
  <c r="D484" i="6" s="1"/>
  <c r="M484" i="6"/>
  <c r="I484" i="6"/>
  <c r="E484" i="6"/>
  <c r="L485" i="5"/>
  <c r="D485" i="5" s="1"/>
  <c r="E485" i="5" s="1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E484" i="7" s="1"/>
  <c r="M484" i="7"/>
  <c r="I484" i="7"/>
  <c r="C484" i="7"/>
  <c r="L483" i="6"/>
  <c r="D483" i="6" s="1"/>
  <c r="E483" i="6" s="1"/>
  <c r="M483" i="6"/>
  <c r="I483" i="6"/>
  <c r="L484" i="5"/>
  <c r="D484" i="5" s="1"/>
  <c r="E484" i="5" s="1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E482" i="7" s="1"/>
  <c r="M482" i="7"/>
  <c r="I482" i="7"/>
  <c r="C482" i="7"/>
  <c r="L481" i="6"/>
  <c r="D481" i="6" s="1"/>
  <c r="M481" i="6"/>
  <c r="I481" i="6"/>
  <c r="E481" i="6"/>
  <c r="L482" i="5"/>
  <c r="D482" i="5" s="1"/>
  <c r="E482" i="5" s="1"/>
  <c r="M482" i="5"/>
  <c r="I481" i="5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E481" i="8" s="1"/>
  <c r="H481" i="8" s="1"/>
  <c r="L481" i="7"/>
  <c r="D481" i="7" s="1"/>
  <c r="M481" i="7"/>
  <c r="I481" i="7"/>
  <c r="C481" i="7"/>
  <c r="L480" i="6"/>
  <c r="D480" i="6" s="1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G486" i="12" s="1"/>
  <c r="M486" i="12"/>
  <c r="I485" i="12"/>
  <c r="C486" i="12"/>
  <c r="L480" i="8"/>
  <c r="M480" i="8"/>
  <c r="I480" i="8"/>
  <c r="C480" i="8"/>
  <c r="D480" i="8"/>
  <c r="E480" i="8" s="1"/>
  <c r="H480" i="8" s="1"/>
  <c r="L480" i="7"/>
  <c r="D480" i="7" s="1"/>
  <c r="E480" i="7" s="1"/>
  <c r="M480" i="7"/>
  <c r="I480" i="7"/>
  <c r="C480" i="7"/>
  <c r="L479" i="6"/>
  <c r="D479" i="6" s="1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D479" i="8" s="1"/>
  <c r="E479" i="8" s="1"/>
  <c r="H479" i="8" s="1"/>
  <c r="M479" i="8"/>
  <c r="I479" i="8"/>
  <c r="C479" i="8"/>
  <c r="L479" i="7"/>
  <c r="D479" i="7" s="1"/>
  <c r="M479" i="7"/>
  <c r="I479" i="7"/>
  <c r="C479" i="7"/>
  <c r="L478" i="6"/>
  <c r="D478" i="6" s="1"/>
  <c r="E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D476" i="6" s="1"/>
  <c r="M476" i="6"/>
  <c r="I476" i="6"/>
  <c r="H476" i="6"/>
  <c r="L477" i="5"/>
  <c r="D477" i="5" s="1"/>
  <c r="E477" i="5" s="1"/>
  <c r="M477" i="5"/>
  <c r="I476" i="5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D476" i="8" s="1"/>
  <c r="E476" i="8" s="1"/>
  <c r="H476" i="8" s="1"/>
  <c r="M476" i="8"/>
  <c r="I476" i="8"/>
  <c r="C476" i="8"/>
  <c r="L476" i="7"/>
  <c r="D476" i="7" s="1"/>
  <c r="E476" i="7" s="1"/>
  <c r="M476" i="7"/>
  <c r="I476" i="7"/>
  <c r="C476" i="7"/>
  <c r="L475" i="6"/>
  <c r="D475" i="6" s="1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D475" i="7" s="1"/>
  <c r="M475" i="7"/>
  <c r="I475" i="7"/>
  <c r="C475" i="7"/>
  <c r="L474" i="6"/>
  <c r="D474" i="6" s="1"/>
  <c r="M474" i="6"/>
  <c r="I474" i="6"/>
  <c r="E474" i="6"/>
  <c r="L475" i="5"/>
  <c r="D475" i="5" s="1"/>
  <c r="E475" i="5" s="1"/>
  <c r="M475" i="5"/>
  <c r="I474" i="5"/>
  <c r="E475" i="7" l="1"/>
  <c r="G475" i="7"/>
  <c r="Y387" i="20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D474" i="8" s="1"/>
  <c r="E474" i="8" s="1"/>
  <c r="H474" i="8" s="1"/>
  <c r="M474" i="8"/>
  <c r="I474" i="8"/>
  <c r="C474" i="8"/>
  <c r="L474" i="7"/>
  <c r="M474" i="7"/>
  <c r="I474" i="7"/>
  <c r="C474" i="7"/>
  <c r="D474" i="7"/>
  <c r="E474" i="7" s="1"/>
  <c r="L473" i="6"/>
  <c r="D473" i="6" s="1"/>
  <c r="H473" i="6" s="1"/>
  <c r="M473" i="6"/>
  <c r="I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E472" i="7" l="1"/>
  <c r="AE384" i="20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D471" i="8" s="1"/>
  <c r="E471" i="8" s="1"/>
  <c r="H471" i="8" s="1"/>
  <c r="M471" i="8"/>
  <c r="I471" i="8"/>
  <c r="C471" i="8"/>
  <c r="L471" i="7"/>
  <c r="M471" i="7"/>
  <c r="I471" i="7"/>
  <c r="C471" i="7"/>
  <c r="D471" i="7"/>
  <c r="H471" i="7" s="1"/>
  <c r="L470" i="6"/>
  <c r="D470" i="6" s="1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G475" i="12" s="1"/>
  <c r="M475" i="12"/>
  <c r="I474" i="12"/>
  <c r="C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D468" i="6" s="1"/>
  <c r="M468" i="6"/>
  <c r="I468" i="6"/>
  <c r="H468" i="6"/>
  <c r="E468" i="6"/>
  <c r="L469" i="5"/>
  <c r="D469" i="5" s="1"/>
  <c r="E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D467" i="7" s="1"/>
  <c r="H467" i="7" s="1"/>
  <c r="M467" i="7"/>
  <c r="I467" i="7"/>
  <c r="C467" i="7"/>
  <c r="L466" i="6"/>
  <c r="D466" i="6" s="1"/>
  <c r="E466" i="6" s="1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E465" i="6" s="1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E464" i="6" s="1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E461" i="6" s="1"/>
  <c r="M461" i="6"/>
  <c r="I461" i="6"/>
  <c r="L462" i="5"/>
  <c r="D462" i="5" s="1"/>
  <c r="M462" i="5"/>
  <c r="D469" i="10"/>
  <c r="D468" i="9"/>
  <c r="D468" i="11"/>
  <c r="G468" i="12"/>
  <c r="D462" i="8"/>
  <c r="D462" i="7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D461" i="7" s="1"/>
  <c r="H461" i="7" s="1"/>
  <c r="M461" i="7"/>
  <c r="I461" i="7"/>
  <c r="C461" i="7"/>
  <c r="L460" i="6"/>
  <c r="D460" i="6" s="1"/>
  <c r="M460" i="6"/>
  <c r="I460" i="6"/>
  <c r="L461" i="5"/>
  <c r="D461" i="5" s="1"/>
  <c r="E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E460" i="7" s="1"/>
  <c r="M460" i="7"/>
  <c r="I460" i="7"/>
  <c r="C460" i="7"/>
  <c r="L459" i="6"/>
  <c r="D459" i="6" s="1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D459" i="7" s="1"/>
  <c r="E459" i="7" s="1"/>
  <c r="M459" i="7"/>
  <c r="I459" i="7"/>
  <c r="C459" i="7"/>
  <c r="L458" i="6"/>
  <c r="D458" i="6" s="1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E456" i="8" s="1"/>
  <c r="H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M454" i="6"/>
  <c r="I454" i="6"/>
  <c r="E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H454" i="5" s="1"/>
  <c r="M454" i="5"/>
  <c r="I454" i="5"/>
  <c r="E453" i="6" l="1"/>
  <c r="W366" i="20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E452" i="7" s="1"/>
  <c r="M452" i="7"/>
  <c r="I452" i="7"/>
  <c r="C452" i="7"/>
  <c r="L451" i="6"/>
  <c r="D451" i="6" s="1"/>
  <c r="M451" i="6"/>
  <c r="I451" i="6"/>
  <c r="E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H451" i="7" s="1"/>
  <c r="M451" i="7"/>
  <c r="I451" i="7"/>
  <c r="C451" i="7"/>
  <c r="L450" i="6"/>
  <c r="D450" i="6" s="1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L450" i="5"/>
  <c r="D450" i="5" s="1"/>
  <c r="M450" i="5"/>
  <c r="I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M446" i="6"/>
  <c r="I446" i="6"/>
  <c r="H446" i="6"/>
  <c r="E446" i="6"/>
  <c r="L447" i="5"/>
  <c r="M447" i="5"/>
  <c r="I447" i="5"/>
  <c r="D447" i="5"/>
  <c r="H447" i="5" s="1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E446" i="8" s="1"/>
  <c r="H446" i="8" s="1"/>
  <c r="M446" i="8"/>
  <c r="I446" i="8"/>
  <c r="C446" i="8"/>
  <c r="L446" i="7"/>
  <c r="D446" i="7" s="1"/>
  <c r="M446" i="7"/>
  <c r="I446" i="7"/>
  <c r="C446" i="7"/>
  <c r="L445" i="6"/>
  <c r="D445" i="6" s="1"/>
  <c r="M445" i="6"/>
  <c r="I445" i="6"/>
  <c r="E445" i="6"/>
  <c r="L446" i="5"/>
  <c r="D446" i="5" s="1"/>
  <c r="M446" i="5"/>
  <c r="I446" i="5"/>
  <c r="E446" i="7" l="1"/>
  <c r="G446" i="7"/>
  <c r="H446" i="5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G450" i="12" s="1"/>
  <c r="M450" i="12"/>
  <c r="I449" i="12"/>
  <c r="C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H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G447" i="12" s="1"/>
  <c r="M447" i="12"/>
  <c r="I446" i="12"/>
  <c r="C447" i="12"/>
  <c r="L441" i="8"/>
  <c r="M441" i="8"/>
  <c r="I441" i="8"/>
  <c r="C441" i="8"/>
  <c r="D441" i="8"/>
  <c r="E441" i="8" s="1"/>
  <c r="H441" i="8" s="1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H441" i="5" s="1"/>
  <c r="M441" i="5"/>
  <c r="I440" i="5"/>
  <c r="H441" i="7" l="1"/>
  <c r="G441" i="7"/>
  <c r="E441" i="7"/>
  <c r="E440" i="6"/>
  <c r="W353" i="20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E440" i="7" s="1"/>
  <c r="M440" i="7"/>
  <c r="I440" i="7"/>
  <c r="C440" i="7"/>
  <c r="L439" i="6"/>
  <c r="D439" i="6" s="1"/>
  <c r="M439" i="6"/>
  <c r="I439" i="6"/>
  <c r="L440" i="5"/>
  <c r="D440" i="5" s="1"/>
  <c r="M440" i="5"/>
  <c r="E440" i="8" l="1"/>
  <c r="H440" i="8" s="1"/>
  <c r="AE352" i="20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C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L439" i="7"/>
  <c r="D439" i="7" s="1"/>
  <c r="E439" i="7" s="1"/>
  <c r="M439" i="7"/>
  <c r="I439" i="7"/>
  <c r="C439" i="7"/>
  <c r="L438" i="6"/>
  <c r="D438" i="6" s="1"/>
  <c r="M438" i="6"/>
  <c r="I438" i="6"/>
  <c r="E438" i="6"/>
  <c r="L439" i="5"/>
  <c r="D439" i="5" s="1"/>
  <c r="H439" i="5" s="1"/>
  <c r="M439" i="5"/>
  <c r="I439" i="5"/>
  <c r="E439" i="8" l="1"/>
  <c r="H439" i="8" s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D437" i="8" s="1"/>
  <c r="E437" i="8" s="1"/>
  <c r="H437" i="8" s="1"/>
  <c r="M437" i="8"/>
  <c r="I437" i="8"/>
  <c r="C437" i="8"/>
  <c r="L437" i="7"/>
  <c r="M437" i="7"/>
  <c r="I437" i="7"/>
  <c r="C437" i="7"/>
  <c r="D437" i="7"/>
  <c r="E437" i="7" s="1"/>
  <c r="L436" i="6"/>
  <c r="D436" i="6" s="1"/>
  <c r="E436" i="6" s="1"/>
  <c r="M436" i="6"/>
  <c r="I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D436" i="8" s="1"/>
  <c r="E436" i="8" s="1"/>
  <c r="H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G439" i="12" s="1"/>
  <c r="M439" i="12"/>
  <c r="I438" i="12"/>
  <c r="C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D432" i="6" s="1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D432" i="8" s="1"/>
  <c r="E432" i="8" s="1"/>
  <c r="H432" i="8" s="1"/>
  <c r="M432" i="8"/>
  <c r="C432" i="8"/>
  <c r="L432" i="7"/>
  <c r="M432" i="7"/>
  <c r="C432" i="7"/>
  <c r="D432" i="7"/>
  <c r="E432" i="7" s="1"/>
  <c r="L431" i="6"/>
  <c r="D431" i="6" s="1"/>
  <c r="E431" i="6" s="1"/>
  <c r="M431" i="6"/>
  <c r="L432" i="5"/>
  <c r="D432" i="5" s="1"/>
  <c r="M432" i="5"/>
  <c r="I431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G437" i="12" s="1"/>
  <c r="M437" i="12"/>
  <c r="I436" i="12"/>
  <c r="C437" i="12"/>
  <c r="L431" i="8"/>
  <c r="M431" i="8"/>
  <c r="C431" i="8"/>
  <c r="D431" i="8"/>
  <c r="E431" i="8" s="1"/>
  <c r="H431" i="8" s="1"/>
  <c r="L431" i="7"/>
  <c r="D431" i="7" s="1"/>
  <c r="E431" i="7" s="1"/>
  <c r="M431" i="7"/>
  <c r="C431" i="7"/>
  <c r="L430" i="6"/>
  <c r="D430" i="6" s="1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E430" i="7" s="1"/>
  <c r="M430" i="7"/>
  <c r="C430" i="7"/>
  <c r="L429" i="6"/>
  <c r="D429" i="6" s="1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M421" i="7"/>
  <c r="I421" i="7"/>
  <c r="C421" i="7"/>
  <c r="D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M380" i="7"/>
  <c r="I380" i="7"/>
  <c r="C380" i="7"/>
  <c r="D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M365" i="7"/>
  <c r="I365" i="7"/>
  <c r="C365" i="7"/>
  <c r="D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G356" i="6"/>
  <c r="L355" i="6"/>
  <c r="D355" i="6" s="1"/>
  <c r="G355" i="6" s="1"/>
  <c r="M355" i="6"/>
  <c r="L356" i="6"/>
  <c r="D356" i="6" s="1"/>
  <c r="M356" i="6"/>
  <c r="L356" i="5"/>
  <c r="L357" i="5"/>
  <c r="D357" i="5" s="1"/>
  <c r="D356" i="5"/>
  <c r="M356" i="5"/>
  <c r="M357" i="5"/>
  <c r="S273" i="20"/>
  <c r="T274" i="20" s="1"/>
  <c r="U273" i="20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W273" i="20" l="1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M354" i="7"/>
  <c r="I354" i="7"/>
  <c r="C354" i="7"/>
  <c r="D354" i="7"/>
  <c r="G354" i="7" s="1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M346" i="7"/>
  <c r="I346" i="7"/>
  <c r="C346" i="7"/>
  <c r="D346" i="7"/>
  <c r="G346" i="7" s="1"/>
  <c r="L345" i="6"/>
  <c r="D345" i="6" s="1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M342" i="7"/>
  <c r="I342" i="7"/>
  <c r="C342" i="7"/>
  <c r="D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M330" i="7"/>
  <c r="I330" i="7"/>
  <c r="C330" i="7"/>
  <c r="D330" i="7"/>
  <c r="L329" i="6"/>
  <c r="D329" i="6" s="1"/>
  <c r="M329" i="6"/>
  <c r="I329" i="6"/>
  <c r="L330" i="5"/>
  <c r="M330" i="5"/>
  <c r="I330" i="5"/>
  <c r="D330" i="5"/>
  <c r="G330" i="5" s="1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AV247" i="20" l="1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M321" i="7"/>
  <c r="I321" i="7"/>
  <c r="C321" i="7"/>
  <c r="D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M306" i="5"/>
  <c r="I306" i="5"/>
  <c r="D313" i="10"/>
  <c r="D312" i="9"/>
  <c r="G312" i="12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M289" i="5"/>
  <c r="I289" i="5"/>
  <c r="B152" i="25"/>
  <c r="D296" i="10"/>
  <c r="D295" i="9"/>
  <c r="D295" i="11"/>
  <c r="D289" i="8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I278" i="7"/>
  <c r="D278" i="7"/>
  <c r="G278" i="7" s="1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G223" i="6" l="1"/>
  <c r="D223" i="6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G186" i="6" l="1"/>
  <c r="D186" i="6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<sst xmlns="http://schemas.openxmlformats.org/spreadsheetml/2006/main" count="895" uniqueCount="796">
  <si>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</si>
  <si>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</si>
  <si>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</si>
  <si>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</si>
  <si>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</si>
  <si>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</si>
  <si>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</si>
  <si>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</si>
  <si>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</si>
  <si>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</si>
  <si>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</si>
  <si>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</si>
  <si>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</si>
  <si>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</si>
  <si>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</si>
  <si>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</si>
  <si>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</si>
  <si>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</si>
  <si>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</si>
  <si>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</si>
  <si>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</si>
  <si>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</si>
  <si>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</si>
  <si>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</si>
  <si>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</si>
  <si>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</si>
  <si>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</si>
  <si>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</si>
  <si>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</si>
  <si>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</si>
  <si>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</si>
  <si>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</si>
  <si>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</si>
  <si>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</si>
  <si>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</si>
  <si>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</si>
  <si>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</si>
  <si>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</si>
  <si>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</si>
  <si>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</si>
  <si>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</si>
  <si>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</si>
  <si>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</si>
  <si>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</si>
  <si>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</si>
  <si>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</si>
  <si>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</si>
  <si>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</si>
  <si>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</si>
  <si>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</si>
  <si>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</si>
  <si>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</si>
  <si>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</si>
  <si>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</si>
  <si>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</si>
  <si>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</si>
  <si>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</si>
  <si>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</si>
  <si>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</si>
  <si>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</si>
  <si>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</si>
  <si>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</si>
  <si>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</si>
  <si>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</si>
  <si>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</si>
  <si>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</si>
  <si>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</si>
  <si>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</si>
  <si>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</si>
  <si>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</si>
  <si>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</si>
  <si>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</si>
  <si>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</si>
  <si>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</si>
  <si>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</si>
  <si>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</si>
  <si>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</si>
  <si>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</si>
  <si>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</si>
  <si>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</si>
  <si>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</si>
  <si>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</si>
  <si>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</si>
  <si>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</si>
  <si>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</si>
  <si>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</si>
  <si>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</si>
  <si>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</si>
  <si>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</si>
  <si>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</si>
  <si>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</si>
  <si>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</si>
  <si>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</si>
  <si>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</si>
  <si>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</si>
  <si>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</si>
  <si>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</si>
  <si>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</si>
  <si>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</si>
  <si>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</si>
  <si>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</si>
  <si>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</si>
  <si>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</si>
  <si>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</si>
  <si>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</si>
  <si>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</si>
  <si>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</si>
  <si>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</si>
  <si>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</si>
  <si>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</si>
  <si>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</si>
  <si>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</si>
  <si>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</si>
  <si>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</si>
  <si>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</si>
  <si>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</si>
  <si>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</si>
  <si>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</si>
  <si>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</si>
  <si>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</si>
  <si>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</si>
  <si>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</si>
  <si>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</si>
  <si>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</si>
  <si>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</si>
  <si>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</si>
  <si>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</si>
  <si>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</si>
  <si>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</si>
  <si>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</si>
  <si>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</si>
  <si>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</si>
  <si>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</si>
  <si>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</si>
  <si>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</si>
  <si>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</si>
  <si>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</si>
  <si>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</si>
  <si>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</si>
  <si>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</si>
  <si>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</si>
  <si>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</si>
  <si>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</si>
  <si>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</si>
  <si>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</si>
  <si>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</si>
  <si>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</si>
  <si>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</si>
  <si>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</si>
  <si>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</si>
  <si>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</si>
  <si>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</si>
  <si>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</si>
  <si>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</si>
  <si>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</si>
  <si>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</si>
  <si>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</si>
  <si>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</si>
  <si>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</si>
  <si>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</si>
  <si>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</si>
  <si>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</si>
  <si>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</si>
  <si>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</si>
  <si>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</si>
  <si>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</si>
  <si>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</si>
  <si>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</si>
  <si>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</si>
  <si>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</si>
  <si>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</si>
  <si>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</si>
  <si>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</si>
  <si>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</si>
  <si>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</si>
  <si>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</si>
  <si>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</si>
  <si>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</si>
  <si>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</si>
  <si>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</si>
  <si>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</si>
  <si>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</si>
  <si>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</si>
  <si>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</si>
  <si>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</si>
  <si>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</si>
  <si>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</si>
  <si>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</si>
  <si>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</si>
  <si>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</si>
  <si>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</si>
  <si>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</si>
  <si>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</si>
  <si>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</si>
  <si>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</si>
  <si>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</si>
  <si>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</si>
  <si>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</si>
  <si>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</si>
  <si>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</si>
  <si>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</si>
  <si>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</si>
  <si>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</si>
  <si>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</si>
  <si>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</si>
  <si>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</si>
  <si>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</si>
  <si>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</si>
  <si>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</si>
  <si>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</si>
  <si>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</si>
  <si>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</si>
  <si>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</si>
  <si>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</si>
  <si>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</si>
  <si>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</si>
  <si>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</si>
  <si>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</si>
  <si>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</si>
  <si>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</si>
  <si>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</si>
  <si>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</si>
  <si>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</si>
  <si>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</si>
  <si>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</si>
  <si>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</si>
  <si>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</si>
  <si>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</si>
  <si>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</si>
  <si>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</si>
  <si>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</si>
  <si>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</si>
  <si>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</si>
  <si>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</si>
  <si>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</si>
  <si>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</si>
  <si>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</si>
  <si>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</si>
  <si>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</si>
  <si>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</si>
  <si>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</si>
  <si>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</si>
  <si>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</si>
  <si>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</si>
  <si>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</si>
  <si>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</si>
  <si>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</si>
  <si>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</si>
  <si>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</si>
  <si>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</si>
  <si>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</si>
  <si>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</si>
  <si>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</si>
  <si>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</si>
  <si>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</si>
  <si>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</si>
  <si>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</si>
  <si>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</si>
  <si>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</si>
  <si>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</si>
  <si>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</si>
  <si>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</si>
  <si>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</si>
  <si>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</si>
  <si>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</si>
  <si>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</si>
  <si>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</si>
  <si>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</si>
  <si>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</si>
  <si>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</si>
  <si>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</si>
  <si>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</si>
  <si>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</si>
  <si>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</si>
  <si>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</si>
  <si>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</si>
  <si>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</si>
  <si>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</si>
  <si>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</si>
  <si>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</si>
  <si>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</si>
  <si>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</si>
  <si>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</si>
  <si>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</si>
  <si>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</si>
  <si>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</si>
  <si>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</si>
  <si>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</si>
  <si>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</si>
  <si>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</si>
  <si>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</si>
  <si>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</si>
  <si>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</si>
  <si>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</si>
  <si>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</si>
  <si>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</si>
  <si>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</si>
  <si>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</si>
  <si>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</si>
  <si>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</si>
  <si>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</si>
  <si>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</si>
  <si>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</si>
  <si>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</si>
  <si>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</si>
  <si>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</si>
  <si>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</si>
  <si>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</si>
  <si>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</si>
  <si>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</si>
  <si>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</si>
  <si>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</si>
  <si>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</si>
  <si>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</si>
  <si>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</si>
  <si>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</si>
  <si>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</si>
  <si>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</si>
  <si>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</si>
  <si>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</si>
  <si>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</si>
  <si>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</si>
  <si>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</si>
  <si>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</si>
  <si>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</si>
  <si>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</si>
  <si>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</si>
  <si>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</si>
  <si>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</si>
  <si>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</si>
  <si>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</si>
  <si>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</si>
  <si>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</si>
  <si>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</si>
  <si>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</si>
  <si>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</si>
  <si>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</si>
  <si>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</si>
  <si>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</si>
  <si>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</si>
  <si>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</si>
  <si>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</si>
  <si>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</si>
  <si>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</si>
  <si>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</si>
  <si>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</si>
  <si>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</si>
  <si>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</si>
  <si>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</si>
  <si>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</si>
  <si>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</si>
  <si>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</si>
  <si>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</si>
  <si>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</si>
  <si>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</si>
  <si>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</si>
  <si>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</si>
  <si>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</si>
  <si>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</si>
  <si>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</si>
  <si>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</si>
  <si>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</si>
  <si>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</si>
  <si>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</si>
  <si>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</si>
  <si>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</si>
  <si>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</si>
  <si>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</si>
  <si>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</si>
  <si>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</si>
  <si>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</si>
  <si>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</si>
  <si>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</si>
  <si>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</si>
  <si>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</si>
  <si>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</si>
  <si>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</si>
  <si>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</si>
  <si>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</si>
  <si>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</si>
  <si>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</si>
  <si>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</si>
  <si>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</si>
  <si>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</si>
  <si>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</si>
  <si>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</si>
  <si>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</si>
  <si>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</si>
  <si>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</si>
  <si>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</si>
  <si>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</si>
  <si>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</si>
  <si>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</si>
  <si>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</si>
  <si>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</si>
  <si>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</si>
  <si>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</si>
  <si>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</si>
  <si>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</si>
  <si>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</si>
  <si>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</si>
  <si>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</si>
  <si>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</si>
  <si>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</si>
  <si>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</si>
  <si>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</si>
  <si>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</si>
  <si>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</si>
  <si>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</si>
  <si>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</si>
  <si>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</si>
  <si>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</si>
  <si>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</si>
  <si>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</si>
  <si>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</si>
  <si>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</si>
  <si>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</si>
  <si>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</si>
  <si>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</si>
  <si>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</si>
  <si>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</si>
  <si>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</si>
  <si>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</si>
  <si>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</si>
  <si>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</si>
  <si>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</si>
  <si>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</si>
  <si>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</si>
  <si>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</si>
  <si>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</si>
  <si>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</si>
  <si>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</si>
  <si>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</si>
  <si>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</si>
  <si>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</si>
  <si>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</si>
  <si>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</si>
  <si>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</si>
  <si>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</si>
  <si>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</si>
  <si>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</si>
  <si>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</si>
  <si>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</si>
  <si>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</si>
  <si>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</si>
  <si>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</si>
  <si>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</si>
  <si>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</si>
  <si>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</si>
  <si>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</si>
  <si>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</si>
  <si>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</si>
  <si>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</si>
  <si>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</si>
  <si>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</si>
  <si>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</si>
  <si>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</si>
  <si>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</si>
  <si>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</si>
  <si>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</si>
  <si>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</si>
  <si>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</si>
  <si>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</si>
  <si>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</si>
  <si>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</si>
  <si>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</si>
  <si>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</si>
  <si>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</si>
  <si>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</si>
  <si>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</si>
  <si>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</si>
  <si>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</si>
  <si>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</si>
  <si>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</si>
  <si>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</si>
  <si>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</si>
  <si>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</si>
  <si>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</si>
  <si>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</si>
  <si>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</si>
  <si>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</si>
  <si>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</si>
  <si>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</si>
  <si>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</si>
  <si>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</si>
  <si>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</si>
  <si>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</si>
  <si>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</si>
  <si>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</si>
  <si>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</si>
  <si>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</si>
  <si>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</si>
  <si>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</si>
  <si>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</si>
  <si>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</si>
  <si>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</si>
  <si>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</si>
  <si>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</si>
  <si>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</si>
  <si>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</si>
  <si>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</si>
  <si>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</si>
  <si>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</si>
  <si>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</si>
  <si>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</si>
  <si>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</si>
  <si>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</si>
  <si>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</si>
  <si>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</si>
  <si>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</si>
  <si>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</si>
  <si>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</si>
  <si>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</si>
  <si>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</si>
  <si>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</si>
  <si>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</si>
  <si>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</si>
  <si>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</si>
  <si>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</si>
  <si>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</si>
  <si>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</si>
  <si>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</si>
  <si>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</si>
  <si>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</si>
  <si>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</si>
  <si>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</si>
  <si>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</si>
  <si>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</si>
  <si>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</si>
  <si>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</si>
  <si>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</si>
  <si>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</si>
  <si>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</si>
  <si>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</si>
  <si>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</si>
  <si>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</si>
  <si>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</si>
  <si>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</si>
  <si>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</si>
  <si>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</si>
  <si>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</si>
  <si>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</si>
  <si>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</si>
  <si>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</si>
  <si>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</si>
  <si>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</si>
  <si>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</si>
  <si>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</si>
  <si>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</si>
  <si>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</si>
  <si>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</si>
  <si>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</si>
  <si>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</si>
  <si>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</si>
  <si>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</si>
  <si>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</si>
  <si>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</si>
  <si>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</si>
  <si>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</si>
  <si>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</si>
  <si>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</si>
  <si>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</si>
  <si>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</si>
  <si>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</si>
  <si>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</si>
  <si>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</si>
  <si>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</si>
  <si>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</si>
  <si>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</si>
  <si>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</si>
  <si>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</si>
  <si>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</si>
  <si>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</si>
  <si>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</si>
  <si>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</si>
  <si>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</si>
  <si>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</si>
  <si>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</si>
  <si>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</si>
  <si>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</si>
  <si>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</si>
  <si>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</si>
  <si>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</si>
  <si>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</si>
  <si>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</si>
  <si>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</si>
  <si>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</si>
  <si>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</si>
  <si>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</si>
  <si>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</si>
  <si>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</si>
  <si>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</si>
  <si>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</si>
  <si>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</si>
  <si>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</si>
  <si>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</si>
  <si>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</si>
  <si>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</si>
  <si>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</si>
  <si>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</si>
  <si>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</si>
  <si>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</si>
  <si>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</si>
  <si>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</si>
  <si>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</si>
  <si>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</si>
  <si>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</si>
  <si>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</si>
  <si>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</si>
  <si>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</si>
  <si>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</si>
  <si>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</si>
  <si>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</si>
  <si>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</si>
  <si>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</si>
  <si>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</si>
  <si>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</si>
  <si>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</si>
  <si>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</si>
  <si>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</si>
  <si>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</si>
  <si>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</si>
  <si>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</si>
  <si>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</si>
  <si>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</si>
  <si>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</si>
  <si>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</si>
  <si>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</si>
  <si>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</si>
  <si>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</si>
  <si>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</si>
  <si>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</si>
  <si>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</si>
  <si>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</si>
  <si>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</si>
  <si>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</si>
  <si>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</si>
  <si>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</si>
  <si>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</si>
  <si>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</si>
  <si>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</si>
  <si>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</si>
  <si>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</si>
  <si>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</si>
  <si>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</si>
  <si>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</si>
  <si>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</si>
  <si>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</si>
  <si>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</si>
  <si>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</si>
  <si>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</si>
  <si>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</si>
  <si>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</si>
  <si>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</si>
  <si>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</si>
  <si>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</si>
  <si>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</si>
  <si>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</si>
  <si>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</si>
  <si>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</si>
  <si>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</si>
  <si>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</si>
  <si>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</si>
  <si>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</si>
  <si>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</si>
  <si>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</si>
  <si>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</si>
  <si>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</si>
  <si>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</si>
  <si>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</si>
  <si>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</si>
  <si>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</si>
  <si>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</si>
  <si>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</si>
  <si>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</si>
  <si>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</si>
  <si>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</si>
  <si>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</si>
  <si>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</si>
  <si>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</si>
  <si>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</si>
  <si>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</si>
  <si>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</si>
  <si>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</si>
  <si>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</si>
  <si>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</si>
  <si>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</si>
  <si>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</si>
  <si>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</si>
  <si>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</si>
  <si>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</si>
  <si>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</si>
  <si>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</si>
  <si>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</si>
  <si>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</si>
  <si>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</si>
  <si>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</si>
  <si>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</si>
  <si>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</si>
  <si>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</si>
  <si>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</si>
  <si>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</si>
  <si>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</si>
  <si>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</si>
  <si>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</si>
  <si>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</si>
  <si>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</si>
  <si>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</si>
  <si>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</si>
  <si>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</si>
  <si>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</si>
  <si>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</si>
  <si>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</si>
  <si>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</si>
  <si>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</si>
  <si>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</si>
  <si>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</si>
  <si>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</si>
  <si>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</si>
  <si>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</si>
  <si>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</si>
  <si>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</si>
  <si>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</si>
  <si>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</si>
  <si>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</si>
  <si>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</si>
  <si>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</si>
  <si>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</si>
  <si>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</si>
  <si>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</si>
  <si>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</si>
  <si>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</si>
  <si>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</si>
  <si>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</si>
  <si>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</si>
  <si>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</si>
  <si>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</si>
  <si>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</si>
  <si>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</si>
  <si>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</si>
  <si>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</si>
  <si>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</si>
  <si>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</si>
  <si>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</si>
  <si>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</si>
  <si>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</si>
  <si>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</si>
  <si>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</si>
  <si>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</si>
  <si>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</si>
  <si>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</si>
  <si>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</si>
  <si>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</si>
  <si>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</si>
  <si>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</si>
  <si>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</si>
  <si>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</si>
  <si>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</si>
  <si>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</si>
  <si>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</si>
  <si>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</si>
  <si>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</si>
  <si>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</si>
  <si>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</si>
  <si>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</si>
  <si>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</si>
  <si>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</si>
  <si>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</si>
  <si>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</si>
  <si>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</si>
  <si>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</si>
  <si>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</si>
  <si>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</si>
  <si>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</si>
  <si>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</si>
  <si>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</si>
  <si>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</si>
  <si>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</si>
  <si>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</si>
  <si>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</si>
  <si>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</si>
  <si>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up 4.5% in 2 weeks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</si>
  <si>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</si>
  <si>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</si>
  <si>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</si>
  <si>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</si>
  <si>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</si>
  <si>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</si>
  <si>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</si>
  <si>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</si>
  <si>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</si>
  <si>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</si>
  <si>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</si>
  <si>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</si>
  <si>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2018-05-18T19:55</t>
  </si>
  <si>
    <t>usd up 50 bps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</si>
</sst>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D12" sqref="D12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88">
        <f>D12</f>
        <v>43238</v>
      </c>
    </row>
    <row r="2" spans="1:16" x14ac:dyDescent="0.25">
      <c r="A2" s="39" t="s">
        <v>754</v>
      </c>
      <c r="B2" s="39">
        <v>6.3577349999999999</v>
      </c>
      <c r="C2" s="88">
        <v>43238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x14ac:dyDescent="0.25">
      <c r="A3" s="39" t="s">
        <v>755</v>
      </c>
      <c r="B3" s="39">
        <v>6.3604050000000001</v>
      </c>
      <c r="C3" s="88">
        <v>43238</v>
      </c>
      <c r="D3" s="39">
        <v>16</v>
      </c>
      <c r="E3" s="39"/>
      <c r="F3" s="39"/>
      <c r="G3" s="39"/>
      <c r="H3" s="39"/>
      <c r="I3" s="39"/>
      <c r="J3" s="93"/>
      <c r="K3" s="94"/>
      <c r="L3" s="94"/>
      <c r="M3" s="39"/>
      <c r="N3" s="39"/>
      <c r="O3" s="39"/>
      <c r="P3" s="39"/>
    </row>
    <row r="4" spans="1:16" x14ac:dyDescent="0.25">
      <c r="A4" s="39" t="s">
        <v>756</v>
      </c>
      <c r="B4" s="39">
        <v>6.3646050000000001</v>
      </c>
      <c r="C4" s="88">
        <v>43239</v>
      </c>
      <c r="D4" s="39">
        <v>3</v>
      </c>
      <c r="J4" s="68"/>
      <c r="K4" s="69"/>
      <c r="L4" s="70"/>
    </row>
    <row r="5" spans="1:16" x14ac:dyDescent="0.25">
      <c r="A5" s="39" t="s">
        <v>348</v>
      </c>
      <c r="B5" s="39">
        <v>3903.06</v>
      </c>
      <c r="C5" s="39">
        <v>3864.05</v>
      </c>
      <c r="D5" s="91">
        <v>1.01E-2</v>
      </c>
      <c r="E5" s="39"/>
      <c r="F5" s="39"/>
      <c r="G5" s="39"/>
      <c r="H5" s="39"/>
      <c r="I5" s="39"/>
      <c r="J5" s="93"/>
      <c r="K5" s="94"/>
      <c r="L5" s="94"/>
      <c r="M5" s="93"/>
      <c r="N5" s="39"/>
      <c r="O5" s="39"/>
      <c r="P5" s="39"/>
    </row>
    <row r="6" spans="1:16" x14ac:dyDescent="0.25">
      <c r="A6" s="39" t="s">
        <v>522</v>
      </c>
      <c r="B6" s="39">
        <v>3193.3</v>
      </c>
      <c r="C6" s="39">
        <v>3154.28</v>
      </c>
      <c r="D6" s="91">
        <v>1.24E-2</v>
      </c>
      <c r="E6" s="39"/>
      <c r="F6" s="39"/>
      <c r="G6" s="39"/>
      <c r="H6" s="39"/>
      <c r="I6" s="39"/>
      <c r="J6" s="93"/>
      <c r="K6" s="94"/>
      <c r="L6" s="94"/>
      <c r="M6" s="93"/>
      <c r="N6" s="39"/>
      <c r="O6" s="39"/>
      <c r="P6" s="39"/>
    </row>
    <row r="7" spans="1:16" x14ac:dyDescent="0.25">
      <c r="A7" s="39" t="s">
        <v>523</v>
      </c>
      <c r="B7" s="39">
        <v>1836.75</v>
      </c>
      <c r="C7" s="39">
        <v>1831.2</v>
      </c>
      <c r="D7" s="91">
        <v>3.0000000000000001E-3</v>
      </c>
      <c r="H7" s="86"/>
      <c r="J7" s="71"/>
      <c r="K7" s="72"/>
      <c r="L7" s="73"/>
      <c r="M7" s="74"/>
    </row>
    <row r="8" spans="1:16" x14ac:dyDescent="0.25">
      <c r="A8" s="39" t="s">
        <v>524</v>
      </c>
      <c r="B8" s="39">
        <v>10672.52</v>
      </c>
      <c r="C8" s="39">
        <v>10635.5</v>
      </c>
      <c r="D8" s="91">
        <v>3.5000000000000001E-3</v>
      </c>
      <c r="J8" s="75"/>
      <c r="K8" s="76"/>
      <c r="L8" s="77"/>
      <c r="M8" s="78"/>
    </row>
    <row r="9" spans="1:16" x14ac:dyDescent="0.25">
      <c r="A9" s="39" t="s">
        <v>525</v>
      </c>
      <c r="B9" s="39">
        <v>5995.15</v>
      </c>
      <c r="C9" s="39">
        <v>5973.78</v>
      </c>
      <c r="D9" s="91">
        <v>3.5999999999999999E-3</v>
      </c>
      <c r="J9" s="79"/>
      <c r="K9" s="80"/>
      <c r="L9" s="81"/>
      <c r="M9" s="82"/>
    </row>
    <row r="10" spans="1:16" x14ac:dyDescent="0.25">
      <c r="A10" s="39" t="s">
        <v>526</v>
      </c>
      <c r="B10" s="39">
        <v>2740.53</v>
      </c>
      <c r="C10" s="39">
        <v>2700.88</v>
      </c>
      <c r="D10" s="91">
        <v>1.47E-2</v>
      </c>
    </row>
    <row r="11" spans="1:16" x14ac:dyDescent="0.25">
      <c r="A11" s="39" t="s">
        <v>527</v>
      </c>
      <c r="B11" s="39">
        <v>14.9</v>
      </c>
      <c r="C11" s="39">
        <v>14.682</v>
      </c>
      <c r="D11" s="88">
        <v>43237</v>
      </c>
    </row>
    <row r="12" spans="1:16" x14ac:dyDescent="0.25">
      <c r="A12" s="39" t="s">
        <v>528</v>
      </c>
      <c r="B12" s="39">
        <v>15.26</v>
      </c>
      <c r="C12" s="39">
        <v>15.2616</v>
      </c>
      <c r="D12" s="88">
        <v>43238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8.15</v>
      </c>
      <c r="C13" s="39">
        <v>8.1839999999999993</v>
      </c>
      <c r="D13" s="88">
        <v>43238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49</v>
      </c>
      <c r="C14" s="39">
        <v>48.911999999999999</v>
      </c>
      <c r="D14" s="88">
        <v>43238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47.89</v>
      </c>
      <c r="C15" s="39">
        <v>48.26</v>
      </c>
      <c r="D15" s="88">
        <v>43238</v>
      </c>
      <c r="E15" t="s">
        <v>794</v>
      </c>
      <c r="F15">
        <v>47.88</v>
      </c>
    </row>
    <row r="16" spans="1:16" x14ac:dyDescent="0.25">
      <c r="A16" s="39" t="s">
        <v>532</v>
      </c>
      <c r="B16" s="39">
        <v>34.54</v>
      </c>
      <c r="C16" s="39">
        <v>34.47</v>
      </c>
      <c r="D16" s="88">
        <v>43238</v>
      </c>
      <c r="E16" t="s">
        <v>794</v>
      </c>
      <c r="F16">
        <v>34.54</v>
      </c>
    </row>
    <row r="17" spans="1:16" x14ac:dyDescent="0.25">
      <c r="A17" s="39" t="s">
        <v>533</v>
      </c>
      <c r="B17" s="39">
        <v>30.53</v>
      </c>
      <c r="C17" s="39">
        <v>30.560199999999998</v>
      </c>
      <c r="D17" s="88">
        <v>43238</v>
      </c>
    </row>
    <row r="18" spans="1:16" x14ac:dyDescent="0.25">
      <c r="A18" s="39" t="s">
        <v>534</v>
      </c>
      <c r="B18" s="39">
        <v>34.159999999999997</v>
      </c>
      <c r="C18" s="41">
        <v>34.153700000000001</v>
      </c>
      <c r="D18" s="88">
        <v>43238</v>
      </c>
      <c r="E18" t="s">
        <v>794</v>
      </c>
      <c r="F18">
        <v>34.159999999999997</v>
      </c>
    </row>
    <row r="19" spans="1:16" x14ac:dyDescent="0.25">
      <c r="A19" s="39" t="s">
        <v>535</v>
      </c>
      <c r="B19" s="39">
        <v>12659.68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7" customFormat="1" x14ac:dyDescent="0.25">
      <c r="A20" s="39" t="s">
        <v>536</v>
      </c>
      <c r="B20" s="39">
        <v>21766.38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7" customFormat="1" x14ac:dyDescent="0.25">
      <c r="A21" s="39" t="s">
        <v>537</v>
      </c>
      <c r="B21" s="39">
        <v>6.3762999999999996</v>
      </c>
      <c r="C21" s="88">
        <v>43238</v>
      </c>
      <c r="D21" s="89">
        <v>0.63980324074074069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782</v>
      </c>
      <c r="F22" s="39" t="s">
        <v>783</v>
      </c>
      <c r="G22" s="39" t="s">
        <v>784</v>
      </c>
      <c r="H22" s="39" t="s">
        <v>785</v>
      </c>
      <c r="I22" s="39" t="s">
        <v>786</v>
      </c>
      <c r="J22" s="39" t="s">
        <v>787</v>
      </c>
      <c r="K22" s="39" t="s">
        <v>788</v>
      </c>
      <c r="L22" s="39" t="s">
        <v>789</v>
      </c>
      <c r="M22" s="39" t="s">
        <v>790</v>
      </c>
      <c r="N22" s="39" t="s">
        <v>791</v>
      </c>
      <c r="O22" s="39" t="s">
        <v>792</v>
      </c>
      <c r="P22" s="39" t="s">
        <v>793</v>
      </c>
    </row>
    <row r="23" spans="1:16" x14ac:dyDescent="0.25">
      <c r="A23" s="39">
        <v>3151.08</v>
      </c>
      <c r="B23" s="39">
        <v>3150.5</v>
      </c>
      <c r="C23" s="39">
        <v>3155.43</v>
      </c>
      <c r="D23" s="39">
        <v>3157.95</v>
      </c>
      <c r="E23" s="39">
        <v>3162.97</v>
      </c>
      <c r="F23" s="39">
        <v>3169.26</v>
      </c>
      <c r="G23" s="39">
        <v>3144.84</v>
      </c>
      <c r="H23" s="39">
        <v>1058</v>
      </c>
      <c r="I23" s="39">
        <v>1000</v>
      </c>
      <c r="J23" s="39">
        <v>3162.7</v>
      </c>
      <c r="K23" s="39">
        <v>3162.68</v>
      </c>
      <c r="L23" s="39">
        <v>3193.3</v>
      </c>
      <c r="M23" s="39">
        <v>3193.31</v>
      </c>
      <c r="N23" s="39">
        <v>3154.78</v>
      </c>
      <c r="O23" s="39">
        <v>1459</v>
      </c>
      <c r="P23" s="39">
        <v>1339</v>
      </c>
    </row>
    <row r="24" spans="1:16" x14ac:dyDescent="0.25">
      <c r="D24" s="91"/>
    </row>
    <row r="25" spans="1:16" x14ac:dyDescent="0.25">
      <c r="A25" s="39"/>
      <c r="B25" s="39"/>
      <c r="C25" s="39"/>
      <c r="D25" s="91"/>
    </row>
    <row r="26" spans="1:16" x14ac:dyDescent="0.25">
      <c r="C26" s="39"/>
      <c r="D26" s="91"/>
    </row>
    <row r="27" spans="1:16" x14ac:dyDescent="0.25">
      <c r="D27" s="1"/>
    </row>
    <row r="28" spans="1:16" x14ac:dyDescent="0.25">
      <c r="D28" s="88"/>
    </row>
    <row r="29" spans="1:16" x14ac:dyDescent="0.25">
      <c r="D29" s="1"/>
    </row>
    <row r="30" spans="1:16" x14ac:dyDescent="0.25">
      <c r="C30" s="1"/>
      <c r="D30" s="88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88"/>
      <c r="D37" s="89"/>
    </row>
    <row r="38" spans="3:4" x14ac:dyDescent="0.25">
      <c r="C38" s="88"/>
      <c r="D38" s="89"/>
    </row>
    <row r="39" spans="3:4" x14ac:dyDescent="0.25">
      <c r="C39" s="1"/>
      <c r="D39" s="1"/>
    </row>
    <row r="40" spans="3:4" x14ac:dyDescent="0.25">
      <c r="C40" s="1"/>
      <c r="D40" s="84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4"/>
    </row>
    <row r="65" spans="3:4" x14ac:dyDescent="0.25">
      <c r="C65" s="1"/>
      <c r="D65" s="84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500"/>
  <sheetViews>
    <sheetView zoomScale="115" zoomScaleNormal="115" workbookViewId="0">
      <pane xSplit="2" ySplit="6" topLeftCell="C487" activePane="bottomRight" state="frozen"/>
      <selection pane="topRight" activeCell="C1" sqref="C1"/>
      <selection pane="bottomLeft" activeCell="A3" sqref="A3"/>
      <selection pane="bottomRight" activeCell="A496" sqref="A496:A500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3">
        <v>3230.9416000000001</v>
      </c>
      <c r="D204" s="83">
        <v>3230.0419000000002</v>
      </c>
      <c r="E204" s="83">
        <v>3226.5655000000002</v>
      </c>
      <c r="F204" s="83">
        <v>3225.8024</v>
      </c>
      <c r="G204" s="83">
        <v>3213.0989</v>
      </c>
      <c r="H204" s="83">
        <v>3233.7006999999999</v>
      </c>
      <c r="I204" s="83">
        <v>3205.5488</v>
      </c>
      <c r="J204" s="83">
        <v>930</v>
      </c>
      <c r="K204" s="83">
        <v>1101</v>
      </c>
      <c r="L204" s="83">
        <v>3211.6334999999999</v>
      </c>
      <c r="M204" s="83">
        <v>3211.9083000000001</v>
      </c>
      <c r="N204" s="83">
        <v>3216.5808000000002</v>
      </c>
      <c r="O204" s="83">
        <v>3217.5666999999999</v>
      </c>
      <c r="P204" s="83">
        <v>3205.8863000000001</v>
      </c>
      <c r="Q204" s="83">
        <v>1450</v>
      </c>
      <c r="R204" s="83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3">
        <v>3214.7685999999999</v>
      </c>
      <c r="D205" s="83">
        <v>3215.8507</v>
      </c>
      <c r="E205" s="83">
        <v>3218.1154000000001</v>
      </c>
      <c r="F205" s="83">
        <v>3219.6264999999999</v>
      </c>
      <c r="G205" s="83">
        <v>3216.5810999999999</v>
      </c>
      <c r="H205" s="83">
        <v>3221.9443000000001</v>
      </c>
      <c r="I205" s="83">
        <v>3211.6266999999998</v>
      </c>
      <c r="J205" s="83">
        <v>943</v>
      </c>
      <c r="K205" s="83">
        <v>1016</v>
      </c>
      <c r="L205" s="83">
        <v>3217.1583000000001</v>
      </c>
      <c r="M205" s="83">
        <v>3215.8413</v>
      </c>
      <c r="N205" s="83">
        <v>3212.4276</v>
      </c>
      <c r="O205" s="83">
        <v>3219.2067999999999</v>
      </c>
      <c r="P205" s="83">
        <v>3208.5803000000001</v>
      </c>
      <c r="Q205" s="83">
        <v>1344</v>
      </c>
      <c r="R205" s="83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3">
        <v>3207.1464000000001</v>
      </c>
      <c r="D206" s="83">
        <v>3206.8425000000002</v>
      </c>
      <c r="E206" s="83">
        <v>3203.7483999999999</v>
      </c>
      <c r="F206" s="83">
        <v>3200.0214000000001</v>
      </c>
      <c r="G206" s="83">
        <v>3226.5092</v>
      </c>
      <c r="H206" s="83">
        <v>3226.9486999999999</v>
      </c>
      <c r="I206" s="83">
        <v>3193.1565000000001</v>
      </c>
      <c r="J206" s="83">
        <v>1129</v>
      </c>
      <c r="K206" s="83">
        <v>945</v>
      </c>
      <c r="L206" s="83">
        <v>3226.9405999999999</v>
      </c>
      <c r="M206" s="83">
        <v>3225.1354999999999</v>
      </c>
      <c r="N206" s="83">
        <v>3237.0228000000002</v>
      </c>
      <c r="O206" s="83">
        <v>3237.0428000000002</v>
      </c>
      <c r="P206" s="83">
        <v>3223.6199000000001</v>
      </c>
      <c r="Q206" s="83">
        <v>1500</v>
      </c>
      <c r="R206" s="83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3">
        <v>3235.0154000000002</v>
      </c>
      <c r="D207" s="83">
        <v>3235.2644</v>
      </c>
      <c r="E207" s="83">
        <v>3239.2676999999999</v>
      </c>
      <c r="F207" s="83">
        <v>3242.4191999999998</v>
      </c>
      <c r="G207" s="83">
        <v>3240.8924999999999</v>
      </c>
      <c r="H207" s="83">
        <v>3246.0938999999998</v>
      </c>
      <c r="I207" s="83">
        <v>3234.6795000000002</v>
      </c>
      <c r="J207" s="83">
        <v>1046</v>
      </c>
      <c r="K207" s="83">
        <v>931</v>
      </c>
      <c r="L207" s="83">
        <v>3241.2948999999999</v>
      </c>
      <c r="M207" s="83">
        <v>3240.7914999999998</v>
      </c>
      <c r="N207" s="83">
        <v>3238.6205</v>
      </c>
      <c r="O207" s="83">
        <v>3241.9263999999998</v>
      </c>
      <c r="P207" s="83">
        <v>3231.6268</v>
      </c>
      <c r="Q207" s="83">
        <v>1354</v>
      </c>
      <c r="R207" s="83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3">
        <v>3233.45</v>
      </c>
      <c r="D208" s="83">
        <v>3232.26</v>
      </c>
      <c r="E208" s="83">
        <v>3233.75</v>
      </c>
      <c r="F208" s="83">
        <v>3233.16</v>
      </c>
      <c r="G208" s="83">
        <v>3241.52</v>
      </c>
      <c r="H208" s="83">
        <v>3243.56</v>
      </c>
      <c r="I208" s="83">
        <v>3227.74</v>
      </c>
      <c r="J208" s="83">
        <v>1118</v>
      </c>
      <c r="K208" s="83">
        <v>945</v>
      </c>
      <c r="L208" s="83">
        <v>3241.78</v>
      </c>
      <c r="M208" s="83">
        <v>3240.61</v>
      </c>
      <c r="N208" s="83">
        <v>3241.76</v>
      </c>
      <c r="O208" s="83">
        <v>3242.84</v>
      </c>
      <c r="P208" s="83">
        <v>3233.06</v>
      </c>
      <c r="Q208" s="83">
        <v>1303</v>
      </c>
      <c r="R208" s="83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3">
        <v>3253.4501</v>
      </c>
      <c r="D209" s="83">
        <v>3255.1612</v>
      </c>
      <c r="E209" s="83">
        <v>3259.1979000000001</v>
      </c>
      <c r="F209" s="83">
        <v>3263.6039000000001</v>
      </c>
      <c r="G209" s="83">
        <v>3263.0517</v>
      </c>
      <c r="H209" s="83">
        <v>3267.2854000000002</v>
      </c>
      <c r="I209" s="83">
        <v>3247.1628000000001</v>
      </c>
      <c r="J209" s="83">
        <v>947</v>
      </c>
      <c r="K209" s="83">
        <v>930</v>
      </c>
      <c r="L209" s="83">
        <v>3265.0990999999999</v>
      </c>
      <c r="M209" s="83">
        <v>3264.2988999999998</v>
      </c>
      <c r="N209" s="83">
        <v>3269.5410000000002</v>
      </c>
      <c r="O209" s="83">
        <v>3269.5644000000002</v>
      </c>
      <c r="P209" s="83">
        <v>3261.7936</v>
      </c>
      <c r="Q209" s="83">
        <v>1500</v>
      </c>
      <c r="R209" s="83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0">
        <f t="shared" si="176"/>
        <v>3262.6350499999999</v>
      </c>
      <c r="T317" s="90" t="str">
        <f t="shared" ref="T317" si="2381">IF(AVERAGE(N316)&lt;S316,"熊",IF(AVERAGE(N316)&gt;S316,"牛",""))</f>
        <v>牛</v>
      </c>
      <c r="U317" s="90">
        <f t="shared" ref="U317" si="2382">MAX(H317,O317)</f>
        <v>3293.4760000000001</v>
      </c>
      <c r="V317" s="90">
        <f t="shared" ref="V317" si="2383">MIN(I317,P317)</f>
        <v>3274.9924999999998</v>
      </c>
      <c r="W317" s="40">
        <f t="shared" ref="W317" si="2384">LN(U317/V317)</f>
        <v>5.6279629831892386E-3</v>
      </c>
      <c r="X317" s="90">
        <f t="shared" ref="X317" si="2385">IF(U317=H317,J317,Q317)</f>
        <v>1121</v>
      </c>
      <c r="Y317" s="90">
        <f t="shared" ref="Y317" si="2386">IF(V317=I317,K317,R317)</f>
        <v>1004</v>
      </c>
      <c r="Z317" s="91">
        <f t="shared" ref="Z317" si="2387">(U317-V317)/(C317)</f>
        <v>5.6221612587388286E-3</v>
      </c>
      <c r="AA317" s="91">
        <f t="shared" ref="AA317" si="2388">LN(C317/N316)</f>
        <v>8.903507776541694E-5</v>
      </c>
      <c r="AB317" s="91">
        <f t="shared" ref="AB317" si="2389">LN(N317/U317)</f>
        <v>-7.4435404118798111E-4</v>
      </c>
      <c r="AC317" s="91">
        <f t="shared" ref="AC317" si="2390">LN(N317/V317)</f>
        <v>4.8836089420012914E-3</v>
      </c>
      <c r="AD317" s="91">
        <f t="shared" ref="AD317" si="2391">LN(U317/C317)</f>
        <v>1.7812553623556351E-3</v>
      </c>
      <c r="AE317" s="91">
        <f t="shared" ref="AE317" si="2392">LN(V317/C317)</f>
        <v>-3.846707620833546E-3</v>
      </c>
      <c r="AF317" s="91">
        <f t="shared" ref="AF317" si="2393">LN(N317/C317)</f>
        <v>1.0369013211677493E-3</v>
      </c>
      <c r="AG317" s="91">
        <f t="shared" ref="AG317" si="2394">LN(N317/N316)</f>
        <v>1.1259363989330716E-3</v>
      </c>
      <c r="AH317" s="91">
        <f t="shared" ref="AH317" si="2395">LN(D317/C317)</f>
        <v>-3.9242831989973865E-4</v>
      </c>
      <c r="AI317" s="91">
        <f t="shared" ref="AI317" si="2396">LN(E317/C317)</f>
        <v>-1.3509180688176076E-3</v>
      </c>
      <c r="AJ317" s="91">
        <f t="shared" ref="AJ317" si="2397">LN(F317/C317)</f>
        <v>-1.4857357711987856E-3</v>
      </c>
      <c r="AK317" s="91">
        <f t="shared" ref="AK317" si="2398">+LN(G317/C317)</f>
        <v>1.2435025093610358E-3</v>
      </c>
      <c r="AL317" s="91">
        <f t="shared" ref="AL317" si="2399">LN(H317/I317)</f>
        <v>5.6279629831892386E-3</v>
      </c>
      <c r="AM317" s="91">
        <f t="shared" ref="AM317" si="2400">LN(O317/P317)</f>
        <v>3.8429233543009244E-3</v>
      </c>
      <c r="AN317" s="91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1">
        <f t="shared" ref="AQ317" si="2404">LN(M317/L317)</f>
        <v>-8.1641471215178286E-4</v>
      </c>
      <c r="AR317" s="91">
        <f t="shared" ref="AR317" si="2405">LN(N317/L317)</f>
        <v>-2.0660118819340606E-4</v>
      </c>
      <c r="AS317" s="91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1">
        <f t="shared" si="937"/>
        <v>1.0369013211677493E-3</v>
      </c>
      <c r="AX317" s="28">
        <f t="shared" si="938"/>
        <v>-3.6789569075111647E-2</v>
      </c>
      <c r="AY317" s="91">
        <f t="shared" si="939"/>
        <v>5.0902101301947798E-3</v>
      </c>
      <c r="AZ317" s="91">
        <f t="shared" si="940"/>
        <v>3.1055224773726656E-3</v>
      </c>
      <c r="BA317" s="91">
        <f t="shared" ref="BA317" si="2406">AV316</f>
        <v>0.99876685934490705</v>
      </c>
      <c r="BB317" s="91">
        <f t="shared" si="1001"/>
        <v>3.2985707879190007E-3</v>
      </c>
      <c r="BC317" s="91">
        <f t="shared" ref="BC317" si="2407">AS316</f>
        <v>3.8834822715934857E-3</v>
      </c>
      <c r="BD317" s="39">
        <f t="shared" si="971"/>
        <v>0</v>
      </c>
      <c r="BE317" s="90">
        <f t="shared" si="1596"/>
        <v>0</v>
      </c>
      <c r="BF317" s="90">
        <f t="shared" si="972"/>
        <v>0</v>
      </c>
      <c r="BG317" s="90" t="str">
        <f t="shared" si="973"/>
        <v/>
      </c>
      <c r="BH317" s="90" t="str">
        <f t="shared" si="1003"/>
        <v/>
      </c>
      <c r="BI317" s="90" t="str">
        <f t="shared" si="974"/>
        <v/>
      </c>
      <c r="BJ317" s="91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0">
        <f t="shared" si="176"/>
        <v>3264.9980349999996</v>
      </c>
      <c r="T318" s="90" t="str">
        <f t="shared" ref="T318" si="2408">IF(AVERAGE(N317)&lt;S317,"熊",IF(AVERAGE(N317)&gt;S317,"牛",""))</f>
        <v>牛</v>
      </c>
      <c r="U318" s="90">
        <f t="shared" ref="U318" si="2409">MAX(H318,O318)</f>
        <v>3299.1131999999998</v>
      </c>
      <c r="V318" s="90">
        <f t="shared" ref="V318" si="2410">MIN(I318,P318)</f>
        <v>3274.5729000000001</v>
      </c>
      <c r="W318" s="40">
        <f t="shared" ref="W318" si="2411">LN(U318/V318)</f>
        <v>7.4662567170009761E-3</v>
      </c>
      <c r="X318" s="90">
        <f t="shared" ref="X318" si="2412">IF(U318=H318,J318,Q318)</f>
        <v>1412</v>
      </c>
      <c r="Y318" s="90">
        <f t="shared" ref="Y318" si="2413">IF(V318=I318,K318,R318)</f>
        <v>1108</v>
      </c>
      <c r="Z318" s="91">
        <f t="shared" ref="Z318" si="2414">(U318-V318)/(C318)</f>
        <v>7.4731486109705031E-3</v>
      </c>
      <c r="AA318" s="91">
        <f t="shared" ref="AA318" si="2415">LN(C318/N317)</f>
        <v>-2.1989349408374171E-3</v>
      </c>
      <c r="AB318" s="91">
        <f t="shared" ref="AB318" si="2416">LN(N318/U318)</f>
        <v>-3.4716778957020744E-3</v>
      </c>
      <c r="AC318" s="91">
        <f t="shared" ref="AC318" si="2417">LN(N318/V318)</f>
        <v>3.9945788212989953E-3</v>
      </c>
      <c r="AD318" s="91">
        <f t="shared" ref="AD318" si="2418">LN(U318/C318)</f>
        <v>4.6534520766426677E-3</v>
      </c>
      <c r="AE318" s="91">
        <f t="shared" ref="AE318" si="2419">LN(V318/C318)</f>
        <v>-2.8128046403583318E-3</v>
      </c>
      <c r="AF318" s="91">
        <f t="shared" ref="AF318" si="2420">LN(N318/C318)</f>
        <v>1.181774180940721E-3</v>
      </c>
      <c r="AG318" s="91">
        <f t="shared" ref="AG318" si="2421">LN(N318/N317)</f>
        <v>-1.0171607598967146E-3</v>
      </c>
      <c r="AH318" s="91">
        <f t="shared" ref="AH318" si="2422">LN(D318/C318)</f>
        <v>6.1513974011036915E-6</v>
      </c>
      <c r="AI318" s="91">
        <f t="shared" ref="AI318" si="2423">LN(E318/C318)</f>
        <v>2.7881616974621408E-4</v>
      </c>
      <c r="AJ318" s="91">
        <f t="shared" ref="AJ318" si="2424">LN(F318/C318)</f>
        <v>-3.0112975662583856E-4</v>
      </c>
      <c r="AK318" s="91">
        <f t="shared" ref="AK318" si="2425">+LN(G318/C318)</f>
        <v>-1.1782788076798662E-4</v>
      </c>
      <c r="AL318" s="91">
        <f t="shared" ref="AL318" si="2426">LN(H318/I318)</f>
        <v>6.0175157337377218E-3</v>
      </c>
      <c r="AM318" s="91">
        <f t="shared" ref="AM318" si="2427">LN(O318/P318)</f>
        <v>4.891924022645015E-3</v>
      </c>
      <c r="AN318" s="91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1">
        <f t="shared" ref="AQ318" si="2431">LN(M318/L318)</f>
        <v>9.1688814323278146E-4</v>
      </c>
      <c r="AR318" s="91">
        <f t="shared" ref="AR318" si="2432">LN(N318/L318)</f>
        <v>1.2996020617086191E-3</v>
      </c>
      <c r="AS318" s="91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1">
        <f t="shared" si="937"/>
        <v>1.181774180940721E-3</v>
      </c>
      <c r="AX318" s="28">
        <f t="shared" si="938"/>
        <v>0.17399542792874734</v>
      </c>
      <c r="AY318" s="91">
        <f t="shared" si="939"/>
        <v>2.6949767595903858E-3</v>
      </c>
      <c r="AZ318" s="91">
        <f t="shared" si="940"/>
        <v>1.4202461269429804E-3</v>
      </c>
      <c r="BA318" s="91">
        <f t="shared" ref="BA318" si="2433">AV317</f>
        <v>0.86741688533015471</v>
      </c>
      <c r="BB318" s="91">
        <f t="shared" si="1001"/>
        <v>-2.0660118819340606E-4</v>
      </c>
      <c r="BC318" s="91">
        <f t="shared" ref="BC318" si="2434">AS317</f>
        <v>1.0369013211677493E-3</v>
      </c>
      <c r="BD318" s="39">
        <f t="shared" si="971"/>
        <v>1</v>
      </c>
      <c r="BE318" s="90" t="str">
        <f t="shared" si="1596"/>
        <v/>
      </c>
      <c r="BF318" s="90" t="str">
        <f t="shared" si="972"/>
        <v/>
      </c>
      <c r="BG318" s="90">
        <f t="shared" si="973"/>
        <v>0</v>
      </c>
      <c r="BH318" s="90" t="str">
        <f t="shared" si="1003"/>
        <v/>
      </c>
      <c r="BI318" s="90" t="str">
        <f t="shared" si="974"/>
        <v/>
      </c>
      <c r="BJ318" s="91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0">
        <f t="shared" si="176"/>
        <v>3267.002845</v>
      </c>
      <c r="T319" s="90" t="str">
        <f t="shared" ref="T319" si="2435">IF(AVERAGE(N318)&lt;S318,"熊",IF(AVERAGE(N318)&gt;S318,"牛",""))</f>
        <v>牛</v>
      </c>
      <c r="U319" s="90">
        <f t="shared" ref="U319" si="2436">MAX(H319,O319)</f>
        <v>3297.9007999999999</v>
      </c>
      <c r="V319" s="90">
        <f t="shared" ref="V319" si="2437">MIN(I319,P319)</f>
        <v>3266.4767999999999</v>
      </c>
      <c r="W319" s="40">
        <f t="shared" ref="W319" si="2438">LN(U319/V319)</f>
        <v>9.5741719791100337E-3</v>
      </c>
      <c r="X319" s="90">
        <f t="shared" ref="X319" si="2439">IF(U319=H319,J319,Q319)</f>
        <v>946</v>
      </c>
      <c r="Y319" s="90">
        <f t="shared" ref="Y319" si="2440">IF(V319=I319,K319,R319)</f>
        <v>1439</v>
      </c>
      <c r="Z319" s="91">
        <f t="shared" ref="Z319" si="2441">(U319-V319)/(C319)</f>
        <v>9.5572956284070837E-3</v>
      </c>
      <c r="AA319" s="91">
        <f t="shared" ref="AA319" si="2442">LN(C319/N318)</f>
        <v>8.5101995462148012E-5</v>
      </c>
      <c r="AB319" s="91">
        <f t="shared" ref="AB319" si="2443">LN(N319/U319)</f>
        <v>-7.887018287537512E-3</v>
      </c>
      <c r="AC319" s="91">
        <f t="shared" ref="AC319" si="2444">LN(N319/V319)</f>
        <v>1.6871536915724263E-3</v>
      </c>
      <c r="AD319" s="91">
        <f t="shared" ref="AD319" si="2445">LN(U319/C319)</f>
        <v>3.0190156635480966E-3</v>
      </c>
      <c r="AE319" s="91">
        <f t="shared" ref="AE319" si="2446">LN(V319/C319)</f>
        <v>-6.5551563155618036E-3</v>
      </c>
      <c r="AF319" s="91">
        <f t="shared" ref="AF319" si="2447">LN(N319/C319)</f>
        <v>-4.8680026239892827E-3</v>
      </c>
      <c r="AG319" s="91">
        <f t="shared" ref="AG319" si="2448">LN(N319/N318)</f>
        <v>-4.7829006285272889E-3</v>
      </c>
      <c r="AH319" s="91">
        <f t="shared" ref="AH319" si="2449">LN(D319/C319)</f>
        <v>1.4694965449776816E-4</v>
      </c>
      <c r="AI319" s="91">
        <f t="shared" ref="AI319" si="2450">LN(E319/C319)</f>
        <v>1.1783332416817254E-3</v>
      </c>
      <c r="AJ319" s="91">
        <f t="shared" ref="AJ319" si="2451">LN(F319/C319)</f>
        <v>1.2122968811678729E-3</v>
      </c>
      <c r="AK319" s="91">
        <f t="shared" ref="AK319" si="2452">+LN(G319/C319)</f>
        <v>-4.6799848334879817E-4</v>
      </c>
      <c r="AL319" s="91">
        <f t="shared" ref="AL319" si="2453">LN(H319/I319)</f>
        <v>7.1137214533721462E-3</v>
      </c>
      <c r="AM319" s="91">
        <f t="shared" ref="AM319" si="2454">LN(O319/P319)</f>
        <v>6.3314058950203166E-3</v>
      </c>
      <c r="AN319" s="91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1">
        <f t="shared" ref="AQ319" si="2458">LN(M319/L319)</f>
        <v>-6.8922405091839992E-4</v>
      </c>
      <c r="AR319" s="91">
        <f t="shared" ref="AR319" si="2459">LN(N319/L319)</f>
        <v>-4.4000041406404697E-3</v>
      </c>
      <c r="AS319" s="91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1">
        <f t="shared" si="937"/>
        <v>-4.8680026239892827E-3</v>
      </c>
      <c r="AX319" s="28">
        <f t="shared" si="938"/>
        <v>-0.45915542260692449</v>
      </c>
      <c r="AY319" s="91">
        <f t="shared" si="939"/>
        <v>3.626707306475096E-3</v>
      </c>
      <c r="AZ319" s="91">
        <f t="shared" si="940"/>
        <v>1.6871536915724263E-3</v>
      </c>
      <c r="BA319" s="91">
        <f t="shared" ref="BA319" si="2460">AV318</f>
        <v>0.53408882531998381</v>
      </c>
      <c r="BB319" s="91">
        <f t="shared" si="1001"/>
        <v>1.2996020617086191E-3</v>
      </c>
      <c r="BC319" s="91">
        <f t="shared" ref="BC319" si="2461">AS318</f>
        <v>1.181774180940721E-3</v>
      </c>
      <c r="BD319" s="39">
        <f t="shared" si="971"/>
        <v>0</v>
      </c>
      <c r="BE319" s="90" t="str">
        <f t="shared" si="1596"/>
        <v/>
      </c>
      <c r="BF319" s="90" t="str">
        <f t="shared" si="972"/>
        <v/>
      </c>
      <c r="BG319" s="90" t="str">
        <f t="shared" si="973"/>
        <v/>
      </c>
      <c r="BH319" s="90">
        <f t="shared" si="1003"/>
        <v>0</v>
      </c>
      <c r="BI319" s="90" t="str">
        <f t="shared" si="974"/>
        <v/>
      </c>
      <c r="BJ319" s="91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0">
        <f t="shared" si="176"/>
        <v>3268.1378349999995</v>
      </c>
      <c r="T320" s="90" t="str">
        <f t="shared" ref="T320" si="2462">IF(AVERAGE(N319)&lt;S319,"熊",IF(AVERAGE(N319)&gt;S319,"牛",""))</f>
        <v>牛</v>
      </c>
      <c r="U320" s="90">
        <f t="shared" ref="U320" si="2463">MAX(H320,O320)</f>
        <v>3331.6641</v>
      </c>
      <c r="V320" s="90">
        <f t="shared" ref="V320" si="2464">MIN(I320,P320)</f>
        <v>3271.4607999999998</v>
      </c>
      <c r="W320" s="40">
        <f t="shared" ref="W320" si="2465">LN(U320/V320)</f>
        <v>1.8235295914025396E-2</v>
      </c>
      <c r="X320" s="90">
        <f t="shared" ref="X320" si="2466">IF(U320=H320,J320,Q320)</f>
        <v>1500</v>
      </c>
      <c r="Y320" s="90">
        <f t="shared" ref="Y320" si="2467">IF(V320=I320,K320,R320)</f>
        <v>930</v>
      </c>
      <c r="Z320" s="91">
        <f t="shared" ref="Z320" si="2468">(U320-V320)/(C320)</f>
        <v>1.8402574165033592E-2</v>
      </c>
      <c r="AA320" s="91">
        <f t="shared" ref="AA320" si="2469">LN(C320/N319)</f>
        <v>-1.6251357709549675E-4</v>
      </c>
      <c r="AB320" s="91">
        <f t="shared" ref="AB320" si="2470">LN(N320/U320)</f>
        <v>0</v>
      </c>
      <c r="AC320" s="91">
        <f t="shared" ref="AC320" si="2471">LN(N320/V320)</f>
        <v>1.8235295914025396E-2</v>
      </c>
      <c r="AD320" s="91">
        <f t="shared" ref="AD320" si="2472">LN(U320/C320)</f>
        <v>1.8235295914025396E-2</v>
      </c>
      <c r="AE320" s="91">
        <f t="shared" ref="AE320" si="2473">LN(V320/C320)</f>
        <v>0</v>
      </c>
      <c r="AF320" s="91">
        <f t="shared" ref="AF320" si="2474">LN(N320/C320)</f>
        <v>1.8235295914025396E-2</v>
      </c>
      <c r="AG320" s="91">
        <f t="shared" ref="AG320" si="2475">LN(N320/N319)</f>
        <v>1.8072782336929907E-2</v>
      </c>
      <c r="AH320" s="91">
        <f t="shared" ref="AH320" si="2476">LN(D320/C320)</f>
        <v>1.6959984074102624E-3</v>
      </c>
      <c r="AI320" s="91">
        <f t="shared" ref="AI320" si="2477">LN(E320/C320)</f>
        <v>2.2028879352214903E-3</v>
      </c>
      <c r="AJ320" s="91">
        <f t="shared" ref="AJ320" si="2478">LN(F320/C320)</f>
        <v>4.0699458220780403E-3</v>
      </c>
      <c r="AK320" s="91">
        <f t="shared" ref="AK320" si="2479">+LN(G320/C320)</f>
        <v>1.1503095459089046E-2</v>
      </c>
      <c r="AL320" s="91">
        <f t="shared" ref="AL320" si="2480">LN(H320/I320)</f>
        <v>1.1503095459089046E-2</v>
      </c>
      <c r="AM320" s="91">
        <f t="shared" ref="AM320" si="2481">LN(O320/P320)</f>
        <v>6.7322004549363627E-3</v>
      </c>
      <c r="AN320" s="91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1">
        <f t="shared" ref="AQ320" si="2485">LN(M320/L320)</f>
        <v>2.0772473082298171E-3</v>
      </c>
      <c r="AR320" s="91">
        <f t="shared" ref="AR320" si="2486">LN(N320/L320)</f>
        <v>6.7322004549363627E-3</v>
      </c>
      <c r="AS320" s="91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1">
        <f t="shared" si="937"/>
        <v>1.8235295914025396E-2</v>
      </c>
      <c r="AX320" s="28">
        <f t="shared" si="938"/>
        <v>0.37131021056985197</v>
      </c>
      <c r="AY320" s="91">
        <f t="shared" si="939"/>
        <v>1.1503095459089046E-2</v>
      </c>
      <c r="AZ320" s="91">
        <f t="shared" si="940"/>
        <v>6.7322004549363627E-3</v>
      </c>
      <c r="BA320" s="91">
        <f t="shared" ref="BA320" si="2487">AV319</f>
        <v>0.17552507637474313</v>
      </c>
      <c r="BB320" s="91">
        <f t="shared" si="1001"/>
        <v>-4.4000041406404697E-3</v>
      </c>
      <c r="BC320" s="91">
        <f t="shared" ref="BC320" si="2488">AS319</f>
        <v>-4.8680026239892827E-3</v>
      </c>
      <c r="BD320" s="39">
        <f t="shared" si="971"/>
        <v>1</v>
      </c>
      <c r="BE320" s="90" t="str">
        <f t="shared" si="1596"/>
        <v/>
      </c>
      <c r="BF320" s="90" t="str">
        <f t="shared" si="972"/>
        <v/>
      </c>
      <c r="BG320" s="90" t="str">
        <f t="shared" si="973"/>
        <v/>
      </c>
      <c r="BH320" s="90" t="str">
        <f t="shared" si="1003"/>
        <v/>
      </c>
      <c r="BI320" s="90">
        <f t="shared" si="974"/>
        <v>1</v>
      </c>
      <c r="BJ320" s="91">
        <f t="shared" si="943"/>
        <v>6.7322004549363627E-3</v>
      </c>
      <c r="BK320" s="50" t="s">
        <v>422</v>
      </c>
    </row>
    <row r="321" spans="1:62" x14ac:dyDescent="0.25">
      <c r="A321" s="88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0">
        <f t="shared" si="176"/>
        <v>3272.01478</v>
      </c>
      <c r="T321" s="90" t="str">
        <f t="shared" ref="T321" si="2489">IF(AVERAGE(N320)&lt;S320,"熊",IF(AVERAGE(N320)&gt;S320,"牛",""))</f>
        <v>牛</v>
      </c>
      <c r="U321" s="90">
        <f t="shared" ref="U321" si="2490">MAX(H321,O321)</f>
        <v>3374.6493999999998</v>
      </c>
      <c r="V321" s="90">
        <f t="shared" ref="V321" si="2491">MIN(I321,P321)</f>
        <v>3336.1264000000001</v>
      </c>
      <c r="W321" s="40">
        <f t="shared" ref="W321" si="2492">LN(U321/V321)</f>
        <v>1.1481063980003141E-2</v>
      </c>
      <c r="X321" s="90">
        <f t="shared" ref="X321" si="2493">IF(U321=H321,J321,Q321)</f>
        <v>1036</v>
      </c>
      <c r="Y321" s="90">
        <f t="shared" ref="Y321" si="2494">IF(V321=I321,K321,R321)</f>
        <v>930</v>
      </c>
      <c r="Z321" s="91">
        <f t="shared" ref="Z321" si="2495">(U321-V321)/(C321)</f>
        <v>1.1547224349772744E-2</v>
      </c>
      <c r="AA321" s="91">
        <f t="shared" ref="AA321" si="2496">LN(C321/N320)</f>
        <v>1.3384645681893158E-3</v>
      </c>
      <c r="AB321" s="91">
        <f t="shared" ref="AB321" si="2497">LN(N321/U321)</f>
        <v>-3.512986872335869E-3</v>
      </c>
      <c r="AC321" s="91">
        <f t="shared" ref="AC321" si="2498">LN(N321/V321)</f>
        <v>7.9680771076672749E-3</v>
      </c>
      <c r="AD321" s="91">
        <f t="shared" ref="AD321" si="2499">LN(U321/C321)</f>
        <v>1.1481063980003141E-2</v>
      </c>
      <c r="AE321" s="91">
        <f t="shared" ref="AE321" si="2500">LN(V321/C321)</f>
        <v>0</v>
      </c>
      <c r="AF321" s="91">
        <f t="shared" ref="AF321" si="2501">LN(N321/C321)</f>
        <v>7.9680771076672749E-3</v>
      </c>
      <c r="AG321" s="91">
        <f t="shared" ref="AG321" si="2502">LN(N321/N320)</f>
        <v>9.3065416758566256E-3</v>
      </c>
      <c r="AH321" s="91">
        <f t="shared" ref="AH321" si="2503">LN(D321/C321)</f>
        <v>1.3083267765256134E-3</v>
      </c>
      <c r="AI321" s="91">
        <f t="shared" ref="AI321" si="2504">LN(E321/C321)</f>
        <v>2.0769607375294946E-3</v>
      </c>
      <c r="AJ321" s="91">
        <f t="shared" ref="AJ321" si="2505">LN(F321/C321)</f>
        <v>4.9416290763970886E-3</v>
      </c>
      <c r="AK321" s="91">
        <f t="shared" ref="AK321" si="2506">+LN(G321/C321)</f>
        <v>7.1804504561061985E-3</v>
      </c>
      <c r="AL321" s="91">
        <f t="shared" ref="AL321" si="2507">LN(H321/I321)</f>
        <v>1.1481063980003141E-2</v>
      </c>
      <c r="AM321" s="91">
        <f t="shared" ref="AM321" si="2508">LN(O321/P321)</f>
        <v>7.0673994961819907E-3</v>
      </c>
      <c r="AN321" s="91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1">
        <f t="shared" ref="AQ321" si="2512">LN(M321/L321)</f>
        <v>8.8090723935422405E-4</v>
      </c>
      <c r="AR321" s="91">
        <f t="shared" ref="AR321" si="2513">LN(N321/L321)</f>
        <v>7.8762665156124293E-4</v>
      </c>
      <c r="AS321" s="91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1">
        <f t="shared" si="937"/>
        <v>7.9680771076672749E-3</v>
      </c>
      <c r="AX321" s="28">
        <f t="shared" si="938"/>
        <v>6.8727773018711052E-2</v>
      </c>
      <c r="AY321" s="91">
        <f t="shared" si="939"/>
        <v>7.1804504561061985E-3</v>
      </c>
      <c r="AZ321" s="91">
        <f t="shared" si="940"/>
        <v>3.7486146148268847E-3</v>
      </c>
      <c r="BA321" s="91">
        <f t="shared" ref="BA321" si="2514">AV320</f>
        <v>1</v>
      </c>
      <c r="BB321" s="91">
        <f t="shared" si="1001"/>
        <v>6.7322004549363627E-3</v>
      </c>
      <c r="BC321" s="91">
        <f t="shared" ref="BC321" si="2515">AS320</f>
        <v>1.8235295914025396E-2</v>
      </c>
      <c r="BD321" s="39">
        <f t="shared" si="971"/>
        <v>0</v>
      </c>
      <c r="BE321" s="90" t="str">
        <f t="shared" si="1596"/>
        <v/>
      </c>
      <c r="BF321" s="90" t="str">
        <f t="shared" si="972"/>
        <v/>
      </c>
      <c r="BG321" s="90" t="str">
        <f t="shared" si="973"/>
        <v/>
      </c>
      <c r="BH321" s="90" t="str">
        <f t="shared" si="1003"/>
        <v/>
      </c>
      <c r="BI321" s="90" t="str">
        <f t="shared" si="974"/>
        <v/>
      </c>
      <c r="BJ321" s="91" t="str">
        <f t="shared" si="943"/>
        <v/>
      </c>
    </row>
    <row r="322" spans="1:62" x14ac:dyDescent="0.25">
      <c r="A322" s="88">
        <v>42976</v>
      </c>
      <c r="B322" s="41">
        <f t="shared" si="1975"/>
        <v>2</v>
      </c>
      <c r="C322" s="90">
        <v>3362.0603999999998</v>
      </c>
      <c r="D322" s="90">
        <v>3355.6909000000001</v>
      </c>
      <c r="E322" s="39">
        <v>3359.2662</v>
      </c>
      <c r="F322" s="41">
        <v>3365.3013000000001</v>
      </c>
      <c r="G322" s="90">
        <v>3364.7192</v>
      </c>
      <c r="H322" s="90">
        <v>3374.5947000000001</v>
      </c>
      <c r="I322" s="90">
        <v>3354.4627</v>
      </c>
      <c r="J322" s="90">
        <v>1022</v>
      </c>
      <c r="K322" s="90">
        <v>932</v>
      </c>
      <c r="L322" s="90">
        <v>3364.7192</v>
      </c>
      <c r="M322" s="90">
        <v>3366.2692000000002</v>
      </c>
      <c r="N322" s="90">
        <v>3365.6279</v>
      </c>
      <c r="O322" s="90">
        <v>3369.4065999999998</v>
      </c>
      <c r="P322" s="90">
        <v>3357.4234999999999</v>
      </c>
      <c r="Q322" s="90">
        <v>1432</v>
      </c>
      <c r="R322" s="90">
        <v>1343</v>
      </c>
      <c r="S322" s="90">
        <f t="shared" si="176"/>
        <v>3276.4488949999995</v>
      </c>
      <c r="T322" s="90" t="str">
        <f t="shared" ref="T322" si="2516">IF(AVERAGE(N321)&lt;S321,"熊",IF(AVERAGE(N321)&gt;S321,"牛",""))</f>
        <v>牛</v>
      </c>
      <c r="U322" s="90">
        <f t="shared" ref="U322" si="2517">MAX(H322,O322)</f>
        <v>3374.5947000000001</v>
      </c>
      <c r="V322" s="90">
        <f t="shared" ref="V322" si="2518">MIN(I322,P322)</f>
        <v>3354.4627</v>
      </c>
      <c r="W322" s="40">
        <f t="shared" ref="W322" si="2519">LN(U322/V322)</f>
        <v>5.9836196572333137E-3</v>
      </c>
      <c r="X322" s="90">
        <f t="shared" ref="X322" si="2520">IF(U322=H322,J322,Q322)</f>
        <v>1022</v>
      </c>
      <c r="Y322" s="90">
        <f t="shared" ref="Y322" si="2521">IF(V322=I322,K322,R322)</f>
        <v>932</v>
      </c>
      <c r="Z322" s="91">
        <f t="shared" ref="Z322" si="2522">(U322-V322)/(C322)</f>
        <v>5.9879947427476507E-3</v>
      </c>
      <c r="AA322" s="91">
        <f t="shared" ref="AA322" si="2523">LN(C322/N321)</f>
        <v>-2.2445025284657742E-4</v>
      </c>
      <c r="AB322" s="91">
        <f t="shared" ref="AB322" si="2524">LN(N322/U322)</f>
        <v>-2.6606852093721514E-3</v>
      </c>
      <c r="AC322" s="91">
        <f t="shared" ref="AC322" si="2525">LN(N322/V322)</f>
        <v>3.3229344478611167E-3</v>
      </c>
      <c r="AD322" s="91">
        <f t="shared" ref="AD322" si="2526">LN(U322/C322)</f>
        <v>3.7212279025820669E-3</v>
      </c>
      <c r="AE322" s="91">
        <f t="shared" ref="AE322" si="2527">LN(V322/C322)</f>
        <v>-2.2623917546511865E-3</v>
      </c>
      <c r="AF322" s="91">
        <f t="shared" ref="AF322" si="2528">LN(N322/C322)</f>
        <v>1.0605426932097828E-3</v>
      </c>
      <c r="AG322" s="91">
        <f t="shared" ref="AG322" si="2529">LN(N322/N321)</f>
        <v>8.3609244036338137E-4</v>
      </c>
      <c r="AH322" s="91">
        <f t="shared" ref="AH322" si="2530">LN(D322/C322)</f>
        <v>-1.8963196534951576E-3</v>
      </c>
      <c r="AI322" s="91">
        <f t="shared" ref="AI322" si="2531">LN(E322/C322)</f>
        <v>-8.3144305499706069E-4</v>
      </c>
      <c r="AJ322" s="91">
        <f t="shared" ref="AJ322" si="2532">LN(F322/C322)</f>
        <v>9.6349814243473027E-4</v>
      </c>
      <c r="AK322" s="91">
        <f t="shared" ref="AK322" si="2533">+LN(G322/C322)</f>
        <v>7.9051204188684495E-4</v>
      </c>
      <c r="AL322" s="91">
        <f t="shared" ref="AL322" si="2534">LN(H322/I322)</f>
        <v>5.9836196572333137E-3</v>
      </c>
      <c r="AM322" s="91">
        <f t="shared" ref="AM322" si="2535">LN(O322/P322)</f>
        <v>3.5627814282189999E-3</v>
      </c>
      <c r="AN322" s="91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1">
        <f t="shared" ref="AQ322" si="2539">LN(M322/L322)</f>
        <v>4.6055643994222071E-4</v>
      </c>
      <c r="AR322" s="91">
        <f t="shared" ref="AR322" si="2540">LN(N322/L322)</f>
        <v>2.7003065132307895E-4</v>
      </c>
      <c r="AS322" s="91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1">
        <f t="shared" si="937"/>
        <v>1.0605426932097828E-3</v>
      </c>
      <c r="AX322" s="28">
        <f t="shared" si="938"/>
        <v>4.5137095171863234E-2</v>
      </c>
      <c r="AY322" s="91">
        <f t="shared" si="939"/>
        <v>3.0529037965379363E-3</v>
      </c>
      <c r="AZ322" s="91">
        <f t="shared" si="940"/>
        <v>2.4406786694330411E-3</v>
      </c>
      <c r="BA322" s="91">
        <f t="shared" ref="BA322" si="2541">AV321</f>
        <v>0.69279910702696879</v>
      </c>
      <c r="BB322" s="91">
        <f t="shared" si="1001"/>
        <v>7.8762665156124293E-4</v>
      </c>
      <c r="BC322" s="91">
        <f t="shared" ref="BC322" si="2542">AS321</f>
        <v>7.9680771076672749E-3</v>
      </c>
      <c r="BD322" s="39">
        <f t="shared" si="971"/>
        <v>0</v>
      </c>
    </row>
    <row r="323" spans="1:62" x14ac:dyDescent="0.25">
      <c r="A323" s="88">
        <v>42977</v>
      </c>
      <c r="B323" s="41">
        <f t="shared" ref="B323" si="2543">WEEKDAY(A323,2)</f>
        <v>3</v>
      </c>
      <c r="C323" s="90">
        <v>3361.8207000000002</v>
      </c>
      <c r="D323" s="90">
        <v>3364.1970000000001</v>
      </c>
      <c r="E323" s="39">
        <v>3372.5379050925926</v>
      </c>
      <c r="F323" s="90">
        <v>3374.7276000000002</v>
      </c>
      <c r="G323" s="90">
        <v>3364.3209999999999</v>
      </c>
      <c r="H323" s="90">
        <v>3376.6471999999999</v>
      </c>
      <c r="I323" s="90">
        <v>3361.8207000000002</v>
      </c>
      <c r="J323" s="90">
        <v>938</v>
      </c>
      <c r="K323" s="90">
        <v>930</v>
      </c>
      <c r="L323" s="90">
        <v>3364.3209999999999</v>
      </c>
      <c r="M323" s="90">
        <v>3367.5691999999999</v>
      </c>
      <c r="N323" s="90">
        <v>3362.9947000000002</v>
      </c>
      <c r="O323" s="90">
        <v>3374.5082000000002</v>
      </c>
      <c r="P323" s="90">
        <v>3357.2460000000001</v>
      </c>
      <c r="Q323" s="90">
        <v>1430</v>
      </c>
      <c r="R323" s="90">
        <v>1455</v>
      </c>
      <c r="S323" s="90">
        <f t="shared" si="176"/>
        <v>3280.116055</v>
      </c>
      <c r="T323" s="90" t="str">
        <f t="shared" ref="T323" si="2544">IF(AVERAGE(N322)&lt;S322,"熊",IF(AVERAGE(N322)&gt;S322,"牛",""))</f>
        <v>牛</v>
      </c>
      <c r="U323" s="90">
        <f t="shared" ref="U323" si="2545">MAX(H323,O323)</f>
        <v>3376.6471999999999</v>
      </c>
      <c r="V323" s="90">
        <f t="shared" ref="V323" si="2546">MIN(I323,P323)</f>
        <v>3357.2460000000001</v>
      </c>
      <c r="W323" s="40">
        <f t="shared" ref="W323" si="2547">LN(U323/V323)</f>
        <v>5.7622694944689072E-3</v>
      </c>
      <c r="X323" s="90">
        <f t="shared" ref="X323" si="2548">IF(U323=H323,J323,Q323)</f>
        <v>938</v>
      </c>
      <c r="Y323" s="90">
        <f t="shared" ref="Y323" si="2549">IF(V323=I323,K323,R323)</f>
        <v>1455</v>
      </c>
      <c r="Z323" s="91">
        <f t="shared" ref="Z323" si="2550">(U323-V323)/(C323)</f>
        <v>5.7710394846458611E-3</v>
      </c>
      <c r="AA323" s="91">
        <f t="shared" ref="AA323" si="2551">LN(C323/N322)</f>
        <v>-1.1318408011139836E-3</v>
      </c>
      <c r="AB323" s="91">
        <f t="shared" ref="AB323" si="2552">LN(N323/U323)</f>
        <v>-4.0514077385122547E-3</v>
      </c>
      <c r="AC323" s="91">
        <f t="shared" ref="AC323" si="2553">LN(N323/V323)</f>
        <v>1.7108617559566158E-3</v>
      </c>
      <c r="AD323" s="91">
        <f t="shared" ref="AD323" si="2554">LN(U323/C323)</f>
        <v>4.4005623076998415E-3</v>
      </c>
      <c r="AE323" s="91">
        <f t="shared" ref="AE323" si="2555">LN(V323/C323)</f>
        <v>-1.3617071867690746E-3</v>
      </c>
      <c r="AF323" s="91">
        <f t="shared" ref="AF323" si="2556">LN(N323/C323)</f>
        <v>3.4915456918757935E-4</v>
      </c>
      <c r="AG323" s="91">
        <f t="shared" ref="AG323" si="2557">LN(N323/N322)</f>
        <v>-7.8268623192632005E-4</v>
      </c>
      <c r="AH323" s="91">
        <f t="shared" ref="AH323" si="2558">LN(D323/C323)</f>
        <v>7.0659941881223438E-4</v>
      </c>
      <c r="AI323" s="91">
        <f t="shared" ref="AI323" si="2559">LN(E323/C323)</f>
        <v>3.1828462868162821E-3</v>
      </c>
      <c r="AJ323" s="91">
        <f t="shared" ref="AJ323" si="2560">LN(F323/C323)</f>
        <v>3.831907742194782E-3</v>
      </c>
      <c r="AK323" s="91">
        <f t="shared" ref="AK323" si="2561">+LN(G323/C323)</f>
        <v>7.4345746095871228E-4</v>
      </c>
      <c r="AL323" s="91">
        <f t="shared" ref="AL323" si="2562">LN(H323/I323)</f>
        <v>4.4005623076998415E-3</v>
      </c>
      <c r="AM323" s="91">
        <f t="shared" ref="AM323" si="2563">LN(O323/P323)</f>
        <v>5.1286001608986786E-3</v>
      </c>
      <c r="AN323" s="91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1">
        <f t="shared" ref="AQ323" si="2567">LN(M323/L323)</f>
        <v>9.6501878538569289E-4</v>
      </c>
      <c r="AR323" s="91">
        <f t="shared" ref="AR323" si="2568">LN(N323/L323)</f>
        <v>-3.9430289177106906E-4</v>
      </c>
      <c r="AS323" s="91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1">
        <f t="shared" si="937"/>
        <v>3.4915456918757935E-4</v>
      </c>
      <c r="AX323" s="28">
        <f t="shared" si="938"/>
        <v>-6.8361750819523198E-2</v>
      </c>
      <c r="AY323" s="91">
        <f t="shared" si="939"/>
        <v>7.4345746095871228E-4</v>
      </c>
      <c r="AZ323" s="91">
        <f t="shared" si="940"/>
        <v>1.7108617559566158E-3</v>
      </c>
      <c r="BA323" s="91">
        <f t="shared" ref="BA323" si="2569">AV322</f>
        <v>0.55459964236041526</v>
      </c>
      <c r="BB323" s="91">
        <f t="shared" si="1001"/>
        <v>2.7003065132307895E-4</v>
      </c>
      <c r="BC323" s="91">
        <f t="shared" ref="BC323" si="2570">AS322</f>
        <v>1.0605426932097828E-3</v>
      </c>
      <c r="BD323" s="39">
        <f t="shared" si="971"/>
        <v>0</v>
      </c>
    </row>
    <row r="324" spans="1:62" x14ac:dyDescent="0.25">
      <c r="A324" s="88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0">
        <f t="shared" si="176"/>
        <v>3283.9650199999996</v>
      </c>
      <c r="T324" s="90" t="str">
        <f t="shared" ref="T324" si="2571">IF(AVERAGE(N323)&lt;S323,"熊",IF(AVERAGE(N323)&gt;S323,"牛",""))</f>
        <v>牛</v>
      </c>
      <c r="U324" s="90">
        <f t="shared" ref="U324" si="2572">MAX(H324,O324)</f>
        <v>3367.3580999999999</v>
      </c>
      <c r="V324" s="90">
        <f t="shared" ref="V324" si="2573">MIN(I324,P324)</f>
        <v>3340.8438999999998</v>
      </c>
      <c r="W324" s="40">
        <f t="shared" ref="W324" si="2574">LN(U324/V324)</f>
        <v>7.9050505849900324E-3</v>
      </c>
      <c r="X324" s="90">
        <f t="shared" ref="X324" si="2575">IF(U324=H324,J324,Q324)</f>
        <v>940</v>
      </c>
      <c r="Y324" s="90">
        <f t="shared" ref="Y324" si="2576">IF(V324=I324,K324,R324)</f>
        <v>1128</v>
      </c>
      <c r="Z324" s="91">
        <f t="shared" ref="Z324" si="2577">(U324-V324)/(C324)</f>
        <v>7.8876986297123711E-3</v>
      </c>
      <c r="AA324" s="91">
        <f t="shared" ref="AA324" si="2578">LN(C324/N323)</f>
        <v>-4.5582864820755455E-4</v>
      </c>
      <c r="AB324" s="91">
        <f t="shared" ref="AB324" si="2579">LN(N324/U324)</f>
        <v>-1.8911614627280635E-3</v>
      </c>
      <c r="AC324" s="91">
        <f t="shared" ref="AC324" si="2580">LN(N324/V324)</f>
        <v>6.0138891222619459E-3</v>
      </c>
      <c r="AD324" s="91">
        <f t="shared" ref="AD324" si="2581">LN(U324/C324)</f>
        <v>1.7524621950651589E-3</v>
      </c>
      <c r="AE324" s="91">
        <f t="shared" ref="AE324" si="2582">LN(V324/C324)</f>
        <v>-6.1525883899249765E-3</v>
      </c>
      <c r="AF324" s="91">
        <f t="shared" ref="AF324" si="2583">LN(N324/C324)</f>
        <v>-1.3869926766299053E-4</v>
      </c>
      <c r="AG324" s="91">
        <f t="shared" ref="AG324" si="2584">LN(N324/N323)</f>
        <v>-5.9452791587055363E-4</v>
      </c>
      <c r="AH324" s="91">
        <f t="shared" ref="AH324" si="2585">LN(D324/C324)</f>
        <v>8.2519306170212236E-4</v>
      </c>
      <c r="AI324" s="91">
        <f t="shared" ref="AI324" si="2586">LN(E324/C324)</f>
        <v>3.3705867427558908E-4</v>
      </c>
      <c r="AJ324" s="91">
        <f t="shared" ref="AJ324" si="2587">LN(F324/C324)</f>
        <v>1.6345289654204924E-3</v>
      </c>
      <c r="AK324" s="91">
        <f t="shared" ref="AK324" si="2588">+LN(G324/C324)</f>
        <v>-5.85722760955509E-3</v>
      </c>
      <c r="AL324" s="91">
        <f t="shared" ref="AL324" si="2589">LN(H324/I324)</f>
        <v>7.9050505849900324E-3</v>
      </c>
      <c r="AM324" s="91">
        <f t="shared" ref="AM324" si="2590">LN(O324/P324)</f>
        <v>6.104521407665842E-3</v>
      </c>
      <c r="AN324" s="91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1">
        <f t="shared" ref="AQ324" si="2594">LN(M324/L324)</f>
        <v>1.4598695958562286E-3</v>
      </c>
      <c r="AR324" s="91">
        <f t="shared" ref="AR324" si="2595">LN(N324/L324)</f>
        <v>5.7185283418920768E-3</v>
      </c>
      <c r="AS324" s="91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1">
        <f t="shared" si="937"/>
        <v>-1.3869926766299053E-4</v>
      </c>
      <c r="AX324" s="28">
        <f t="shared" si="938"/>
        <v>0.72282399619825066</v>
      </c>
      <c r="AY324" s="91">
        <f t="shared" si="939"/>
        <v>2.9536078036977264E-4</v>
      </c>
      <c r="AZ324" s="91">
        <f t="shared" si="940"/>
        <v>5.7562329364527773E-3</v>
      </c>
      <c r="BA324" s="91">
        <f t="shared" ref="BA324" si="2596">AV323</f>
        <v>0.29630641403625352</v>
      </c>
      <c r="BB324" s="91">
        <f t="shared" si="1001"/>
        <v>-3.9430289177106906E-4</v>
      </c>
      <c r="BC324" s="91">
        <f t="shared" ref="BC324" si="2597">AS323</f>
        <v>3.4915456918757935E-4</v>
      </c>
      <c r="BD324" s="39">
        <f t="shared" si="971"/>
        <v>1</v>
      </c>
    </row>
    <row r="325" spans="1:62" x14ac:dyDescent="0.25">
      <c r="A325" s="88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0">
        <f t="shared" si="176"/>
        <v>3288.3443750000006</v>
      </c>
      <c r="T325" s="90" t="str">
        <f t="shared" ref="T325" si="2598">IF(AVERAGE(N324)&lt;S324,"熊",IF(AVERAGE(N324)&gt;S324,"牛",""))</f>
        <v>牛</v>
      </c>
      <c r="U325" s="90">
        <f t="shared" ref="U325" si="2599">MAX(H325,O325)</f>
        <v>3381.9252000000001</v>
      </c>
      <c r="V325" s="90">
        <f t="shared" ref="V325" si="2600">MIN(I325,P325)</f>
        <v>3358.6810999999998</v>
      </c>
      <c r="W325" s="40">
        <f t="shared" ref="W325" si="2601">LN(U325/V325)</f>
        <v>6.8967659880882692E-3</v>
      </c>
      <c r="X325" s="90">
        <f t="shared" ref="X325" si="2602">IF(U325=H325,J325,Q325)</f>
        <v>1301</v>
      </c>
      <c r="Y325" s="90">
        <f t="shared" ref="Y325" si="2603">IF(V325=I325,K325,R325)</f>
        <v>1427</v>
      </c>
      <c r="Z325" s="91">
        <f t="shared" ref="Z325" si="2604">(U325-V325)/(C325)</f>
        <v>6.9055734041856684E-3</v>
      </c>
      <c r="AA325" s="91">
        <f t="shared" ref="AA325" si="2605">LN(C325/N324)</f>
        <v>1.4851822278550077E-3</v>
      </c>
      <c r="AB325" s="91">
        <f t="shared" ref="AB325" si="2606">LN(N325/U325)</f>
        <v>-4.3337780529351675E-3</v>
      </c>
      <c r="AC325" s="91">
        <f t="shared" ref="AC325" si="2607">LN(N325/V325)</f>
        <v>2.5629879351530441E-3</v>
      </c>
      <c r="AD325" s="91">
        <f t="shared" ref="AD325" si="2608">LN(U325/C325)</f>
        <v>4.7226220462808638E-3</v>
      </c>
      <c r="AE325" s="91">
        <f t="shared" ref="AE325" si="2609">LN(V325/C325)</f>
        <v>-2.1741439418075073E-3</v>
      </c>
      <c r="AF325" s="91">
        <f t="shared" ref="AF325" si="2610">LN(N325/C325)</f>
        <v>3.8884399334555939E-4</v>
      </c>
      <c r="AG325" s="91">
        <f t="shared" ref="AG325" si="2611">LN(N325/N324)</f>
        <v>1.8740262212006843E-3</v>
      </c>
      <c r="AH325" s="91">
        <f t="shared" ref="AH325" si="2612">LN(D325/C325)</f>
        <v>5.1009104570673598E-4</v>
      </c>
      <c r="AI325" s="91">
        <f t="shared" ref="AI325" si="2613">LN(E325/C325)</f>
        <v>1.87017981995774E-3</v>
      </c>
      <c r="AJ325" s="91">
        <f t="shared" ref="AJ325" si="2614">LN(F325/C325)</f>
        <v>2.744158832441038E-3</v>
      </c>
      <c r="AK325" s="91">
        <f t="shared" ref="AK325" si="2615">+LN(G325/C325)</f>
        <v>4.1357426262321169E-3</v>
      </c>
      <c r="AL325" s="91">
        <f t="shared" ref="AL325" si="2616">LN(H325/I325)</f>
        <v>4.137902424914199E-3</v>
      </c>
      <c r="AM325" s="91">
        <f t="shared" ref="AM325" si="2617">LN(O325/P325)</f>
        <v>6.8967659880882692E-3</v>
      </c>
      <c r="AN325" s="91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1">
        <f t="shared" ref="AQ325" si="2621">LN(M325/L325)</f>
        <v>-1.7769342467000438E-3</v>
      </c>
      <c r="AR325" s="91">
        <f t="shared" ref="AR325" si="2622">LN(N325/L325)</f>
        <v>-3.7468986328865251E-3</v>
      </c>
      <c r="AS325" s="91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1">
        <f t="shared" si="937"/>
        <v>3.8884399334555939E-4</v>
      </c>
      <c r="AX325" s="28">
        <f t="shared" si="938"/>
        <v>-0.54381972199394835</v>
      </c>
      <c r="AY325" s="91">
        <f t="shared" si="939"/>
        <v>4.1357426262321169E-3</v>
      </c>
      <c r="AZ325" s="91">
        <f t="shared" si="940"/>
        <v>2.5629879351530441E-3</v>
      </c>
      <c r="BA325" s="91">
        <f t="shared" ref="BA325" si="2623">AV324</f>
        <v>0.76004556049211325</v>
      </c>
      <c r="BB325" s="91">
        <f t="shared" si="1001"/>
        <v>5.7185283418920768E-3</v>
      </c>
      <c r="BC325" s="91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88">
        <v>42982</v>
      </c>
      <c r="B326" s="41">
        <f t="shared" si="1975"/>
        <v>1</v>
      </c>
      <c r="C326" s="90">
        <v>3369.72</v>
      </c>
      <c r="D326" s="90">
        <v>3369.43</v>
      </c>
      <c r="E326" s="39">
        <v>3364.26</v>
      </c>
      <c r="F326" s="41">
        <v>3363.55</v>
      </c>
      <c r="G326" s="90">
        <v>3371.21</v>
      </c>
      <c r="H326" s="90">
        <v>3377.25</v>
      </c>
      <c r="I326" s="90">
        <v>3359.13</v>
      </c>
      <c r="J326" s="90">
        <v>1005</v>
      </c>
      <c r="K326" s="90">
        <v>938</v>
      </c>
      <c r="L326" s="90">
        <v>3372.42</v>
      </c>
      <c r="M326" s="90">
        <v>3374.97</v>
      </c>
      <c r="N326" s="90">
        <v>3379.58</v>
      </c>
      <c r="O326" s="90">
        <v>3381.15</v>
      </c>
      <c r="P326" s="90">
        <v>3366.61</v>
      </c>
      <c r="Q326" s="90">
        <v>1343</v>
      </c>
      <c r="R326" s="90">
        <v>1425</v>
      </c>
      <c r="S326" s="90">
        <f t="shared" si="176"/>
        <v>3293.6435450000004</v>
      </c>
      <c r="T326" s="90" t="str">
        <f t="shared" ref="T326" si="2625">IF(AVERAGE(N325)&lt;S325,"熊",IF(AVERAGE(N325)&gt;S325,"牛",""))</f>
        <v>牛</v>
      </c>
      <c r="U326" s="90">
        <f t="shared" ref="U326" si="2626">MAX(H326,O326)</f>
        <v>3381.15</v>
      </c>
      <c r="V326" s="90">
        <f t="shared" ref="V326" si="2627">MIN(I326,P326)</f>
        <v>3359.13</v>
      </c>
      <c r="W326" s="40">
        <f t="shared" ref="W326" si="2628">LN(U326/V326)</f>
        <v>6.5338764380477934E-3</v>
      </c>
      <c r="X326" s="90">
        <f t="shared" ref="X326" si="2629">IF(U326=H326,J326,Q326)</f>
        <v>1343</v>
      </c>
      <c r="Y326" s="90">
        <f t="shared" ref="Y326" si="2630">IF(V326=I326,K326,R326)</f>
        <v>938</v>
      </c>
      <c r="Z326" s="91">
        <f t="shared" ref="Z326" si="2631">(U326-V326)/(C326)</f>
        <v>6.5346675688187691E-3</v>
      </c>
      <c r="AA326" s="91">
        <f t="shared" ref="AA326" si="2632">LN(C326/N325)</f>
        <v>7.1829977063253136E-4</v>
      </c>
      <c r="AB326" s="91">
        <f t="shared" ref="AB326" si="2633">LN(N326/U326)</f>
        <v>-4.6444689500169356E-4</v>
      </c>
      <c r="AC326" s="91">
        <f t="shared" ref="AC326" si="2634">LN(N326/V326)</f>
        <v>6.0694295430461388E-3</v>
      </c>
      <c r="AD326" s="91">
        <f t="shared" ref="AD326" si="2635">LN(U326/C326)</f>
        <v>3.3862334549213751E-3</v>
      </c>
      <c r="AE326" s="91">
        <f t="shared" ref="AE326" si="2636">LN(V326/C326)</f>
        <v>-3.1476429831264023E-3</v>
      </c>
      <c r="AF326" s="91">
        <f t="shared" ref="AF326" si="2637">LN(N326/C326)</f>
        <v>2.9217865599197972E-3</v>
      </c>
      <c r="AG326" s="91">
        <f t="shared" ref="AG326" si="2638">LN(N326/N325)</f>
        <v>3.640086330552321E-3</v>
      </c>
      <c r="AH326" s="91">
        <f t="shared" ref="AH326" si="2639">LN(D326/C326)</f>
        <v>-8.6064266318119434E-5</v>
      </c>
      <c r="AI326" s="91">
        <f t="shared" ref="AI326" si="2640">LN(E326/C326)</f>
        <v>-1.6216267932190967E-3</v>
      </c>
      <c r="AJ326" s="91">
        <f t="shared" ref="AJ326" si="2641">LN(F326/C326)</f>
        <v>-1.8326910184680667E-3</v>
      </c>
      <c r="AK326" s="91">
        <f t="shared" ref="AK326" si="2642">+LN(G326/C326)</f>
        <v>4.4207550716770697E-4</v>
      </c>
      <c r="AL326" s="91">
        <f t="shared" ref="AL326" si="2643">LN(H326/I326)</f>
        <v>5.379756991759614E-3</v>
      </c>
      <c r="AM326" s="91">
        <f t="shared" ref="AM326" si="2644">LN(O326/P326)</f>
        <v>4.3095849596604492E-3</v>
      </c>
      <c r="AN326" s="91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1">
        <f t="shared" ref="AQ326" si="2648">LN(M326/L326)</f>
        <v>7.5584785269635832E-4</v>
      </c>
      <c r="AR326" s="91">
        <f t="shared" ref="AR326" si="2649">LN(N326/L326)</f>
        <v>2.1208538755388968E-3</v>
      </c>
      <c r="AS326" s="91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1">
        <f t="shared" si="937"/>
        <v>2.9217865599197972E-3</v>
      </c>
      <c r="AX326" s="28">
        <f t="shared" si="938"/>
        <v>0.32515894641234605</v>
      </c>
      <c r="AY326" s="91">
        <f t="shared" si="939"/>
        <v>3.589718490294195E-3</v>
      </c>
      <c r="AZ326" s="91">
        <f t="shared" si="940"/>
        <v>3.8451380646588136E-3</v>
      </c>
      <c r="BA326" s="91">
        <f t="shared" ref="BA326" si="2650">AV325</f>
        <v>0.37081668036190546</v>
      </c>
      <c r="BB326" s="91">
        <f t="shared" si="1001"/>
        <v>-3.7468986328865251E-3</v>
      </c>
      <c r="BC326" s="91">
        <f t="shared" ref="BC326" si="2651">AS325</f>
        <v>3.8884399334555939E-4</v>
      </c>
      <c r="BD326" s="39">
        <f t="shared" si="971"/>
        <v>1</v>
      </c>
      <c r="BE326" s="90"/>
      <c r="BF326" s="90"/>
      <c r="BG326" s="90"/>
      <c r="BH326" s="90"/>
      <c r="BI326" s="90"/>
      <c r="BJ326" s="90"/>
    </row>
    <row r="327" spans="1:62" x14ac:dyDescent="0.25">
      <c r="A327" s="88">
        <v>42983</v>
      </c>
      <c r="B327" s="41">
        <f t="shared" ref="B327" si="2652">WEEKDAY(A327,2)</f>
        <v>2</v>
      </c>
      <c r="C327" s="90">
        <v>3377.1968000000002</v>
      </c>
      <c r="D327" s="90">
        <v>3376.2019</v>
      </c>
      <c r="E327" s="39">
        <v>3377.8274999999999</v>
      </c>
      <c r="F327" s="90">
        <v>3375.4079000000002</v>
      </c>
      <c r="G327" s="90">
        <v>3386.1938</v>
      </c>
      <c r="H327" s="90">
        <v>3387.5891999999999</v>
      </c>
      <c r="I327" s="90">
        <v>3371.8227000000002</v>
      </c>
      <c r="J327" s="90">
        <v>1019</v>
      </c>
      <c r="K327" s="90">
        <v>945</v>
      </c>
      <c r="L327" s="90">
        <v>3386.1938</v>
      </c>
      <c r="M327" s="90">
        <v>3386.9911999999999</v>
      </c>
      <c r="N327" s="90">
        <v>3385.1293000000001</v>
      </c>
      <c r="O327" s="90">
        <v>3390.7864</v>
      </c>
      <c r="P327" s="90">
        <v>3380.9231</v>
      </c>
      <c r="Q327" s="90">
        <v>1318</v>
      </c>
      <c r="R327" s="90">
        <v>1449</v>
      </c>
      <c r="S327" s="90">
        <f t="shared" si="176"/>
        <v>3298.6453400000005</v>
      </c>
      <c r="T327" s="90" t="str">
        <f t="shared" ref="T327" si="2653">IF(AVERAGE(N326)&lt;S326,"熊",IF(AVERAGE(N326)&gt;S326,"牛",""))</f>
        <v>牛</v>
      </c>
      <c r="U327" s="90">
        <f t="shared" ref="U327" si="2654">MAX(H327,O327)</f>
        <v>3390.7864</v>
      </c>
      <c r="V327" s="90">
        <f t="shared" ref="V327" si="2655">MIN(I327,P327)</f>
        <v>3371.8227000000002</v>
      </c>
      <c r="W327" s="40">
        <f t="shared" ref="W327" si="2656">LN(U327/V327)</f>
        <v>5.6084122051195734E-3</v>
      </c>
      <c r="X327" s="90">
        <f t="shared" ref="X327" si="2657">IF(U327=H327,J327,Q327)</f>
        <v>1318</v>
      </c>
      <c r="Y327" s="90">
        <f t="shared" ref="Y327" si="2658">IF(V327=I327,K327,R327)</f>
        <v>945</v>
      </c>
      <c r="Z327" s="91">
        <f t="shared" ref="Z327" si="2659">(U327-V327)/(C327)</f>
        <v>5.6152191071600528E-3</v>
      </c>
      <c r="AA327" s="91">
        <f t="shared" ref="AA327" si="2660">LN(C327/N326)</f>
        <v>-7.0542513667994121E-4</v>
      </c>
      <c r="AB327" s="91">
        <f t="shared" ref="AB327" si="2661">LN(N327/U327)</f>
        <v>-1.6697673244047808E-3</v>
      </c>
      <c r="AC327" s="91">
        <f t="shared" ref="AC327" si="2662">LN(N327/V327)</f>
        <v>3.9386448807147683E-3</v>
      </c>
      <c r="AD327" s="91">
        <f t="shared" ref="AD327" si="2663">LN(U327/C327)</f>
        <v>4.0158546089136523E-3</v>
      </c>
      <c r="AE327" s="91">
        <f t="shared" ref="AE327" si="2664">LN(V327/C327)</f>
        <v>-1.5925575962059805E-3</v>
      </c>
      <c r="AF327" s="91">
        <f t="shared" ref="AF327" si="2665">LN(N327/C327)</f>
        <v>2.3460872845086703E-3</v>
      </c>
      <c r="AG327" s="91">
        <f t="shared" ref="AG327" si="2666">LN(N327/N326)</f>
        <v>1.6406621478288041E-3</v>
      </c>
      <c r="AH327" s="91">
        <f t="shared" ref="AH327" si="2667">LN(D327/C327)</f>
        <v>-2.9463683439792242E-4</v>
      </c>
      <c r="AI327" s="91">
        <f t="shared" ref="AI327" si="2668">LN(E327/C327)</f>
        <v>1.8673508008925892E-4</v>
      </c>
      <c r="AJ327" s="91">
        <f t="shared" ref="AJ327" si="2669">LN(F327/C327)</f>
        <v>-5.298400013997274E-4</v>
      </c>
      <c r="AK327" s="91">
        <f t="shared" ref="AK327" si="2670">+LN(G327/C327)</f>
        <v>2.6605014670985968E-3</v>
      </c>
      <c r="AL327" s="91">
        <f t="shared" ref="AL327" si="2671">LN(H327/I327)</f>
        <v>4.6650592764022067E-3</v>
      </c>
      <c r="AM327" s="91">
        <f t="shared" ref="AM327" si="2672">LN(O327/P327)</f>
        <v>2.9130921741647078E-3</v>
      </c>
      <c r="AN327" s="91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1">
        <f t="shared" ref="AQ327" si="2676">LN(M327/L327)</f>
        <v>2.3545791342882515E-4</v>
      </c>
      <c r="AR327" s="91">
        <f t="shared" ref="AR327" si="2677">LN(N327/L327)</f>
        <v>-3.1441418258985892E-4</v>
      </c>
      <c r="AS327" s="91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1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1">
        <f t="shared" ref="AY327:AY384" si="2684">LN(G327/I327)</f>
        <v>4.2530590633047208E-3</v>
      </c>
      <c r="AZ327" s="91">
        <f t="shared" ref="AZ327:AZ384" si="2685">LN(N327/P327)</f>
        <v>1.2433248497599268E-3</v>
      </c>
      <c r="BA327" s="91">
        <f t="shared" ref="BA327" si="2686">AV326</f>
        <v>0.92870118074476993</v>
      </c>
      <c r="BB327" s="91">
        <f t="shared" si="1001"/>
        <v>2.1208538755388968E-3</v>
      </c>
      <c r="BC327" s="91">
        <f t="shared" ref="BC327" si="2687">AS326</f>
        <v>2.9217865599197972E-3</v>
      </c>
      <c r="BD327" s="39">
        <f t="shared" si="971"/>
        <v>0</v>
      </c>
      <c r="BE327" s="90"/>
      <c r="BF327" s="90"/>
      <c r="BG327" s="90"/>
      <c r="BH327" s="90"/>
      <c r="BI327" s="90"/>
      <c r="BJ327" s="90"/>
    </row>
    <row r="328" spans="1:62" x14ac:dyDescent="0.25">
      <c r="A328" s="88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0">
        <f t="shared" si="176"/>
        <v>3303.7544750000002</v>
      </c>
      <c r="T328" s="90" t="str">
        <f t="shared" ref="T328" si="2688">IF(AVERAGE(N327)&lt;S327,"熊",IF(AVERAGE(N327)&gt;S327,"牛",""))</f>
        <v>牛</v>
      </c>
      <c r="U328" s="90">
        <f t="shared" ref="U328" si="2689">MAX(H328,O328)</f>
        <v>3390.91</v>
      </c>
      <c r="V328" s="90">
        <f t="shared" ref="V328" si="2690">MIN(I328,P328)</f>
        <v>3364.86</v>
      </c>
      <c r="W328" s="40">
        <f t="shared" ref="W328" si="2691">LN(U328/V328)</f>
        <v>7.7119644715178959E-3</v>
      </c>
      <c r="X328" s="90">
        <f t="shared" ref="X328" si="2692">IF(U328=H328,J328,Q328)</f>
        <v>1349</v>
      </c>
      <c r="Y328" s="90">
        <f t="shared" ref="Y328" si="2693">IF(V328=I328,K328,R328)</f>
        <v>1044</v>
      </c>
      <c r="Z328" s="91">
        <f t="shared" ref="Z328" si="2694">(U328-V328)/(C328)</f>
        <v>7.7244234110815753E-3</v>
      </c>
      <c r="AA328" s="91">
        <f t="shared" ref="AA328" si="2695">LN(C328/N327)</f>
        <v>-3.7615160233675899E-3</v>
      </c>
      <c r="AB328" s="91">
        <f t="shared" ref="AB328" si="2696">LN(N328/U328)</f>
        <v>-1.6321619138608223E-3</v>
      </c>
      <c r="AC328" s="91">
        <f t="shared" ref="AC328" si="2697">LN(N328/V328)</f>
        <v>6.0798025576570148E-3</v>
      </c>
      <c r="AD328" s="91">
        <f t="shared" ref="AD328" si="2698">LN(U328/C328)</f>
        <v>5.4677344044765618E-3</v>
      </c>
      <c r="AE328" s="91">
        <f t="shared" ref="AE328" si="2699">LN(V328/C328)</f>
        <v>-2.2442300670413111E-3</v>
      </c>
      <c r="AF328" s="91">
        <f t="shared" ref="AF328" si="2700">LN(N328/C328)</f>
        <v>3.835572490615757E-3</v>
      </c>
      <c r="AG328" s="91">
        <f t="shared" ref="AG328" si="2701">LN(N328/N327)</f>
        <v>7.4056467248238389E-5</v>
      </c>
      <c r="AH328" s="91">
        <f t="shared" ref="AH328" si="2702">LN(D328/C328)</f>
        <v>-7.1190847864058293E-4</v>
      </c>
      <c r="AI328" s="91">
        <f t="shared" ref="AI328" si="2703">LN(E328/C328)</f>
        <v>3.350148342102243E-4</v>
      </c>
      <c r="AJ328" s="91">
        <f t="shared" ref="AJ328" si="2704">LN(F328/C328)</f>
        <v>7.7955148616822045E-4</v>
      </c>
      <c r="AK328" s="91">
        <f t="shared" ref="AK328" si="2705">+LN(G328/C328)</f>
        <v>5.8101620179572592E-4</v>
      </c>
      <c r="AL328" s="91">
        <f t="shared" ref="AL328" si="2706">LN(H328/I328)</f>
        <v>3.5362352251353574E-3</v>
      </c>
      <c r="AM328" s="91">
        <f t="shared" ref="AM328" si="2707">LN(O328/P328)</f>
        <v>4.6289262926596016E-3</v>
      </c>
      <c r="AN328" s="91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1">
        <f t="shared" ref="AQ328" si="2711">LN(M328/L328)</f>
        <v>1.4329110079927027E-3</v>
      </c>
      <c r="AR328" s="91">
        <f t="shared" ref="AR328" si="2712">LN(N328/L328)</f>
        <v>2.9760253893497618E-3</v>
      </c>
      <c r="AS328" s="91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1">
        <f t="shared" si="2682"/>
        <v>3.835572490615757E-3</v>
      </c>
      <c r="AX328" s="28">
        <f t="shared" si="2683"/>
        <v>0.3861804222648772</v>
      </c>
      <c r="AY328" s="91">
        <f t="shared" si="2684"/>
        <v>2.8252462688371834E-3</v>
      </c>
      <c r="AZ328" s="91">
        <f t="shared" si="2685"/>
        <v>2.9967643787989127E-3</v>
      </c>
      <c r="BA328" s="91">
        <f t="shared" ref="BA328" si="2713">AV327</f>
        <v>0.70168796173742665</v>
      </c>
      <c r="BB328" s="91">
        <f t="shared" si="1001"/>
        <v>-3.1441418258985892E-4</v>
      </c>
      <c r="BC328" s="91">
        <f t="shared" ref="BC328" si="2714">AS327</f>
        <v>2.3460872845086703E-3</v>
      </c>
      <c r="BD328" s="39">
        <f t="shared" ref="BD328:BD383" si="2715">IF(AR327&lt;0,1,0)</f>
        <v>1</v>
      </c>
      <c r="BE328" s="90"/>
      <c r="BF328" s="90"/>
      <c r="BG328" s="90"/>
      <c r="BH328" s="90"/>
      <c r="BI328" s="90"/>
      <c r="BJ328" s="90"/>
    </row>
    <row r="329" spans="1:62" x14ac:dyDescent="0.25">
      <c r="A329" s="88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0">
        <f t="shared" si="176"/>
        <v>3309.1893850000001</v>
      </c>
      <c r="T329" s="90" t="str">
        <f t="shared" ref="T329" si="2716">IF(AVERAGE(N328)&lt;S328,"熊",IF(AVERAGE(N328)&gt;S328,"牛",""))</f>
        <v>牛</v>
      </c>
      <c r="U329" s="90">
        <f t="shared" ref="U329" si="2717">MAX(H329,O329)</f>
        <v>3387.76</v>
      </c>
      <c r="V329" s="90">
        <f t="shared" ref="V329" si="2718">MIN(I329,P329)</f>
        <v>3363.19</v>
      </c>
      <c r="W329" s="40">
        <f t="shared" ref="W329" si="2719">LN(U329/V329)</f>
        <v>7.2790076906354764E-3</v>
      </c>
      <c r="X329" s="90">
        <f t="shared" ref="X329" si="2720">IF(U329=H329,J329,Q329)</f>
        <v>1000</v>
      </c>
      <c r="Y329" s="90">
        <f t="shared" ref="Y329" si="2721">IF(V329=I329,K329,R329)</f>
        <v>1453</v>
      </c>
      <c r="Z329" s="91">
        <f t="shared" ref="Z329" si="2722">(U329-V329)/(C329)</f>
        <v>7.2614537093409317E-3</v>
      </c>
      <c r="AA329" s="91">
        <f t="shared" ref="AA329" si="2723">LN(C329/N328)</f>
        <v>-5.2001773959570196E-4</v>
      </c>
      <c r="AB329" s="91">
        <f t="shared" ref="AB329" si="2724">LN(N329/U329)</f>
        <v>-6.595366890485151E-3</v>
      </c>
      <c r="AC329" s="91">
        <f t="shared" ref="AC329" si="2725">LN(N329/V329)</f>
        <v>6.836408001503724E-4</v>
      </c>
      <c r="AD329" s="91">
        <f t="shared" ref="AD329" si="2726">LN(U329/C329)</f>
        <v>1.2227937335824841E-3</v>
      </c>
      <c r="AE329" s="91">
        <f t="shared" ref="AE329" si="2727">LN(V329/C329)</f>
        <v>-6.0562139570530865E-3</v>
      </c>
      <c r="AF329" s="91">
        <f t="shared" ref="AF329" si="2728">LN(N329/C329)</f>
        <v>-5.3725731569027402E-3</v>
      </c>
      <c r="AG329" s="91">
        <f t="shared" ref="AG329" si="2729">LN(N329/N328)</f>
        <v>-5.8925908964983847E-3</v>
      </c>
      <c r="AH329" s="91">
        <f t="shared" ref="AH329" si="2730">LN(D329/C329)</f>
        <v>-2.9558514249598198E-4</v>
      </c>
      <c r="AI329" s="91">
        <f t="shared" ref="AI329" si="2731">LN(E329/C329)</f>
        <v>-1.064005864857059E-4</v>
      </c>
      <c r="AJ329" s="91">
        <f t="shared" ref="AJ329" si="2732">LN(F329/C329)</f>
        <v>-1.845881310984824E-3</v>
      </c>
      <c r="AK329" s="91">
        <f t="shared" ref="AK329" si="2733">+LN(G329/C329)</f>
        <v>-6.7406166077197121E-4</v>
      </c>
      <c r="AL329" s="91">
        <f t="shared" ref="AL329" si="2734">LN(H329/I329)</f>
        <v>5.1998134310575605E-3</v>
      </c>
      <c r="AM329" s="91">
        <f t="shared" ref="AM329" si="2735">LN(O329/P329)</f>
        <v>6.2955738920024689E-3</v>
      </c>
      <c r="AN329" s="91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1">
        <f t="shared" ref="AQ329" si="2739">LN(M329/L329)</f>
        <v>-1.4198410985026783E-4</v>
      </c>
      <c r="AR329" s="91">
        <f t="shared" ref="AR329" si="2740">LN(N329/L329)</f>
        <v>-4.5683771026099572E-3</v>
      </c>
      <c r="AS329" s="91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1">
        <f t="shared" si="2682"/>
        <v>-5.3725731569027402E-3</v>
      </c>
      <c r="AX329" s="28">
        <f t="shared" si="2683"/>
        <v>-0.62718762718763554</v>
      </c>
      <c r="AY329" s="91">
        <f t="shared" si="2684"/>
        <v>3.3029580367032484E-3</v>
      </c>
      <c r="AZ329" s="91">
        <f t="shared" si="2685"/>
        <v>6.836408001503724E-4</v>
      </c>
      <c r="BA329" s="91">
        <f t="shared" ref="BA329" si="2741">AV328</f>
        <v>0.78771593090211889</v>
      </c>
      <c r="BB329" s="91">
        <f t="shared" ref="BB329:BB384" si="2742">AR328</f>
        <v>2.9760253893497618E-3</v>
      </c>
      <c r="BC329" s="91">
        <f t="shared" ref="BC329" si="2743">AS328</f>
        <v>3.835572490615757E-3</v>
      </c>
      <c r="BD329" s="39">
        <f t="shared" si="2715"/>
        <v>0</v>
      </c>
    </row>
    <row r="330" spans="1:62" x14ac:dyDescent="0.25">
      <c r="A330" s="88">
        <v>42986</v>
      </c>
      <c r="B330" s="41">
        <f t="shared" ref="B330:B406" si="2744">WEEKDAY(A330,2)</f>
        <v>5</v>
      </c>
      <c r="C330" s="90">
        <v>3364.42</v>
      </c>
      <c r="D330" s="90">
        <v>3369.37</v>
      </c>
      <c r="E330" s="39">
        <v>3368.91</v>
      </c>
      <c r="F330" s="90">
        <v>3368.72</v>
      </c>
      <c r="G330" s="90">
        <v>3373.79</v>
      </c>
      <c r="H330" s="90">
        <v>3380.66</v>
      </c>
      <c r="I330" s="90">
        <v>3362.66</v>
      </c>
      <c r="J330" s="90">
        <v>1101</v>
      </c>
      <c r="K330" s="90">
        <v>1026</v>
      </c>
      <c r="L330" s="90">
        <v>3374.85</v>
      </c>
      <c r="M330" s="90">
        <v>3373.8</v>
      </c>
      <c r="N330" s="90">
        <v>3365.24</v>
      </c>
      <c r="O330" s="90">
        <v>3375.72</v>
      </c>
      <c r="P330" s="90">
        <v>3353.68</v>
      </c>
      <c r="Q330" s="90">
        <v>1303</v>
      </c>
      <c r="R330" s="90">
        <v>1414</v>
      </c>
      <c r="S330" s="90">
        <f t="shared" si="176"/>
        <v>3314.3737900000001</v>
      </c>
      <c r="T330" s="90" t="str">
        <f t="shared" ref="T330" si="2745">IF(AVERAGE(N329)&lt;S329,"熊",IF(AVERAGE(N329)&gt;S329,"牛",""))</f>
        <v>牛</v>
      </c>
      <c r="U330" s="90">
        <f t="shared" ref="U330" si="2746">MAX(H330,O330)</f>
        <v>3380.66</v>
      </c>
      <c r="V330" s="90">
        <f t="shared" ref="V330" si="2747">MIN(I330,P330)</f>
        <v>3353.68</v>
      </c>
      <c r="W330" s="40">
        <f t="shared" ref="W330" si="2748">LN(U330/V330)</f>
        <v>8.0127063233012691E-3</v>
      </c>
      <c r="X330" s="90">
        <f t="shared" ref="X330" si="2749">IF(U330=H330,J330,Q330)</f>
        <v>1101</v>
      </c>
      <c r="Y330" s="90">
        <f t="shared" ref="Y330" si="2750">IF(V330=I330,K330,R330)</f>
        <v>1414</v>
      </c>
      <c r="Z330" s="91">
        <f t="shared" ref="Z330" si="2751">(U330-V330)/(C330)</f>
        <v>8.0192128212292213E-3</v>
      </c>
      <c r="AA330" s="91">
        <f t="shared" ref="AA330" si="2752">LN(C330/N329)</f>
        <v>-3.179834526808901E-4</v>
      </c>
      <c r="AB330" s="91">
        <f t="shared" ref="AB330" si="2753">LN(N330/U330)</f>
        <v>-4.5716737149227027E-3</v>
      </c>
      <c r="AC330" s="91">
        <f t="shared" ref="AC330" si="2754">LN(N330/V330)</f>
        <v>3.4410326083787698E-3</v>
      </c>
      <c r="AD330" s="91">
        <f t="shared" ref="AD330" si="2755">LN(U330/C330)</f>
        <v>4.8153710203015961E-3</v>
      </c>
      <c r="AE330" s="91">
        <f t="shared" ref="AE330" si="2756">LN(V330/C330)</f>
        <v>-3.1973353029998604E-3</v>
      </c>
      <c r="AF330" s="91">
        <f t="shared" ref="AF330" si="2757">LN(N330/C330)</f>
        <v>2.4369730537889637E-4</v>
      </c>
      <c r="AG330" s="91">
        <f t="shared" ref="AG330" si="2758">LN(N330/N329)</f>
        <v>-7.4286147302034773E-5</v>
      </c>
      <c r="AH330" s="91">
        <f t="shared" ref="AH330" si="2759">LN(D330/C330)</f>
        <v>1.4701975831175936E-3</v>
      </c>
      <c r="AI330" s="91">
        <f t="shared" ref="AI330" si="2760">LN(E330/C330)</f>
        <v>1.3336642242441875E-3</v>
      </c>
      <c r="AJ330" s="91">
        <f t="shared" ref="AJ330" si="2761">LN(F330/C330)</f>
        <v>1.2772645703449496E-3</v>
      </c>
      <c r="AK330" s="91">
        <f t="shared" ref="AK330" si="2762">+LN(G330/C330)</f>
        <v>2.7811558380075262E-3</v>
      </c>
      <c r="AL330" s="91">
        <f t="shared" ref="AL330" si="2763">LN(H330/I330)</f>
        <v>5.3386292661250466E-3</v>
      </c>
      <c r="AM330" s="91">
        <f t="shared" ref="AM330" si="2764">LN(O330/P330)</f>
        <v>6.5503845236685159E-3</v>
      </c>
      <c r="AN330" s="91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1">
        <f t="shared" ref="AQ330" si="2768">LN(M330/L330)</f>
        <v>-3.1117334829105023E-4</v>
      </c>
      <c r="AR330" s="91">
        <f t="shared" ref="AR330" si="2769">LN(N330/L330)</f>
        <v>-2.8515959021482079E-3</v>
      </c>
      <c r="AS330" s="91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1">
        <f t="shared" si="2682"/>
        <v>2.4369730537889637E-4</v>
      </c>
      <c r="AX330" s="28">
        <f t="shared" si="2683"/>
        <v>-0.35618977020015274</v>
      </c>
      <c r="AY330" s="91">
        <f t="shared" si="2684"/>
        <v>3.304414083831083E-3</v>
      </c>
      <c r="AZ330" s="91">
        <f t="shared" si="2685"/>
        <v>3.4410326083787698E-3</v>
      </c>
      <c r="BA330" s="91">
        <f t="shared" ref="BA330" si="2770">AV329</f>
        <v>9.3610093610081879E-2</v>
      </c>
      <c r="BB330" s="91">
        <f t="shared" si="2742"/>
        <v>-4.5683771026099572E-3</v>
      </c>
      <c r="BC330" s="91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88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0">
        <f t="shared" si="176"/>
        <v>3322.1455550000001</v>
      </c>
      <c r="T331" s="90" t="str">
        <f t="shared" ref="T331" si="2772">IF(AVERAGE(N330)&lt;S330,"熊",IF(AVERAGE(N330)&gt;S330,"牛",""))</f>
        <v>牛</v>
      </c>
      <c r="U331" s="90">
        <f t="shared" ref="U331" si="2773">MAX(H331,O331)</f>
        <v>3384.63</v>
      </c>
      <c r="V331" s="90">
        <f t="shared" ref="V331" si="2774">MIN(I331,P331)</f>
        <v>3360.0848000000001</v>
      </c>
      <c r="W331" s="40">
        <f t="shared" ref="W331" si="2775">LN(U331/V331)</f>
        <v>7.2783828773437679E-3</v>
      </c>
      <c r="X331" s="90">
        <f t="shared" ref="X331" si="2776">IF(U331=H331,J331,Q331)</f>
        <v>1026</v>
      </c>
      <c r="Y331" s="90">
        <f t="shared" ref="Y331" si="2777">IF(V331=I331,K331,R331)</f>
        <v>938</v>
      </c>
      <c r="Z331" s="91">
        <f t="shared" ref="Z331" si="2778">(U331-V331)/(C331)</f>
        <v>7.2935045757193976E-3</v>
      </c>
      <c r="AA331" s="91">
        <f t="shared" ref="AA331" si="2779">LN(C331/N330)</f>
        <v>3.2864872218045513E-5</v>
      </c>
      <c r="AB331" s="91">
        <f t="shared" ref="AB331" si="2780">LN(N331/U331)</f>
        <v>-2.0584719570671791E-3</v>
      </c>
      <c r="AC331" s="91">
        <f t="shared" ref="AC331" si="2781">LN(N331/V331)</f>
        <v>5.2199109202764916E-3</v>
      </c>
      <c r="AD331" s="91">
        <f t="shared" ref="AD331" si="2782">LN(U331/C331)</f>
        <v>5.7124467667844566E-3</v>
      </c>
      <c r="AE331" s="91">
        <f t="shared" ref="AE331" si="2783">LN(V331/C331)</f>
        <v>-1.5659361105592685E-3</v>
      </c>
      <c r="AF331" s="91">
        <f t="shared" ref="AF331" si="2784">LN(N331/C331)</f>
        <v>3.65397480971715E-3</v>
      </c>
      <c r="AG331" s="91">
        <f t="shared" ref="AG331" si="2785">LN(N331/N330)</f>
        <v>3.6868396819351892E-3</v>
      </c>
      <c r="AH331" s="91">
        <f t="shared" ref="AH331" si="2786">LN(D331/C331)</f>
        <v>1.2568480033599454E-4</v>
      </c>
      <c r="AI331" s="91">
        <f t="shared" ref="AI331" si="2787">LN(E331/C331)</f>
        <v>-6.9389688703577637E-4</v>
      </c>
      <c r="AJ331" s="91">
        <f t="shared" ref="AJ331" si="2788">LN(F331/C331)</f>
        <v>-7.0796284257260231E-4</v>
      </c>
      <c r="AK331" s="91">
        <f t="shared" ref="AK331" si="2789">+LN(G331/C331)</f>
        <v>1.4885135272483176E-3</v>
      </c>
      <c r="AL331" s="91">
        <f t="shared" ref="AL331" si="2790">LN(H331/I331)</f>
        <v>7.2783828773437679E-3</v>
      </c>
      <c r="AM331" s="91">
        <f t="shared" ref="AM331" si="2791">LN(O331/P331)</f>
        <v>3.8978445719147262E-3</v>
      </c>
      <c r="AN331" s="91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1">
        <f t="shared" ref="AQ331" si="2795">LN(M331/L331)</f>
        <v>2.5264213539287299E-4</v>
      </c>
      <c r="AR331" s="91">
        <f t="shared" ref="AR331" si="2796">LN(N331/L331)</f>
        <v>2.4043957923746587E-3</v>
      </c>
      <c r="AS331" s="91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1">
        <f t="shared" si="2682"/>
        <v>3.65397480971715E-3</v>
      </c>
      <c r="AX331" s="28">
        <f t="shared" si="2683"/>
        <v>0.3304719456349906</v>
      </c>
      <c r="AY331" s="91">
        <f t="shared" si="2684"/>
        <v>3.0544496378077596E-3</v>
      </c>
      <c r="AZ331" s="91">
        <f t="shared" si="2685"/>
        <v>3.8299006331872993E-3</v>
      </c>
      <c r="BA331" s="91">
        <f t="shared" ref="BA331" si="2797">AV330</f>
        <v>0.42846553002223636</v>
      </c>
      <c r="BB331" s="91">
        <f t="shared" si="2742"/>
        <v>-2.8515959021482079E-3</v>
      </c>
      <c r="BC331" s="91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88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0">
        <f t="shared" si="176"/>
        <v>3329.1825550000003</v>
      </c>
      <c r="T332" s="90" t="str">
        <f t="shared" ref="T332" si="2799">IF(AVERAGE(N331)&lt;S331,"熊",IF(AVERAGE(N331)&gt;S331,"牛",""))</f>
        <v>牛</v>
      </c>
      <c r="U332" s="90">
        <f t="shared" ref="U332" si="2800">MAX(H332,O332)</f>
        <v>3391.06</v>
      </c>
      <c r="V332" s="90">
        <f t="shared" ref="V332" si="2801">MIN(I332,P332)</f>
        <v>3371.08</v>
      </c>
      <c r="W332" s="40">
        <f t="shared" ref="W332" si="2802">LN(U332/V332)</f>
        <v>5.9093890819268413E-3</v>
      </c>
      <c r="X332" s="90">
        <f t="shared" ref="X332" si="2803">IF(U332=H332,J332,Q332)</f>
        <v>1333</v>
      </c>
      <c r="Y332" s="90">
        <f t="shared" ref="Y332" si="2804">IF(V332=I332,K332,R332)</f>
        <v>1439</v>
      </c>
      <c r="Z332" s="91">
        <f t="shared" ref="Z332" si="2805">(U332-V332)/(C332)</f>
        <v>5.9086553816672044E-3</v>
      </c>
      <c r="AA332" s="91">
        <f t="shared" ref="AA332" si="2806">LN(C332/N331)</f>
        <v>1.1273608082448944E-3</v>
      </c>
      <c r="AB332" s="91">
        <f t="shared" ref="AB332" si="2807">LN(N332/U332)</f>
        <v>-3.4207053770246515E-3</v>
      </c>
      <c r="AC332" s="91">
        <f t="shared" ref="AC332" si="2808">LN(N332/V332)</f>
        <v>2.4886837049021291E-3</v>
      </c>
      <c r="AD332" s="91">
        <f t="shared" ref="AD332" si="2809">LN(U332/C332)</f>
        <v>2.8290734021754588E-3</v>
      </c>
      <c r="AE332" s="91">
        <f t="shared" ref="AE332" si="2810">LN(V332/C332)</f>
        <v>-3.0803156797513205E-3</v>
      </c>
      <c r="AF332" s="91">
        <f t="shared" ref="AF332" si="2811">LN(N332/C332)</f>
        <v>-5.9163197484910337E-4</v>
      </c>
      <c r="AG332" s="91">
        <f t="shared" ref="AG332" si="2812">LN(N332/N331)</f>
        <v>5.3572883339574116E-4</v>
      </c>
      <c r="AH332" s="91">
        <f t="shared" ref="AH332" si="2813">LN(D332/C332)</f>
        <v>1.5081016134215389E-4</v>
      </c>
      <c r="AI332" s="91">
        <f t="shared" ref="AI332" si="2814">LN(E332/C332)</f>
        <v>1.0640562825614929E-3</v>
      </c>
      <c r="AJ332" s="91">
        <f t="shared" ref="AJ332" si="2815">LN(F332/C332)</f>
        <v>-1.597061410405626E-4</v>
      </c>
      <c r="AK332" s="91">
        <f t="shared" ref="AK332" si="2816">+LN(G332/C332)</f>
        <v>-1.0533480276840959E-3</v>
      </c>
      <c r="AL332" s="91">
        <f t="shared" ref="AL332" si="2817">LN(H332/I332)</f>
        <v>3.4261604931901668E-3</v>
      </c>
      <c r="AM332" s="91">
        <f t="shared" ref="AM332" si="2818">LN(O332/P332)</f>
        <v>5.9093890819268413E-3</v>
      </c>
      <c r="AN332" s="91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1">
        <f t="shared" ref="AQ332" si="2822">LN(M332/L332)</f>
        <v>4.0822122607291886E-4</v>
      </c>
      <c r="AR332" s="91">
        <f t="shared" ref="AR332" si="2823">LN(N332/L332)</f>
        <v>-1.0356086651230889E-4</v>
      </c>
      <c r="AS332" s="91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1">
        <f t="shared" si="2682"/>
        <v>-5.9163197484910337E-4</v>
      </c>
      <c r="AX332" s="28">
        <f t="shared" si="2683"/>
        <v>-1.7517517517512949E-2</v>
      </c>
      <c r="AY332" s="91">
        <f t="shared" si="2684"/>
        <v>1.134477114453257E-3</v>
      </c>
      <c r="AZ332" s="91">
        <f t="shared" si="2685"/>
        <v>2.4886837049021291E-3</v>
      </c>
      <c r="BA332" s="91">
        <f t="shared" ref="BA332" si="2824">AV331</f>
        <v>0.71644150383781635</v>
      </c>
      <c r="BB332" s="91">
        <f t="shared" si="2742"/>
        <v>2.4043957923746587E-3</v>
      </c>
      <c r="BC332" s="91">
        <f t="shared" ref="BC332" si="2825">AS331</f>
        <v>3.65397480971715E-3</v>
      </c>
      <c r="BD332" s="39">
        <f t="shared" si="2715"/>
        <v>0</v>
      </c>
    </row>
    <row r="333" spans="1:62" x14ac:dyDescent="0.25">
      <c r="A333" s="88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0">
        <f t="shared" si="176"/>
        <v>3335.5935550000004</v>
      </c>
      <c r="T333" s="90" t="str">
        <f t="shared" ref="T333" si="2826">IF(AVERAGE(N332)&lt;S332,"熊",IF(AVERAGE(N332)&gt;S332,"牛",""))</f>
        <v>牛</v>
      </c>
      <c r="U333" s="90">
        <f t="shared" ref="U333" si="2827">MAX(H333,O333)</f>
        <v>3387.0641999999998</v>
      </c>
      <c r="V333" s="90">
        <f t="shared" ref="V333" si="2828">MIN(I333,P333)</f>
        <v>3366.7757999999999</v>
      </c>
      <c r="W333" s="40">
        <f t="shared" ref="W333" si="2829">LN(U333/V333)</f>
        <v>6.0079779879686837E-3</v>
      </c>
      <c r="X333" s="90">
        <f t="shared" ref="X333" si="2830">IF(U333=H333,J333,Q333)</f>
        <v>1412</v>
      </c>
      <c r="Y333" s="90">
        <f t="shared" ref="Y333" si="2831">IF(V333=I333,K333,R333)</f>
        <v>1020</v>
      </c>
      <c r="Z333" s="91">
        <f t="shared" ref="Z333" si="2832">(U333-V333)/(C333)</f>
        <v>6.0118792130365575E-3</v>
      </c>
      <c r="AA333" s="91">
        <f t="shared" ref="AA333" si="2833">LN(C333/N332)</f>
        <v>-1.409938067053348E-3</v>
      </c>
      <c r="AB333" s="91">
        <f t="shared" ref="AB333" si="2834">LN(N333/U333)</f>
        <v>-4.5084595063658742E-4</v>
      </c>
      <c r="AC333" s="91">
        <f t="shared" ref="AC333" si="2835">LN(N333/V333)</f>
        <v>5.5571320373320934E-3</v>
      </c>
      <c r="AD333" s="91">
        <f t="shared" ref="AD333" si="2836">LN(U333/C333)</f>
        <v>3.6516150447803574E-3</v>
      </c>
      <c r="AE333" s="91">
        <f t="shared" ref="AE333" si="2837">LN(V333/C333)</f>
        <v>-2.3563629431883068E-3</v>
      </c>
      <c r="AF333" s="91">
        <f t="shared" ref="AF333" si="2838">LN(N333/C333)</f>
        <v>3.2007690941437952E-3</v>
      </c>
      <c r="AG333" s="91">
        <f t="shared" ref="AG333" si="2839">LN(N333/N332)</f>
        <v>1.7908310270903446E-3</v>
      </c>
      <c r="AH333" s="91">
        <f t="shared" ref="AH333" si="2840">LN(D333/C333)</f>
        <v>-3.0152245059205019E-4</v>
      </c>
      <c r="AI333" s="91">
        <f t="shared" ref="AI333" si="2841">LN(E333/C333)</f>
        <v>4.575932715860817E-4</v>
      </c>
      <c r="AJ333" s="91">
        <f t="shared" ref="AJ333" si="2842">LN(F333/C333)</f>
        <v>-4.9216213178298869E-4</v>
      </c>
      <c r="AK333" s="91">
        <f t="shared" ref="AK333" si="2843">+LN(G333/C333)</f>
        <v>4.957999160266289E-4</v>
      </c>
      <c r="AL333" s="91">
        <f t="shared" ref="AL333" si="2844">LN(H333/I333)</f>
        <v>4.2050296627243917E-3</v>
      </c>
      <c r="AM333" s="91">
        <f t="shared" ref="AM333" si="2845">LN(O333/P333)</f>
        <v>3.1558151287537912E-3</v>
      </c>
      <c r="AN333" s="91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1">
        <f t="shared" ref="AQ333" si="2849">LN(M333/L333)</f>
        <v>6.8200449545170239E-4</v>
      </c>
      <c r="AR333" s="91">
        <f t="shared" ref="AR333" si="2850">LN(N333/L333)</f>
        <v>2.7049691781171619E-3</v>
      </c>
      <c r="AS333" s="91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1">
        <f t="shared" si="2682"/>
        <v>3.2007690941437952E-3</v>
      </c>
      <c r="AX333" s="28">
        <f t="shared" si="2683"/>
        <v>0.45076989806982914</v>
      </c>
      <c r="AY333" s="91">
        <f t="shared" si="2684"/>
        <v>2.8521628592149645E-3</v>
      </c>
      <c r="AZ333" s="91">
        <f t="shared" si="2685"/>
        <v>2.7049691781171619E-3</v>
      </c>
      <c r="BA333" s="91">
        <f t="shared" ref="BA333" si="2851">AV332</f>
        <v>0.4204204204204246</v>
      </c>
      <c r="BB333" s="91">
        <f t="shared" si="2742"/>
        <v>-1.0356086651230889E-4</v>
      </c>
      <c r="BC333" s="91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88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0">
        <f t="shared" si="176"/>
        <v>3342.539205</v>
      </c>
      <c r="T334" s="90" t="str">
        <f t="shared" ref="T334" si="2853">IF(AVERAGE(N333)&lt;S333,"熊",IF(AVERAGE(N333)&gt;S333,"牛",""))</f>
        <v>牛</v>
      </c>
      <c r="U334" s="90">
        <f t="shared" ref="U334" si="2854">MAX(H334,O334)</f>
        <v>3391.64</v>
      </c>
      <c r="V334" s="90">
        <f t="shared" ref="V334" si="2855">MIN(I334,P334)</f>
        <v>3361.33</v>
      </c>
      <c r="W334" s="40">
        <f t="shared" ref="W334" si="2856">LN(U334/V334)</f>
        <v>8.9768512346779811E-3</v>
      </c>
      <c r="X334" s="90">
        <f t="shared" ref="X334" si="2857">IF(U334=H334,J334,Q334)</f>
        <v>956</v>
      </c>
      <c r="Y334" s="90">
        <f t="shared" ref="Y334" si="2858">IF(V334=I334,K334,R334)</f>
        <v>1402</v>
      </c>
      <c r="Z334" s="91">
        <f t="shared" ref="Z334" si="2859">(U334-V334)/(C334)</f>
        <v>8.9582588289536923E-3</v>
      </c>
      <c r="AA334" s="91">
        <f t="shared" ref="AA334" si="2860">LN(C334/N333)</f>
        <v>-6.1087244010094792E-4</v>
      </c>
      <c r="AB334" s="91">
        <f t="shared" ref="AB334" si="2861">LN(N334/U334)</f>
        <v>-5.9765935168028866E-3</v>
      </c>
      <c r="AC334" s="91">
        <f t="shared" ref="AC334" si="2862">LN(N334/V334)</f>
        <v>3.0002577178749679E-3</v>
      </c>
      <c r="AD334" s="91">
        <f t="shared" ref="AD334" si="2863">LN(U334/C334)</f>
        <v>2.4117701292404431E-3</v>
      </c>
      <c r="AE334" s="91">
        <f t="shared" ref="AE334" si="2864">LN(V334/C334)</f>
        <v>-6.5650811054375185E-3</v>
      </c>
      <c r="AF334" s="91">
        <f t="shared" ref="AF334" si="2865">LN(N334/C334)</f>
        <v>-3.5648233875624612E-3</v>
      </c>
      <c r="AG334" s="91">
        <f t="shared" ref="AG334" si="2866">LN(N334/N333)</f>
        <v>-4.1756958276635038E-3</v>
      </c>
      <c r="AH334" s="91">
        <f t="shared" ref="AH334" si="2867">LN(D334/C334)</f>
        <v>4.6982137310370417E-4</v>
      </c>
      <c r="AI334" s="91">
        <f t="shared" ref="AI334" si="2868">LN(E334/C334)</f>
        <v>-2.8377264090103066E-4</v>
      </c>
      <c r="AJ334" s="91">
        <f t="shared" ref="AJ334" si="2869">LN(F334/C334)</f>
        <v>-5.6156943894658942E-5</v>
      </c>
      <c r="AK334" s="91">
        <f t="shared" ref="AK334" si="2870">+LN(G334/C334)</f>
        <v>-1.4581465787569835E-3</v>
      </c>
      <c r="AL334" s="91">
        <f t="shared" ref="AL334" si="2871">LN(H334/I334)</f>
        <v>4.8412218274474905E-3</v>
      </c>
      <c r="AM334" s="91">
        <f t="shared" ref="AM334" si="2872">LN(O334/P334)</f>
        <v>5.5478562080835793E-3</v>
      </c>
      <c r="AN334" s="91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1">
        <f t="shared" ref="AQ334" si="2876">LN(M334/L334)</f>
        <v>-6.5116692094940702E-5</v>
      </c>
      <c r="AR334" s="91">
        <f t="shared" ref="AR334" si="2877">LN(N334/L334)</f>
        <v>-2.1421944788501458E-3</v>
      </c>
      <c r="AS334" s="91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1">
        <f t="shared" si="2682"/>
        <v>-3.5648233875624612E-3</v>
      </c>
      <c r="AX334" s="28">
        <f t="shared" si="2683"/>
        <v>-0.23853513691850978</v>
      </c>
      <c r="AY334" s="91">
        <f t="shared" si="2684"/>
        <v>9.713051194502212E-4</v>
      </c>
      <c r="AZ334" s="91">
        <f t="shared" si="2685"/>
        <v>3.0002577178749679E-3</v>
      </c>
      <c r="BA334" s="91">
        <f t="shared" ref="BA334" si="2878">AV333</f>
        <v>0.92475010350742792</v>
      </c>
      <c r="BB334" s="91">
        <f t="shared" si="2742"/>
        <v>2.7049691781171619E-3</v>
      </c>
      <c r="BC334" s="91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88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0">
        <f t="shared" si="176"/>
        <v>3347.6797949999991</v>
      </c>
      <c r="T335" s="90" t="str">
        <f t="shared" ref="T335" si="2880">IF(AVERAGE(N334)&lt;S334,"熊",IF(AVERAGE(N334)&gt;S334,"牛",""))</f>
        <v>牛</v>
      </c>
      <c r="U335" s="90">
        <f t="shared" ref="U335" si="2881">MAX(H335,O335)</f>
        <v>3365.4398000000001</v>
      </c>
      <c r="V335" s="90">
        <f t="shared" ref="V335" si="2882">MIN(I335,P335)</f>
        <v>3345.3283000000001</v>
      </c>
      <c r="W335" s="40">
        <f t="shared" ref="W335" si="2883">LN(U335/V335)</f>
        <v>5.9938176704963774E-3</v>
      </c>
      <c r="X335" s="90">
        <f t="shared" ref="X335" si="2884">IF(U335=H335,J335,Q335)</f>
        <v>930</v>
      </c>
      <c r="Y335" s="90">
        <f t="shared" ref="Y335" si="2885">IF(V335=I335,K335,R335)</f>
        <v>1028</v>
      </c>
      <c r="Z335" s="91">
        <f t="shared" ref="Z335" si="2886">(U335-V335)/(C335)</f>
        <v>5.9764133817219248E-3</v>
      </c>
      <c r="AA335" s="91">
        <f t="shared" ref="AA335" si="2887">LN(C335/N334)</f>
        <v>-1.8658150321294617E-3</v>
      </c>
      <c r="AB335" s="91">
        <f t="shared" ref="AB335" si="2888">LN(N335/U335)</f>
        <v>-3.5038017968426591E-3</v>
      </c>
      <c r="AC335" s="91">
        <f t="shared" ref="AC335" si="2889">LN(N335/V335)</f>
        <v>2.4900158736539165E-3</v>
      </c>
      <c r="AD335" s="91">
        <f t="shared" ref="AD335" si="2890">LN(U335/C335)</f>
        <v>8.7481249085959322E-5</v>
      </c>
      <c r="AE335" s="91">
        <f t="shared" ref="AE335" si="2891">LN(V335/C335)</f>
        <v>-5.9063364214104359E-3</v>
      </c>
      <c r="AF335" s="91">
        <f t="shared" ref="AF335" si="2892">LN(N335/C335)</f>
        <v>-3.4163205477566599E-3</v>
      </c>
      <c r="AG335" s="91">
        <f t="shared" ref="AG335" si="2893">LN(N335/N334)</f>
        <v>-5.2821355798860648E-3</v>
      </c>
      <c r="AH335" s="91">
        <f t="shared" ref="AH335" si="2894">LN(D335/C335)</f>
        <v>-6.1814350753668101E-4</v>
      </c>
      <c r="AI335" s="91">
        <f t="shared" ref="AI335" si="2895">LN(E335/C335)</f>
        <v>-1.4048473092708024E-3</v>
      </c>
      <c r="AJ335" s="91">
        <f t="shared" ref="AJ335" si="2896">LN(F335/C335)</f>
        <v>-2.0651026386376246E-3</v>
      </c>
      <c r="AK335" s="91">
        <f t="shared" ref="AK335" si="2897">+LN(G335/C335)</f>
        <v>-1.3416440465180673E-3</v>
      </c>
      <c r="AL335" s="91">
        <f t="shared" ref="AL335" si="2898">LN(H335/I335)</f>
        <v>5.9938176704963774E-3</v>
      </c>
      <c r="AM335" s="91">
        <f t="shared" ref="AM335" si="2899">LN(O335/P335)</f>
        <v>4.8014282049350081E-3</v>
      </c>
      <c r="AN335" s="91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1">
        <f t="shared" ref="AQ335" si="2903">LN(M335/L335)</f>
        <v>7.4774770051335725E-5</v>
      </c>
      <c r="AR335" s="91">
        <f t="shared" ref="AR335" si="2904">LN(N335/L335)</f>
        <v>-2.074676501238651E-3</v>
      </c>
      <c r="AS335" s="91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1">
        <f t="shared" si="2682"/>
        <v>-3.4163205477566599E-3</v>
      </c>
      <c r="AX335" s="28">
        <f t="shared" si="2683"/>
        <v>-0.34631927006937091</v>
      </c>
      <c r="AY335" s="91">
        <f t="shared" si="2684"/>
        <v>4.5646923748924803E-3</v>
      </c>
      <c r="AZ335" s="91">
        <f t="shared" si="2685"/>
        <v>2.1159820417814565E-3</v>
      </c>
      <c r="BA335" s="91">
        <f t="shared" ref="BA335" si="2905">AV334</f>
        <v>0.33322335862751329</v>
      </c>
      <c r="BB335" s="91">
        <f t="shared" si="2742"/>
        <v>-2.1421944788501458E-3</v>
      </c>
      <c r="BC335" s="91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88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0">
        <f t="shared" si="176"/>
        <v>3351.9011500000001</v>
      </c>
      <c r="T336" s="90" t="str">
        <f t="shared" ref="T336" si="2907">IF(AVERAGE(N335)&lt;S335,"熊",IF(AVERAGE(N335)&gt;S335,"牛",""))</f>
        <v>牛</v>
      </c>
      <c r="U336" s="90">
        <f t="shared" ref="U336" si="2908">MAX(H336,O336)</f>
        <v>3371.7485999999999</v>
      </c>
      <c r="V336" s="90">
        <f t="shared" ref="V336" si="2909">MIN(I336,P336)</f>
        <v>3352.5133999999998</v>
      </c>
      <c r="W336" s="40">
        <f t="shared" ref="W336" si="2910">LN(U336/V336)</f>
        <v>5.721149017232724E-3</v>
      </c>
      <c r="X336" s="90">
        <f t="shared" ref="X336" si="2911">IF(U336=H336,J336,Q336)</f>
        <v>1022</v>
      </c>
      <c r="Y336" s="90">
        <f t="shared" ref="Y336" si="2912">IF(V336=I336,K336,R336)</f>
        <v>930</v>
      </c>
      <c r="Z336" s="91">
        <f t="shared" ref="Z336" si="2913">(U336-V336)/(C336)</f>
        <v>5.7375460453044213E-3</v>
      </c>
      <c r="AA336" s="91">
        <f t="shared" ref="AA336" si="2914">LN(C336/N335)</f>
        <v>-3.4451794222890863E-4</v>
      </c>
      <c r="AB336" s="91">
        <f t="shared" ref="AB336" si="2915">LN(N336/U336)</f>
        <v>-2.532871667177466E-3</v>
      </c>
      <c r="AC336" s="91">
        <f t="shared" ref="AC336" si="2916">LN(N336/V336)</f>
        <v>3.1882773500552216E-3</v>
      </c>
      <c r="AD336" s="91">
        <f t="shared" ref="AD336" si="2917">LN(U336/C336)</f>
        <v>5.721149017232724E-3</v>
      </c>
      <c r="AE336" s="91">
        <f t="shared" ref="AE336" si="2918">LN(V336/C336)</f>
        <v>0</v>
      </c>
      <c r="AF336" s="91">
        <f t="shared" ref="AF336" si="2919">LN(N336/C336)</f>
        <v>3.1882773500552216E-3</v>
      </c>
      <c r="AG336" s="91">
        <f t="shared" ref="AG336" si="2920">LN(N336/N335)</f>
        <v>2.8437594078262844E-3</v>
      </c>
      <c r="AH336" s="91">
        <f t="shared" ref="AH336" si="2921">LN(D336/C336)</f>
        <v>9.4442706914675436E-4</v>
      </c>
      <c r="AI336" s="91">
        <f t="shared" ref="AI336" si="2922">LN(E336/C336)</f>
        <v>2.8425980188102277E-3</v>
      </c>
      <c r="AJ336" s="91">
        <f t="shared" ref="AJ336" si="2923">LN(F336/C336)</f>
        <v>3.4967139832432926E-3</v>
      </c>
      <c r="AK336" s="91">
        <f t="shared" ref="AK336" si="2924">+LN(G336/C336)</f>
        <v>2.8115434641918183E-3</v>
      </c>
      <c r="AL336" s="91">
        <f t="shared" ref="AL336" si="2925">LN(H336/I336)</f>
        <v>5.721149017232724E-3</v>
      </c>
      <c r="AM336" s="91">
        <f t="shared" ref="AM336" si="2926">LN(O336/P336)</f>
        <v>3.8104804347227849E-3</v>
      </c>
      <c r="AN336" s="91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1">
        <f t="shared" ref="AQ336" si="2930">LN(M336/L336)</f>
        <v>6.7120002497233588E-4</v>
      </c>
      <c r="AR336" s="91">
        <f t="shared" ref="AR336" si="2931">LN(N336/L336)</f>
        <v>3.7673388586329816E-4</v>
      </c>
      <c r="AS336" s="91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1">
        <f t="shared" si="2682"/>
        <v>3.1882773500552216E-3</v>
      </c>
      <c r="AX336" s="28">
        <f t="shared" si="2683"/>
        <v>6.5858426218592503E-2</v>
      </c>
      <c r="AY336" s="91">
        <f t="shared" si="2684"/>
        <v>2.8115434641918183E-3</v>
      </c>
      <c r="AZ336" s="91">
        <f t="shared" si="2685"/>
        <v>2.1228687486512343E-3</v>
      </c>
      <c r="BA336" s="91">
        <f t="shared" ref="BA336" si="2932">AV335</f>
        <v>0.41470303060437319</v>
      </c>
      <c r="BB336" s="91">
        <f t="shared" si="2742"/>
        <v>-2.074676501238651E-3</v>
      </c>
      <c r="BC336" s="91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88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0">
        <f t="shared" si="176"/>
        <v>3355.6960099999997</v>
      </c>
      <c r="T337" s="90" t="str">
        <f t="shared" ref="T337" si="2934">IF(AVERAGE(N336)&lt;S336,"熊",IF(AVERAGE(N336)&gt;S336,"牛",""))</f>
        <v>牛</v>
      </c>
      <c r="U337" s="90">
        <f t="shared" ref="U337" si="2935">MAX(H337,O337)</f>
        <v>3370.4009000000001</v>
      </c>
      <c r="V337" s="90">
        <f t="shared" ref="V337" si="2936">MIN(I337,P337)</f>
        <v>3344.7433999999998</v>
      </c>
      <c r="W337" s="40">
        <f t="shared" ref="W337" si="2937">LN(U337/V337)</f>
        <v>7.6417195852561751E-3</v>
      </c>
      <c r="X337" s="90">
        <f t="shared" ref="X337" si="2938">IF(U337=H337,J337,Q337)</f>
        <v>948</v>
      </c>
      <c r="Y337" s="90">
        <f t="shared" ref="Y337" si="2939">IF(V337=I337,K337,R337)</f>
        <v>1436</v>
      </c>
      <c r="Z337" s="91">
        <f t="shared" ref="Z337" si="2940">(U337-V337)/(C337)</f>
        <v>7.6236101192338427E-3</v>
      </c>
      <c r="AA337" s="91">
        <f t="shared" ref="AA337" si="2941">LN(C337/N336)</f>
        <v>6.8728957101099294E-4</v>
      </c>
      <c r="AB337" s="91">
        <f t="shared" ref="AB337" si="2942">LN(N337/U337)</f>
        <v>-4.0868754935007839E-3</v>
      </c>
      <c r="AC337" s="91">
        <f t="shared" ref="AC337" si="2943">LN(N337/V337)</f>
        <v>3.5548440917554658E-3</v>
      </c>
      <c r="AD337" s="91">
        <f t="shared" ref="AD337" si="2944">LN(U337/C337)</f>
        <v>1.4457986093275668E-3</v>
      </c>
      <c r="AE337" s="91">
        <f t="shared" ref="AE337" si="2945">LN(V337/C337)</f>
        <v>-6.195920975928553E-3</v>
      </c>
      <c r="AF337" s="91">
        <f t="shared" ref="AF337" si="2946">LN(N337/C337)</f>
        <v>-2.6410768841732099E-3</v>
      </c>
      <c r="AG337" s="91">
        <f t="shared" ref="AG337" si="2947">LN(N337/N336)</f>
        <v>-1.9537873131622633E-3</v>
      </c>
      <c r="AH337" s="91">
        <f t="shared" ref="AH337" si="2948">LN(D337/C337)</f>
        <v>1.3768051202527545E-4</v>
      </c>
      <c r="AI337" s="91">
        <f t="shared" ref="AI337" si="2949">LN(E337/C337)</f>
        <v>1.1982298243498049E-3</v>
      </c>
      <c r="AJ337" s="91">
        <f t="shared" ref="AJ337" si="2950">LN(F337/C337)</f>
        <v>8.2950992763201079E-4</v>
      </c>
      <c r="AK337" s="91">
        <f t="shared" ref="AK337" si="2951">+LN(G337/C337)</f>
        <v>-3.7174294237321878E-3</v>
      </c>
      <c r="AL337" s="91">
        <f t="shared" ref="AL337" si="2952">LN(H337/I337)</f>
        <v>5.1774241914006106E-3</v>
      </c>
      <c r="AM337" s="91">
        <f t="shared" ref="AM337" si="2953">LN(O337/P337)</f>
        <v>6.5261560266064575E-3</v>
      </c>
      <c r="AN337" s="91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1">
        <f t="shared" ref="AQ337" si="2957">LN(M337/L337)</f>
        <v>4.7545471206176311E-4</v>
      </c>
      <c r="AR337" s="91">
        <f t="shared" ref="AR337" si="2958">LN(N337/L337)</f>
        <v>5.7442719484273295E-4</v>
      </c>
      <c r="AS337" s="91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1">
        <f t="shared" si="2682"/>
        <v>-2.6410768841732099E-3</v>
      </c>
      <c r="AX337" s="28">
        <f t="shared" si="2683"/>
        <v>7.5128130176360317E-2</v>
      </c>
      <c r="AY337" s="91">
        <f t="shared" si="2684"/>
        <v>1.4196158340769766E-5</v>
      </c>
      <c r="AZ337" s="91">
        <f t="shared" si="2685"/>
        <v>3.5548440917554658E-3</v>
      </c>
      <c r="BA337" s="91">
        <f t="shared" ref="BA337" si="2959">AV336</f>
        <v>0.55657336549659675</v>
      </c>
      <c r="BB337" s="91">
        <f t="shared" si="2742"/>
        <v>3.7673388586329816E-4</v>
      </c>
      <c r="BC337" s="91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88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0">
        <f t="shared" si="176"/>
        <v>3358.9774699999994</v>
      </c>
      <c r="T338" s="90" t="str">
        <f t="shared" ref="T338" si="2961">IF(AVERAGE(N337)&lt;S337,"熊",IF(AVERAGE(N337)&gt;S337,"牛",""))</f>
        <v>牛</v>
      </c>
      <c r="U338" s="90">
        <f t="shared" ref="U338" si="2962">MAX(H338,O338)</f>
        <v>3370.0562</v>
      </c>
      <c r="V338" s="90">
        <f t="shared" ref="V338" si="2963">MIN(I338,P338)</f>
        <v>3346.5432000000001</v>
      </c>
      <c r="W338" s="40">
        <f t="shared" ref="W338" si="2964">LN(U338/V338)</f>
        <v>7.0014882984295018E-3</v>
      </c>
      <c r="X338" s="90">
        <f t="shared" ref="X338" si="2965">IF(U338=H338,J338,Q338)</f>
        <v>1401</v>
      </c>
      <c r="Y338" s="90">
        <f t="shared" ref="Y338" si="2966">IF(V338=I338,K338,R338)</f>
        <v>1038</v>
      </c>
      <c r="Z338" s="91">
        <f t="shared" ref="Z338" si="2967">(U338-V338)/(C338)</f>
        <v>7.0142314349733699E-3</v>
      </c>
      <c r="AA338" s="91">
        <f t="shared" ref="AA338" si="2968">LN(C338/N337)</f>
        <v>-1.3325108546720543E-3</v>
      </c>
      <c r="AB338" s="91">
        <f t="shared" ref="AB338" si="2969">LN(N338/U338)</f>
        <v>-1.0955371115273767E-3</v>
      </c>
      <c r="AC338" s="91">
        <f t="shared" ref="AC338" si="2970">LN(N338/V338)</f>
        <v>5.9059511869021947E-3</v>
      </c>
      <c r="AD338" s="91">
        <f t="shared" ref="AD338" si="2971">LN(U338/C338)</f>
        <v>5.3171084180008042E-3</v>
      </c>
      <c r="AE338" s="91">
        <f t="shared" ref="AE338" si="2972">LN(V338/C338)</f>
        <v>-1.684379880428559E-3</v>
      </c>
      <c r="AF338" s="91">
        <f t="shared" ref="AF338" si="2973">LN(N338/C338)</f>
        <v>4.2215713064734425E-3</v>
      </c>
      <c r="AG338" s="91">
        <f t="shared" ref="AG338" si="2974">LN(N338/N337)</f>
        <v>2.8890604518014723E-3</v>
      </c>
      <c r="AH338" s="91">
        <f t="shared" ref="AH338" si="2975">LN(D338/C338)</f>
        <v>-4.3789988976470002E-4</v>
      </c>
      <c r="AI338" s="91">
        <f t="shared" ref="AI338" si="2976">LN(E338/C338)</f>
        <v>5.5125187020435974E-5</v>
      </c>
      <c r="AJ338" s="91">
        <f t="shared" ref="AJ338" si="2977">LN(F338/C338)</f>
        <v>1.3790054922412895E-4</v>
      </c>
      <c r="AK338" s="91">
        <f t="shared" ref="AK338" si="2978">+LN(G338/C338)</f>
        <v>3.6184247459542401E-3</v>
      </c>
      <c r="AL338" s="91">
        <f t="shared" ref="AL338" si="2979">LN(H338/I338)</f>
        <v>5.3028046263827863E-3</v>
      </c>
      <c r="AM338" s="91">
        <f t="shared" ref="AM338" si="2980">LN(O338/P338)</f>
        <v>2.4539765673989894E-3</v>
      </c>
      <c r="AN338" s="91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1">
        <f t="shared" ref="AQ338" si="2984">LN(M338/L338)</f>
        <v>1.4394076216070852E-4</v>
      </c>
      <c r="AR338" s="91">
        <f t="shared" ref="AR338" si="2985">LN(N338/L338)</f>
        <v>6.0314656051929899E-4</v>
      </c>
      <c r="AS338" s="91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1">
        <f t="shared" si="2682"/>
        <v>4.2215713064734425E-3</v>
      </c>
      <c r="AX338" s="28">
        <f t="shared" si="2683"/>
        <v>8.6326712882226958E-2</v>
      </c>
      <c r="AY338" s="91">
        <f t="shared" si="2684"/>
        <v>5.3028046263827863E-3</v>
      </c>
      <c r="AZ338" s="91">
        <f t="shared" si="2685"/>
        <v>1.3584394558717292E-3</v>
      </c>
      <c r="BA338" s="91">
        <f t="shared" ref="BA338" si="2986">AV337</f>
        <v>0.46423852674656102</v>
      </c>
      <c r="BB338" s="91">
        <f t="shared" si="2742"/>
        <v>5.7442719484273295E-4</v>
      </c>
      <c r="BC338" s="91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88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0">
        <f t="shared" si="176"/>
        <v>3362.9117999999994</v>
      </c>
      <c r="T339" s="90" t="str">
        <f t="shared" ref="T339" si="2988">IF(AVERAGE(N338)&lt;S338,"熊",IF(AVERAGE(N338)&gt;S338,"牛",""))</f>
        <v>牛</v>
      </c>
      <c r="U339" s="90">
        <f t="shared" ref="U339" si="2989">MAX(H339,O339)</f>
        <v>3377.7089000000001</v>
      </c>
      <c r="V339" s="90">
        <f t="shared" ref="V339" si="2990">MIN(I339,P339)</f>
        <v>3357.0583999999999</v>
      </c>
      <c r="W339" s="40">
        <f t="shared" ref="W339" si="2991">LN(U339/V339)</f>
        <v>6.1325250891422689E-3</v>
      </c>
      <c r="X339" s="90">
        <f t="shared" ref="X339" si="2992">IF(U339=H339,J339,Q339)</f>
        <v>1120</v>
      </c>
      <c r="Y339" s="90">
        <f t="shared" ref="Y339" si="2993">IF(V339=I339,K339,R339)</f>
        <v>1458</v>
      </c>
      <c r="Z339" s="91">
        <f t="shared" ref="Z339" si="2994">(U339-V339)/(C339)</f>
        <v>6.1374012886804639E-3</v>
      </c>
      <c r="AA339" s="91">
        <f t="shared" ref="AA339" si="2995">LN(C339/N338)</f>
        <v>-4.957611631567668E-4</v>
      </c>
      <c r="AB339" s="91">
        <f t="shared" ref="AB339" si="2996">LN(N339/U339)</f>
        <v>-5.7949352867889764E-3</v>
      </c>
      <c r="AC339" s="91">
        <f t="shared" ref="AC339" si="2997">LN(N339/V339)</f>
        <v>3.3758980235339511E-4</v>
      </c>
      <c r="AD339" s="91">
        <f t="shared" ref="AD339" si="2998">LN(U339/C339)</f>
        <v>3.859516912282437E-3</v>
      </c>
      <c r="AE339" s="91">
        <f t="shared" ref="AE339" si="2999">LN(V339/C339)</f>
        <v>-2.2730081768599542E-3</v>
      </c>
      <c r="AF339" s="91">
        <f t="shared" ref="AF339" si="3000">LN(N339/C339)</f>
        <v>-1.9354183745065726E-3</v>
      </c>
      <c r="AG339" s="91">
        <f t="shared" ref="AG339" si="3001">LN(N339/N338)</f>
        <v>-2.4311795376633443E-3</v>
      </c>
      <c r="AH339" s="91">
        <f t="shared" ref="AH339" si="3002">LN(D339/C339)</f>
        <v>-6.4734042394247492E-4</v>
      </c>
      <c r="AI339" s="91">
        <f t="shared" ref="AI339" si="3003">LN(E339/C339)</f>
        <v>-4.4602265148617655E-4</v>
      </c>
      <c r="AJ339" s="91">
        <f t="shared" ref="AJ339" si="3004">LN(F339/C339)</f>
        <v>-7.4271986130556721E-4</v>
      </c>
      <c r="AK339" s="91">
        <f t="shared" ref="AK339" si="3005">+LN(G339/C339)</f>
        <v>2.4464079120639368E-3</v>
      </c>
      <c r="AL339" s="91">
        <f t="shared" ref="AL339" si="3006">LN(H339/I339)</f>
        <v>5.522802047246993E-3</v>
      </c>
      <c r="AM339" s="91">
        <f t="shared" ref="AM339" si="3007">LN(O339/P339)</f>
        <v>5.2453175008010944E-3</v>
      </c>
      <c r="AN339" s="91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1">
        <f t="shared" ref="AQ339" si="3011">LN(M339/L339)</f>
        <v>1.3385055500295148E-4</v>
      </c>
      <c r="AR339" s="91">
        <f t="shared" ref="AR339" si="3012">LN(N339/L339)</f>
        <v>-4.3818262865704966E-3</v>
      </c>
      <c r="AS339" s="91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1">
        <f t="shared" si="2682"/>
        <v>-1.9354183745065726E-3</v>
      </c>
      <c r="AX339" s="28">
        <f t="shared" si="2683"/>
        <v>-0.71413767221131974</v>
      </c>
      <c r="AY339" s="91">
        <f t="shared" si="2684"/>
        <v>4.1096930470285462E-3</v>
      </c>
      <c r="AZ339" s="91">
        <f t="shared" si="2685"/>
        <v>3.3758980235339511E-4</v>
      </c>
      <c r="BA339" s="91">
        <f t="shared" ref="BA339" si="3013">AV338</f>
        <v>0.84306553821290064</v>
      </c>
      <c r="BB339" s="91">
        <f t="shared" si="2742"/>
        <v>6.0314656051929899E-4</v>
      </c>
      <c r="BC339" s="91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88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0">
        <f t="shared" si="176"/>
        <v>3367.2217700000001</v>
      </c>
      <c r="T340" s="90" t="str">
        <f t="shared" ref="T340" si="3015">IF(AVERAGE(N339)&lt;S339,"熊",IF(AVERAGE(N339)&gt;S339,"牛",""))</f>
        <v>熊</v>
      </c>
      <c r="U340" s="90">
        <f t="shared" ref="U340" si="3016">MAX(H340,O340)</f>
        <v>3356.1190999999999</v>
      </c>
      <c r="V340" s="90">
        <f t="shared" ref="V340" si="3017">MIN(I340,P340)</f>
        <v>3335.2334000000001</v>
      </c>
      <c r="W340" s="40">
        <f t="shared" ref="W340" si="3018">LN(U340/V340)</f>
        <v>6.2426147260009101E-3</v>
      </c>
      <c r="X340" s="90">
        <f t="shared" ref="X340" si="3019">IF(U340=H340,J340,Q340)</f>
        <v>943</v>
      </c>
      <c r="Y340" s="90">
        <f t="shared" ref="Y340" si="3020">IF(V340=I340,K340,R340)</f>
        <v>1010</v>
      </c>
      <c r="Z340" s="91">
        <f t="shared" ref="Z340" si="3021">(U340-V340)/(C340)</f>
        <v>6.2398329758607419E-3</v>
      </c>
      <c r="AA340" s="91">
        <f t="shared" ref="AA340" si="3022">LN(C340/N339)</f>
        <v>-3.2914052024153101E-3</v>
      </c>
      <c r="AB340" s="91">
        <f t="shared" ref="AB340" si="3023">LN(N340/U340)</f>
        <v>-9.6807414122940694E-4</v>
      </c>
      <c r="AC340" s="91">
        <f t="shared" ref="AC340" si="3024">LN(N340/V340)</f>
        <v>5.2745405847716836E-3</v>
      </c>
      <c r="AD340" s="91">
        <f t="shared" ref="AD340" si="3025">LN(U340/C340)</f>
        <v>2.6739777207723733E-3</v>
      </c>
      <c r="AE340" s="91">
        <f t="shared" ref="AE340" si="3026">LN(V340/C340)</f>
        <v>-3.5686370052286157E-3</v>
      </c>
      <c r="AF340" s="91">
        <f t="shared" ref="AF340" si="3027">LN(N340/C340)</f>
        <v>1.7059035795430307E-3</v>
      </c>
      <c r="AG340" s="91">
        <f t="shared" ref="AG340" si="3028">LN(N340/N339)</f>
        <v>-1.5855016228723297E-3</v>
      </c>
      <c r="AH340" s="91">
        <f t="shared" ref="AH340" si="3029">LN(D340/C340)</f>
        <v>-1.1843588044971895E-4</v>
      </c>
      <c r="AI340" s="91">
        <f t="shared" ref="AI340" si="3030">LN(E340/C340)</f>
        <v>9.0271807435290887E-4</v>
      </c>
      <c r="AJ340" s="91">
        <f t="shared" ref="AJ340" si="3031">LN(F340/C340)</f>
        <v>2.1462648558478151E-3</v>
      </c>
      <c r="AK340" s="91">
        <f t="shared" ref="AK340" si="3032">+LN(G340/C340)</f>
        <v>-1.6256245098538583E-3</v>
      </c>
      <c r="AL340" s="91">
        <f t="shared" ref="AL340" si="3033">LN(H340/I340)</f>
        <v>6.2426147260009101E-3</v>
      </c>
      <c r="AM340" s="91">
        <f t="shared" ref="AM340" si="3034">LN(O340/P340)</f>
        <v>4.207165854928926E-3</v>
      </c>
      <c r="AN340" s="91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1">
        <f t="shared" ref="AQ340" si="3038">LN(M340/L340)</f>
        <v>-8.4992355804764047E-4</v>
      </c>
      <c r="AR340" s="91">
        <f t="shared" ref="AR340" si="3039">LN(N340/L340)</f>
        <v>3.3315280893967637E-3</v>
      </c>
      <c r="AS340" s="91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1">
        <f t="shared" si="2682"/>
        <v>1.7059035795430307E-3</v>
      </c>
      <c r="AX340" s="28">
        <f t="shared" si="2683"/>
        <v>0.5339347017337337</v>
      </c>
      <c r="AY340" s="91">
        <f t="shared" si="2684"/>
        <v>1.9430124953747584E-3</v>
      </c>
      <c r="AZ340" s="91">
        <f t="shared" si="2685"/>
        <v>4.1969060458428827E-3</v>
      </c>
      <c r="BA340" s="91">
        <f t="shared" ref="BA340" si="3040">AV339</f>
        <v>5.4889712113503408E-2</v>
      </c>
      <c r="BB340" s="91">
        <f t="shared" si="2742"/>
        <v>-4.3818262865704966E-3</v>
      </c>
      <c r="BC340" s="91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88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0">
        <f t="shared" si="176"/>
        <v>3368.28215</v>
      </c>
      <c r="T341" s="90" t="str">
        <f t="shared" ref="T341" si="3042">IF(AVERAGE(N340)&lt;S340,"熊",IF(AVERAGE(N340)&gt;S340,"牛",""))</f>
        <v>熊</v>
      </c>
      <c r="U341" s="90">
        <f t="shared" ref="U341" si="3043">MAX(H341,O341)</f>
        <v>3350.6316000000002</v>
      </c>
      <c r="V341" s="90">
        <f t="shared" ref="V341" si="3044">MIN(I341,P341)</f>
        <v>3334.9596999999999</v>
      </c>
      <c r="W341" s="40">
        <f t="shared" ref="W341" si="3045">LN(U341/V341)</f>
        <v>4.6882700429278952E-3</v>
      </c>
      <c r="X341" s="90">
        <f t="shared" ref="X341" si="3046">IF(U341=H341,J341,Q341)</f>
        <v>1008</v>
      </c>
      <c r="Y341" s="90">
        <f t="shared" ref="Y341" si="3047">IF(V341=I341,K341,R341)</f>
        <v>1123</v>
      </c>
      <c r="Z341" s="91">
        <f t="shared" ref="Z341" si="3048">(U341-V341)/(C341)</f>
        <v>4.6857481963552342E-3</v>
      </c>
      <c r="AA341" s="91">
        <f t="shared" ref="AA341" si="3049">LN(C341/N340)</f>
        <v>-2.4735060312818845E-3</v>
      </c>
      <c r="AB341" s="91">
        <f t="shared" ref="AB341" si="3050">LN(N341/U341)</f>
        <v>-2.93584221859683E-3</v>
      </c>
      <c r="AC341" s="91">
        <f t="shared" ref="AC341" si="3051">LN(N341/V341)</f>
        <v>1.7524278243309756E-3</v>
      </c>
      <c r="AD341" s="91">
        <f t="shared" ref="AD341" si="3052">LN(U341/C341)</f>
        <v>1.8051688997456298E-3</v>
      </c>
      <c r="AE341" s="91">
        <f t="shared" ref="AE341" si="3053">LN(V341/C341)</f>
        <v>-2.8831011431822758E-3</v>
      </c>
      <c r="AF341" s="91">
        <f t="shared" ref="AF341" si="3054">LN(N341/C341)</f>
        <v>-1.1306733188512297E-3</v>
      </c>
      <c r="AG341" s="91">
        <f t="shared" ref="AG341" si="3055">LN(N341/N340)</f>
        <v>-3.6041793501331324E-3</v>
      </c>
      <c r="AH341" s="91">
        <f t="shared" ref="AH341" si="3056">LN(D341/C341)</f>
        <v>3.5728718689446315E-5</v>
      </c>
      <c r="AI341" s="91">
        <f t="shared" ref="AI341" si="3057">LN(E341/C341)</f>
        <v>6.1713466884778464E-4</v>
      </c>
      <c r="AJ341" s="91">
        <f t="shared" ref="AJ341" si="3058">LN(F341/C341)</f>
        <v>-1.3825601965713923E-3</v>
      </c>
      <c r="AK341" s="91">
        <f t="shared" ref="AK341" si="3059">+LN(G341/C341)</f>
        <v>-1.1726101471768952E-3</v>
      </c>
      <c r="AL341" s="91">
        <f t="shared" ref="AL341" si="3060">LN(H341/I341)</f>
        <v>4.6882700429278952E-3</v>
      </c>
      <c r="AM341" s="91">
        <f t="shared" ref="AM341" si="3061">LN(O341/P341)</f>
        <v>2.7260972052719915E-3</v>
      </c>
      <c r="AN341" s="91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1">
        <f t="shared" ref="AQ341" si="3065">LN(M341/L341)</f>
        <v>-1.6689666762556915E-4</v>
      </c>
      <c r="AR341" s="91">
        <f t="shared" ref="AR341" si="3066">LN(N341/L341)</f>
        <v>4.1936828325712444E-5</v>
      </c>
      <c r="AS341" s="91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1">
        <f t="shared" si="2682"/>
        <v>-1.1306733188512297E-3</v>
      </c>
      <c r="AX341" s="28">
        <f t="shared" si="2683"/>
        <v>8.939566995710314E-3</v>
      </c>
      <c r="AY341" s="91">
        <f t="shared" si="2684"/>
        <v>1.7104909960054216E-3</v>
      </c>
      <c r="AZ341" s="91">
        <f t="shared" si="2685"/>
        <v>1.6456256405236933E-3</v>
      </c>
      <c r="BA341" s="91">
        <f t="shared" ref="BA341" si="3067">AV340</f>
        <v>0.84451562552369464</v>
      </c>
      <c r="BB341" s="91">
        <f t="shared" si="2742"/>
        <v>3.3315280893967637E-3</v>
      </c>
      <c r="BC341" s="91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88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0">
        <f t="shared" si="176"/>
        <v>3367.1818499999999</v>
      </c>
      <c r="T342" s="90" t="str">
        <f t="shared" ref="T342" si="3069">IF(AVERAGE(N341)&lt;S341,"熊",IF(AVERAGE(N341)&gt;S341,"牛",""))</f>
        <v>熊</v>
      </c>
      <c r="U342" s="90">
        <f t="shared" ref="U342" si="3070">MAX(H342,O342)</f>
        <v>3347.0832</v>
      </c>
      <c r="V342" s="90">
        <f t="shared" ref="V342" si="3071">MIN(I342,P342)</f>
        <v>3332.6149</v>
      </c>
      <c r="W342" s="40">
        <f t="shared" ref="W342" si="3072">LN(U342/V342)</f>
        <v>4.3320289060892808E-3</v>
      </c>
      <c r="X342" s="90">
        <f t="shared" ref="X342" si="3073">IF(U342=H342,J342,Q342)</f>
        <v>942</v>
      </c>
      <c r="Y342" s="90">
        <f t="shared" ref="Y342" si="3074">IF(V342=I342,K342,R342)</f>
        <v>1434</v>
      </c>
      <c r="Z342" s="91">
        <f t="shared" ref="Z342" si="3075">(U342-V342)/(C342)</f>
        <v>4.3365657982435109E-3</v>
      </c>
      <c r="AA342" s="91">
        <f t="shared" ref="AA342" si="3076">LN(C342/N341)</f>
        <v>-1.3357180191721685E-3</v>
      </c>
      <c r="AB342" s="91">
        <f t="shared" ref="AB342" si="3077">LN(N342/U342)</f>
        <v>-9.7320094426893845E-4</v>
      </c>
      <c r="AC342" s="91">
        <f t="shared" ref="AC342" si="3078">LN(N342/V342)</f>
        <v>3.3588279618203903E-3</v>
      </c>
      <c r="AD342" s="91">
        <f t="shared" ref="AD342" si="3079">LN(U342/C342)</f>
        <v>3.211974860383578E-3</v>
      </c>
      <c r="AE342" s="91">
        <f t="shared" ref="AE342" si="3080">LN(V342/C342)</f>
        <v>-1.1200540457056618E-3</v>
      </c>
      <c r="AF342" s="91">
        <f t="shared" ref="AF342" si="3081">LN(N342/C342)</f>
        <v>2.2387739161146814E-3</v>
      </c>
      <c r="AG342" s="91">
        <f t="shared" ref="AG342" si="3082">LN(N342/N341)</f>
        <v>9.0305589694268835E-4</v>
      </c>
      <c r="AH342" s="91">
        <f t="shared" ref="AH342" si="3083">LN(D342/C342)</f>
        <v>1.4982402885228246E-3</v>
      </c>
      <c r="AI342" s="91">
        <f t="shared" ref="AI342" si="3084">LN(E342/C342)</f>
        <v>2.3903568409428815E-3</v>
      </c>
      <c r="AJ342" s="91">
        <f t="shared" ref="AJ342" si="3085">LN(F342/C342)</f>
        <v>2.9512362670938747E-3</v>
      </c>
      <c r="AK342" s="91">
        <f t="shared" ref="AK342" si="3086">+LN(G342/C342)</f>
        <v>2.2616217243528768E-3</v>
      </c>
      <c r="AL342" s="91">
        <f t="shared" ref="AL342" si="3087">LN(H342/I342)</f>
        <v>3.5270094455214862E-3</v>
      </c>
      <c r="AM342" s="91">
        <f t="shared" ref="AM342" si="3088">LN(O342/P342)</f>
        <v>3.7851047936177354E-3</v>
      </c>
      <c r="AN342" s="91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1">
        <f t="shared" ref="AQ342" si="3092">LN(M342/L342)</f>
        <v>1.4757110767508395E-4</v>
      </c>
      <c r="AR342" s="91">
        <f t="shared" ref="AR342" si="3093">LN(N342/L342)</f>
        <v>-2.2847808238215186E-5</v>
      </c>
      <c r="AS342" s="91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1">
        <f t="shared" si="2682"/>
        <v>2.2387739161146814E-3</v>
      </c>
      <c r="AX342" s="28">
        <f t="shared" si="2683"/>
        <v>-5.2805098041871831E-3</v>
      </c>
      <c r="AY342" s="91">
        <f t="shared" si="2684"/>
        <v>2.5766563094908636E-3</v>
      </c>
      <c r="AZ342" s="91">
        <f t="shared" si="2685"/>
        <v>3.3588279618203903E-3</v>
      </c>
      <c r="BA342" s="91">
        <f t="shared" ref="BA342" si="3094">AV341</f>
        <v>0.37324127897701975</v>
      </c>
      <c r="BB342" s="91">
        <f t="shared" si="2742"/>
        <v>4.1936828325712444E-5</v>
      </c>
      <c r="BC342" s="91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88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0">
        <f t="shared" si="176"/>
        <v>3366.0918249999995</v>
      </c>
      <c r="T343" s="90" t="str">
        <f t="shared" ref="T343" si="3096">IF(AVERAGE(N342)&lt;S342,"熊",IF(AVERAGE(N342)&gt;S342,"牛",""))</f>
        <v>熊</v>
      </c>
      <c r="U343" s="90">
        <f t="shared" ref="U343" si="3097">MAX(H343,O343)</f>
        <v>3349.6473000000001</v>
      </c>
      <c r="V343" s="90">
        <f t="shared" ref="V343" si="3098">MIN(I343,P343)</f>
        <v>3340.4283999999998</v>
      </c>
      <c r="W343" s="40">
        <f t="shared" ref="W343" si="3099">LN(U343/V343)</f>
        <v>2.7559944755733128E-3</v>
      </c>
      <c r="X343" s="90">
        <f t="shared" ref="X343" si="3100">IF(U343=H343,J343,Q343)</f>
        <v>1354</v>
      </c>
      <c r="Y343" s="90">
        <f t="shared" ref="Y343" si="3101">IF(V343=I343,K343,R343)</f>
        <v>941</v>
      </c>
      <c r="Z343" s="91">
        <f t="shared" ref="Z343" si="3102">(U343-V343)/(C343)</f>
        <v>2.759470656008422E-3</v>
      </c>
      <c r="AA343" s="91">
        <f t="shared" ref="AA343" si="3103">LN(C343/N342)</f>
        <v>-8.9922449709429163E-4</v>
      </c>
      <c r="AB343" s="91">
        <f t="shared" ref="AB343" si="3104">LN(N343/U343)</f>
        <v>-1.2498674912633327E-3</v>
      </c>
      <c r="AC343" s="91">
        <f t="shared" ref="AC343" si="3105">LN(N343/V343)</f>
        <v>1.5061269843099825E-3</v>
      </c>
      <c r="AD343" s="91">
        <f t="shared" ref="AD343" si="3106">LN(U343/C343)</f>
        <v>2.6382021514462931E-3</v>
      </c>
      <c r="AE343" s="91">
        <f t="shared" ref="AE343" si="3107">LN(V343/C343)</f>
        <v>-1.1779232412687534E-4</v>
      </c>
      <c r="AF343" s="91">
        <f t="shared" ref="AF343" si="3108">LN(N343/C343)</f>
        <v>1.3883346601830464E-3</v>
      </c>
      <c r="AG343" s="91">
        <f t="shared" ref="AG343" si="3109">LN(N343/N342)</f>
        <v>4.8911016308878777E-4</v>
      </c>
      <c r="AH343" s="91">
        <f t="shared" ref="AH343" si="3110">LN(D343/C343)</f>
        <v>2.3772760536030691E-4</v>
      </c>
      <c r="AI343" s="91">
        <f t="shared" ref="AI343" si="3111">LN(E343/C343)</f>
        <v>5.215629014570847E-4</v>
      </c>
      <c r="AJ343" s="91">
        <f t="shared" ref="AJ343" si="3112">LN(F343/C343)</f>
        <v>-7.4233505383099936E-6</v>
      </c>
      <c r="AK343" s="91">
        <f t="shared" ref="AK343" si="3113">+LN(G343/C343)</f>
        <v>1.1539898819804097E-3</v>
      </c>
      <c r="AL343" s="91">
        <f t="shared" ref="AL343" si="3114">LN(H343/I343)</f>
        <v>1.8407929275859711E-3</v>
      </c>
      <c r="AM343" s="91">
        <f t="shared" ref="AM343" si="3115">LN(O343/P343)</f>
        <v>2.1378517011856031E-3</v>
      </c>
      <c r="AN343" s="91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1">
        <f t="shared" ref="AQ343" si="3119">LN(M343/L343)</f>
        <v>1.6167656721721433E-4</v>
      </c>
      <c r="AR343" s="91">
        <f t="shared" ref="AR343" si="3120">LN(N343/L343)</f>
        <v>2.3434477820258046E-4</v>
      </c>
      <c r="AS343" s="91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1">
        <f t="shared" si="2682"/>
        <v>1.3883346601830464E-3</v>
      </c>
      <c r="AX343" s="28">
        <f t="shared" si="2683"/>
        <v>8.5031836770100275E-2</v>
      </c>
      <c r="AY343" s="91">
        <f t="shared" si="2684"/>
        <v>1.2717822061074158E-3</v>
      </c>
      <c r="AZ343" s="91">
        <f t="shared" si="2685"/>
        <v>8.8798420992224926E-4</v>
      </c>
      <c r="BA343" s="91">
        <f t="shared" ref="BA343" si="3121">AV342</f>
        <v>0.77497010706165148</v>
      </c>
      <c r="BB343" s="91">
        <f t="shared" si="2742"/>
        <v>-2.2847808238215186E-5</v>
      </c>
      <c r="BC343" s="91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88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0">
        <f t="shared" si="176"/>
        <v>3365.2152550000001</v>
      </c>
      <c r="T344" s="90" t="str">
        <f t="shared" ref="T344" si="3123">IF(AVERAGE(N343)&lt;S343,"熊",IF(AVERAGE(N343)&gt;S343,"牛",""))</f>
        <v>熊</v>
      </c>
      <c r="U344" s="90">
        <f t="shared" ref="U344" si="3124">MAX(H344,O344)</f>
        <v>3344.5376000000001</v>
      </c>
      <c r="V344" s="90">
        <f t="shared" ref="V344" si="3125">MIN(I344,P344)</f>
        <v>3336.4654</v>
      </c>
      <c r="W344" s="40">
        <f t="shared" ref="W344" si="3126">LN(U344/V344)</f>
        <v>2.4164646919034457E-3</v>
      </c>
      <c r="X344" s="90">
        <f t="shared" ref="X344" si="3127">IF(U344=H344,J344,Q344)</f>
        <v>934</v>
      </c>
      <c r="Y344" s="90">
        <f t="shared" ref="Y344" si="3128">IF(V344=I344,K344,R344)</f>
        <v>1106</v>
      </c>
      <c r="Z344" s="91">
        <f t="shared" ref="Z344" si="3129">(U344-V344)/(C344)</f>
        <v>2.4140475906087463E-3</v>
      </c>
      <c r="AA344" s="91">
        <f t="shared" ref="AA344" si="3130">LN(C344/N343)</f>
        <v>-4.8396637015166372E-4</v>
      </c>
      <c r="AB344" s="91">
        <f t="shared" ref="AB344" si="3131">LN(N344/U344)</f>
        <v>-1.3230606222692626E-3</v>
      </c>
      <c r="AC344" s="91">
        <f t="shared" ref="AC344" si="3132">LN(N344/V344)</f>
        <v>1.0934040696341878E-3</v>
      </c>
      <c r="AD344" s="91">
        <f t="shared" ref="AD344" si="3133">LN(U344/C344)</f>
        <v>2.0722500053303516E-4</v>
      </c>
      <c r="AE344" s="91">
        <f t="shared" ref="AE344" si="3134">LN(V344/C344)</f>
        <v>-2.2092396913703841E-3</v>
      </c>
      <c r="AF344" s="91">
        <f t="shared" ref="AF344" si="3135">LN(N344/C344)</f>
        <v>-1.1158356217361939E-3</v>
      </c>
      <c r="AG344" s="91">
        <f t="shared" ref="AG344" si="3136">LN(N344/N343)</f>
        <v>-1.5998019918878588E-3</v>
      </c>
      <c r="AH344" s="91">
        <f t="shared" ref="AH344" si="3137">LN(D344/C344)</f>
        <v>-4.290892544101472E-4</v>
      </c>
      <c r="AI344" s="91">
        <f t="shared" ref="AI344" si="3138">LN(E344/C344)</f>
        <v>-2.5312435367162207E-4</v>
      </c>
      <c r="AJ344" s="91">
        <f t="shared" ref="AJ344" si="3139">LN(F344/C344)</f>
        <v>-7.4008089938650207E-4</v>
      </c>
      <c r="AK344" s="91">
        <f t="shared" ref="AK344" si="3140">+LN(G344/C344)</f>
        <v>-4.9610900949544859E-4</v>
      </c>
      <c r="AL344" s="91">
        <f t="shared" ref="AL344" si="3141">LN(H344/I344)</f>
        <v>2.4164646919034457E-3</v>
      </c>
      <c r="AM344" s="91">
        <f t="shared" ref="AM344" si="3142">LN(O344/P344)</f>
        <v>1.9851629811592792E-3</v>
      </c>
      <c r="AN344" s="91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1">
        <f t="shared" ref="AQ344" si="3146">LN(M344/L344)</f>
        <v>1.5201468932174626E-4</v>
      </c>
      <c r="AR344" s="91">
        <f t="shared" ref="AR344" si="3147">LN(N344/L344)</f>
        <v>-6.1972661224084008E-4</v>
      </c>
      <c r="AS344" s="91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1">
        <f t="shared" si="2682"/>
        <v>-1.1158356217361939E-3</v>
      </c>
      <c r="AX344" s="28">
        <f t="shared" si="2683"/>
        <v>-0.25650999727459628</v>
      </c>
      <c r="AY344" s="91">
        <f t="shared" si="2684"/>
        <v>1.7131306818750512E-3</v>
      </c>
      <c r="AZ344" s="91">
        <f t="shared" si="2685"/>
        <v>1.0038522279892422E-3</v>
      </c>
      <c r="BA344" s="91">
        <f t="shared" ref="BA344" si="3148">AV343</f>
        <v>0.54614975756326034</v>
      </c>
      <c r="BB344" s="91">
        <f t="shared" si="2742"/>
        <v>2.3434477820258046E-4</v>
      </c>
      <c r="BC344" s="91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88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0">
        <f t="shared" si="176"/>
        <v>3364.1712349999993</v>
      </c>
      <c r="T345" s="90" t="str">
        <f t="shared" ref="T345" si="3150">IF(AVERAGE(N344)&lt;S344,"熊",IF(AVERAGE(N344)&gt;S344,"牛",""))</f>
        <v>熊</v>
      </c>
      <c r="U345" s="90">
        <f t="shared" ref="U345" si="3151">MAX(H345,O345)</f>
        <v>3356.91</v>
      </c>
      <c r="V345" s="90">
        <f t="shared" ref="V345" si="3152">MIN(I345,P345)</f>
        <v>3340.31</v>
      </c>
      <c r="W345" s="40">
        <f t="shared" ref="W345" si="3153">LN(U345/V345)</f>
        <v>4.9572909341589625E-3</v>
      </c>
      <c r="X345" s="90">
        <f t="shared" ref="X345" si="3154">IF(U345=H345,J345,Q345)</f>
        <v>1009</v>
      </c>
      <c r="Y345" s="90">
        <f t="shared" ref="Y345" si="3155">IF(V345=I345,K345,R345)</f>
        <v>930</v>
      </c>
      <c r="Z345" s="91">
        <f t="shared" ref="Z345" si="3156">(U345-V345)/(C345)</f>
        <v>4.9695986300672419E-3</v>
      </c>
      <c r="AA345" s="91">
        <f t="shared" ref="AA345" si="3157">LN(C345/N344)</f>
        <v>5.822982385034885E-5</v>
      </c>
      <c r="AB345" s="91">
        <f t="shared" ref="AB345" si="3158">LN(N345/U345)</f>
        <v>-2.3770301312203081E-3</v>
      </c>
      <c r="AC345" s="91">
        <f t="shared" ref="AC345" si="3159">LN(N345/V345)</f>
        <v>2.5802608029386609E-3</v>
      </c>
      <c r="AD345" s="91">
        <f t="shared" ref="AD345" si="3160">LN(U345/C345)</f>
        <v>4.9572909341589625E-3</v>
      </c>
      <c r="AE345" s="91">
        <f t="shared" ref="AE345" si="3161">LN(V345/C345)</f>
        <v>0</v>
      </c>
      <c r="AF345" s="91">
        <f t="shared" ref="AF345" si="3162">LN(N345/C345)</f>
        <v>2.5802608029386609E-3</v>
      </c>
      <c r="AG345" s="91">
        <f t="shared" ref="AG345" si="3163">LN(N345/N344)</f>
        <v>2.6384906267888394E-3</v>
      </c>
      <c r="AH345" s="91">
        <f t="shared" ref="AH345" si="3164">LN(D345/C345)</f>
        <v>7.4516209226481933E-4</v>
      </c>
      <c r="AI345" s="91">
        <f t="shared" ref="AI345" si="3165">LN(E345/C345)</f>
        <v>1.3253455541712643E-3</v>
      </c>
      <c r="AJ345" s="91">
        <f t="shared" ref="AJ345" si="3166">LN(F345/C345)</f>
        <v>2.1083584003220024E-3</v>
      </c>
      <c r="AK345" s="91">
        <f t="shared" ref="AK345" si="3167">+LN(G345/C345)</f>
        <v>2.4428944735989172E-3</v>
      </c>
      <c r="AL345" s="91">
        <f t="shared" ref="AL345" si="3168">LN(H345/I345)</f>
        <v>4.9572909341589625E-3</v>
      </c>
      <c r="AM345" s="91">
        <f t="shared" ref="AM345" si="3169">LN(O345/P345)</f>
        <v>2.6344494694179113E-3</v>
      </c>
      <c r="AN345" s="91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1">
        <f t="shared" ref="AQ345" si="3173">LN(M345/L345)</f>
        <v>6.4488586859810435E-4</v>
      </c>
      <c r="AR345" s="91">
        <f t="shared" ref="AR345" si="3174">LN(N345/L345)</f>
        <v>1.7619066862154916E-4</v>
      </c>
      <c r="AS345" s="91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1">
        <f t="shared" si="2682"/>
        <v>2.5802608029386609E-3</v>
      </c>
      <c r="AX345" s="28">
        <f t="shared" si="2683"/>
        <v>3.5542168674707754E-2</v>
      </c>
      <c r="AY345" s="91">
        <f t="shared" si="2684"/>
        <v>2.4428944735989172E-3</v>
      </c>
      <c r="AZ345" s="91">
        <f t="shared" si="2685"/>
        <v>1.6137519041932548E-3</v>
      </c>
      <c r="BA345" s="91">
        <f t="shared" ref="BA345" si="3175">AV344</f>
        <v>0.45218156140826649</v>
      </c>
      <c r="BB345" s="91">
        <f t="shared" si="2742"/>
        <v>-6.1972661224084008E-4</v>
      </c>
      <c r="BC345" s="91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88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0">
        <f t="shared" si="176"/>
        <v>3363.2532149999997</v>
      </c>
      <c r="T346" s="90" t="str">
        <f t="shared" ref="T346" si="3177">IF(AVERAGE(N345)&lt;S345,"熊",IF(AVERAGE(N345)&gt;S345,"牛",""))</f>
        <v>熊</v>
      </c>
      <c r="U346" s="90">
        <f t="shared" ref="U346" si="3178">MAX(H346,O346)</f>
        <v>3410.1704</v>
      </c>
      <c r="V346" s="90">
        <f t="shared" ref="V346" si="3179">MIN(I346,P346)</f>
        <v>3367.4742999999999</v>
      </c>
      <c r="W346" s="40">
        <f t="shared" ref="W346" si="3180">LN(U346/V346)</f>
        <v>1.2599263222473124E-2</v>
      </c>
      <c r="X346" s="90">
        <f t="shared" ref="X346" si="3181">IF(U346=H346,J346,Q346)</f>
        <v>930</v>
      </c>
      <c r="Y346" s="90">
        <f t="shared" ref="Y346" si="3182">IF(V346=I346,K346,R346)</f>
        <v>1424</v>
      </c>
      <c r="Z346" s="91">
        <f t="shared" ref="Z346" si="3183">(U346-V346)/(C346)</f>
        <v>1.2545699755216069E-2</v>
      </c>
      <c r="AA346" s="91">
        <f t="shared" ref="AA346" si="3184">LN(C346/N345)</f>
        <v>1.608574543941664E-2</v>
      </c>
      <c r="AB346" s="91">
        <f t="shared" ref="AB346" si="3185">LN(N346/U346)</f>
        <v>-1.0404240796430646E-2</v>
      </c>
      <c r="AC346" s="91">
        <f t="shared" ref="AC346" si="3186">LN(N346/V346)</f>
        <v>2.1950224260423893E-3</v>
      </c>
      <c r="AD346" s="91">
        <f t="shared" ref="AD346" si="3187">LN(U346/C346)</f>
        <v>2.0326374261850993E-3</v>
      </c>
      <c r="AE346" s="91">
        <f t="shared" ref="AE346" si="3188">LN(V346/C346)</f>
        <v>-1.056662579628798E-2</v>
      </c>
      <c r="AF346" s="91">
        <f t="shared" ref="AF346" si="3189">LN(N346/C346)</f>
        <v>-8.3716033702455044E-3</v>
      </c>
      <c r="AG346" s="91">
        <f t="shared" ref="AG346" si="3190">LN(N346/N345)</f>
        <v>7.7141420691710771E-3</v>
      </c>
      <c r="AH346" s="91">
        <f t="shared" ref="AH346" si="3191">LN(D346/C346)</f>
        <v>-8.264057204444246E-4</v>
      </c>
      <c r="AI346" s="91">
        <f t="shared" ref="AI346" si="3192">LN(E346/C346)</f>
        <v>-2.3795305154928233E-3</v>
      </c>
      <c r="AJ346" s="91">
        <f t="shared" ref="AJ346" si="3193">LN(F346/C346)</f>
        <v>-3.8234216264492055E-3</v>
      </c>
      <c r="AK346" s="91">
        <f t="shared" ref="AK346" si="3194">+LN(G346/C346)</f>
        <v>-3.7484154121505608E-3</v>
      </c>
      <c r="AL346" s="91">
        <f t="shared" ref="AL346" si="3195">LN(H346/I346)</f>
        <v>7.8179212315383825E-3</v>
      </c>
      <c r="AM346" s="91">
        <f t="shared" ref="AM346" si="3196">LN(O346/P346)</f>
        <v>7.0122624872639384E-3</v>
      </c>
      <c r="AN346" s="91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1">
        <f t="shared" ref="AQ346" si="3200">LN(M346/L346)</f>
        <v>-1.117387234088403E-3</v>
      </c>
      <c r="AR346" s="91">
        <f t="shared" ref="AR346" si="3201">LN(N346/L346)</f>
        <v>-4.6231879580948968E-3</v>
      </c>
      <c r="AS346" s="91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1">
        <f t="shared" si="2682"/>
        <v>-8.3716033702455044E-3</v>
      </c>
      <c r="AX346" s="28">
        <f t="shared" si="2683"/>
        <v>-0.36628169785999498</v>
      </c>
      <c r="AY346" s="91">
        <f t="shared" si="2684"/>
        <v>2.0368683932025103E-3</v>
      </c>
      <c r="AZ346" s="91">
        <f t="shared" si="2685"/>
        <v>2.1950224260423893E-3</v>
      </c>
      <c r="BA346" s="91">
        <f t="shared" ref="BA346" si="3202">AV345</f>
        <v>0.5198795180722986</v>
      </c>
      <c r="BB346" s="91">
        <f t="shared" si="2742"/>
        <v>1.7619066862154916E-4</v>
      </c>
      <c r="BC346" s="91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88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0">
        <f t="shared" si="176"/>
        <v>3363.0179199999998</v>
      </c>
      <c r="T347" s="90" t="str">
        <f t="shared" ref="T347" si="3204">IF(AVERAGE(N346)&lt;S346,"熊",IF(AVERAGE(N346)&gt;S346,"牛",""))</f>
        <v>牛</v>
      </c>
      <c r="U347" s="90">
        <f t="shared" ref="U347" si="3205">MAX(H347,O347)</f>
        <v>3383.8809000000001</v>
      </c>
      <c r="V347" s="90">
        <f t="shared" ref="V347" si="3206">MIN(I347,P347)</f>
        <v>3358.8422999999998</v>
      </c>
      <c r="W347" s="40">
        <f t="shared" ref="W347" si="3207">LN(U347/V347)</f>
        <v>7.4268850576920536E-3</v>
      </c>
      <c r="X347" s="90">
        <f t="shared" ref="X347" si="3208">IF(U347=H347,J347,Q347)</f>
        <v>941</v>
      </c>
      <c r="Y347" s="90">
        <f t="shared" ref="Y347" si="3209">IF(V347=I347,K347,R347)</f>
        <v>1046</v>
      </c>
      <c r="Z347" s="91">
        <f t="shared" ref="Z347" si="3210">(U347-V347)/(C347)</f>
        <v>7.4224850909095728E-3</v>
      </c>
      <c r="AA347" s="91">
        <f t="shared" ref="AA347" si="3211">LN(C347/N346)</f>
        <v>-4.5330481840810872E-4</v>
      </c>
      <c r="AB347" s="91">
        <f t="shared" ref="AB347" si="3212">LN(N347/U347)</f>
        <v>-1.0071783631845154E-4</v>
      </c>
      <c r="AC347" s="91">
        <f t="shared" ref="AC347" si="3213">LN(N347/V347)</f>
        <v>7.3261672213735867E-3</v>
      </c>
      <c r="AD347" s="91">
        <f t="shared" ref="AD347" si="3214">LN(U347/C347)</f>
        <v>3.1185309825751554E-3</v>
      </c>
      <c r="AE347" s="91">
        <f t="shared" ref="AE347" si="3215">LN(V347/C347)</f>
        <v>-4.3083540751167361E-3</v>
      </c>
      <c r="AF347" s="91">
        <f t="shared" ref="AF347" si="3216">LN(N347/C347)</f>
        <v>3.017813146256744E-3</v>
      </c>
      <c r="AG347" s="91">
        <f t="shared" ref="AG347" si="3217">LN(N347/N346)</f>
        <v>2.5645083278486246E-3</v>
      </c>
      <c r="AH347" s="91">
        <f t="shared" ref="AH347" si="3218">LN(D347/C347)</f>
        <v>3.791417437859364E-5</v>
      </c>
      <c r="AI347" s="91">
        <f t="shared" ref="AI347" si="3219">LN(E347/C347)</f>
        <v>1.5218106802113143E-3</v>
      </c>
      <c r="AJ347" s="91">
        <f t="shared" ref="AJ347" si="3220">LN(F347/C347)</f>
        <v>2.9340807675990134E-3</v>
      </c>
      <c r="AK347" s="91">
        <f t="shared" ref="AK347" si="3221">+LN(G347/C347)</f>
        <v>-3.0367601967977247E-3</v>
      </c>
      <c r="AL347" s="91">
        <f t="shared" ref="AL347" si="3222">LN(H347/I347)</f>
        <v>7.4268850576920536E-3</v>
      </c>
      <c r="AM347" s="91">
        <f t="shared" ref="AM347" si="3223">LN(O347/P347)</f>
        <v>6.0952104279288089E-3</v>
      </c>
      <c r="AN347" s="91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1">
        <f t="shared" ref="AQ347" si="3227">LN(M347/L347)</f>
        <v>5.3929474801776042E-4</v>
      </c>
      <c r="AR347" s="91">
        <f t="shared" ref="AR347" si="3228">LN(N347/L347)</f>
        <v>6.0545733430546027E-3</v>
      </c>
      <c r="AS347" s="91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1">
        <f t="shared" si="2682"/>
        <v>3.017813146256744E-3</v>
      </c>
      <c r="AX347" s="28">
        <f t="shared" si="2683"/>
        <v>0.8157005583379151</v>
      </c>
      <c r="AY347" s="91">
        <f t="shared" si="2684"/>
        <v>1.271593878318958E-3</v>
      </c>
      <c r="AZ347" s="91">
        <f t="shared" si="2685"/>
        <v>6.0545733430546027E-3</v>
      </c>
      <c r="BA347" s="91">
        <f t="shared" ref="BA347" si="3229">AV346</f>
        <v>0.1733132534353283</v>
      </c>
      <c r="BB347" s="91">
        <f t="shared" si="2742"/>
        <v>-4.6231879580948968E-3</v>
      </c>
      <c r="BC347" s="91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88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0">
        <f t="shared" si="176"/>
        <v>3362.9384600000003</v>
      </c>
      <c r="T348" s="90" t="str">
        <f t="shared" ref="T348" si="3231">IF(AVERAGE(N347)&lt;S347,"熊",IF(AVERAGE(N347)&gt;S347,"牛",""))</f>
        <v>牛</v>
      </c>
      <c r="U348" s="90">
        <f t="shared" ref="U348" si="3232">MAX(H348,O348)</f>
        <v>3395.52</v>
      </c>
      <c r="V348" s="90">
        <f t="shared" ref="V348" si="3233">MIN(I348,P348)</f>
        <v>3379.23</v>
      </c>
      <c r="W348" s="40">
        <f t="shared" ref="W348" si="3234">LN(U348/V348)</f>
        <v>4.8090428118364387E-3</v>
      </c>
      <c r="X348" s="90">
        <f t="shared" ref="X348" si="3235">IF(U348=H348,J348,Q348)</f>
        <v>1301</v>
      </c>
      <c r="Y348" s="90">
        <f t="shared" ref="Y348" si="3236">IF(V348=I348,K348,R348)</f>
        <v>939</v>
      </c>
      <c r="Z348" s="91">
        <f t="shared" ref="Z348" si="3237">(U348-V348)/(C348)</f>
        <v>4.8174172255935161E-3</v>
      </c>
      <c r="AA348" s="91">
        <f t="shared" ref="AA348" si="3238">LN(C348/N347)</f>
        <v>-6.090447724406711E-4</v>
      </c>
      <c r="AB348" s="91">
        <f t="shared" ref="AB348" si="3239">LN(N348/U348)</f>
        <v>-2.1344977000604041E-3</v>
      </c>
      <c r="AC348" s="91">
        <f t="shared" ref="AC348" si="3240">LN(N348/V348)</f>
        <v>2.6745451117761521E-3</v>
      </c>
      <c r="AD348" s="91">
        <f t="shared" ref="AD348" si="3241">LN(U348/C348)</f>
        <v>4.1434322226913782E-3</v>
      </c>
      <c r="AE348" s="91">
        <f t="shared" ref="AE348" si="3242">LN(V348/C348)</f>
        <v>-6.6561058914512284E-4</v>
      </c>
      <c r="AF348" s="91">
        <f t="shared" ref="AF348" si="3243">LN(N348/C348)</f>
        <v>2.0089345226310638E-3</v>
      </c>
      <c r="AG348" s="91">
        <f t="shared" ref="AG348" si="3244">LN(N348/N347)</f>
        <v>1.3998897501904927E-3</v>
      </c>
      <c r="AH348" s="91">
        <f t="shared" ref="AH348" si="3245">LN(D348/C348)</f>
        <v>5.0272580901516955E-5</v>
      </c>
      <c r="AI348" s="91">
        <f t="shared" ref="AI348" si="3246">LN(E348/C348)</f>
        <v>-2.6615918982768804E-5</v>
      </c>
      <c r="AJ348" s="91">
        <f t="shared" ref="AJ348" si="3247">LN(F348/C348)</f>
        <v>-3.1943779220678926E-4</v>
      </c>
      <c r="AK348" s="91">
        <f t="shared" ref="AK348" si="3248">+LN(G348/C348)</f>
        <v>3.604341505415247E-3</v>
      </c>
      <c r="AL348" s="91">
        <f t="shared" ref="AL348" si="3249">LN(H348/I348)</f>
        <v>4.2699520945604563E-3</v>
      </c>
      <c r="AM348" s="91">
        <f t="shared" ref="AM348" si="3250">LN(O348/P348)</f>
        <v>3.3009609831599332E-3</v>
      </c>
      <c r="AN348" s="91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1">
        <f t="shared" ref="AQ348" si="3254">LN(M348/L348)</f>
        <v>-7.6897131048059265E-4</v>
      </c>
      <c r="AR348" s="91">
        <f t="shared" ref="AR348" si="3255">LN(N348/L348)</f>
        <v>-2.1138820884459551E-3</v>
      </c>
      <c r="AS348" s="91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1">
        <f t="shared" si="2682"/>
        <v>2.0089345226310638E-3</v>
      </c>
      <c r="AX348" s="28">
        <f t="shared" si="2683"/>
        <v>-0.44014732965006964</v>
      </c>
      <c r="AY348" s="91">
        <f t="shared" si="2684"/>
        <v>4.2699520945604563E-3</v>
      </c>
      <c r="AZ348" s="91">
        <f t="shared" si="2685"/>
        <v>1.1664632830994763E-3</v>
      </c>
      <c r="BA348" s="91">
        <f t="shared" ref="BA348" si="3256">AV347</f>
        <v>0.98638901536028611</v>
      </c>
      <c r="BB348" s="91">
        <f t="shared" si="2742"/>
        <v>6.0545733430546027E-3</v>
      </c>
      <c r="BC348" s="91">
        <f t="shared" ref="BC348" si="3257">AS347</f>
        <v>3.017813146256744E-3</v>
      </c>
      <c r="BD348" s="39">
        <f t="shared" si="2715"/>
        <v>0</v>
      </c>
      <c r="BE348" s="90"/>
    </row>
    <row r="349" spans="1:62" x14ac:dyDescent="0.25">
      <c r="A349" s="88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0">
        <f t="shared" si="176"/>
        <v>3363.0834600000003</v>
      </c>
      <c r="T349" s="90" t="str">
        <f t="shared" ref="T349" si="3258">IF(AVERAGE(N348)&lt;S348,"熊",IF(AVERAGE(N348)&gt;S348,"牛",""))</f>
        <v>牛</v>
      </c>
      <c r="U349" s="90">
        <f t="shared" ref="U349" si="3259">MAX(H349,O349)</f>
        <v>3390.2</v>
      </c>
      <c r="V349" s="90">
        <f t="shared" ref="V349" si="3260">MIN(I349,P349)</f>
        <v>3372.69</v>
      </c>
      <c r="W349" s="40">
        <f t="shared" ref="W349" si="3261">LN(U349/V349)</f>
        <v>5.1782711612330173E-3</v>
      </c>
      <c r="X349" s="90">
        <f t="shared" ref="X349" si="3262">IF(U349=H349,J349,Q349)</f>
        <v>1451</v>
      </c>
      <c r="Y349" s="90">
        <f t="shared" ref="Y349" si="3263">IF(V349=I349,K349,R349)</f>
        <v>1419</v>
      </c>
      <c r="Z349" s="91">
        <f t="shared" ref="Z349" si="3264">(U349-V349)/(C349)</f>
        <v>5.1720114723543325E-3</v>
      </c>
      <c r="AA349" s="91">
        <f t="shared" ref="AA349" si="3265">LN(C349/N348)</f>
        <v>-8.1195077838949205E-4</v>
      </c>
      <c r="AB349" s="91">
        <f t="shared" ref="AB349" si="3266">LN(N349/U349)</f>
        <v>-1.210100054695613E-3</v>
      </c>
      <c r="AC349" s="91">
        <f t="shared" ref="AC349" si="3267">LN(N349/V349)</f>
        <v>3.9681711065374728E-3</v>
      </c>
      <c r="AD349" s="91">
        <f t="shared" ref="AD349" si="3268">LN(U349/C349)</f>
        <v>1.3784494776102926E-3</v>
      </c>
      <c r="AE349" s="91">
        <f t="shared" ref="AE349" si="3269">LN(V349/C349)</f>
        <v>-3.7998216836227254E-3</v>
      </c>
      <c r="AF349" s="91">
        <f t="shared" ref="AF349" si="3270">LN(N349/C349)</f>
        <v>1.6834942291468562E-4</v>
      </c>
      <c r="AG349" s="91">
        <f t="shared" ref="AG349" si="3271">LN(N349/N348)</f>
        <v>-6.4360135547479993E-4</v>
      </c>
      <c r="AH349" s="91">
        <f t="shared" ref="AH349" si="3272">LN(D349/C349)</f>
        <v>-1.1224869596529282E-4</v>
      </c>
      <c r="AI349" s="91">
        <f t="shared" ref="AI349" si="3273">LN(E349/C349)</f>
        <v>-1.7722640674036478E-5</v>
      </c>
      <c r="AJ349" s="91">
        <f t="shared" ref="AJ349" si="3274">LN(F349/C349)</f>
        <v>8.8868293303657944E-4</v>
      </c>
      <c r="AK349" s="91">
        <f t="shared" ref="AK349" si="3275">+LN(G349/C349)</f>
        <v>-9.2495053085706839E-4</v>
      </c>
      <c r="AL349" s="91">
        <f t="shared" ref="AL349" si="3276">LN(H349/I349)</f>
        <v>3.2036721828615977E-3</v>
      </c>
      <c r="AM349" s="91">
        <f t="shared" ref="AM349" si="3277">LN(O349/P349)</f>
        <v>5.1782711612330173E-3</v>
      </c>
      <c r="AN349" s="91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1">
        <f t="shared" ref="AQ349" si="3281">LN(M349/L349)</f>
        <v>-7.6850546415735532E-5</v>
      </c>
      <c r="AR349" s="91">
        <f t="shared" ref="AR349" si="3282">LN(N349/L349)</f>
        <v>8.2134072233147842E-4</v>
      </c>
      <c r="AS349" s="91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1">
        <f t="shared" si="2682"/>
        <v>1.6834942291468562E-4</v>
      </c>
      <c r="AX349" s="28">
        <f t="shared" si="2683"/>
        <v>0.15876641918902243</v>
      </c>
      <c r="AY349" s="91">
        <f t="shared" si="2684"/>
        <v>1.2424934296739246E-3</v>
      </c>
      <c r="AZ349" s="91">
        <f t="shared" si="2685"/>
        <v>3.9681711065374728E-3</v>
      </c>
      <c r="BA349" s="91">
        <f t="shared" ref="BA349" si="3283">AV348</f>
        <v>0.55555555555556801</v>
      </c>
      <c r="BB349" s="91">
        <f t="shared" si="2742"/>
        <v>-2.1138820884459551E-3</v>
      </c>
      <c r="BC349" s="91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88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0">
        <f t="shared" si="176"/>
        <v>3364.1139600000001</v>
      </c>
      <c r="T350" s="90" t="str">
        <f t="shared" ref="T350" si="3285">IF(AVERAGE(N349)&lt;S349,"熊",IF(AVERAGE(N349)&gt;S349,"牛",""))</f>
        <v>牛</v>
      </c>
      <c r="U350" s="90">
        <f t="shared" ref="U350" si="3286">MAX(H350,O350)</f>
        <v>3395.35</v>
      </c>
      <c r="V350" s="90">
        <f t="shared" ref="V350" si="3287">MIN(I350,P350)</f>
        <v>3383.45</v>
      </c>
      <c r="W350" s="40">
        <f t="shared" ref="W350" si="3288">LN(U350/V350)</f>
        <v>3.5109494966781311E-3</v>
      </c>
      <c r="X350" s="90">
        <f t="shared" ref="X350" si="3289">IF(U350=H350,J350,Q350)</f>
        <v>1436</v>
      </c>
      <c r="Y350" s="90">
        <f t="shared" ref="Y350" si="3290">IF(V350=I350,K350,R350)</f>
        <v>1012</v>
      </c>
      <c r="Z350" s="91">
        <f t="shared" ref="Z350" si="3291">(U350-V350)/(C350)</f>
        <v>3.5160497328984336E-3</v>
      </c>
      <c r="AA350" s="91">
        <f t="shared" ref="AA350" si="3292">LN(C350/N349)</f>
        <v>-4.7854099085020132E-4</v>
      </c>
      <c r="AB350" s="91">
        <f t="shared" ref="AB350" si="3293">LN(N350/U350)</f>
        <v>-1.4235465211270245E-3</v>
      </c>
      <c r="AC350" s="91">
        <f t="shared" ref="AC350" si="3294">LN(N350/V350)</f>
        <v>2.0874029755511745E-3</v>
      </c>
      <c r="AD350" s="91">
        <f t="shared" ref="AD350" si="3295">LN(U350/C350)</f>
        <v>3.2065728237656997E-3</v>
      </c>
      <c r="AE350" s="91">
        <f t="shared" ref="AE350" si="3296">LN(V350/C350)</f>
        <v>-3.0437667291243836E-4</v>
      </c>
      <c r="AF350" s="91">
        <f t="shared" ref="AF350" si="3297">LN(N350/C350)</f>
        <v>1.7830263026387188E-3</v>
      </c>
      <c r="AG350" s="91">
        <f t="shared" ref="AG350" si="3298">LN(N350/N349)</f>
        <v>1.3044853117886114E-3</v>
      </c>
      <c r="AH350" s="91">
        <f t="shared" ref="AH350" si="3299">LN(D350/C350)</f>
        <v>-9.4553706575799159E-5</v>
      </c>
      <c r="AI350" s="91">
        <f t="shared" ref="AI350" si="3300">LN(E350/C350)</f>
        <v>1.7727824707702908E-5</v>
      </c>
      <c r="AJ350" s="91">
        <f t="shared" ref="AJ350" si="3301">LN(F350/C350)</f>
        <v>4.5786802680425207E-4</v>
      </c>
      <c r="AK350" s="91">
        <f t="shared" ref="AK350" si="3302">+LN(G350/C350)</f>
        <v>2.0071555907869008E-3</v>
      </c>
      <c r="AL350" s="91">
        <f t="shared" ref="AL350" si="3303">LN(H350/I350)</f>
        <v>2.4058874639201868E-3</v>
      </c>
      <c r="AM350" s="91">
        <f t="shared" ref="AM350" si="3304">LN(O350/P350)</f>
        <v>2.7073592962320249E-3</v>
      </c>
      <c r="AN350" s="91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1">
        <f t="shared" ref="AQ350" si="3308">LN(M350/L350)</f>
        <v>-5.6326981080302013E-4</v>
      </c>
      <c r="AR350" s="91">
        <f t="shared" ref="AR350" si="3309">LN(N350/L350)</f>
        <v>-3.9808976417706594E-4</v>
      </c>
      <c r="AS350" s="91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1">
        <f t="shared" si="2682"/>
        <v>1.7830263026387188E-3</v>
      </c>
      <c r="AX350" s="28">
        <f t="shared" si="2683"/>
        <v>-0.113445378151252</v>
      </c>
      <c r="AY350" s="91">
        <f t="shared" si="2684"/>
        <v>2.3115322636993885E-3</v>
      </c>
      <c r="AZ350" s="91">
        <f t="shared" si="2685"/>
        <v>1.2838127751050486E-3</v>
      </c>
      <c r="BA350" s="91">
        <f t="shared" ref="BA350" si="3310">AV349</f>
        <v>0.76584808680754057</v>
      </c>
      <c r="BB350" s="91">
        <f t="shared" si="2742"/>
        <v>8.2134072233147842E-4</v>
      </c>
      <c r="BC350" s="91">
        <f t="shared" ref="BC350" si="3311">AS349</f>
        <v>1.6834942291468562E-4</v>
      </c>
      <c r="BD350" s="39">
        <f t="shared" si="2715"/>
        <v>0</v>
      </c>
      <c r="BE350" s="90"/>
    </row>
    <row r="351" spans="1:62" x14ac:dyDescent="0.25">
      <c r="A351" s="88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0">
        <f t="shared" si="176"/>
        <v>3365.3779600000003</v>
      </c>
      <c r="T351" s="90" t="str">
        <f t="shared" ref="T351" si="3312">IF(AVERAGE(N350)&lt;S350,"熊",IF(AVERAGE(N350)&gt;S350,"牛",""))</f>
        <v>牛</v>
      </c>
      <c r="U351" s="90">
        <f t="shared" ref="U351" si="3313">MAX(H351,O351)</f>
        <v>3400.49</v>
      </c>
      <c r="V351" s="90">
        <f t="shared" ref="V351" si="3314">MIN(I351,P351)</f>
        <v>3374.83</v>
      </c>
      <c r="W351" s="40">
        <f t="shared" ref="W351" si="3315">LN(U351/V351)</f>
        <v>7.5745861997309812E-3</v>
      </c>
      <c r="X351" s="90">
        <f t="shared" ref="X351" si="3316">IF(U351=H351,J351,Q351)</f>
        <v>1046</v>
      </c>
      <c r="Y351" s="90">
        <f t="shared" ref="Y351" si="3317">IF(V351=I351,K351,R351)</f>
        <v>1332</v>
      </c>
      <c r="Z351" s="91">
        <f t="shared" ref="Z351" si="3318">(U351-V351)/(C351)</f>
        <v>7.5621831899091874E-3</v>
      </c>
      <c r="AA351" s="91">
        <f t="shared" ref="AA351" si="3319">LN(C351/N350)</f>
        <v>7.9012699210073256E-4</v>
      </c>
      <c r="AB351" s="91">
        <f t="shared" ref="AB351" si="3320">LN(N351/U351)</f>
        <v>-6.4965945948879137E-3</v>
      </c>
      <c r="AC351" s="91">
        <f t="shared" ref="AC351" si="3321">LN(N351/V351)</f>
        <v>1.0779916048430486E-3</v>
      </c>
      <c r="AD351" s="91">
        <f t="shared" ref="AD351" si="3322">LN(U351/C351)</f>
        <v>2.146109933781505E-3</v>
      </c>
      <c r="AE351" s="91">
        <f t="shared" ref="AE351" si="3323">LN(V351/C351)</f>
        <v>-5.4284762659494888E-3</v>
      </c>
      <c r="AF351" s="91">
        <f t="shared" ref="AF351" si="3324">LN(N351/C351)</f>
        <v>-4.3504846611065002E-3</v>
      </c>
      <c r="AG351" s="91">
        <f t="shared" ref="AG351" si="3325">LN(N351/N350)</f>
        <v>-3.5603576690057216E-3</v>
      </c>
      <c r="AH351" s="91">
        <f t="shared" ref="AH351" si="3326">LN(D351/C351)</f>
        <v>-1.011356468438477E-3</v>
      </c>
      <c r="AI351" s="91">
        <f t="shared" ref="AI351" si="3327">LN(E351/C351)</f>
        <v>-1.3418169622386592E-3</v>
      </c>
      <c r="AJ351" s="91">
        <f t="shared" ref="AJ351" si="3328">LN(F351/C351)</f>
        <v>-6.6331082965341299E-4</v>
      </c>
      <c r="AK351" s="91">
        <f t="shared" ref="AK351" si="3329">+LN(G351/C351)</f>
        <v>-1.6517228861356969E-3</v>
      </c>
      <c r="AL351" s="91">
        <f t="shared" ref="AL351" si="3330">LN(H351/I351)</f>
        <v>3.8745862672176857E-3</v>
      </c>
      <c r="AM351" s="91">
        <f t="shared" ref="AM351" si="3331">LN(O351/P351)</f>
        <v>3.8387422484039628E-3</v>
      </c>
      <c r="AN351" s="91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1">
        <f t="shared" ref="AQ351" si="3335">LN(M351/L351)</f>
        <v>-3.5171045430258007E-4</v>
      </c>
      <c r="AR351" s="91">
        <f t="shared" ref="AR351" si="3336">LN(N351/L351)</f>
        <v>-1.6532277929112616E-3</v>
      </c>
      <c r="AS351" s="91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1">
        <f t="shared" si="2682"/>
        <v>-4.3504846611065002E-3</v>
      </c>
      <c r="AX351" s="28">
        <f t="shared" si="2683"/>
        <v>-0.21784879189400536</v>
      </c>
      <c r="AY351" s="91">
        <f t="shared" si="2684"/>
        <v>7.675344730061937E-5</v>
      </c>
      <c r="AZ351" s="91">
        <f t="shared" si="2685"/>
        <v>1.0779916048430486E-3</v>
      </c>
      <c r="BA351" s="91">
        <f t="shared" ref="BA351" si="3337">AV350</f>
        <v>0.59411764705883274</v>
      </c>
      <c r="BB351" s="91">
        <f t="shared" si="2742"/>
        <v>-3.9808976417706594E-4</v>
      </c>
      <c r="BC351" s="91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88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0">
        <f t="shared" si="176"/>
        <v>3365.4179600000002</v>
      </c>
      <c r="T352" s="90" t="str">
        <f t="shared" ref="T352" si="3339">IF(AVERAGE(N351)&lt;S351,"熊",IF(AVERAGE(N351)&gt;S351,"牛",""))</f>
        <v>牛</v>
      </c>
      <c r="U352" s="90">
        <f t="shared" ref="U352" si="3340">MAX(H352,O352)</f>
        <v>3382.35</v>
      </c>
      <c r="V352" s="90">
        <f t="shared" ref="V352" si="3341">MIN(I352,P352)</f>
        <v>3365.71</v>
      </c>
      <c r="W352" s="40">
        <f t="shared" ref="W352" si="3342">LN(U352/V352)</f>
        <v>4.9317977988832858E-3</v>
      </c>
      <c r="X352" s="90">
        <f t="shared" ref="X352" si="3343">IF(U352=H352,J352,Q352)</f>
        <v>1335</v>
      </c>
      <c r="Y352" s="90">
        <f t="shared" ref="Y352" si="3344">IF(V352=I352,K352,R352)</f>
        <v>1026</v>
      </c>
      <c r="Z352" s="91">
        <f t="shared" ref="Z352" si="3345">(U352-V352)/(C352)</f>
        <v>4.9329574324904835E-3</v>
      </c>
      <c r="AA352" s="91">
        <f t="shared" ref="AA352" si="3346">LN(C352/N351)</f>
        <v>-1.5522019793753788E-3</v>
      </c>
      <c r="AB352" s="91">
        <f t="shared" ref="AB352" si="3347">LN(N352/U352)</f>
        <v>-3.0528317160377926E-3</v>
      </c>
      <c r="AC352" s="91">
        <f t="shared" ref="AC352" si="3348">LN(N352/V352)</f>
        <v>1.8789660828453822E-3</v>
      </c>
      <c r="AD352" s="91">
        <f t="shared" ref="AD352" si="3349">LN(U352/C352)</f>
        <v>2.6999918705324349E-3</v>
      </c>
      <c r="AE352" s="91">
        <f t="shared" ref="AE352" si="3350">LN(V352/C352)</f>
        <v>-2.2318059283507096E-3</v>
      </c>
      <c r="AF352" s="91">
        <f t="shared" ref="AF352" si="3351">LN(N352/C352)</f>
        <v>-3.5283984550538763E-4</v>
      </c>
      <c r="AG352" s="91">
        <f t="shared" ref="AG352" si="3352">LN(N352/N351)</f>
        <v>-1.9050418248806437E-3</v>
      </c>
      <c r="AH352" s="91">
        <f t="shared" ref="AH352" si="3353">LN(D352/C352)</f>
        <v>-2.4015476755925717E-4</v>
      </c>
      <c r="AI352" s="91">
        <f t="shared" ref="AI352" si="3354">LN(E352/C352)</f>
        <v>7.2308082985732139E-4</v>
      </c>
      <c r="AJ352" s="91">
        <f t="shared" ref="AJ352" si="3355">LN(F352/C352)</f>
        <v>6.2531768026549434E-4</v>
      </c>
      <c r="AK352" s="91">
        <f t="shared" ref="AK352" si="3356">+LN(G352/C352)</f>
        <v>2.2978237055930142E-3</v>
      </c>
      <c r="AL352" s="91">
        <f t="shared" ref="AL352" si="3357">LN(H352/I352)</f>
        <v>4.6065272300446405E-3</v>
      </c>
      <c r="AM352" s="91">
        <f t="shared" ref="AM352" si="3358">LN(O352/P352)</f>
        <v>3.6579898172228753E-3</v>
      </c>
      <c r="AN352" s="91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1">
        <f t="shared" ref="AQ352" si="3362">LN(M352/L352)</f>
        <v>-5.235826781210042E-4</v>
      </c>
      <c r="AR352" s="91">
        <f t="shared" ref="AR352" si="3363">LN(N352/L352)</f>
        <v>-2.7837518050735674E-3</v>
      </c>
      <c r="AS352" s="91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1">
        <f t="shared" si="2682"/>
        <v>-3.5283984550538763E-4</v>
      </c>
      <c r="AX352" s="28">
        <f t="shared" si="2683"/>
        <v>-0.56490384615385592</v>
      </c>
      <c r="AY352" s="91">
        <f t="shared" si="2684"/>
        <v>4.5296296339437242E-3</v>
      </c>
      <c r="AZ352" s="91">
        <f t="shared" si="2685"/>
        <v>6.0515810118498049E-4</v>
      </c>
      <c r="BA352" s="91">
        <f t="shared" ref="BA352" si="3364">AV351</f>
        <v>0.14185502727980878</v>
      </c>
      <c r="BB352" s="91">
        <f t="shared" si="2742"/>
        <v>-1.6532277929112616E-3</v>
      </c>
      <c r="BC352" s="91">
        <f t="shared" ref="BC352" si="3365">AS351</f>
        <v>-4.3504846611065002E-3</v>
      </c>
      <c r="BD352" s="39">
        <f t="shared" si="2715"/>
        <v>1</v>
      </c>
      <c r="BE352" s="90" t="s">
        <v>500</v>
      </c>
    </row>
    <row r="353" spans="1:58" x14ac:dyDescent="0.25">
      <c r="A353" s="88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0">
        <f t="shared" si="176"/>
        <v>3365.0459599999995</v>
      </c>
      <c r="T353" s="90" t="str">
        <f t="shared" ref="T353" si="3366">IF(AVERAGE(N352)&lt;S352,"熊",IF(AVERAGE(N352)&gt;S352,"牛",""))</f>
        <v>牛</v>
      </c>
      <c r="U353" s="90">
        <f t="shared" ref="U353" si="3367">MAX(H353,O353)</f>
        <v>3382.61</v>
      </c>
      <c r="V353" s="90">
        <f t="shared" ref="V353" si="3368">MIN(I353,P353)</f>
        <v>3372</v>
      </c>
      <c r="W353" s="40">
        <f t="shared" ref="W353" si="3369">LN(U353/V353)</f>
        <v>3.1415607196260973E-3</v>
      </c>
      <c r="X353" s="90">
        <f t="shared" ref="X353" si="3370">IF(U353=H353,J353,Q353)</f>
        <v>1458</v>
      </c>
      <c r="Y353" s="90">
        <f t="shared" ref="Y353" si="3371">IF(V353=I353,K353,R353)</f>
        <v>1431</v>
      </c>
      <c r="Z353" s="91">
        <f t="shared" ref="Z353" si="3372">(U353-V353)/(C353)</f>
        <v>3.1450735579645435E-3</v>
      </c>
      <c r="AA353" s="91">
        <f t="shared" ref="AA353" si="3373">LN(C353/N352)</f>
        <v>4.4177142160939988E-4</v>
      </c>
      <c r="AB353" s="91">
        <f t="shared" ref="AB353" si="3374">LN(N353/U353)</f>
        <v>-2.4244574656049036E-4</v>
      </c>
      <c r="AC353" s="91">
        <f t="shared" ref="AC353" si="3375">LN(N353/V353)</f>
        <v>2.8991149730655088E-3</v>
      </c>
      <c r="AD353" s="91">
        <f t="shared" ref="AD353" si="3376">LN(U353/C353)</f>
        <v>2.6879269721703349E-3</v>
      </c>
      <c r="AE353" s="91">
        <f t="shared" ref="AE353" si="3377">LN(V353/C353)</f>
        <v>-4.5363374745580097E-4</v>
      </c>
      <c r="AF353" s="91">
        <f t="shared" ref="AF353" si="3378">LN(N353/C353)</f>
        <v>2.4454812256098956E-3</v>
      </c>
      <c r="AG353" s="91">
        <f t="shared" ref="AG353" si="3379">LN(N353/N352)</f>
        <v>2.8872526472191198E-3</v>
      </c>
      <c r="AH353" s="91">
        <f t="shared" ref="AH353" si="3380">LN(D353/C353)</f>
        <v>8.918426622267306E-4</v>
      </c>
      <c r="AI353" s="91">
        <f t="shared" ref="AI353" si="3381">LN(E353/C353)</f>
        <v>1.1109779080466897E-3</v>
      </c>
      <c r="AJ353" s="91">
        <f t="shared" ref="AJ353" si="3382">LN(F353/C353)</f>
        <v>8.5334097036865572E-4</v>
      </c>
      <c r="AK353" s="91">
        <f t="shared" ref="AK353" si="3383">+LN(G353/C353)</f>
        <v>2.3035344849712935E-3</v>
      </c>
      <c r="AL353" s="91">
        <f t="shared" ref="AL353" si="3384">LN(H353/I353)</f>
        <v>2.4898354502831204E-3</v>
      </c>
      <c r="AM353" s="91">
        <f t="shared" ref="AM353" si="3385">LN(O353/P353)</f>
        <v>3.1415607196260973E-3</v>
      </c>
      <c r="AN353" s="91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1">
        <f t="shared" ref="AQ353" si="3389">LN(M353/L353)</f>
        <v>-1.3901274355159726E-4</v>
      </c>
      <c r="AR353" s="91">
        <f t="shared" ref="AR353" si="3390">LN(N353/L353)</f>
        <v>1.6856399779090252E-4</v>
      </c>
      <c r="AS353" s="91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1">
        <f t="shared" si="2682"/>
        <v>2.4454812256098956E-3</v>
      </c>
      <c r="AX353" s="28">
        <f t="shared" si="2683"/>
        <v>5.3722902921786699E-2</v>
      </c>
      <c r="AY353" s="91">
        <f t="shared" si="2684"/>
        <v>2.3035344849712935E-3</v>
      </c>
      <c r="AZ353" s="91">
        <f t="shared" si="2685"/>
        <v>2.8991149730655088E-3</v>
      </c>
      <c r="BA353" s="91">
        <f t="shared" ref="BA353" si="3391">AV352</f>
        <v>0.38040865384615241</v>
      </c>
      <c r="BB353" s="91">
        <f t="shared" si="2742"/>
        <v>-2.7837518050735674E-3</v>
      </c>
      <c r="BC353" s="91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88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0">
        <f t="shared" si="176"/>
        <v>3364.8585849999995</v>
      </c>
      <c r="T354" s="90" t="str">
        <f t="shared" ref="T354" si="3393">IF(AVERAGE(N353)&lt;S353,"熊",IF(AVERAGE(N353)&gt;S353,"牛",""))</f>
        <v>牛</v>
      </c>
      <c r="U354" s="90">
        <f t="shared" ref="U354" si="3394">MAX(H354,O354)</f>
        <v>3378.58</v>
      </c>
      <c r="V354" s="90">
        <f t="shared" ref="V354" si="3395">MIN(I354,P354)</f>
        <v>3359.76</v>
      </c>
      <c r="W354" s="40">
        <f t="shared" ref="W354" si="3396">LN(U354/V354)</f>
        <v>5.5859600247538119E-3</v>
      </c>
      <c r="X354" s="90">
        <f t="shared" ref="X354" si="3397">IF(U354=H354,J354,Q354)</f>
        <v>935</v>
      </c>
      <c r="Y354" s="90">
        <f t="shared" ref="Y354" si="3398">IF(V354=I354,K354,R354)</f>
        <v>1421</v>
      </c>
      <c r="Z354" s="91">
        <f t="shared" ref="Z354" si="3399">(U354-V354)/(C354)</f>
        <v>5.5768911646871099E-3</v>
      </c>
      <c r="AA354" s="91">
        <f t="shared" ref="AA354" si="3400">LN(C354/N353)</f>
        <v>-2.1165031441416219E-3</v>
      </c>
      <c r="AB354" s="91">
        <f t="shared" ref="AB354" si="3401">LN(N354/U354)</f>
        <v>-2.4923146814797795E-3</v>
      </c>
      <c r="AC354" s="91">
        <f t="shared" ref="AC354" si="3402">LN(N354/V354)</f>
        <v>3.0936453432739886E-3</v>
      </c>
      <c r="AD354" s="91">
        <f t="shared" ref="AD354" si="3403">LN(U354/C354)</f>
        <v>1.1668509087634025E-3</v>
      </c>
      <c r="AE354" s="91">
        <f t="shared" ref="AE354" si="3404">LN(V354/C354)</f>
        <v>-4.4191091159905089E-3</v>
      </c>
      <c r="AF354" s="91">
        <f t="shared" ref="AF354" si="3405">LN(N354/C354)</f>
        <v>-1.3254637727164844E-3</v>
      </c>
      <c r="AG354" s="91">
        <f t="shared" ref="AG354" si="3406">LN(N354/N353)</f>
        <v>-3.4419669168581279E-3</v>
      </c>
      <c r="AH354" s="91">
        <f t="shared" ref="AH354" si="3407">LN(D354/C354)</f>
        <v>-2.8155114117872279E-4</v>
      </c>
      <c r="AI354" s="91">
        <f t="shared" ref="AI354" si="3408">LN(E354/C354)</f>
        <v>1.1668509087634025E-3</v>
      </c>
      <c r="AJ354" s="91">
        <f t="shared" ref="AJ354" si="3409">LN(F354/C354)</f>
        <v>-5.9267337195107435E-5</v>
      </c>
      <c r="AK354" s="91">
        <f t="shared" ref="AK354" si="3410">+LN(G354/C354)</f>
        <v>-1.3195293715866174E-3</v>
      </c>
      <c r="AL354" s="91">
        <f t="shared" ref="AL354" si="3411">LN(H354/I354)</f>
        <v>4.7618360560534156E-3</v>
      </c>
      <c r="AM354" s="91">
        <f t="shared" ref="AM354" si="3412">LN(O354/P354)</f>
        <v>3.8203475267379354E-3</v>
      </c>
      <c r="AN354" s="91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1">
        <f t="shared" ref="AQ354" si="3416">LN(M354/L354)</f>
        <v>-1.0540772233810388E-3</v>
      </c>
      <c r="AR354" s="91">
        <f t="shared" ref="AR354" si="3417">LN(N354/L354)</f>
        <v>1.5430679188231314E-4</v>
      </c>
      <c r="AS354" s="91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1">
        <f t="shared" si="2682"/>
        <v>-1.3254637727164844E-3</v>
      </c>
      <c r="AX354" s="28">
        <f t="shared" si="2683"/>
        <v>2.7630180658872999E-2</v>
      </c>
      <c r="AY354" s="91">
        <f t="shared" si="2684"/>
        <v>2.2754557757035132E-3</v>
      </c>
      <c r="AZ354" s="91">
        <f t="shared" si="2685"/>
        <v>3.0936453432739886E-3</v>
      </c>
      <c r="BA354" s="91">
        <f t="shared" ref="BA354" si="3418">AV353</f>
        <v>0.92271442035813822</v>
      </c>
      <c r="BB354" s="91">
        <f t="shared" si="2742"/>
        <v>1.6856399779090252E-4</v>
      </c>
      <c r="BC354" s="91">
        <f t="shared" ref="BC354" si="3419">AS353</f>
        <v>2.4454812256098956E-3</v>
      </c>
      <c r="BD354" s="39">
        <f t="shared" si="2715"/>
        <v>0</v>
      </c>
      <c r="BE354" s="90"/>
      <c r="BF354" s="90"/>
    </row>
    <row r="355" spans="1:58" x14ac:dyDescent="0.25">
      <c r="A355" s="88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0">
        <f t="shared" si="176"/>
        <v>3364.7955849999998</v>
      </c>
      <c r="T355" s="90" t="str">
        <f t="shared" ref="T355" si="3420">IF(AVERAGE(N354)&lt;S354,"熊",IF(AVERAGE(N354)&gt;S354,"牛",""))</f>
        <v>牛</v>
      </c>
      <c r="U355" s="90">
        <f t="shared" ref="U355" si="3421">MAX(H355,O355)</f>
        <v>3379.49</v>
      </c>
      <c r="V355" s="90">
        <f t="shared" ref="V355" si="3422">MIN(I355,P355)</f>
        <v>3360.56</v>
      </c>
      <c r="W355" s="40">
        <f t="shared" ref="W355" si="3423">LN(U355/V355)</f>
        <v>5.6171837818540828E-3</v>
      </c>
      <c r="X355" s="90">
        <f t="shared" ref="X355" si="3424">IF(U355=H355,J355,Q355)</f>
        <v>1459</v>
      </c>
      <c r="Y355" s="90">
        <f t="shared" ref="Y355" si="3425">IF(V355=I355,K355,R355)</f>
        <v>945</v>
      </c>
      <c r="Z355" s="91">
        <f t="shared" ref="Z355" si="3426">(U355-V355)/(C355)</f>
        <v>5.6280492699590113E-3</v>
      </c>
      <c r="AA355" s="91">
        <f t="shared" ref="AA355" si="3427">LN(C355/N354)</f>
        <v>-1.9781166232087973E-3</v>
      </c>
      <c r="AB355" s="91">
        <f t="shared" ref="AB355" si="3428">LN(N355/U355)</f>
        <v>-2.5154887653304714E-4</v>
      </c>
      <c r="AC355" s="91">
        <f t="shared" ref="AC355" si="3429">LN(N355/V355)</f>
        <v>5.3656349053209052E-3</v>
      </c>
      <c r="AD355" s="91">
        <f t="shared" ref="AD355" si="3430">LN(U355/C355)</f>
        <v>4.7397389636799209E-3</v>
      </c>
      <c r="AE355" s="91">
        <f t="shared" ref="AE355" si="3431">LN(V355/C355)</f>
        <v>-8.7744481817403634E-4</v>
      </c>
      <c r="AF355" s="91">
        <f t="shared" ref="AF355" si="3432">LN(N355/C355)</f>
        <v>4.4881900871470625E-3</v>
      </c>
      <c r="AG355" s="91">
        <f t="shared" ref="AG355" si="3433">LN(N355/N354)</f>
        <v>2.5100734639381867E-3</v>
      </c>
      <c r="AH355" s="91">
        <f t="shared" ref="AH355" si="3434">LN(D355/C355)</f>
        <v>5.9459925514110799E-5</v>
      </c>
      <c r="AI355" s="91">
        <f t="shared" ref="AI355" si="3435">LN(E355/C355)</f>
        <v>1.0222184812171394E-3</v>
      </c>
      <c r="AJ355" s="91">
        <f t="shared" ref="AJ355" si="3436">LN(F355/C355)</f>
        <v>2.7943091401132843E-4</v>
      </c>
      <c r="AK355" s="91">
        <f t="shared" ref="AK355" si="3437">+LN(G355/C355)</f>
        <v>2.1650333434535306E-3</v>
      </c>
      <c r="AL355" s="91">
        <f t="shared" ref="AL355" si="3438">LN(H355/I355)</f>
        <v>3.1492720317608338E-3</v>
      </c>
      <c r="AM355" s="91">
        <f t="shared" ref="AM355" si="3439">LN(O355/P355)</f>
        <v>3.0108989943325899E-3</v>
      </c>
      <c r="AN355" s="91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1">
        <f t="shared" ref="AQ355" si="3443">LN(M355/L355)</f>
        <v>2.0453929078384679E-4</v>
      </c>
      <c r="AR355" s="91">
        <f t="shared" ref="AR355" si="3444">LN(N355/L355)</f>
        <v>1.6440234577067248E-3</v>
      </c>
      <c r="AS355" s="91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1">
        <f t="shared" si="2682"/>
        <v>4.4881900871470625E-3</v>
      </c>
      <c r="AX355" s="28">
        <f t="shared" si="2683"/>
        <v>0.29318541996829239</v>
      </c>
      <c r="AY355" s="91">
        <f t="shared" si="2684"/>
        <v>3.0424781616275646E-3</v>
      </c>
      <c r="AZ355" s="91">
        <f t="shared" si="2685"/>
        <v>2.7593501177997325E-3</v>
      </c>
      <c r="BA355" s="91">
        <f t="shared" ref="BA355" si="3445">AV354</f>
        <v>0.55313496280552688</v>
      </c>
      <c r="BB355" s="91">
        <f t="shared" si="2742"/>
        <v>1.5430679188231314E-4</v>
      </c>
      <c r="BC355" s="91">
        <f t="shared" ref="BC355" si="3446">AS354</f>
        <v>-1.3254637727164844E-3</v>
      </c>
      <c r="BD355" s="39">
        <f t="shared" si="2715"/>
        <v>0</v>
      </c>
      <c r="BE355" s="90"/>
    </row>
    <row r="356" spans="1:58" x14ac:dyDescent="0.25">
      <c r="A356" s="88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0">
        <f t="shared" si="176"/>
        <v>3366.0441549999996</v>
      </c>
      <c r="T356" s="90" t="str">
        <f t="shared" ref="T356" si="3447">IF(AVERAGE(N355)&lt;S355,"熊",IF(AVERAGE(N355)&gt;S355,"牛",""))</f>
        <v>牛</v>
      </c>
      <c r="U356" s="90">
        <f t="shared" ref="U356" si="3448">MAX(H356,O356)</f>
        <v>3384.93</v>
      </c>
      <c r="V356" s="90">
        <f t="shared" ref="V356" si="3449">MIN(I356,P356)</f>
        <v>3374.77</v>
      </c>
      <c r="W356" s="40">
        <f t="shared" ref="W356" si="3450">LN(U356/V356)</f>
        <v>3.0060528280183639E-3</v>
      </c>
      <c r="X356" s="90">
        <f t="shared" ref="X356" si="3451">IF(U356=H356,J356,Q356)</f>
        <v>937</v>
      </c>
      <c r="Y356" s="90">
        <f t="shared" ref="Y356" si="3452">IF(V356=I356,K356,R356)</f>
        <v>1014</v>
      </c>
      <c r="Z356" s="91">
        <f t="shared" ref="Z356" si="3453">(U356-V356)/(C356)</f>
        <v>3.0038908665160347E-3</v>
      </c>
      <c r="AA356" s="91">
        <f t="shared" ref="AA356" si="3454">LN(C356/N355)</f>
        <v>1.076776637410047E-3</v>
      </c>
      <c r="AB356" s="91">
        <f t="shared" ref="AB356" si="3455">LN(N356/U356)</f>
        <v>-1.2533960095562531E-3</v>
      </c>
      <c r="AC356" s="91">
        <f t="shared" ref="AC356" si="3456">LN(N356/V356)</f>
        <v>1.7526568184622151E-3</v>
      </c>
      <c r="AD356" s="91">
        <f t="shared" ref="AD356" si="3457">LN(U356/C356)</f>
        <v>7.8318838500808399E-4</v>
      </c>
      <c r="AE356" s="91">
        <f t="shared" ref="AE356" si="3458">LN(V356/C356)</f>
        <v>-2.2228644430102897E-3</v>
      </c>
      <c r="AF356" s="91">
        <f t="shared" ref="AF356" si="3459">LN(N356/C356)</f>
        <v>-4.7020762454817104E-4</v>
      </c>
      <c r="AG356" s="91">
        <f t="shared" ref="AG356" si="3460">LN(N356/N355)</f>
        <v>6.065690128619519E-4</v>
      </c>
      <c r="AH356" s="91">
        <f t="shared" ref="AH356" si="3461">LN(D356/C356)</f>
        <v>-2.6021337643575092E-4</v>
      </c>
      <c r="AI356" s="91">
        <f t="shared" ref="AI356" si="3462">LN(E356/C356)</f>
        <v>1.9215959356766354E-4</v>
      </c>
      <c r="AJ356" s="91">
        <f t="shared" ref="AJ356" si="3463">LN(F356/C356)</f>
        <v>-8.5744655425694889E-5</v>
      </c>
      <c r="AK356" s="91">
        <f t="shared" ref="AK356" si="3464">+LN(G356/C356)</f>
        <v>-9.7023056501190129E-4</v>
      </c>
      <c r="AL356" s="91">
        <f t="shared" ref="AL356" si="3465">LN(H356/I356)</f>
        <v>3.0060528280183639E-3</v>
      </c>
      <c r="AM356" s="91">
        <f t="shared" ref="AM356" si="3466">LN(O356/P356)</f>
        <v>2.3312309570601951E-3</v>
      </c>
      <c r="AN356" s="91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1">
        <f t="shared" ref="AQ356" si="3470">LN(M356/L356)</f>
        <v>7.1019154487636759E-5</v>
      </c>
      <c r="AR356" s="91">
        <f t="shared" ref="AR356" si="3471">LN(N356/L356)</f>
        <v>4.2603929081654605E-4</v>
      </c>
      <c r="AS356" s="91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1">
        <f t="shared" si="2682"/>
        <v>-4.7020762454817104E-4</v>
      </c>
      <c r="AX356" s="28">
        <f t="shared" si="2683"/>
        <v>0.14173228346457434</v>
      </c>
      <c r="AY356" s="91">
        <f t="shared" si="2684"/>
        <v>1.2526338779984354E-3</v>
      </c>
      <c r="AZ356" s="91">
        <f t="shared" si="2685"/>
        <v>1.3142045479283028E-3</v>
      </c>
      <c r="BA356" s="91">
        <f t="shared" ref="BA356" si="3472">AV355</f>
        <v>0.95509772847332719</v>
      </c>
      <c r="BB356" s="91">
        <f t="shared" si="2742"/>
        <v>1.6440234577067248E-3</v>
      </c>
      <c r="BC356" s="91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88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0">
        <f t="shared" si="176"/>
        <v>3366.9176949999992</v>
      </c>
      <c r="T357" s="90" t="str">
        <f t="shared" ref="T357" si="3474">IF(AVERAGE(N356)&lt;S356,"熊",IF(AVERAGE(N356)&gt;S356,"牛",""))</f>
        <v>牛</v>
      </c>
      <c r="U357" s="90">
        <f t="shared" ref="U357" si="3475">MAX(H357,O357)</f>
        <v>3388.64</v>
      </c>
      <c r="V357" s="90">
        <f t="shared" ref="V357" si="3476">MIN(I357,P357)</f>
        <v>3374.19</v>
      </c>
      <c r="W357" s="40">
        <f t="shared" ref="W357" si="3477">LN(U357/V357)</f>
        <v>4.273365437269909E-3</v>
      </c>
      <c r="X357" s="90">
        <f t="shared" ref="X357" si="3478">IF(U357=H357,J357,Q357)</f>
        <v>1459</v>
      </c>
      <c r="Y357" s="90">
        <f t="shared" ref="Y357" si="3479">IF(V357=I357,K357,R357)</f>
        <v>932</v>
      </c>
      <c r="Z357" s="91">
        <f t="shared" ref="Z357" si="3480">(U357-V357)/(C357)</f>
        <v>4.2794653777923344E-3</v>
      </c>
      <c r="AA357" s="91">
        <f t="shared" ref="AA357" si="3481">LN(C357/N356)</f>
        <v>-1.2135061750104346E-3</v>
      </c>
      <c r="AB357" s="91">
        <f t="shared" ref="AB357" si="3482">LN(N357/U357)</f>
        <v>-1.1804842360044615E-4</v>
      </c>
      <c r="AC357" s="91">
        <f t="shared" ref="AC357" si="3483">LN(N357/V357)</f>
        <v>4.1553170136694852E-3</v>
      </c>
      <c r="AD357" s="91">
        <f t="shared" ref="AD357" si="3484">LN(U357/C357)</f>
        <v>3.5623364595480538E-3</v>
      </c>
      <c r="AE357" s="91">
        <f t="shared" ref="AE357" si="3485">LN(V357/C357)</f>
        <v>-7.1102897772182835E-4</v>
      </c>
      <c r="AF357" s="91">
        <f t="shared" ref="AF357" si="3486">LN(N357/C357)</f>
        <v>3.4442880359475672E-3</v>
      </c>
      <c r="AG357" s="91">
        <f t="shared" ref="AG357" si="3487">LN(N357/N356)</f>
        <v>2.230781860937192E-3</v>
      </c>
      <c r="AH357" s="91">
        <f t="shared" ref="AH357" si="3488">LN(D357/C357)</f>
        <v>-5.2433492871910292E-4</v>
      </c>
      <c r="AI357" s="91">
        <f t="shared" ref="AI357" si="3489">LN(E357/C357)</f>
        <v>4.3525571960271564E-4</v>
      </c>
      <c r="AJ357" s="91">
        <f t="shared" ref="AJ357" si="3490">LN(F357/C357)</f>
        <v>1.036011861758086E-3</v>
      </c>
      <c r="AK357" s="91">
        <f t="shared" ref="AK357" si="3491">+LN(G357/C357)</f>
        <v>2.1034608342375954E-3</v>
      </c>
      <c r="AL357" s="91">
        <f t="shared" ref="AL357" si="3492">LN(H357/I357)</f>
        <v>3.8542304431028042E-3</v>
      </c>
      <c r="AM357" s="91">
        <f t="shared" ref="AM357" si="3493">LN(O357/P357)</f>
        <v>2.7541551342807513E-3</v>
      </c>
      <c r="AN357" s="91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1">
        <f t="shared" ref="AQ357" si="3497">LN(M357/L357)</f>
        <v>-2.5722788314669933E-4</v>
      </c>
      <c r="AR357" s="91">
        <f t="shared" ref="AR357" si="3498">LN(N357/L357)</f>
        <v>1.6511865559935481E-3</v>
      </c>
      <c r="AS357" s="91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1">
        <f t="shared" si="2682"/>
        <v>3.4442880359475672E-3</v>
      </c>
      <c r="AX357" s="28">
        <f t="shared" si="2683"/>
        <v>0.3868512110726478</v>
      </c>
      <c r="AY357" s="91">
        <f t="shared" si="2684"/>
        <v>2.8144898119593299E-3</v>
      </c>
      <c r="AZ357" s="91">
        <f t="shared" si="2685"/>
        <v>2.6361067106802256E-3</v>
      </c>
      <c r="BA357" s="91">
        <f t="shared" ref="BA357" si="3499">AV356</f>
        <v>0.58267716535434622</v>
      </c>
      <c r="BB357" s="91">
        <f t="shared" si="2742"/>
        <v>4.2603929081654605E-4</v>
      </c>
      <c r="BC357" s="91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88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0">
        <f t="shared" si="176"/>
        <v>3368.4969649999998</v>
      </c>
      <c r="T358" s="90" t="str">
        <f t="shared" ref="T358" si="3501">IF(AVERAGE(N357)&lt;S357,"熊",IF(AVERAGE(N357)&gt;S357,"牛",""))</f>
        <v>牛</v>
      </c>
      <c r="U358" s="90">
        <f t="shared" ref="U358" si="3502">MAX(H358,O358)</f>
        <v>3398.3</v>
      </c>
      <c r="V358" s="90">
        <f t="shared" ref="V358" si="3503">MIN(I358,P358)</f>
        <v>3382.13</v>
      </c>
      <c r="W358" s="40">
        <f t="shared" ref="W358" si="3504">LN(U358/V358)</f>
        <v>4.7696180491832024E-3</v>
      </c>
      <c r="X358" s="90">
        <f t="shared" ref="X358" si="3505">IF(U358=H358,J358,Q358)</f>
        <v>1459</v>
      </c>
      <c r="Y358" s="90">
        <f t="shared" ref="Y358" si="3506">IF(V358=I358,K358,R358)</f>
        <v>942</v>
      </c>
      <c r="Z358" s="91">
        <f t="shared" ref="Z358" si="3507">(U358-V358)/(C358)</f>
        <v>4.7771688553407306E-3</v>
      </c>
      <c r="AA358" s="91">
        <f t="shared" ref="AA358" si="3508">LN(C358/N357)</f>
        <v>-1.0010202974053261E-3</v>
      </c>
      <c r="AB358" s="91">
        <f t="shared" ref="AB358" si="3509">LN(N358/U358)</f>
        <v>-4.149994393789463E-4</v>
      </c>
      <c r="AC358" s="91">
        <f t="shared" ref="AC358" si="3510">LN(N358/V358)</f>
        <v>4.3546186098042707E-3</v>
      </c>
      <c r="AD358" s="91">
        <f t="shared" ref="AD358" si="3511">LN(U358/C358)</f>
        <v>3.9657143442849456E-3</v>
      </c>
      <c r="AE358" s="91">
        <f t="shared" ref="AE358" si="3512">LN(V358/C358)</f>
        <v>-8.0390370489807699E-4</v>
      </c>
      <c r="AF358" s="91">
        <f t="shared" ref="AF358" si="3513">LN(N358/C358)</f>
        <v>3.5507149049060454E-3</v>
      </c>
      <c r="AG358" s="91">
        <f t="shared" ref="AG358" si="3514">LN(N358/N357)</f>
        <v>2.5496946075007983E-3</v>
      </c>
      <c r="AH358" s="91">
        <f t="shared" ref="AH358" si="3515">LN(D358/C358)</f>
        <v>-4.0187106980548121E-4</v>
      </c>
      <c r="AI358" s="91">
        <f t="shared" ref="AI358" si="3516">LN(E358/C358)</f>
        <v>1.9201370741462001E-4</v>
      </c>
      <c r="AJ358" s="91">
        <f t="shared" ref="AJ358" si="3517">LN(F358/C358)</f>
        <v>-2.3342015290113294E-4</v>
      </c>
      <c r="AK358" s="91">
        <f t="shared" ref="AK358" si="3518">+LN(G358/C358)</f>
        <v>2.2811016423253325E-3</v>
      </c>
      <c r="AL358" s="91">
        <f t="shared" ref="AL358" si="3519">LN(H358/I358)</f>
        <v>4.2103586118210218E-3</v>
      </c>
      <c r="AM358" s="91">
        <f t="shared" ref="AM358" si="3520">LN(O358/P358)</f>
        <v>3.6555566783195909E-3</v>
      </c>
      <c r="AN358" s="91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1">
        <f t="shared" ref="AQ358" si="3524">LN(M358/L358)</f>
        <v>1.2965926153651238E-4</v>
      </c>
      <c r="AR358" s="91">
        <f t="shared" ref="AR358" si="3525">LN(N358/L358)</f>
        <v>1.0603549058508929E-3</v>
      </c>
      <c r="AS358" s="91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1">
        <f t="shared" si="2682"/>
        <v>3.5507149049060454E-3</v>
      </c>
      <c r="AX358" s="28">
        <f t="shared" si="2683"/>
        <v>0.22263450834878742</v>
      </c>
      <c r="AY358" s="91">
        <f t="shared" si="2684"/>
        <v>3.0850053472233213E-3</v>
      </c>
      <c r="AZ358" s="91">
        <f t="shared" si="2685"/>
        <v>3.2405572389407979E-3</v>
      </c>
      <c r="BA358" s="91">
        <f t="shared" ref="BA358" si="3526">AV357</f>
        <v>0.97231833910033938</v>
      </c>
      <c r="BB358" s="91">
        <f t="shared" si="2742"/>
        <v>1.6511865559935481E-3</v>
      </c>
      <c r="BC358" s="91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88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0">
        <f t="shared" si="176"/>
        <v>3370.0231549999999</v>
      </c>
      <c r="T359" s="90" t="str">
        <f t="shared" ref="T359" si="3528">IF(AVERAGE(N358)&lt;S358,"熊",IF(AVERAGE(N358)&gt;S358,"牛",""))</f>
        <v>牛</v>
      </c>
      <c r="U359" s="90">
        <f t="shared" ref="U359" si="3529">MAX(H359,O359)</f>
        <v>3414.14</v>
      </c>
      <c r="V359" s="90">
        <f t="shared" ref="V359" si="3530">MIN(I359,P359)</f>
        <v>3391.59</v>
      </c>
      <c r="W359" s="40">
        <f t="shared" ref="W359" si="3531">LN(U359/V359)</f>
        <v>6.6267931646987995E-3</v>
      </c>
      <c r="X359" s="90">
        <f t="shared" ref="X359" si="3532">IF(U359=H359,J359,Q359)</f>
        <v>1301</v>
      </c>
      <c r="Y359" s="90">
        <f t="shared" ref="Y359" si="3533">IF(V359=I359,K359,R359)</f>
        <v>932</v>
      </c>
      <c r="Z359" s="91">
        <f t="shared" ref="Z359" si="3534">(U359-V359)/(C359)</f>
        <v>6.6372137241685015E-3</v>
      </c>
      <c r="AA359" s="91">
        <f t="shared" ref="AA359" si="3535">LN(C359/N358)</f>
        <v>1.8250323846742906E-4</v>
      </c>
      <c r="AB359" s="91">
        <f t="shared" ref="AB359" si="3536">LN(N359/U359)</f>
        <v>-1.9291384964638127E-3</v>
      </c>
      <c r="AC359" s="91">
        <f t="shared" ref="AC359" si="3537">LN(N359/V359)</f>
        <v>4.6976546682349655E-3</v>
      </c>
      <c r="AD359" s="91">
        <f t="shared" ref="AD359" si="3538">LN(U359/C359)</f>
        <v>4.8828207676378469E-3</v>
      </c>
      <c r="AE359" s="91">
        <f t="shared" ref="AE359" si="3539">LN(V359/C359)</f>
        <v>-1.7439723970610406E-3</v>
      </c>
      <c r="AF359" s="91">
        <f t="shared" ref="AF359" si="3540">LN(N359/C359)</f>
        <v>2.9536822711738776E-3</v>
      </c>
      <c r="AG359" s="91">
        <f t="shared" ref="AG359" si="3541">LN(N359/N358)</f>
        <v>3.1361855096413383E-3</v>
      </c>
      <c r="AH359" s="91">
        <f t="shared" ref="AH359" si="3542">LN(D359/C359)</f>
        <v>-1.4963316164346625E-3</v>
      </c>
      <c r="AI359" s="91">
        <f t="shared" ref="AI359" si="3543">LN(E359/C359)</f>
        <v>-1.5464444440023983E-3</v>
      </c>
      <c r="AJ359" s="91">
        <f t="shared" ref="AJ359" si="3544">LN(F359/C359)</f>
        <v>-1.2693814280792428E-3</v>
      </c>
      <c r="AK359" s="91">
        <f t="shared" ref="AK359" si="3545">+LN(G359/C359)</f>
        <v>4.024256685214723E-3</v>
      </c>
      <c r="AL359" s="91">
        <f t="shared" ref="AL359" si="3546">LN(H359/I359)</f>
        <v>5.8708267076703893E-3</v>
      </c>
      <c r="AM359" s="91">
        <f t="shared" ref="AM359" si="3547">LN(O359/P359)</f>
        <v>3.6914812229617419E-3</v>
      </c>
      <c r="AN359" s="91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1">
        <f t="shared" ref="AQ359" si="3551">LN(M359/L359)</f>
        <v>-3.1938069717739803E-4</v>
      </c>
      <c r="AR359" s="91">
        <f t="shared" ref="AR359" si="3552">LN(N359/L359)</f>
        <v>-1.7123693518238596E-3</v>
      </c>
      <c r="AS359" s="91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1">
        <f t="shared" si="2682"/>
        <v>2.9536822711738776E-3</v>
      </c>
      <c r="AX359" s="28">
        <f t="shared" si="2683"/>
        <v>-0.2589800443459076</v>
      </c>
      <c r="AY359" s="91">
        <f t="shared" si="2684"/>
        <v>5.7682290822757025E-3</v>
      </c>
      <c r="AZ359" s="91">
        <f t="shared" si="2685"/>
        <v>1.7623427264979777E-3</v>
      </c>
      <c r="BA359" s="91">
        <f t="shared" ref="BA359" si="3553">AV358</f>
        <v>0.91280148423003693</v>
      </c>
      <c r="BB359" s="91">
        <f t="shared" si="2742"/>
        <v>1.0603549058508929E-3</v>
      </c>
      <c r="BC359" s="91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88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0">
        <f t="shared" si="176"/>
        <v>3372.4915599999999</v>
      </c>
      <c r="T360" s="90" t="str">
        <f t="shared" ref="T360" si="3555">IF(AVERAGE(N359)&lt;S359,"熊",IF(AVERAGE(N359)&gt;S359,"牛",""))</f>
        <v>牛</v>
      </c>
      <c r="U360" s="90">
        <f t="shared" ref="U360" si="3556">MAX(H360,O360)</f>
        <v>3420.77</v>
      </c>
      <c r="V360" s="90">
        <f t="shared" ref="V360" si="3557">MIN(I360,P360)</f>
        <v>3402.51</v>
      </c>
      <c r="W360" s="40">
        <f t="shared" ref="W360" si="3558">LN(U360/V360)</f>
        <v>5.3522773771473636E-3</v>
      </c>
      <c r="X360" s="90">
        <f t="shared" ref="X360" si="3559">IF(U360=H360,J360,Q360)</f>
        <v>1426</v>
      </c>
      <c r="Y360" s="90">
        <f t="shared" ref="Y360" si="3560">IF(V360=I360,K360,R360)</f>
        <v>930</v>
      </c>
      <c r="Z360" s="91">
        <f t="shared" ref="Z360" si="3561">(U360-V360)/(C360)</f>
        <v>5.3635052533565278E-3</v>
      </c>
      <c r="AA360" s="91">
        <f t="shared" ref="AA360" si="3562">LN(C360/N359)</f>
        <v>-9.0134400300774693E-4</v>
      </c>
      <c r="AB360" s="91">
        <f t="shared" ref="AB360" si="3563">LN(N360/U360)</f>
        <v>-1.1583046758505138E-3</v>
      </c>
      <c r="AC360" s="91">
        <f t="shared" ref="AC360" si="3564">LN(N360/V360)</f>
        <v>4.193972701296793E-3</v>
      </c>
      <c r="AD360" s="91">
        <f t="shared" ref="AD360" si="3565">LN(U360/C360)</f>
        <v>4.7705232840543569E-3</v>
      </c>
      <c r="AE360" s="91">
        <f t="shared" ref="AE360" si="3566">LN(V360/C360)</f>
        <v>-5.8175409309292885E-4</v>
      </c>
      <c r="AF360" s="91">
        <f t="shared" ref="AF360" si="3567">LN(N360/C360)</f>
        <v>3.6122186082038839E-3</v>
      </c>
      <c r="AG360" s="91">
        <f t="shared" ref="AG360" si="3568">LN(N360/N359)</f>
        <v>2.7108746051960697E-3</v>
      </c>
      <c r="AH360" s="91">
        <f t="shared" ref="AH360" si="3569">LN(D360/C360)</f>
        <v>1.9090611442156913E-4</v>
      </c>
      <c r="AI360" s="91">
        <f t="shared" ref="AI360" si="3570">LN(E360/C360)</f>
        <v>1.171295472068172E-3</v>
      </c>
      <c r="AJ360" s="91">
        <f t="shared" ref="AJ360" si="3571">LN(F360/C360)</f>
        <v>1.79308024898885E-3</v>
      </c>
      <c r="AK360" s="91">
        <f t="shared" ref="AK360" si="3572">+LN(G360/C360)</f>
        <v>3.6005117137209173E-3</v>
      </c>
      <c r="AL360" s="91">
        <f t="shared" ref="AL360" si="3573">LN(H360/I360)</f>
        <v>5.3084266392053646E-3</v>
      </c>
      <c r="AM360" s="91">
        <f t="shared" ref="AM360" si="3574">LN(O360/P360)</f>
        <v>3.8779832733637489E-3</v>
      </c>
      <c r="AN360" s="91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1">
        <f t="shared" ref="AQ360" si="3578">LN(M360/L360)</f>
        <v>-6.7900189334260642E-4</v>
      </c>
      <c r="AR360" s="91">
        <f t="shared" ref="AR360" si="3579">LN(N360/L360)</f>
        <v>-3.3066315821243775E-4</v>
      </c>
      <c r="AS360" s="91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1">
        <f t="shared" si="2682"/>
        <v>3.6122186082038839E-3</v>
      </c>
      <c r="AX360" s="28">
        <f t="shared" si="2683"/>
        <v>-6.1883899233303605E-2</v>
      </c>
      <c r="AY360" s="91">
        <f t="shared" si="2684"/>
        <v>4.182265806813819E-3</v>
      </c>
      <c r="AZ360" s="91">
        <f t="shared" si="2685"/>
        <v>2.71967859751321E-3</v>
      </c>
      <c r="BA360" s="91">
        <f t="shared" ref="BA360" si="3580">AV359</f>
        <v>0.70820399113082011</v>
      </c>
      <c r="BB360" s="91">
        <f t="shared" si="2742"/>
        <v>-1.7123693518238596E-3</v>
      </c>
      <c r="BC360" s="91">
        <f t="shared" ref="BC360" si="3581">AS359</f>
        <v>2.9536822711738776E-3</v>
      </c>
      <c r="BD360" s="39">
        <f t="shared" si="2715"/>
        <v>1</v>
      </c>
      <c r="BE360" s="90"/>
      <c r="BF360" s="90"/>
    </row>
    <row r="361" spans="1:58" x14ac:dyDescent="0.25">
      <c r="A361" s="88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0">
        <f t="shared" si="176"/>
        <v>3375.6884749999999</v>
      </c>
      <c r="T361" s="90" t="str">
        <f t="shared" ref="T361" si="3582">IF(AVERAGE(N360)&lt;S360,"熊",IF(AVERAGE(N360)&gt;S360,"牛",""))</f>
        <v>牛</v>
      </c>
      <c r="U361" s="90">
        <f t="shared" ref="U361" si="3583">MAX(H361,O361)</f>
        <v>3419.59</v>
      </c>
      <c r="V361" s="90">
        <f t="shared" ref="V361" si="3584">MIN(I361,P361)</f>
        <v>3357.52</v>
      </c>
      <c r="W361" s="40">
        <f t="shared" ref="W361" si="3585">LN(U361/V361)</f>
        <v>1.831805463641311E-2</v>
      </c>
      <c r="X361" s="90">
        <f t="shared" ref="X361" si="3586">IF(U361=H361,J361,Q361)</f>
        <v>937</v>
      </c>
      <c r="Y361" s="90">
        <f t="shared" ref="Y361" si="3587">IF(V361=I361,K361,R361)</f>
        <v>1007</v>
      </c>
      <c r="Z361" s="91">
        <f t="shared" ref="Z361" si="3588">(U361-V361)/(C361)</f>
        <v>1.8181764922990444E-2</v>
      </c>
      <c r="AA361" s="91">
        <f t="shared" ref="AA361" si="3589">LN(C361/N360)</f>
        <v>-8.6375134017827753E-4</v>
      </c>
      <c r="AB361" s="91">
        <f t="shared" ref="AB361" si="3590">LN(N361/U361)</f>
        <v>-8.5933990596597318E-3</v>
      </c>
      <c r="AC361" s="91">
        <f t="shared" ref="AC361" si="3591">LN(N361/V361)</f>
        <v>9.7246555767534371E-3</v>
      </c>
      <c r="AD361" s="91">
        <f t="shared" ref="AD361" si="3592">LN(U361/C361)</f>
        <v>1.6770449313184095E-3</v>
      </c>
      <c r="AE361" s="91">
        <f t="shared" ref="AE361" si="3593">LN(V361/C361)</f>
        <v>-1.6641009705094745E-2</v>
      </c>
      <c r="AF361" s="91">
        <f t="shared" ref="AF361" si="3594">LN(N361/C361)</f>
        <v>-6.9163541283413761E-3</v>
      </c>
      <c r="AG361" s="91">
        <f t="shared" ref="AG361" si="3595">LN(N361/N360)</f>
        <v>-7.7801054685196595E-3</v>
      </c>
      <c r="AH361" s="91">
        <f t="shared" ref="AH361" si="3596">LN(D361/C361)</f>
        <v>-8.5863453088309079E-4</v>
      </c>
      <c r="AI361" s="91">
        <f t="shared" ref="AI361" si="3597">LN(E361/C361)</f>
        <v>1.2324483807331786E-3</v>
      </c>
      <c r="AJ361" s="91">
        <f t="shared" ref="AJ361" si="3598">LN(F361/C361)</f>
        <v>-7.4430274872183341E-4</v>
      </c>
      <c r="AK361" s="91">
        <f t="shared" ref="AK361" si="3599">+LN(G361/C361)</f>
        <v>-6.5359325635826531E-3</v>
      </c>
      <c r="AL361" s="91">
        <f t="shared" ref="AL361" si="3600">LN(H361/I361)</f>
        <v>1.831805463641311E-2</v>
      </c>
      <c r="AM361" s="91">
        <f t="shared" ref="AM361" si="3601">LN(O361/P361)</f>
        <v>5.1632532066528706E-3</v>
      </c>
      <c r="AN361" s="91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1">
        <f t="shared" ref="AQ361" si="3605">LN(M361/L361)</f>
        <v>7.988833745686927E-4</v>
      </c>
      <c r="AR361" s="91">
        <f t="shared" ref="AR361" si="3606">LN(N361/L361)</f>
        <v>-1.6221293875468481E-4</v>
      </c>
      <c r="AS361" s="91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1">
        <f t="shared" si="2682"/>
        <v>-6.9163541283413761E-3</v>
      </c>
      <c r="AX361" s="28">
        <f t="shared" si="2683"/>
        <v>-8.8609634283902117E-3</v>
      </c>
      <c r="AY361" s="91">
        <f t="shared" si="2684"/>
        <v>1.0105077141512106E-2</v>
      </c>
      <c r="AZ361" s="91">
        <f t="shared" si="2685"/>
        <v>4.01947620099202E-3</v>
      </c>
      <c r="BA361" s="91">
        <f t="shared" ref="BA361" si="3607">AV360</f>
        <v>0.78313253012047712</v>
      </c>
      <c r="BB361" s="91">
        <f t="shared" si="2742"/>
        <v>-3.3066315821243775E-4</v>
      </c>
      <c r="BC361" s="91">
        <f t="shared" ref="BC361" si="3608">AS360</f>
        <v>3.6122186082038839E-3</v>
      </c>
      <c r="BD361" s="39">
        <f t="shared" si="2715"/>
        <v>1</v>
      </c>
      <c r="BE361" s="90"/>
    </row>
    <row r="362" spans="1:58" x14ac:dyDescent="0.25">
      <c r="A362" s="88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0">
        <f t="shared" si="176"/>
        <v>3378.1645199999994</v>
      </c>
      <c r="T362" s="90" t="str">
        <f t="shared" ref="T362" si="3609">IF(AVERAGE(N361)&lt;S361,"熊",IF(AVERAGE(N361)&gt;S361,"牛",""))</f>
        <v>牛</v>
      </c>
      <c r="U362" s="90">
        <f t="shared" ref="U362" si="3610">MAX(H362,O362)</f>
        <v>3397.09</v>
      </c>
      <c r="V362" s="90">
        <f t="shared" ref="V362" si="3611">MIN(I362,P362)</f>
        <v>3376.19</v>
      </c>
      <c r="W362" s="40">
        <f t="shared" ref="W362" si="3612">LN(U362/V362)</f>
        <v>6.1713280218261618E-3</v>
      </c>
      <c r="X362" s="90">
        <f t="shared" ref="X362" si="3613">IF(U362=H362,J362,Q362)</f>
        <v>1438</v>
      </c>
      <c r="Y362" s="90">
        <f t="shared" ref="Y362" si="3614">IF(V362=I362,K362,R362)</f>
        <v>1043</v>
      </c>
      <c r="Z362" s="91">
        <f t="shared" ref="Z362" si="3615">(U362-V362)/(C362)</f>
        <v>6.1816213594243375E-3</v>
      </c>
      <c r="AA362" s="91">
        <f t="shared" ref="AA362" si="3616">LN(C362/N361)</f>
        <v>-2.7586957708184098E-3</v>
      </c>
      <c r="AB362" s="91">
        <f t="shared" ref="AB362" si="3617">LN(N362/U362)</f>
        <v>-1.1044957038720536E-3</v>
      </c>
      <c r="AC362" s="91">
        <f t="shared" ref="AC362" si="3618">LN(N362/V362)</f>
        <v>5.0668323179539568E-3</v>
      </c>
      <c r="AD362" s="91">
        <f t="shared" ref="AD362" si="3619">LN(U362/C362)</f>
        <v>4.7506167761975776E-3</v>
      </c>
      <c r="AE362" s="91">
        <f t="shared" ref="AE362" si="3620">LN(V362/C362)</f>
        <v>-1.4207112456284675E-3</v>
      </c>
      <c r="AF362" s="91">
        <f t="shared" ref="AF362" si="3621">LN(N362/C362)</f>
        <v>3.6461210723256064E-3</v>
      </c>
      <c r="AG362" s="91">
        <f t="shared" ref="AG362" si="3622">LN(N362/N361)</f>
        <v>8.8742530150702395E-4</v>
      </c>
      <c r="AH362" s="91">
        <f t="shared" ref="AH362" si="3623">LN(D362/C362)</f>
        <v>-3.757001897547092E-4</v>
      </c>
      <c r="AI362" s="91">
        <f t="shared" ref="AI362" si="3624">LN(E362/C362)</f>
        <v>7.3915514978925177E-4</v>
      </c>
      <c r="AJ362" s="91">
        <f t="shared" ref="AJ362" si="3625">LN(F362/C362)</f>
        <v>3.6668924384957732E-4</v>
      </c>
      <c r="AK362" s="91">
        <f t="shared" ref="AK362" si="3626">+LN(G362/C362)</f>
        <v>2.3954610563807762E-4</v>
      </c>
      <c r="AL362" s="91">
        <f t="shared" ref="AL362" si="3627">LN(H362/I362)</f>
        <v>3.0047904025273641E-3</v>
      </c>
      <c r="AM362" s="91">
        <f t="shared" ref="AM362" si="3628">LN(O362/P362)</f>
        <v>6.0439736314076243E-3</v>
      </c>
      <c r="AN362" s="91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1">
        <f t="shared" ref="AQ362" si="3632">LN(M362/L362)</f>
        <v>-5.0854023442166755E-4</v>
      </c>
      <c r="AR362" s="91">
        <f t="shared" ref="AR362" si="3633">LN(N362/L362)</f>
        <v>3.0251940379109866E-3</v>
      </c>
      <c r="AS362" s="91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1">
        <f t="shared" si="2682"/>
        <v>3.6461210723256064E-3</v>
      </c>
      <c r="AX362" s="28">
        <f t="shared" si="2683"/>
        <v>0.49043062200956722</v>
      </c>
      <c r="AY362" s="91">
        <f t="shared" si="2684"/>
        <v>1.660257351266486E-3</v>
      </c>
      <c r="AZ362" s="91">
        <f t="shared" si="2685"/>
        <v>4.9394779275355981E-3</v>
      </c>
      <c r="BA362" s="91">
        <f t="shared" ref="BA362" si="3634">AV361</f>
        <v>0.52859674560979308</v>
      </c>
      <c r="BB362" s="91">
        <f t="shared" si="2742"/>
        <v>-1.6221293875468481E-4</v>
      </c>
      <c r="BC362" s="91">
        <f t="shared" ref="BC362" si="3635">AS361</f>
        <v>-6.9163541283413761E-3</v>
      </c>
      <c r="BD362" s="39">
        <f t="shared" si="2715"/>
        <v>1</v>
      </c>
      <c r="BE362" s="90"/>
    </row>
    <row r="363" spans="1:58" x14ac:dyDescent="0.25">
      <c r="A363" s="88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0">
        <f t="shared" si="176"/>
        <v>3380.6401499999993</v>
      </c>
      <c r="T363" s="90" t="str">
        <f t="shared" ref="T363" si="3636">IF(AVERAGE(N362)&lt;S362,"熊",IF(AVERAGE(N362)&gt;S362,"牛",""))</f>
        <v>牛</v>
      </c>
      <c r="U363" s="90">
        <f t="shared" ref="U363" si="3637">MAX(H363,O363)</f>
        <v>3410.23</v>
      </c>
      <c r="V363" s="90">
        <f t="shared" ref="V363" si="3638">MIN(I363,P363)</f>
        <v>3388.87</v>
      </c>
      <c r="W363" s="40">
        <f t="shared" ref="W363" si="3639">LN(U363/V363)</f>
        <v>6.2832052100961541E-3</v>
      </c>
      <c r="X363" s="90">
        <f t="shared" ref="X363" si="3640">IF(U363=H363,J363,Q363)</f>
        <v>1017</v>
      </c>
      <c r="Y363" s="90">
        <f t="shared" ref="Y363" si="3641">IF(V363=I363,K363,R363)</f>
        <v>1337</v>
      </c>
      <c r="Z363" s="91">
        <f t="shared" ref="Z363" si="3642">(U363-V363)/(C363)</f>
        <v>6.2935332178340724E-3</v>
      </c>
      <c r="AA363" s="91">
        <f t="shared" ref="AA363" si="3643">LN(C363/N362)</f>
        <v>1.8269414987531144E-4</v>
      </c>
      <c r="AB363" s="91">
        <f t="shared" ref="AB363" si="3644">LN(N363/U363)</f>
        <v>-4.2079713700789601E-3</v>
      </c>
      <c r="AC363" s="91">
        <f t="shared" ref="AC363" si="3645">LN(N363/V363)</f>
        <v>2.0752338400172382E-3</v>
      </c>
      <c r="AD363" s="91">
        <f t="shared" ref="AD363" si="3646">LN(U363/C363)</f>
        <v>4.7823564624626044E-3</v>
      </c>
      <c r="AE363" s="91">
        <f t="shared" ref="AE363" si="3647">LN(V363/C363)</f>
        <v>-1.5008487476334794E-3</v>
      </c>
      <c r="AF363" s="91">
        <f t="shared" ref="AF363" si="3648">LN(N363/C363)</f>
        <v>5.7438509238364496E-4</v>
      </c>
      <c r="AG363" s="91">
        <f t="shared" ref="AG363" si="3649">LN(N363/N362)</f>
        <v>7.5707924225887379E-4</v>
      </c>
      <c r="AH363" s="91">
        <f t="shared" ref="AH363" si="3650">LN(D363/C363)</f>
        <v>-2.5931776000478178E-4</v>
      </c>
      <c r="AI363" s="91">
        <f t="shared" ref="AI363" si="3651">LN(E363/C363)</f>
        <v>7.7166179125935078E-4</v>
      </c>
      <c r="AJ363" s="91">
        <f t="shared" ref="AJ363" si="3652">LN(F363/C363)</f>
        <v>8.1876688862839294E-4</v>
      </c>
      <c r="AK363" s="91">
        <f t="shared" ref="AK363" si="3653">+LN(G363/C363)</f>
        <v>1.76628560827392E-3</v>
      </c>
      <c r="AL363" s="91">
        <f t="shared" ref="AL363" si="3654">LN(H363/I363)</f>
        <v>5.905569500152287E-3</v>
      </c>
      <c r="AM363" s="91">
        <f t="shared" ref="AM363" si="3655">LN(O363/P363)</f>
        <v>5.144804305529267E-3</v>
      </c>
      <c r="AN363" s="91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1">
        <f t="shared" ref="AQ363" si="3659">LN(M363/L363)</f>
        <v>-1.0158368350291858E-3</v>
      </c>
      <c r="AR363" s="91">
        <f t="shared" ref="AR363" si="3660">LN(N363/L363)</f>
        <v>-5.9759931715124741E-4</v>
      </c>
      <c r="AS363" s="91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1">
        <f t="shared" si="2682"/>
        <v>5.7438509238364496E-4</v>
      </c>
      <c r="AX363" s="28">
        <f t="shared" si="2683"/>
        <v>-9.5037453183529394E-2</v>
      </c>
      <c r="AY363" s="91">
        <f t="shared" si="2684"/>
        <v>2.8894986459635694E-3</v>
      </c>
      <c r="AZ363" s="91">
        <f t="shared" si="2685"/>
        <v>2.0752338400172382E-3</v>
      </c>
      <c r="BA363" s="91">
        <f t="shared" ref="BA363" si="3661">AV362</f>
        <v>0.82057416267942662</v>
      </c>
      <c r="BB363" s="91">
        <f t="shared" si="2742"/>
        <v>3.0251940379109866E-3</v>
      </c>
      <c r="BC363" s="91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88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0">
        <f t="shared" si="176"/>
        <v>3383.1624849999998</v>
      </c>
      <c r="T364" s="90" t="str">
        <f t="shared" ref="T364" si="3663">IF(AVERAGE(N363)&lt;S363,"熊",IF(AVERAGE(N363)&gt;S363,"牛",""))</f>
        <v>牛</v>
      </c>
      <c r="U364" s="90">
        <f t="shared" ref="U364" si="3664">MAX(H364,O364)</f>
        <v>3391.65</v>
      </c>
      <c r="V364" s="90">
        <f t="shared" ref="V364" si="3665">MIN(I364,P364)</f>
        <v>3372.4</v>
      </c>
      <c r="W364" s="40">
        <f t="shared" ref="W364" si="3666">LN(U364/V364)</f>
        <v>5.6918715771777893E-3</v>
      </c>
      <c r="X364" s="90">
        <f t="shared" ref="X364" si="3667">IF(U364=H364,J364,Q364)</f>
        <v>930</v>
      </c>
      <c r="Y364" s="90">
        <f t="shared" ref="Y364" si="3668">IF(V364=I364,K364,R364)</f>
        <v>1348</v>
      </c>
      <c r="Z364" s="91">
        <f t="shared" ref="Z364" si="3669">(U364-V364)/(C364)</f>
        <v>5.6757035661108898E-3</v>
      </c>
      <c r="AA364" s="91">
        <f t="shared" ref="AA364" si="3670">LN(C364/N363)</f>
        <v>-1.2552376875770829E-3</v>
      </c>
      <c r="AB364" s="91">
        <f t="shared" ref="AB364" si="3671">LN(N364/U364)</f>
        <v>-2.4620083993801183E-3</v>
      </c>
      <c r="AC364" s="91">
        <f t="shared" ref="AC364" si="3672">LN(N364/V364)</f>
        <v>3.2298631777975366E-3</v>
      </c>
      <c r="AD364" s="91">
        <f t="shared" ref="AD364" si="3673">LN(U364/C364)</f>
        <v>0</v>
      </c>
      <c r="AE364" s="91">
        <f t="shared" ref="AE364" si="3674">LN(V364/C364)</f>
        <v>-5.6918715771777173E-3</v>
      </c>
      <c r="AF364" s="91">
        <f t="shared" ref="AF364" si="3675">LN(N364/C364)</f>
        <v>-2.4620083993801183E-3</v>
      </c>
      <c r="AG364" s="91">
        <f t="shared" ref="AG364" si="3676">LN(N364/N363)</f>
        <v>-3.7172460869571646E-3</v>
      </c>
      <c r="AH364" s="91">
        <f t="shared" ref="AH364" si="3677">LN(D364/C364)</f>
        <v>-1.0974132242228005E-3</v>
      </c>
      <c r="AI364" s="91">
        <f t="shared" ref="AI364" si="3678">LN(E364/C364)</f>
        <v>-2.3171903010023279E-3</v>
      </c>
      <c r="AJ364" s="91">
        <f t="shared" ref="AJ364" si="3679">LN(F364/C364)</f>
        <v>-1.8444608707014812E-3</v>
      </c>
      <c r="AK364" s="91">
        <f t="shared" ref="AK364" si="3680">+LN(G364/C364)</f>
        <v>-4.1688947822725413E-3</v>
      </c>
      <c r="AL364" s="91">
        <f t="shared" ref="AL364" si="3681">LN(H364/I364)</f>
        <v>5.1523421404674969E-3</v>
      </c>
      <c r="AM364" s="91">
        <f t="shared" ref="AM364" si="3682">LN(O364/P364)</f>
        <v>3.4130988844474582E-3</v>
      </c>
      <c r="AN364" s="91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1">
        <f t="shared" ref="AQ364" si="3686">LN(M364/L364)</f>
        <v>-5.5105887651201184E-4</v>
      </c>
      <c r="AR364" s="91">
        <f t="shared" ref="AR364" si="3687">LN(N364/L364)</f>
        <v>2.0888941194928835E-3</v>
      </c>
      <c r="AS364" s="91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1">
        <f t="shared" si="2682"/>
        <v>-2.4620083993801183E-3</v>
      </c>
      <c r="AX364" s="28">
        <f t="shared" si="2683"/>
        <v>0.36675324675324394</v>
      </c>
      <c r="AY364" s="91">
        <f t="shared" si="2684"/>
        <v>9.8344735819498336E-4</v>
      </c>
      <c r="AZ364" s="91">
        <f t="shared" si="2685"/>
        <v>3.2298631777975366E-3</v>
      </c>
      <c r="BA364" s="91">
        <f t="shared" ref="BA364" si="3688">AV363</f>
        <v>0.32958801498126972</v>
      </c>
      <c r="BB364" s="91">
        <f t="shared" si="2742"/>
        <v>-5.9759931715124741E-4</v>
      </c>
      <c r="BC364" s="91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88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0">
        <f t="shared" si="176"/>
        <v>3385.3222099999998</v>
      </c>
      <c r="T365" s="90" t="str">
        <f t="shared" ref="T365" si="3690">IF(AVERAGE(N364)&lt;S364,"熊",IF(AVERAGE(N364)&gt;S364,"牛",""))</f>
        <v>牛</v>
      </c>
      <c r="U365" s="90">
        <f t="shared" ref="U365" si="3691">MAX(H365,O365)</f>
        <v>3380.09</v>
      </c>
      <c r="V365" s="90">
        <f t="shared" ref="V365" si="3692">MIN(I365,P365)</f>
        <v>3347.64</v>
      </c>
      <c r="W365" s="40">
        <f t="shared" ref="W365" si="3693">LN(U365/V365)</f>
        <v>9.6467163952855452E-3</v>
      </c>
      <c r="X365" s="90">
        <f t="shared" ref="X365" si="3694">IF(U365=H365,J365,Q365)</f>
        <v>935</v>
      </c>
      <c r="Y365" s="90">
        <f t="shared" ref="Y365" si="3695">IF(V365=I365,K365,R365)</f>
        <v>1435</v>
      </c>
      <c r="Z365" s="91">
        <f t="shared" ref="Z365" si="3696">(U365-V365)/(C365)</f>
        <v>9.6070437838430764E-3</v>
      </c>
      <c r="AA365" s="91">
        <f t="shared" ref="AA365" si="3697">LN(C365/N364)</f>
        <v>-1.6506340051043267E-3</v>
      </c>
      <c r="AB365" s="91">
        <f t="shared" ref="AB365" si="3698">LN(N365/U365)</f>
        <v>-2.4734047678692064E-3</v>
      </c>
      <c r="AC365" s="91">
        <f t="shared" ref="AC365" si="3699">LN(N365/V365)</f>
        <v>7.1733116274162109E-3</v>
      </c>
      <c r="AD365" s="91">
        <f t="shared" ref="AD365" si="3700">LN(U365/C365)</f>
        <v>6.9845012028745392E-4</v>
      </c>
      <c r="AE365" s="91">
        <f t="shared" ref="AE365" si="3701">LN(V365/C365)</f>
        <v>-8.9482662749979357E-3</v>
      </c>
      <c r="AF365" s="91">
        <f t="shared" ref="AF365" si="3702">LN(N365/C365)</f>
        <v>-1.7749546475817955E-3</v>
      </c>
      <c r="AG365" s="91">
        <f t="shared" ref="AG365" si="3703">LN(N365/N364)</f>
        <v>-3.4255886526861215E-3</v>
      </c>
      <c r="AH365" s="91">
        <f t="shared" ref="AH365" si="3704">LN(D365/C365)</f>
        <v>-4.8861310366365648E-4</v>
      </c>
      <c r="AI365" s="91">
        <f t="shared" ref="AI365" si="3705">LN(E365/C365)</f>
        <v>5.1796526647105714E-4</v>
      </c>
      <c r="AJ365" s="91">
        <f t="shared" ref="AJ365" si="3706">LN(F365/C365)</f>
        <v>-1.9245545085843082E-4</v>
      </c>
      <c r="AK365" s="91">
        <f t="shared" ref="AK365" si="3707">+LN(G365/C365)</f>
        <v>-5.5963011652015908E-3</v>
      </c>
      <c r="AL365" s="91">
        <f t="shared" ref="AL365" si="3708">LN(H365/I365)</f>
        <v>6.2977284727914811E-3</v>
      </c>
      <c r="AM365" s="91">
        <f t="shared" ref="AM365" si="3709">LN(O365/P365)</f>
        <v>7.5202532809448526E-3</v>
      </c>
      <c r="AN365" s="91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1">
        <f t="shared" ref="AQ365" si="3713">LN(M365/L365)</f>
        <v>1.0780291575830504E-3</v>
      </c>
      <c r="AR365" s="91">
        <f t="shared" ref="AR365" si="3714">LN(N365/L365)</f>
        <v>4.6284887271716103E-3</v>
      </c>
      <c r="AS365" s="91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1">
        <f t="shared" si="2682"/>
        <v>-1.7749546475817955E-3</v>
      </c>
      <c r="AX365" s="28">
        <f t="shared" si="2683"/>
        <v>0.4798151001540702</v>
      </c>
      <c r="AY365" s="91">
        <f t="shared" si="2684"/>
        <v>2.9771873024281878E-6</v>
      </c>
      <c r="AZ365" s="91">
        <f t="shared" si="2685"/>
        <v>7.1733116274162109E-3</v>
      </c>
      <c r="BA365" s="91">
        <f t="shared" ref="BA365" si="3715">AV364</f>
        <v>0.56675324675323924</v>
      </c>
      <c r="BB365" s="91">
        <f t="shared" si="2742"/>
        <v>2.0888941194928835E-3</v>
      </c>
      <c r="BC365" s="91">
        <f t="shared" ref="BC365" si="3716">AS364</f>
        <v>-2.4620083993801183E-3</v>
      </c>
      <c r="BD365" s="39">
        <f t="shared" si="2715"/>
        <v>0</v>
      </c>
      <c r="BE365" s="90"/>
    </row>
    <row r="366" spans="1:58" x14ac:dyDescent="0.25">
      <c r="A366" s="88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0">
        <f t="shared" si="176"/>
        <v>3386.4622100000001</v>
      </c>
      <c r="T366" s="90" t="str">
        <f t="shared" ref="T366" si="3717">IF(AVERAGE(N365)&lt;S365,"熊",IF(AVERAGE(N365)&gt;S365,"牛",""))</f>
        <v>熊</v>
      </c>
      <c r="U366" s="90">
        <f t="shared" ref="U366" si="3718">MAX(H366,O366)</f>
        <v>3389.36</v>
      </c>
      <c r="V366" s="90">
        <f t="shared" ref="V366" si="3719">MIN(I366,P366)</f>
        <v>3356.64</v>
      </c>
      <c r="W366" s="40">
        <f t="shared" ref="W366" si="3720">LN(U366/V366)</f>
        <v>9.7006393671766368E-3</v>
      </c>
      <c r="X366" s="90">
        <f t="shared" ref="X366" si="3721">IF(U366=H366,J366,Q366)</f>
        <v>1459</v>
      </c>
      <c r="Y366" s="90">
        <f t="shared" ref="Y366" si="3722">IF(V366=I366,K366,R366)</f>
        <v>1018</v>
      </c>
      <c r="Z366" s="91">
        <f t="shared" ref="Z366" si="3723">(U366-V366)/(C366)</f>
        <v>9.7101208423352528E-3</v>
      </c>
      <c r="AA366" s="91">
        <f t="shared" ref="AA366" si="3724">LN(C366/N365)</f>
        <v>-6.1114722539685139E-4</v>
      </c>
      <c r="AB366" s="91">
        <f t="shared" ref="AB366" si="3725">LN(N366/U366)</f>
        <v>-3.5116038209451883E-4</v>
      </c>
      <c r="AC366" s="91">
        <f t="shared" ref="AC366" si="3726">LN(N366/V366)</f>
        <v>9.3494789850820034E-3</v>
      </c>
      <c r="AD366" s="91">
        <f t="shared" ref="AD366" si="3727">LN(U366/C366)</f>
        <v>5.8233286426077682E-3</v>
      </c>
      <c r="AE366" s="91">
        <f t="shared" ref="AE366" si="3728">LN(V366/C366)</f>
        <v>-3.8773107245688638E-3</v>
      </c>
      <c r="AF366" s="91">
        <f t="shared" ref="AF366" si="3729">LN(N366/C366)</f>
        <v>5.4721682605130958E-3</v>
      </c>
      <c r="AG366" s="91">
        <f t="shared" ref="AG366" si="3730">LN(N366/N365)</f>
        <v>4.8610210351161844E-3</v>
      </c>
      <c r="AH366" s="91">
        <f t="shared" ref="AH366" si="3731">LN(D366/C366)</f>
        <v>2.551845502571448E-4</v>
      </c>
      <c r="AI366" s="91">
        <f t="shared" ref="AI366" si="3732">LN(E366/C366)</f>
        <v>-4.6009015610178641E-4</v>
      </c>
      <c r="AJ366" s="91">
        <f t="shared" ref="AJ366" si="3733">LN(F366/C366)</f>
        <v>4.4208075369340036E-4</v>
      </c>
      <c r="AK366" s="91">
        <f t="shared" ref="AK366" si="3734">+LN(G366/C366)</f>
        <v>-9.2633285723306522E-4</v>
      </c>
      <c r="AL366" s="91">
        <f t="shared" ref="AL366" si="3735">LN(H366/I366)</f>
        <v>4.4380376074230638E-3</v>
      </c>
      <c r="AM366" s="91">
        <f t="shared" ref="AM366" si="3736">LN(O366/P366)</f>
        <v>6.1943525690022266E-3</v>
      </c>
      <c r="AN366" s="91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1">
        <f t="shared" ref="AQ366" si="3740">LN(M366/L366)</f>
        <v>8.3364612250369486E-4</v>
      </c>
      <c r="AR366" s="91">
        <f t="shared" ref="AR366" si="3741">LN(N366/L366)</f>
        <v>5.5760410846563803E-3</v>
      </c>
      <c r="AS366" s="91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1">
        <f t="shared" si="2682"/>
        <v>5.4721682605130958E-3</v>
      </c>
      <c r="AX366" s="28">
        <f t="shared" si="2683"/>
        <v>0.57579462102689483</v>
      </c>
      <c r="AY366" s="91">
        <f t="shared" si="2684"/>
        <v>2.9509778673357289E-3</v>
      </c>
      <c r="AZ366" s="91">
        <f t="shared" si="2685"/>
        <v>5.8431921869077684E-3</v>
      </c>
      <c r="BA366" s="91">
        <f t="shared" ref="BA366" si="3742">AV365</f>
        <v>0.74268104776578447</v>
      </c>
      <c r="BB366" s="91">
        <f t="shared" si="2742"/>
        <v>4.6284887271716103E-3</v>
      </c>
      <c r="BC366" s="91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88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0">
        <f t="shared" si="176"/>
        <v>3387.1270049999998</v>
      </c>
      <c r="T367" s="90" t="str">
        <f t="shared" ref="T367" si="3744">IF(AVERAGE(N366)&lt;S366,"熊",IF(AVERAGE(N366)&gt;S366,"牛",""))</f>
        <v>牛</v>
      </c>
      <c r="U367" s="90">
        <f t="shared" ref="U367" si="3745">MAX(H367,O367)</f>
        <v>3415.14</v>
      </c>
      <c r="V367" s="90">
        <f t="shared" ref="V367" si="3746">MIN(I367,P367)</f>
        <v>3387.96</v>
      </c>
      <c r="W367" s="40">
        <f t="shared" ref="W367" si="3747">LN(U367/V367)</f>
        <v>7.9905174454004257E-3</v>
      </c>
      <c r="X367" s="90">
        <f t="shared" ref="X367" si="3748">IF(U367=H367,J367,Q367)</f>
        <v>1459</v>
      </c>
      <c r="Y367" s="90">
        <f t="shared" ref="Y367" si="3749">IF(V367=I367,K367,R367)</f>
        <v>931</v>
      </c>
      <c r="Z367" s="91">
        <f t="shared" ref="Z367" si="3750">(U367-V367)/(C367)</f>
        <v>8.0189528156318947E-3</v>
      </c>
      <c r="AA367" s="91">
        <f t="shared" ref="AA367" si="3751">LN(C367/N366)</f>
        <v>3.8361436014368528E-4</v>
      </c>
      <c r="AB367" s="91">
        <f t="shared" ref="AB367" si="3752">LN(N367/U367)</f>
        <v>-4.5982331294275303E-4</v>
      </c>
      <c r="AC367" s="91">
        <f t="shared" ref="AC367" si="3753">LN(N367/V367)</f>
        <v>7.5306941324576066E-3</v>
      </c>
      <c r="AD367" s="91">
        <f t="shared" ref="AD367" si="3754">LN(U367/C367)</f>
        <v>7.5449208033149147E-3</v>
      </c>
      <c r="AE367" s="91">
        <f t="shared" ref="AE367" si="3755">LN(V367/C367)</f>
        <v>-4.4559664208553994E-4</v>
      </c>
      <c r="AF367" s="91">
        <f t="shared" ref="AF367" si="3756">LN(N367/C367)</f>
        <v>7.0850974903720852E-3</v>
      </c>
      <c r="AG367" s="91">
        <f t="shared" ref="AG367" si="3757">LN(N367/N366)</f>
        <v>7.468711850515862E-3</v>
      </c>
      <c r="AH367" s="91">
        <f t="shared" ref="AH367" si="3758">LN(D367/C367)</f>
        <v>-2.7146570994165844E-4</v>
      </c>
      <c r="AI367" s="91">
        <f t="shared" ref="AI367" si="3759">LN(E367/C367)</f>
        <v>2.2485594975917675E-3</v>
      </c>
      <c r="AJ367" s="91">
        <f t="shared" ref="AJ367" si="3760">LN(F367/C367)</f>
        <v>2.6399932833250247E-3</v>
      </c>
      <c r="AK367" s="91">
        <f t="shared" ref="AK367" si="3761">+LN(G367/C367)</f>
        <v>5.0881260056697009E-3</v>
      </c>
      <c r="AL367" s="91">
        <f t="shared" ref="AL367" si="3762">LN(H367/I367)</f>
        <v>7.8089564301514168E-3</v>
      </c>
      <c r="AM367" s="91">
        <f t="shared" ref="AM367" si="3763">LN(O367/P367)</f>
        <v>4.5754178685539033E-3</v>
      </c>
      <c r="AN367" s="91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1">
        <f t="shared" ref="AQ367" si="3767">LN(M367/L367)</f>
        <v>-1.2706351509781926E-3</v>
      </c>
      <c r="AR367" s="91">
        <f t="shared" ref="AR367" si="3768">LN(N367/L367)</f>
        <v>1.0727664918787974E-3</v>
      </c>
      <c r="AS367" s="91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1">
        <f t="shared" si="2682"/>
        <v>7.0850974903720852E-3</v>
      </c>
      <c r="AX367" s="28">
        <f t="shared" si="2683"/>
        <v>0.13465783664460379</v>
      </c>
      <c r="AY367" s="91">
        <f t="shared" si="2684"/>
        <v>5.5337226477551382E-3</v>
      </c>
      <c r="AZ367" s="91">
        <f t="shared" si="2685"/>
        <v>4.1155945556110938E-3</v>
      </c>
      <c r="BA367" s="91">
        <f t="shared" ref="BA367" si="3769">AV366</f>
        <v>0.96363080684596436</v>
      </c>
      <c r="BB367" s="91">
        <f t="shared" si="2742"/>
        <v>5.5760410846563803E-3</v>
      </c>
      <c r="BC367" s="91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88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0">
        <f t="shared" si="176"/>
        <v>3388.6284999999998</v>
      </c>
      <c r="T368" s="90" t="str">
        <f t="shared" ref="T368" si="3771">IF(AVERAGE(N367)&lt;S367,"熊",IF(AVERAGE(N367)&gt;S367,"牛",""))</f>
        <v>牛</v>
      </c>
      <c r="U368" s="90">
        <f t="shared" ref="U368" si="3772">MAX(H368,O368)</f>
        <v>3434.27</v>
      </c>
      <c r="V368" s="90">
        <f t="shared" ref="V368" si="3773">MIN(I368,P368)</f>
        <v>3404.88</v>
      </c>
      <c r="W368" s="40">
        <f t="shared" ref="W368" si="3774">LN(U368/V368)</f>
        <v>8.5946882043674792E-3</v>
      </c>
      <c r="X368" s="90">
        <f t="shared" ref="X368" si="3775">IF(U368=H368,J368,Q368)</f>
        <v>1301</v>
      </c>
      <c r="Y368" s="90">
        <f t="shared" ref="Y368" si="3776">IF(V368=I368,K368,R368)</f>
        <v>932</v>
      </c>
      <c r="Z368" s="91">
        <f t="shared" ref="Z368" si="3777">(U368-V368)/(C368)</f>
        <v>8.6209425250942679E-3</v>
      </c>
      <c r="AA368" s="91">
        <f t="shared" ref="AA368" si="3778">LN(C368/N367)</f>
        <v>-1.2986044028115806E-3</v>
      </c>
      <c r="AB368" s="91">
        <f t="shared" ref="AB368" si="3779">LN(N368/U368)</f>
        <v>-5.4922010889403659E-3</v>
      </c>
      <c r="AC368" s="91">
        <f t="shared" ref="AC368" si="3780">LN(N368/V368)</f>
        <v>3.1024871154270283E-3</v>
      </c>
      <c r="AD368" s="91">
        <f t="shared" ref="AD368" si="3781">LN(U368/C368)</f>
        <v>7.3443248197547044E-3</v>
      </c>
      <c r="AE368" s="91">
        <f t="shared" ref="AE368" si="3782">LN(V368/C368)</f>
        <v>-1.2503633846127882E-3</v>
      </c>
      <c r="AF368" s="91">
        <f t="shared" ref="AF368" si="3783">LN(N368/C368)</f>
        <v>1.8521237308143758E-3</v>
      </c>
      <c r="AG368" s="91">
        <f t="shared" ref="AG368" si="3784">LN(N368/N367)</f>
        <v>5.5351932800277038E-4</v>
      </c>
      <c r="AH368" s="91">
        <f t="shared" ref="AH368" si="3785">LN(D368/C368)</f>
        <v>-1.0653519530216587E-3</v>
      </c>
      <c r="AI368" s="91">
        <f t="shared" ref="AI368" si="3786">LN(E368/C368)</f>
        <v>3.2265681490637953E-5</v>
      </c>
      <c r="AJ368" s="91">
        <f t="shared" ref="AJ368" si="3787">LN(F368/C368)</f>
        <v>-3.4912257637417608E-4</v>
      </c>
      <c r="AK368" s="91">
        <f t="shared" ref="AK368" si="3788">+LN(G368/C368)</f>
        <v>6.6831215514001948E-3</v>
      </c>
      <c r="AL368" s="91">
        <f t="shared" ref="AL368" si="3789">LN(H368/I368)</f>
        <v>8.2219048774443085E-3</v>
      </c>
      <c r="AM368" s="91">
        <f t="shared" ref="AM368" si="3790">LN(O368/P368)</f>
        <v>7.3971254533745446E-3</v>
      </c>
      <c r="AN368" s="91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1">
        <f t="shared" ref="AQ368" si="3794">LN(M368/L368)</f>
        <v>-1.9066838816213709E-3</v>
      </c>
      <c r="AR368" s="91">
        <f t="shared" ref="AR368" si="3795">LN(N368/L368)</f>
        <v>-5.2126266227519921E-3</v>
      </c>
      <c r="AS368" s="91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1">
        <f t="shared" si="2682"/>
        <v>1.8521237308143758E-3</v>
      </c>
      <c r="AX368" s="28">
        <f t="shared" si="2683"/>
        <v>-0.60734943858455215</v>
      </c>
      <c r="AY368" s="91">
        <f t="shared" si="2684"/>
        <v>7.9334849360132315E-3</v>
      </c>
      <c r="AZ368" s="91">
        <f t="shared" si="2685"/>
        <v>1.9049243644340085E-3</v>
      </c>
      <c r="BA368" s="91">
        <f t="shared" ref="BA368" si="3796">AV367</f>
        <v>0.94223693892569105</v>
      </c>
      <c r="BB368" s="91">
        <f t="shared" si="2742"/>
        <v>1.0727664918787974E-3</v>
      </c>
      <c r="BC368" s="91">
        <f t="shared" ref="BC368" si="3797">AS367</f>
        <v>7.0850974903720852E-3</v>
      </c>
      <c r="BD368" s="39">
        <f t="shared" si="2715"/>
        <v>0</v>
      </c>
      <c r="BE368" t="s">
        <v>554</v>
      </c>
    </row>
    <row r="369" spans="1:57" x14ac:dyDescent="0.25">
      <c r="A369" s="88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0">
        <f t="shared" si="176"/>
        <v>3389.9875000000002</v>
      </c>
      <c r="T369" s="90" t="str">
        <f t="shared" ref="T369" si="3798">IF(AVERAGE(N368)&lt;S368,"熊",IF(AVERAGE(N368)&gt;S368,"牛",""))</f>
        <v>牛</v>
      </c>
      <c r="U369" s="90">
        <f t="shared" ref="U369" si="3799">MAX(H369,O369)</f>
        <v>3428.47</v>
      </c>
      <c r="V369" s="90">
        <f t="shared" ref="V369" si="3800">MIN(I369,P369)</f>
        <v>3408.62</v>
      </c>
      <c r="W369" s="40">
        <f t="shared" ref="W369" si="3801">LN(U369/V369)</f>
        <v>5.8065802183297896E-3</v>
      </c>
      <c r="X369" s="90">
        <f t="shared" ref="X369" si="3802">IF(U369=H369,J369,Q369)</f>
        <v>1459</v>
      </c>
      <c r="Y369" s="90">
        <f t="shared" ref="Y369" si="3803">IF(V369=I369,K369,R369)</f>
        <v>1354</v>
      </c>
      <c r="Z369" s="91">
        <f t="shared" ref="Z369" si="3804">(U369-V369)/(C369)</f>
        <v>5.8199708561660641E-3</v>
      </c>
      <c r="AA369" s="91">
        <f t="shared" ref="AA369" si="3805">LN(C369/N368)</f>
        <v>-1.4034308711395021E-3</v>
      </c>
      <c r="AB369" s="91">
        <f t="shared" ref="AB369" si="3806">LN(N369/U369)</f>
        <v>-1.9835887268845298E-4</v>
      </c>
      <c r="AC369" s="91">
        <f t="shared" ref="AC369" si="3807">LN(N369/V369)</f>
        <v>5.6082213456413715E-3</v>
      </c>
      <c r="AD369" s="91">
        <f t="shared" ref="AD369" si="3808">LN(U369/C369)</f>
        <v>5.2053445877131357E-3</v>
      </c>
      <c r="AE369" s="91">
        <f t="shared" ref="AE369" si="3809">LN(V369/C369)</f>
        <v>-6.0123563061664613E-4</v>
      </c>
      <c r="AF369" s="91">
        <f t="shared" ref="AF369" si="3810">LN(N369/C369)</f>
        <v>5.0069857150247064E-3</v>
      </c>
      <c r="AG369" s="91">
        <f t="shared" ref="AG369" si="3811">LN(N369/N368)</f>
        <v>3.6035548438853164E-3</v>
      </c>
      <c r="AH369" s="91">
        <f t="shared" ref="AH369" si="3812">LN(D369/C369)</f>
        <v>6.7705702614978211E-4</v>
      </c>
      <c r="AI369" s="91">
        <f t="shared" ref="AI369" si="3813">LN(E369/C369)</f>
        <v>1.1926024905160077E-3</v>
      </c>
      <c r="AJ369" s="91">
        <f t="shared" ref="AJ369" si="3814">LN(F369/C369)</f>
        <v>5.7450208957798301E-4</v>
      </c>
      <c r="AK369" s="91">
        <f t="shared" ref="AK369" si="3815">+LN(G369/C369)</f>
        <v>1.8132477472795282E-3</v>
      </c>
      <c r="AL369" s="91">
        <f t="shared" ref="AL369" si="3816">LN(H369/I369)</f>
        <v>3.0247197819458665E-3</v>
      </c>
      <c r="AM369" s="91">
        <f t="shared" ref="AM369" si="3817">LN(O369/P369)</f>
        <v>5.8065802183297896E-3</v>
      </c>
      <c r="AN369" s="91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1">
        <f t="shared" ref="AQ369" si="3821">LN(M369/L369)</f>
        <v>-9.8385720925212722E-4</v>
      </c>
      <c r="AR369" s="91">
        <f t="shared" ref="AR369" si="3822">LN(N369/L369)</f>
        <v>3.208371393123115E-3</v>
      </c>
      <c r="AS369" s="91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1">
        <f t="shared" si="2682"/>
        <v>5.0069857150247064E-3</v>
      </c>
      <c r="AX369" s="28">
        <f t="shared" si="2683"/>
        <v>0.55314861460957521</v>
      </c>
      <c r="AY369" s="91">
        <f t="shared" si="2684"/>
        <v>2.0009117705843955E-3</v>
      </c>
      <c r="AZ369" s="91">
        <f t="shared" si="2685"/>
        <v>5.6082213456413715E-3</v>
      </c>
      <c r="BA369" s="91">
        <f t="shared" ref="BA369" si="3823">AV368</f>
        <v>0.3599863899285462</v>
      </c>
      <c r="BB369" s="91">
        <f t="shared" si="2742"/>
        <v>-5.2126266227519921E-3</v>
      </c>
      <c r="BC369" s="91">
        <f t="shared" ref="BC369" si="3824">AS368</f>
        <v>1.8521237308143758E-3</v>
      </c>
      <c r="BD369" s="39">
        <f t="shared" si="2715"/>
        <v>1</v>
      </c>
      <c r="BE369" s="90"/>
    </row>
    <row r="370" spans="1:57" x14ac:dyDescent="0.25">
      <c r="A370" s="88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0">
        <f t="shared" si="176"/>
        <v>3392.0719999999992</v>
      </c>
      <c r="T370" s="90" t="str">
        <f t="shared" ref="T370" si="3825">IF(AVERAGE(N369)&lt;S369,"熊",IF(AVERAGE(N369)&gt;S369,"牛",""))</f>
        <v>牛</v>
      </c>
      <c r="U370" s="90">
        <f t="shared" ref="U370" si="3826">MAX(H370,O370)</f>
        <v>3438.51</v>
      </c>
      <c r="V370" s="90">
        <f t="shared" ref="V370" si="3827">MIN(I370,P370)</f>
        <v>3414.32</v>
      </c>
      <c r="W370" s="40">
        <f t="shared" ref="W370" si="3828">LN(U370/V370)</f>
        <v>7.0598863456621166E-3</v>
      </c>
      <c r="X370" s="90">
        <f t="shared" ref="X370" si="3829">IF(U370=H370,J370,Q370)</f>
        <v>1444</v>
      </c>
      <c r="Y370" s="90">
        <f t="shared" ref="Y370" si="3830">IF(V370=I370,K370,R370)</f>
        <v>949</v>
      </c>
      <c r="Z370" s="91">
        <f t="shared" ref="Z370" si="3831">(U370-V370)/(C370)</f>
        <v>7.0665287831782305E-3</v>
      </c>
      <c r="AA370" s="91">
        <f t="shared" ref="AA370" si="3832">LN(C370/N369)</f>
        <v>-1.3457950321747575E-3</v>
      </c>
      <c r="AB370" s="91">
        <f t="shared" ref="AB370" si="3833">LN(N370/U370)</f>
        <v>-1.6998540006884248E-3</v>
      </c>
      <c r="AC370" s="91">
        <f t="shared" ref="AC370" si="3834">LN(N370/V370)</f>
        <v>5.3600323449738158E-3</v>
      </c>
      <c r="AD370" s="91">
        <f t="shared" ref="AD370" si="3835">LN(U370/C370)</f>
        <v>4.4682944015588897E-3</v>
      </c>
      <c r="AE370" s="91">
        <f t="shared" ref="AE370" si="3836">LN(V370/C370)</f>
        <v>-2.5915919441033912E-3</v>
      </c>
      <c r="AF370" s="91">
        <f t="shared" ref="AF370" si="3837">LN(N370/C370)</f>
        <v>2.7684404008703144E-3</v>
      </c>
      <c r="AG370" s="91">
        <f t="shared" ref="AG370" si="3838">LN(N370/N369)</f>
        <v>1.4226453686955224E-3</v>
      </c>
      <c r="AH370" s="91">
        <f t="shared" ref="AH370" si="3839">LN(D370/C370)</f>
        <v>-5.1135127878214218E-4</v>
      </c>
      <c r="AI370" s="91">
        <f t="shared" ref="AI370" si="3840">LN(E370/C370)</f>
        <v>4.5561280709645069E-4</v>
      </c>
      <c r="AJ370" s="91">
        <f t="shared" ref="AJ370" si="3841">LN(F370/C370)</f>
        <v>-1.5483878537993657E-4</v>
      </c>
      <c r="AK370" s="91">
        <f t="shared" ref="AK370" si="3842">+LN(G370/C370)</f>
        <v>7.9426730100841305E-4</v>
      </c>
      <c r="AL370" s="91">
        <f t="shared" ref="AL370" si="3843">LN(H370/I370)</f>
        <v>3.7243990909822727E-3</v>
      </c>
      <c r="AM370" s="91">
        <f t="shared" ref="AM370" si="3844">LN(O370/P370)</f>
        <v>3.5601948803635594E-3</v>
      </c>
      <c r="AN370" s="91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1">
        <f t="shared" ref="AQ370" si="3848">LN(M370/L370)</f>
        <v>6.9699318805989353E-4</v>
      </c>
      <c r="AR370" s="91">
        <f t="shared" ref="AR370" si="3849">LN(N370/L370)</f>
        <v>1.4138934122686147E-3</v>
      </c>
      <c r="AS370" s="91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1">
        <f t="shared" si="2682"/>
        <v>2.7684404008703144E-3</v>
      </c>
      <c r="AX370" s="28">
        <f t="shared" si="2683"/>
        <v>0.20049607275733353</v>
      </c>
      <c r="AY370" s="91">
        <f t="shared" si="2684"/>
        <v>3.3858592451118095E-3</v>
      </c>
      <c r="AZ370" s="91">
        <f t="shared" si="2685"/>
        <v>1.8603408796750696E-3</v>
      </c>
      <c r="BA370" s="91">
        <f t="shared" ref="BA370" si="3850">AV369</f>
        <v>0.965743073047867</v>
      </c>
      <c r="BB370" s="91">
        <f t="shared" si="2742"/>
        <v>3.208371393123115E-3</v>
      </c>
      <c r="BC370" s="91">
        <f t="shared" ref="BC370" si="3851">AS369</f>
        <v>5.0069857150247064E-3</v>
      </c>
      <c r="BD370" s="39">
        <f t="shared" si="2715"/>
        <v>0</v>
      </c>
      <c r="BE370" t="s">
        <v>560</v>
      </c>
    </row>
    <row r="371" spans="1:57" x14ac:dyDescent="0.25">
      <c r="A371" s="88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0">
        <f t="shared" si="176"/>
        <v>3394.1794999999997</v>
      </c>
      <c r="T371" s="90" t="str">
        <f t="shared" ref="T371" si="3852">IF(AVERAGE(N370)&lt;S370,"熊",IF(AVERAGE(N370)&gt;S370,"牛",""))</f>
        <v>牛</v>
      </c>
      <c r="U371" s="90">
        <f t="shared" ref="U371" si="3853">MAX(H371,O371)</f>
        <v>3449.16</v>
      </c>
      <c r="V371" s="90">
        <f t="shared" ref="V371" si="3854">MIN(I371,P371)</f>
        <v>3435.18</v>
      </c>
      <c r="W371" s="40">
        <f t="shared" ref="W371" si="3855">LN(U371/V371)</f>
        <v>4.0613970886410108E-3</v>
      </c>
      <c r="X371" s="90">
        <f t="shared" ref="X371" si="3856">IF(U371=H371,J371,Q371)</f>
        <v>1001</v>
      </c>
      <c r="Y371" s="90">
        <f t="shared" ref="Y371" si="3857">IF(V371=I371,K371,R371)</f>
        <v>930</v>
      </c>
      <c r="Z371" s="91">
        <f t="shared" ref="Z371" si="3858">(U371-V371)/(C371)</f>
        <v>4.0696557385639237E-3</v>
      </c>
      <c r="AA371" s="91">
        <f t="shared" ref="AA371" si="3859">LN(C371/N370)</f>
        <v>7.3094203040316517E-4</v>
      </c>
      <c r="AB371" s="91">
        <f t="shared" ref="AB371" si="3860">LN(N371/U371)</f>
        <v>-3.8567549510323476E-4</v>
      </c>
      <c r="AC371" s="91">
        <f t="shared" ref="AC371" si="3861">LN(N371/V371)</f>
        <v>3.6757215935376954E-3</v>
      </c>
      <c r="AD371" s="91">
        <f t="shared" ref="AD371" si="3862">LN(U371/C371)</f>
        <v>4.0613970886410108E-3</v>
      </c>
      <c r="AE371" s="91">
        <f t="shared" ref="AE371" si="3863">LN(V371/C371)</f>
        <v>0</v>
      </c>
      <c r="AF371" s="91">
        <f t="shared" ref="AF371" si="3864">LN(N371/C371)</f>
        <v>3.6757215935376954E-3</v>
      </c>
      <c r="AG371" s="91">
        <f t="shared" ref="AG371" si="3865">LN(N371/N370)</f>
        <v>4.4066636239410636E-3</v>
      </c>
      <c r="AH371" s="91">
        <f t="shared" ref="AH371" si="3866">LN(D371/C371)</f>
        <v>1.4835373736087397E-3</v>
      </c>
      <c r="AI371" s="91">
        <f t="shared" ref="AI371" si="3867">LN(E371/C371)</f>
        <v>2.9213396141835692E-3</v>
      </c>
      <c r="AJ371" s="91">
        <f t="shared" ref="AJ371" si="3868">LN(F371/C371)</f>
        <v>2.6252342681896464E-3</v>
      </c>
      <c r="AK371" s="91">
        <f t="shared" ref="AK371" si="3869">+LN(G371/C371)</f>
        <v>2.0995764941389955E-3</v>
      </c>
      <c r="AL371" s="91">
        <f t="shared" ref="AL371" si="3870">LN(H371/I371)</f>
        <v>4.0613970886410108E-3</v>
      </c>
      <c r="AM371" s="91">
        <f t="shared" ref="AM371" si="3871">LN(O371/P371)</f>
        <v>2.0928434451052708E-3</v>
      </c>
      <c r="AN371" s="91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1">
        <f t="shared" ref="AQ371" si="3875">LN(M371/L371)</f>
        <v>-5.8068805744199687E-5</v>
      </c>
      <c r="AR371" s="91">
        <f t="shared" ref="AR371" si="3876">LN(N371/L371)</f>
        <v>1.0272602076872959E-3</v>
      </c>
      <c r="AS371" s="91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1">
        <f t="shared" si="2682"/>
        <v>3.6757215935376954E-3</v>
      </c>
      <c r="AX371" s="28">
        <f t="shared" si="2683"/>
        <v>0.25321888412016874</v>
      </c>
      <c r="AY371" s="91">
        <f t="shared" si="2684"/>
        <v>2.0995764941389955E-3</v>
      </c>
      <c r="AZ371" s="91">
        <f t="shared" si="2685"/>
        <v>1.8463419525230191E-3</v>
      </c>
      <c r="BA371" s="91">
        <f t="shared" ref="BA371" si="3877">AV370</f>
        <v>0.75857792476229302</v>
      </c>
      <c r="BB371" s="91">
        <f t="shared" si="2742"/>
        <v>1.4138934122686147E-3</v>
      </c>
      <c r="BC371" s="91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88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0">
        <f t="shared" si="176"/>
        <v>3397.6475</v>
      </c>
      <c r="T372" s="90" t="str">
        <f t="shared" ref="T372" si="3879">IF(AVERAGE(N371)&lt;S371,"熊",IF(AVERAGE(N371)&gt;S371,"牛",""))</f>
        <v>牛</v>
      </c>
      <c r="U372" s="90">
        <f t="shared" ref="U372" si="3880">MAX(H372,O372)</f>
        <v>3450.33</v>
      </c>
      <c r="V372" s="90">
        <f t="shared" ref="V372" si="3881">MIN(I372,P372)</f>
        <v>3419.79</v>
      </c>
      <c r="W372" s="40">
        <f t="shared" ref="W372" si="3882">LN(U372/V372)</f>
        <v>8.8907329623347346E-3</v>
      </c>
      <c r="X372" s="90">
        <f t="shared" ref="X372" si="3883">IF(U372=H372,J372,Q372)</f>
        <v>939</v>
      </c>
      <c r="Y372" s="90">
        <f t="shared" ref="Y372" si="3884">IF(V372=I372,K372,R372)</f>
        <v>1414</v>
      </c>
      <c r="Z372" s="91">
        <f t="shared" ref="Z372" si="3885">(U372-V372)/(C372)</f>
        <v>8.8610606579351946E-3</v>
      </c>
      <c r="AA372" s="91">
        <f t="shared" ref="AA372" si="3886">LN(C372/N371)</f>
        <v>-3.742183883528296E-4</v>
      </c>
      <c r="AB372" s="91">
        <f t="shared" ref="AB372" si="3887">LN(N372/U372)</f>
        <v>-6.0437372457830983E-3</v>
      </c>
      <c r="AC372" s="91">
        <f t="shared" ref="AC372" si="3888">LN(N372/V372)</f>
        <v>2.8469957165516671E-3</v>
      </c>
      <c r="AD372" s="91">
        <f t="shared" ref="AD372" si="3889">LN(U372/C372)</f>
        <v>1.0990493895051264E-3</v>
      </c>
      <c r="AE372" s="91">
        <f t="shared" ref="AE372" si="3890">LN(V372/C372)</f>
        <v>-7.7916835728296151E-3</v>
      </c>
      <c r="AF372" s="91">
        <f t="shared" ref="AF372" si="3891">LN(N372/C372)</f>
        <v>-4.9446878562780577E-3</v>
      </c>
      <c r="AG372" s="91">
        <f t="shared" ref="AG372" si="3892">LN(N372/N371)</f>
        <v>-5.3189062446308824E-3</v>
      </c>
      <c r="AH372" s="91">
        <f t="shared" ref="AH372" si="3893">LN(D372/C372)</f>
        <v>-8.272583535047901E-4</v>
      </c>
      <c r="AI372" s="91">
        <f t="shared" ref="AI372" si="3894">LN(E372/C372)</f>
        <v>-2.3794807620992301E-4</v>
      </c>
      <c r="AJ372" s="91">
        <f t="shared" ref="AJ372" si="3895">LN(F372/C372)</f>
        <v>7.1930346684798217E-4</v>
      </c>
      <c r="AK372" s="91">
        <f t="shared" ref="AK372" si="3896">+LN(G372/C372)</f>
        <v>-4.3587751055337801E-3</v>
      </c>
      <c r="AL372" s="91">
        <f t="shared" ref="AL372" si="3897">LN(H372/I372)</f>
        <v>6.14288082034007E-3</v>
      </c>
      <c r="AM372" s="91">
        <f t="shared" ref="AM372" si="3898">LN(O372/P372)</f>
        <v>7.0544408850150495E-3</v>
      </c>
      <c r="AN372" s="91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1">
        <f t="shared" ref="AQ372" si="3902">LN(M372/L372)</f>
        <v>7.3652390263632798E-4</v>
      </c>
      <c r="AR372" s="91">
        <f t="shared" ref="AR372" si="3903">LN(N372/L372)</f>
        <v>-1.2384660341904362E-3</v>
      </c>
      <c r="AS372" s="91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1">
        <f t="shared" si="2682"/>
        <v>-4.9446878562780577E-3</v>
      </c>
      <c r="AX372" s="28">
        <f t="shared" si="2683"/>
        <v>-0.13916175507531123</v>
      </c>
      <c r="AY372" s="91">
        <f t="shared" si="2684"/>
        <v>6.8505632530127568E-4</v>
      </c>
      <c r="AZ372" s="91">
        <f t="shared" si="2685"/>
        <v>2.8469957165516671E-3</v>
      </c>
      <c r="BA372" s="91">
        <f t="shared" ref="BA372" si="3904">AV371</f>
        <v>0.90486409155937586</v>
      </c>
      <c r="BB372" s="91">
        <f t="shared" si="2742"/>
        <v>1.0272602076872959E-3</v>
      </c>
      <c r="BC372" s="91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88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0">
        <f t="shared" si="176"/>
        <v>3400.5225</v>
      </c>
      <c r="T373" s="90" t="str">
        <f t="shared" ref="T373" si="3906">IF(AVERAGE(N372)&lt;S372,"熊",IF(AVERAGE(N372)&gt;S372,"牛",""))</f>
        <v>牛</v>
      </c>
      <c r="U373" s="90">
        <f t="shared" ref="U373" si="3907">MAX(H373,O373)</f>
        <v>3423.75</v>
      </c>
      <c r="V373" s="90">
        <f t="shared" ref="V373" si="3908">MIN(I373,P373)</f>
        <v>3396.38</v>
      </c>
      <c r="W373" s="40">
        <f t="shared" ref="W373" si="3909">LN(U373/V373)</f>
        <v>8.02628305733398E-3</v>
      </c>
      <c r="X373" s="90">
        <f t="shared" ref="X373" si="3910">IF(U373=H373,J373,Q373)</f>
        <v>949</v>
      </c>
      <c r="Y373" s="90">
        <f t="shared" ref="Y373" si="3911">IF(V373=I373,K373,R373)</f>
        <v>1324</v>
      </c>
      <c r="Z373" s="91">
        <f t="shared" ref="Z373" si="3912">(U373-V373)/(C373)</f>
        <v>8.0118025531217031E-3</v>
      </c>
      <c r="AA373" s="91">
        <f t="shared" ref="AA373" si="3913">LN(C373/N372)</f>
        <v>-3.8943919503968763E-3</v>
      </c>
      <c r="AB373" s="91">
        <f t="shared" ref="AB373" si="3914">LN(N373/U373)</f>
        <v>-6.2201080380827013E-3</v>
      </c>
      <c r="AC373" s="91">
        <f t="shared" ref="AC373" si="3915">LN(N373/V373)</f>
        <v>1.8061750192511635E-3</v>
      </c>
      <c r="AD373" s="91">
        <f t="shared" ref="AD373" si="3916">LN(U373/C373)</f>
        <v>2.2046921485268382E-3</v>
      </c>
      <c r="AE373" s="91">
        <f t="shared" ref="AE373" si="3917">LN(V373/C373)</f>
        <v>-5.8215909088070077E-3</v>
      </c>
      <c r="AF373" s="91">
        <f t="shared" ref="AF373" si="3918">LN(N373/C373)</f>
        <v>-4.0154158895557941E-3</v>
      </c>
      <c r="AG373" s="91">
        <f t="shared" ref="AG373" si="3919">LN(N373/N372)</f>
        <v>-7.9098078399526262E-3</v>
      </c>
      <c r="AH373" s="91">
        <f t="shared" ref="AH373" si="3920">LN(D373/C373)</f>
        <v>-1.3298419623879261E-3</v>
      </c>
      <c r="AI373" s="91">
        <f t="shared" ref="AI373" si="3921">LN(E373/C373)</f>
        <v>-1.4637173763525847E-4</v>
      </c>
      <c r="AJ373" s="91">
        <f t="shared" ref="AJ373" si="3922">LN(F373/C373)</f>
        <v>-3.2204610807490237E-4</v>
      </c>
      <c r="AK373" s="91">
        <f t="shared" ref="AK373" si="3923">+LN(G373/C373)</f>
        <v>-3.3367376700823245E-3</v>
      </c>
      <c r="AL373" s="91">
        <f t="shared" ref="AL373" si="3924">LN(H373/I373)</f>
        <v>6.6963391191028456E-3</v>
      </c>
      <c r="AM373" s="91">
        <f t="shared" ref="AM373" si="3925">LN(O373/P373)</f>
        <v>4.4213996916524544E-3</v>
      </c>
      <c r="AN373" s="91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1">
        <f t="shared" ref="AQ373" si="3929">LN(M373/L373)</f>
        <v>-1.0639987365795159E-3</v>
      </c>
      <c r="AR373" s="91">
        <f t="shared" ref="AR373" si="3930">LN(N373/L373)</f>
        <v>-4.5544098492572062E-4</v>
      </c>
      <c r="AS373" s="91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1">
        <f t="shared" si="2682"/>
        <v>-4.0154158895557941E-3</v>
      </c>
      <c r="AX373" s="28">
        <f t="shared" si="2683"/>
        <v>-5.6631348191457362E-2</v>
      </c>
      <c r="AY373" s="91">
        <f t="shared" si="2684"/>
        <v>1.1549093004936176E-3</v>
      </c>
      <c r="AZ373" s="91">
        <f t="shared" si="2685"/>
        <v>1.8061750192511635E-3</v>
      </c>
      <c r="BA373" s="91">
        <f t="shared" ref="BA373" si="3931">AV372</f>
        <v>0.31925343811394929</v>
      </c>
      <c r="BB373" s="91">
        <f t="shared" si="2742"/>
        <v>-1.2384660341904362E-3</v>
      </c>
      <c r="BC373" s="91">
        <f t="shared" ref="BC373" si="3932">AS372</f>
        <v>-4.9446878562780577E-3</v>
      </c>
      <c r="BD373" s="39">
        <f t="shared" si="2715"/>
        <v>1</v>
      </c>
      <c r="BE373" t="s">
        <v>570</v>
      </c>
    </row>
    <row r="374" spans="1:57" x14ac:dyDescent="0.25">
      <c r="A374" s="88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0">
        <f t="shared" si="176"/>
        <v>3401.5589999999997</v>
      </c>
      <c r="T374" s="90" t="str">
        <f t="shared" ref="T374" si="3933">IF(AVERAGE(N373)&lt;S373,"熊",IF(AVERAGE(N373)&gt;S373,"牛",""))</f>
        <v>牛</v>
      </c>
      <c r="U374" s="90">
        <f t="shared" ref="U374" si="3934">MAX(H374,O374)</f>
        <v>3409.42</v>
      </c>
      <c r="V374" s="90">
        <f t="shared" ref="V374" si="3935">MIN(I374,P374)</f>
        <v>3390.69</v>
      </c>
      <c r="W374" s="40">
        <f t="shared" ref="W374" si="3936">LN(U374/V374)</f>
        <v>5.5087483483371533E-3</v>
      </c>
      <c r="X374" s="90">
        <f t="shared" ref="X374" si="3937">IF(U374=H374,J374,Q374)</f>
        <v>1408</v>
      </c>
      <c r="Y374" s="90">
        <f t="shared" ref="Y374" si="3938">IF(V374=I374,K374,R374)</f>
        <v>951</v>
      </c>
      <c r="Z374" s="91">
        <f t="shared" ref="Z374" si="3939">(U374-V374)/(C374)</f>
        <v>5.5198795233983413E-3</v>
      </c>
      <c r="AA374" s="91">
        <f t="shared" ref="AA374" si="3940">LN(C374/N373)</f>
        <v>-2.7458516805799246E-3</v>
      </c>
      <c r="AB374" s="91">
        <f t="shared" ref="AB374" si="3941">LN(N374/U374)</f>
        <v>-2.9873697986271814E-3</v>
      </c>
      <c r="AC374" s="91">
        <f t="shared" ref="AC374" si="3942">LN(N374/V374)</f>
        <v>2.5213785497099615E-3</v>
      </c>
      <c r="AD374" s="91">
        <f t="shared" ref="AD374" si="3943">LN(U374/C374)</f>
        <v>4.7717069757973098E-3</v>
      </c>
      <c r="AE374" s="91">
        <f t="shared" ref="AE374" si="3944">LN(V374/C374)</f>
        <v>-7.3704137253984231E-4</v>
      </c>
      <c r="AF374" s="91">
        <f t="shared" ref="AF374" si="3945">LN(N374/C374)</f>
        <v>1.7843371771701284E-3</v>
      </c>
      <c r="AG374" s="91">
        <f t="shared" ref="AG374" si="3946">LN(N374/N373)</f>
        <v>-9.615145034098055E-4</v>
      </c>
      <c r="AH374" s="91">
        <f t="shared" ref="AH374" si="3947">LN(D374/C374)</f>
        <v>1.4734310932401447E-4</v>
      </c>
      <c r="AI374" s="91">
        <f t="shared" ref="AI374" si="3948">LN(E374/C374)</f>
        <v>1.0015052871188445E-3</v>
      </c>
      <c r="AJ374" s="91">
        <f t="shared" ref="AJ374" si="3949">LN(F374/C374)</f>
        <v>1.7975568010045726E-4</v>
      </c>
      <c r="AK374" s="91">
        <f t="shared" ref="AK374" si="3950">+LN(G374/C374)</f>
        <v>1.7813953474403075E-3</v>
      </c>
      <c r="AL374" s="91">
        <f t="shared" ref="AL374" si="3951">LN(H374/I374)</f>
        <v>4.6959632236266728E-3</v>
      </c>
      <c r="AM374" s="91">
        <f t="shared" ref="AM374" si="3952">LN(O374/P374)</f>
        <v>5.3023220005248275E-3</v>
      </c>
      <c r="AN374" s="91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1">
        <f t="shared" ref="AQ374" si="3956">LN(M374/L374)</f>
        <v>-9.2401594469225274E-4</v>
      </c>
      <c r="AR374" s="91">
        <f t="shared" ref="AR374" si="3957">LN(N374/L374)</f>
        <v>-1.5590459258861406E-4</v>
      </c>
      <c r="AS374" s="91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1">
        <f t="shared" si="2682"/>
        <v>1.7843371771701284E-3</v>
      </c>
      <c r="AX374" s="28">
        <f t="shared" si="2683"/>
        <v>-2.8296849973315514E-2</v>
      </c>
      <c r="AY374" s="91">
        <f t="shared" si="2684"/>
        <v>2.5184367199801122E-3</v>
      </c>
      <c r="AZ374" s="91">
        <f t="shared" si="2685"/>
        <v>2.3149522018977037E-3</v>
      </c>
      <c r="BA374" s="91">
        <f t="shared" ref="BA374" si="3958">AV373</f>
        <v>0.224333211545484</v>
      </c>
      <c r="BB374" s="91">
        <f t="shared" si="2742"/>
        <v>-4.5544098492572062E-4</v>
      </c>
      <c r="BC374" s="91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88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0">
        <f t="shared" si="176"/>
        <v>3403.0129999999999</v>
      </c>
      <c r="T375" s="90" t="str">
        <f t="shared" ref="T375" si="3960">IF(AVERAGE(N374)&lt;S374,"熊",IF(AVERAGE(N374)&gt;S374,"牛",""))</f>
        <v>熊</v>
      </c>
      <c r="U375" s="90">
        <f t="shared" ref="U375" si="3961">MAX(H375,O375)</f>
        <v>3403.28</v>
      </c>
      <c r="V375" s="90">
        <f t="shared" ref="V375" si="3962">MIN(I375,P375)</f>
        <v>3373.29</v>
      </c>
      <c r="W375" s="40">
        <f t="shared" ref="W375" si="3963">LN(U375/V375)</f>
        <v>8.8511432159040695E-3</v>
      </c>
      <c r="X375" s="90">
        <f t="shared" ref="X375" si="3964">IF(U375=H375,J375,Q375)</f>
        <v>941</v>
      </c>
      <c r="Y375" s="90">
        <f t="shared" ref="Y375" si="3965">IF(V375=I375,K375,R375)</f>
        <v>1311</v>
      </c>
      <c r="Z375" s="91">
        <f t="shared" ref="Z375" si="3966">(U375-V375)/(C375)</f>
        <v>8.8396194159190492E-3</v>
      </c>
      <c r="AA375" s="91">
        <f t="shared" ref="AA375" si="3967">LN(C375/N374)</f>
        <v>-1.9346495176541841E-3</v>
      </c>
      <c r="AB375" s="91">
        <f t="shared" ref="AB375" si="3968">LN(N375/U375)</f>
        <v>-6.006342675642316E-3</v>
      </c>
      <c r="AC375" s="91">
        <f t="shared" ref="AC375" si="3969">LN(N375/V375)</f>
        <v>2.8448005402618172E-3</v>
      </c>
      <c r="AD375" s="91">
        <f t="shared" ref="AD375" si="3970">LN(U375/C375)</f>
        <v>3.1195029387988526E-3</v>
      </c>
      <c r="AE375" s="91">
        <f t="shared" ref="AE375" si="3971">LN(V375/C375)</f>
        <v>-5.7316402771053288E-3</v>
      </c>
      <c r="AF375" s="91">
        <f t="shared" ref="AF375" si="3972">LN(N375/C375)</f>
        <v>-2.8868397368436312E-3</v>
      </c>
      <c r="AG375" s="91">
        <f t="shared" ref="AG375" si="3973">LN(N375/N374)</f>
        <v>-4.8214892544978837E-3</v>
      </c>
      <c r="AH375" s="91">
        <f t="shared" ref="AH375" si="3974">LN(D375/C375)</f>
        <v>1.390263667069652E-3</v>
      </c>
      <c r="AI375" s="91">
        <f t="shared" ref="AI375" si="3975">LN(E375/C375)</f>
        <v>2.7903544898778918E-3</v>
      </c>
      <c r="AJ375" s="91">
        <f t="shared" ref="AJ375" si="3976">LN(F375/C375)</f>
        <v>2.8902860074800306E-3</v>
      </c>
      <c r="AK375" s="91">
        <f t="shared" ref="AK375" si="3977">+LN(G375/C375)</f>
        <v>-4.0314834768829817E-3</v>
      </c>
      <c r="AL375" s="91">
        <f t="shared" ref="AL375" si="3978">LN(H375/I375)</f>
        <v>8.8007485814396574E-3</v>
      </c>
      <c r="AM375" s="91">
        <f t="shared" ref="AM375" si="3979">LN(O375/P375)</f>
        <v>4.4545479803578692E-3</v>
      </c>
      <c r="AN375" s="91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1">
        <f t="shared" ref="AQ375" si="3983">LN(M375/L375)</f>
        <v>-2.1196797629417993E-3</v>
      </c>
      <c r="AR375" s="91">
        <f t="shared" ref="AR375" si="3984">LN(N375/L375)</f>
        <v>4.287182130460982E-4</v>
      </c>
      <c r="AS375" s="91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1">
        <f t="shared" si="2682"/>
        <v>-2.8868397368436312E-3</v>
      </c>
      <c r="AX375" s="28">
        <f t="shared" si="2683"/>
        <v>4.8349449816614251E-2</v>
      </c>
      <c r="AY375" s="91">
        <f t="shared" si="2684"/>
        <v>1.6497621657579128E-3</v>
      </c>
      <c r="AZ375" s="91">
        <f t="shared" si="2685"/>
        <v>2.8448005402618172E-3</v>
      </c>
      <c r="BA375" s="91">
        <f t="shared" ref="BA375" si="3985">AV374</f>
        <v>0.45702082221035434</v>
      </c>
      <c r="BB375" s="91">
        <f t="shared" si="2742"/>
        <v>-1.5590459258861406E-4</v>
      </c>
      <c r="BC375" s="91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88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0">
        <f t="shared" si="176"/>
        <v>3403.2259999999997</v>
      </c>
      <c r="T376" s="90" t="str">
        <f t="shared" ref="T376" si="3987">IF(AVERAGE(N375)&lt;S375,"熊",IF(AVERAGE(N375)&gt;S375,"牛",""))</f>
        <v>熊</v>
      </c>
      <c r="U376" s="90">
        <f t="shared" ref="U376" si="3988">MAX(H376,O376)</f>
        <v>3393.03</v>
      </c>
      <c r="V376" s="90">
        <f t="shared" ref="V376" si="3989">MIN(I376,P376)</f>
        <v>3337.11</v>
      </c>
      <c r="W376" s="40">
        <f t="shared" ref="W376" si="3990">LN(U376/V376)</f>
        <v>1.6618164530153849E-2</v>
      </c>
      <c r="X376" s="90">
        <f t="shared" ref="X376" si="3991">IF(U376=H376,J376,Q376)</f>
        <v>1459</v>
      </c>
      <c r="Y376" s="90">
        <f t="shared" ref="Y376" si="3992">IF(V376=I376,K376,R376)</f>
        <v>1030</v>
      </c>
      <c r="Z376" s="91">
        <f t="shared" ref="Z376" si="3993">(U376-V376)/(C376)</f>
        <v>1.6636172966218953E-2</v>
      </c>
      <c r="AA376" s="91">
        <f t="shared" ref="AA376" si="3994">LN(C376/N375)</f>
        <v>-6.3906508040282731E-3</v>
      </c>
      <c r="AB376" s="91">
        <f t="shared" ref="AB376" si="3995">LN(N376/U376)</f>
        <v>-1.8863976051536552E-4</v>
      </c>
      <c r="AC376" s="91">
        <f t="shared" ref="AC376" si="3996">LN(N376/V376)</f>
        <v>1.642952476963852E-2</v>
      </c>
      <c r="AD376" s="91">
        <f t="shared" ref="AD376" si="3997">LN(U376/C376)</f>
        <v>9.3806485008527622E-3</v>
      </c>
      <c r="AE376" s="91">
        <f t="shared" ref="AE376" si="3998">LN(V376/C376)</f>
        <v>-7.2375160293012249E-3</v>
      </c>
      <c r="AF376" s="91">
        <f t="shared" ref="AF376" si="3999">LN(N376/C376)</f>
        <v>9.1920087403372149E-3</v>
      </c>
      <c r="AG376" s="91">
        <f t="shared" ref="AG376" si="4000">LN(N376/N375)</f>
        <v>2.8013579363090511E-3</v>
      </c>
      <c r="AH376" s="91">
        <f t="shared" ref="AH376" si="4001">LN(D376/C376)</f>
        <v>-7.6784346909289304E-4</v>
      </c>
      <c r="AI376" s="91">
        <f t="shared" ref="AI376" si="4002">LN(E376/C376)</f>
        <v>-8.5716586942388923E-4</v>
      </c>
      <c r="AJ376" s="91">
        <f t="shared" ref="AJ376" si="4003">LN(F376/C376)</f>
        <v>-6.311993559752321E-3</v>
      </c>
      <c r="AK376" s="91">
        <f t="shared" ref="AK376" si="4004">+LN(G376/C376)</f>
        <v>-2.0906304519811019E-3</v>
      </c>
      <c r="AL376" s="91">
        <f t="shared" ref="AL376" si="4005">LN(H376/I376)</f>
        <v>8.0880028801785311E-3</v>
      </c>
      <c r="AM376" s="91">
        <f t="shared" ref="AM376" si="4006">LN(O376/P376)</f>
        <v>1.3422900850326209E-2</v>
      </c>
      <c r="AN376" s="91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1">
        <f t="shared" ref="AQ376" si="4010">LN(M376/L376)</f>
        <v>-5.2761876744718728E-4</v>
      </c>
      <c r="AR376" s="91">
        <f t="shared" ref="AR376" si="4011">LN(N376/L376)</f>
        <v>1.0910055949186761E-2</v>
      </c>
      <c r="AS376" s="91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1">
        <f t="shared" si="2682"/>
        <v>9.1920087403372149E-3</v>
      </c>
      <c r="AX376" s="28">
        <f t="shared" si="2683"/>
        <v>0.65826180257510547</v>
      </c>
      <c r="AY376" s="91">
        <f t="shared" si="2684"/>
        <v>5.1468855773202926E-3</v>
      </c>
      <c r="AZ376" s="91">
        <f t="shared" si="2685"/>
        <v>1.3234261089810927E-2</v>
      </c>
      <c r="BA376" s="91">
        <f t="shared" ref="BA376" si="4012">AV375</f>
        <v>0.32044014671557358</v>
      </c>
      <c r="BB376" s="91">
        <f t="shared" si="2742"/>
        <v>4.287182130460982E-4</v>
      </c>
      <c r="BC376" s="91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88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0">
        <f t="shared" si="176"/>
        <v>3403.8110000000001</v>
      </c>
      <c r="T377" s="90" t="str">
        <f t="shared" ref="T377" si="4014">IF(AVERAGE(N376)&lt;S376,"熊",IF(AVERAGE(N376)&gt;S376,"牛",""))</f>
        <v>熊</v>
      </c>
      <c r="U377" s="90">
        <f t="shared" ref="U377" si="4015">MAX(H377,O377)</f>
        <v>3419.31</v>
      </c>
      <c r="V377" s="90">
        <f t="shared" ref="V377" si="4016">MIN(I377,P377)</f>
        <v>3377.85</v>
      </c>
      <c r="W377" s="40">
        <f t="shared" ref="W377" si="4017">LN(U377/V377)</f>
        <v>1.2199363907073666E-2</v>
      </c>
      <c r="X377" s="90">
        <f t="shared" ref="X377" si="4018">IF(U377=H377,J377,Q377)</f>
        <v>1332</v>
      </c>
      <c r="Y377" s="90">
        <f t="shared" ref="Y377" si="4019">IF(V377=I377,K377,R377)</f>
        <v>931</v>
      </c>
      <c r="Z377" s="91">
        <f t="shared" ref="Z377" si="4020">(U377-V377)/(C377)</f>
        <v>1.2257713549119561E-2</v>
      </c>
      <c r="AA377" s="91">
        <f t="shared" ref="AA377" si="4021">LN(C377/N376)</f>
        <v>-2.9609970340367811E-3</v>
      </c>
      <c r="AB377" s="91">
        <f t="shared" ref="AB377" si="4022">LN(N377/U377)</f>
        <v>-2.5828003464464155E-3</v>
      </c>
      <c r="AC377" s="91">
        <f t="shared" ref="AC377" si="4023">LN(N377/V377)</f>
        <v>9.61656356062714E-3</v>
      </c>
      <c r="AD377" s="91">
        <f t="shared" ref="AD377" si="4024">LN(U377/C377)</f>
        <v>1.086508563196207E-2</v>
      </c>
      <c r="AE377" s="91">
        <f t="shared" ref="AE377" si="4025">LN(V377/C377)</f>
        <v>-1.3342782751114837E-3</v>
      </c>
      <c r="AF377" s="91">
        <f t="shared" ref="AF377" si="4026">LN(N377/C377)</f>
        <v>8.282285285515719E-3</v>
      </c>
      <c r="AG377" s="91">
        <f t="shared" ref="AG377" si="4027">LN(N377/N376)</f>
        <v>5.321288251478918E-3</v>
      </c>
      <c r="AH377" s="91">
        <f t="shared" ref="AH377" si="4028">LN(D377/C377)</f>
        <v>-1.0678720929123981E-3</v>
      </c>
      <c r="AI377" s="91">
        <f t="shared" ref="AI377" si="4029">LN(E377/C377)</f>
        <v>1.8195571918384777E-3</v>
      </c>
      <c r="AJ377" s="91">
        <f t="shared" ref="AJ377" si="4030">LN(F377/C377)</f>
        <v>3.7771973283335456E-3</v>
      </c>
      <c r="AK377" s="91">
        <f t="shared" ref="AK377" si="4031">+LN(G377/C377)</f>
        <v>6.544956050253248E-3</v>
      </c>
      <c r="AL377" s="91">
        <f t="shared" ref="AL377" si="4032">LN(H377/I377)</f>
        <v>1.158794259681524E-2</v>
      </c>
      <c r="AM377" s="91">
        <f t="shared" ref="AM377" si="4033">LN(O377/P377)</f>
        <v>4.5521975581040977E-3</v>
      </c>
      <c r="AN377" s="91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1">
        <f t="shared" ref="AQ377" si="4037">LN(M377/L377)</f>
        <v>5.7194228755100859E-4</v>
      </c>
      <c r="AR377" s="91">
        <f t="shared" ref="AR377" si="4038">LN(N377/L377)</f>
        <v>5.9539960256921516E-4</v>
      </c>
      <c r="AS377" s="91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1">
        <f t="shared" si="2682"/>
        <v>8.282285285515719E-3</v>
      </c>
      <c r="AX377" s="28">
        <f t="shared" si="2683"/>
        <v>4.8962855764586193E-2</v>
      </c>
      <c r="AY377" s="91">
        <f t="shared" si="2684"/>
        <v>7.8792343253647704E-3</v>
      </c>
      <c r="AZ377" s="91">
        <f t="shared" si="2685"/>
        <v>1.9693972116578513E-3</v>
      </c>
      <c r="BA377" s="91">
        <f t="shared" ref="BA377" si="4039">AV376</f>
        <v>0.98855507868382819</v>
      </c>
      <c r="BB377" s="91">
        <f t="shared" si="2742"/>
        <v>1.0910055949186761E-2</v>
      </c>
      <c r="BC377" s="91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88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0">
        <f t="shared" si="176"/>
        <v>3404.9234999999999</v>
      </c>
      <c r="T378" s="90" t="str">
        <f t="shared" ref="T378" si="4041">IF(AVERAGE(N377)&lt;S377,"熊",IF(AVERAGE(N377)&gt;S377,"牛",""))</f>
        <v>牛</v>
      </c>
      <c r="U378" s="90">
        <f t="shared" ref="U378" si="4042">MAX(H378,O378)</f>
        <v>3442.09</v>
      </c>
      <c r="V378" s="90">
        <f t="shared" ref="V378" si="4043">MIN(I378,P378)</f>
        <v>3404.61</v>
      </c>
      <c r="W378" s="40">
        <f t="shared" ref="W378" si="4044">LN(U378/V378)</f>
        <v>1.0948449439489034E-2</v>
      </c>
      <c r="X378" s="90">
        <f t="shared" ref="X378" si="4045">IF(U378=H378,J378,Q378)</f>
        <v>1105</v>
      </c>
      <c r="Y378" s="90">
        <f t="shared" ref="Y378" si="4046">IF(V378=I378,K378,R378)</f>
        <v>1415</v>
      </c>
      <c r="Z378" s="91">
        <f t="shared" ref="Z378" si="4047">(U378-V378)/(C378)</f>
        <v>1.0967626772948477E-2</v>
      </c>
      <c r="AA378" s="91">
        <f t="shared" ref="AA378" si="4048">LN(C378/N377)</f>
        <v>2.003568426860516E-3</v>
      </c>
      <c r="AB378" s="91">
        <f t="shared" ref="AB378" si="4049">LN(N378/U378)</f>
        <v>-3.3844820631438463E-3</v>
      </c>
      <c r="AC378" s="91">
        <f t="shared" ref="AC378" si="4050">LN(N378/V378)</f>
        <v>7.5639673763451352E-3</v>
      </c>
      <c r="AD378" s="91">
        <f t="shared" ref="AD378" si="4051">LN(U378/C378)</f>
        <v>7.2193006223079609E-3</v>
      </c>
      <c r="AE378" s="91">
        <f t="shared" ref="AE378" si="4052">LN(V378/C378)</f>
        <v>-3.7291488171811672E-3</v>
      </c>
      <c r="AF378" s="91">
        <f t="shared" ref="AF378" si="4053">LN(N378/C378)</f>
        <v>3.8348185591639571E-3</v>
      </c>
      <c r="AG378" s="91">
        <f t="shared" ref="AG378" si="4054">LN(N378/N377)</f>
        <v>5.8383869860244826E-3</v>
      </c>
      <c r="AH378" s="91">
        <f t="shared" ref="AH378" si="4055">LN(D378/C378)</f>
        <v>1.3480972963991133E-3</v>
      </c>
      <c r="AI378" s="91">
        <f t="shared" ref="AI378" si="4056">LN(E378/C378)</f>
        <v>2.5396931826968429E-3</v>
      </c>
      <c r="AJ378" s="91">
        <f t="shared" ref="AJ378" si="4057">LN(F378/C378)</f>
        <v>2.31783682793786E-3</v>
      </c>
      <c r="AK378" s="91">
        <f t="shared" ref="AK378" si="4058">+LN(G378/C378)</f>
        <v>3.0328553102542477E-3</v>
      </c>
      <c r="AL378" s="91">
        <f t="shared" ref="AL378" si="4059">LN(H378/I378)</f>
        <v>7.2544163726032881E-3</v>
      </c>
      <c r="AM378" s="91">
        <f t="shared" ref="AM378" si="4060">LN(O378/P378)</f>
        <v>9.7478766250259832E-3</v>
      </c>
      <c r="AN378" s="91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1">
        <f t="shared" ref="AQ378" si="4064">LN(M378/L378)</f>
        <v>1.5828530508403881E-3</v>
      </c>
      <c r="AR378" s="91">
        <f t="shared" ref="AR378" si="4065">LN(N378/L378)</f>
        <v>7.757069966380242E-4</v>
      </c>
      <c r="AS378" s="91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1">
        <f t="shared" si="2682"/>
        <v>3.8348185591639571E-3</v>
      </c>
      <c r="AX378" s="28">
        <f t="shared" si="2683"/>
        <v>7.0971184631799716E-2</v>
      </c>
      <c r="AY378" s="91">
        <f t="shared" si="2684"/>
        <v>3.0679710605498924E-3</v>
      </c>
      <c r="AZ378" s="91">
        <f t="shared" si="2685"/>
        <v>7.5639673763451352E-3</v>
      </c>
      <c r="BA378" s="91">
        <f t="shared" ref="BA378" si="4066">AV377</f>
        <v>0.78726483357452592</v>
      </c>
      <c r="BB378" s="91">
        <f t="shared" si="2742"/>
        <v>5.9539960256921516E-4</v>
      </c>
      <c r="BC378" s="91">
        <f t="shared" ref="BC378" si="4067">AS377</f>
        <v>8.282285285515719E-3</v>
      </c>
      <c r="BD378" s="39">
        <f t="shared" si="2715"/>
        <v>0</v>
      </c>
    </row>
    <row r="379" spans="1:57" x14ac:dyDescent="0.25">
      <c r="A379" s="88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0">
        <f t="shared" si="176"/>
        <v>3406.6019999999999</v>
      </c>
      <c r="T379" s="90" t="str">
        <f t="shared" ref="T379" si="4068">IF(AVERAGE(N378)&lt;S378,"熊",IF(AVERAGE(N378)&gt;S378,"牛",""))</f>
        <v>牛</v>
      </c>
      <c r="U379" s="90">
        <f t="shared" ref="U379" si="4069">MAX(H379,O379)</f>
        <v>3429.19</v>
      </c>
      <c r="V379" s="90">
        <f t="shared" ref="V379" si="4070">MIN(I379,P379)</f>
        <v>3342.33</v>
      </c>
      <c r="W379" s="40">
        <f t="shared" ref="W379" si="4071">LN(U379/V379)</f>
        <v>2.5655913120258514E-2</v>
      </c>
      <c r="X379" s="90">
        <f t="shared" ref="X379" si="4072">IF(U379=H379,J379,Q379)</f>
        <v>1031</v>
      </c>
      <c r="Y379" s="90">
        <f t="shared" ref="Y379" si="4073">IF(V379=I379,K379,R379)</f>
        <v>1449</v>
      </c>
      <c r="Z379" s="91">
        <f t="shared" ref="Z379" si="4074">(U379-V379)/(C379)</f>
        <v>2.5360583941605876E-2</v>
      </c>
      <c r="AA379" s="91">
        <f t="shared" ref="AA379" si="4075">LN(C379/N378)</f>
        <v>-1.5928912587843064E-3</v>
      </c>
      <c r="AB379" s="91">
        <f t="shared" ref="AB379" si="4076">LN(N379/U379)</f>
        <v>-2.2793749068795728E-2</v>
      </c>
      <c r="AC379" s="91">
        <f t="shared" ref="AC379" si="4077">LN(N379/V379)</f>
        <v>2.8621640514628049E-3</v>
      </c>
      <c r="AD379" s="91">
        <f t="shared" ref="AD379" si="4078">LN(U379/C379)</f>
        <v>1.2226099719807905E-3</v>
      </c>
      <c r="AE379" s="91">
        <f t="shared" ref="AE379" si="4079">LN(V379/C379)</f>
        <v>-2.4433303148277678E-2</v>
      </c>
      <c r="AF379" s="91">
        <f t="shared" ref="AF379" si="4080">LN(N379/C379)</f>
        <v>-2.1571139096814868E-2</v>
      </c>
      <c r="AG379" s="91">
        <f t="shared" ref="AG379" si="4081">LN(N379/N378)</f>
        <v>-2.3164030355599205E-2</v>
      </c>
      <c r="AH379" s="91">
        <f t="shared" ref="AH379" si="4082">LN(D379/C379)</f>
        <v>-1.3439684145254646E-3</v>
      </c>
      <c r="AI379" s="91">
        <f t="shared" ref="AI379" si="4083">LN(E379/C379)</f>
        <v>0</v>
      </c>
      <c r="AJ379" s="91">
        <f t="shared" ref="AJ379" si="4084">LN(F379/C379)</f>
        <v>-2.8624871706573731E-3</v>
      </c>
      <c r="AK379" s="91">
        <f t="shared" ref="AK379" si="4085">+LN(G379/C379)</f>
        <v>-7.1701698875231475E-3</v>
      </c>
      <c r="AL379" s="91">
        <f t="shared" ref="AL379" si="4086">LN(H379/I379)</f>
        <v>8.3927798595039935E-3</v>
      </c>
      <c r="AM379" s="91">
        <f t="shared" ref="AM379" si="4087">LN(O379/P379)</f>
        <v>1.7980411163190553E-2</v>
      </c>
      <c r="AN379" s="91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1">
        <f t="shared" ref="AQ379" si="4091">LN(M379/L379)</f>
        <v>-6.1815250907198721E-4</v>
      </c>
      <c r="AR379" s="91">
        <f>LN(N379/L379)</f>
        <v>-1.3736145980709718E-2</v>
      </c>
      <c r="AS379" s="91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1">
        <f t="shared" si="2682"/>
        <v>-2.1571139096814868E-2</v>
      </c>
      <c r="AX379" s="28">
        <f t="shared" si="2683"/>
        <v>-0.53373244301174372</v>
      </c>
      <c r="AY379" s="91">
        <f t="shared" si="2684"/>
        <v>0</v>
      </c>
      <c r="AZ379" s="91">
        <f t="shared" si="2685"/>
        <v>2.8621640514628049E-3</v>
      </c>
      <c r="BA379" s="91">
        <f t="shared" ref="BA379" si="4092">AV378</f>
        <v>0.6897011739594423</v>
      </c>
      <c r="BB379" s="91">
        <f t="shared" si="2742"/>
        <v>7.757069966380242E-4</v>
      </c>
      <c r="BC379" s="91">
        <f t="shared" ref="BC379" si="4093">AS378</f>
        <v>3.8348185591639571E-3</v>
      </c>
      <c r="BD379" s="39">
        <f t="shared" si="2715"/>
        <v>0</v>
      </c>
      <c r="BE379" t="s">
        <v>581</v>
      </c>
    </row>
    <row r="380" spans="1:57" x14ac:dyDescent="0.25">
      <c r="A380" s="88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0">
        <f t="shared" si="176"/>
        <v>3403.8195000000001</v>
      </c>
      <c r="T380" s="90" t="str">
        <f t="shared" ref="T380" si="4094">IF(AVERAGE(N379)&lt;S379,"熊",IF(AVERAGE(N379)&gt;S379,"牛",""))</f>
        <v>熊</v>
      </c>
      <c r="U380" s="90">
        <f t="shared" ref="U380" si="4095">MAX(H380,O380)</f>
        <v>3360.43</v>
      </c>
      <c r="V380" s="90">
        <f t="shared" ref="V380" si="4096">MIN(I380,P380)</f>
        <v>3328.33</v>
      </c>
      <c r="W380" s="40">
        <f t="shared" ref="W380" si="4097">LN(U380/V380)</f>
        <v>9.5982652804210283E-3</v>
      </c>
      <c r="X380" s="90">
        <f t="shared" ref="X380" si="4098">IF(U380=H380,J380,Q380)</f>
        <v>946</v>
      </c>
      <c r="Y380" s="90">
        <f t="shared" ref="Y380" si="4099">IF(V380=I380,K380,R380)</f>
        <v>1317</v>
      </c>
      <c r="Z380" s="91">
        <f t="shared" ref="Z380" si="4100">(U380-V380)/(C380)</f>
        <v>9.609685125644361E-3</v>
      </c>
      <c r="AA380" s="91">
        <f t="shared" ref="AA380" si="4101">LN(C380/N379)</f>
        <v>-3.4457596452697114E-3</v>
      </c>
      <c r="AB380" s="91">
        <f t="shared" ref="AB380" si="4102">LN(N380/U380)</f>
        <v>-1.9689472794265049E-3</v>
      </c>
      <c r="AC380" s="91">
        <f t="shared" ref="AC380" si="4103">LN(N380/V380)</f>
        <v>7.6293180009945833E-3</v>
      </c>
      <c r="AD380" s="91">
        <f t="shared" ref="AD380" si="4104">LN(U380/C380)</f>
        <v>5.9843690052310515E-3</v>
      </c>
      <c r="AE380" s="91">
        <f t="shared" ref="AE380" si="4105">LN(V380/C380)</f>
        <v>-3.6138962751900016E-3</v>
      </c>
      <c r="AF380" s="91">
        <f t="shared" ref="AF380" si="4106">LN(N380/C380)</f>
        <v>4.0154217258043948E-3</v>
      </c>
      <c r="AG380" s="91">
        <f t="shared" ref="AG380" si="4107">LN(N380/N379)</f>
        <v>5.6966208053480058E-4</v>
      </c>
      <c r="AH380" s="91">
        <f t="shared" ref="AH380" si="4108">LN(D380/C380)</f>
        <v>2.4010333282159626E-3</v>
      </c>
      <c r="AI380" s="91">
        <f t="shared" ref="AI380" si="4109">LN(E380/C380)</f>
        <v>-4.0722221121488374E-4</v>
      </c>
      <c r="AJ380" s="91">
        <f t="shared" ref="AJ380" si="4110">LN(F380/C380)</f>
        <v>2.2994874413345928E-3</v>
      </c>
      <c r="AK380" s="91">
        <f t="shared" ref="AK380" si="4111">+LN(G380/C380)</f>
        <v>-2.0617698961263166E-3</v>
      </c>
      <c r="AL380" s="91">
        <f t="shared" ref="AL380" si="4112">LN(H380/I380)</f>
        <v>9.3369070875320218E-3</v>
      </c>
      <c r="AM380" s="91">
        <f t="shared" ref="AM380" si="4113">LN(O380/P380)</f>
        <v>9.5357713252028041E-3</v>
      </c>
      <c r="AN380" s="91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1">
        <f t="shared" ref="AQ380" si="4117">LN(M380/L380)</f>
        <v>1.1699416363724752E-3</v>
      </c>
      <c r="AR380" s="91">
        <f>LN(N380/L380)</f>
        <v>6.6623335355363291E-3</v>
      </c>
      <c r="AS380" s="91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1">
        <f t="shared" si="2682"/>
        <v>4.0154217258043948E-3</v>
      </c>
      <c r="AX380" s="28">
        <f t="shared" si="2683"/>
        <v>0.69376947040498582</v>
      </c>
      <c r="AY380" s="91">
        <f t="shared" si="2684"/>
        <v>1.2907681861747907E-3</v>
      </c>
      <c r="AZ380" s="91">
        <f t="shared" si="2685"/>
        <v>7.6293180009945833E-3</v>
      </c>
      <c r="BA380" s="91">
        <f t="shared" ref="BA380" si="4118">AV379</f>
        <v>0.11029242459129535</v>
      </c>
      <c r="BB380" s="91">
        <f t="shared" si="2742"/>
        <v>-1.3736145980709718E-2</v>
      </c>
      <c r="BC380" s="91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88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0">
        <f t="shared" si="176"/>
        <v>3400.6699999999996</v>
      </c>
      <c r="T381" s="90" t="str">
        <f t="shared" ref="T381" si="4120">IF(AVERAGE(N380)&lt;S380,"熊",IF(AVERAGE(N380)&gt;S380,"牛",""))</f>
        <v>熊</v>
      </c>
      <c r="U381" s="90">
        <f t="shared" ref="U381" si="4121">MAX(H381,O381)</f>
        <v>3347</v>
      </c>
      <c r="V381" s="90">
        <f t="shared" ref="V381" si="4122">MIN(I381,P381)</f>
        <v>3315.42</v>
      </c>
      <c r="W381" s="40">
        <f t="shared" ref="W381" si="4123">LN(U381/V381)</f>
        <v>9.4801097841502903E-3</v>
      </c>
      <c r="X381" s="90">
        <f t="shared" ref="X381" si="4124">IF(U381=H381,J381,Q381)</f>
        <v>932</v>
      </c>
      <c r="Y381" s="90">
        <f t="shared" ref="Y381" si="4125">IF(V381=I381,K381,R381)</f>
        <v>1448</v>
      </c>
      <c r="Z381" s="91">
        <f t="shared" ref="Z381" si="4126">(U381-V381)/(C381)</f>
        <v>9.4362737774377828E-3</v>
      </c>
      <c r="AA381" s="91">
        <f t="shared" ref="AA381" si="4127">LN(C381/N380)</f>
        <v>-2.1371611362916818E-3</v>
      </c>
      <c r="AB381" s="91">
        <f t="shared" ref="AB381" si="4128">LN(N381/U381)</f>
        <v>-7.4281780343848514E-3</v>
      </c>
      <c r="AC381" s="91">
        <f t="shared" ref="AC381" si="4129">LN(N381/V381)</f>
        <v>2.0519317497655057E-3</v>
      </c>
      <c r="AD381" s="91">
        <f t="shared" ref="AD381" si="4130">LN(U381/C381)</f>
        <v>1.0158866757268103E-4</v>
      </c>
      <c r="AE381" s="91">
        <f t="shared" ref="AE381" si="4131">LN(V381/C381)</f>
        <v>-9.3785211165776181E-3</v>
      </c>
      <c r="AF381" s="91">
        <f t="shared" ref="AF381" si="4132">LN(N381/C381)</f>
        <v>-7.3265893668121264E-3</v>
      </c>
      <c r="AG381" s="91">
        <f t="shared" ref="AG381" si="4133">LN(N381/N380)</f>
        <v>-9.4637505031038814E-3</v>
      </c>
      <c r="AH381" s="91">
        <f t="shared" ref="AH381" si="4134">LN(D381/C381)</f>
        <v>-1.7631071372312864E-4</v>
      </c>
      <c r="AI381" s="91">
        <f t="shared" ref="AI381" si="4135">LN(E381/C381)</f>
        <v>-3.706069556046973E-3</v>
      </c>
      <c r="AJ381" s="91">
        <f t="shared" ref="AJ381" si="4136">LN(F381/C381)</f>
        <v>-2.006996744940483E-3</v>
      </c>
      <c r="AK381" s="91">
        <f t="shared" ref="AK381" si="4137">+LN(G381/C381)</f>
        <v>-5.7866421786249298E-3</v>
      </c>
      <c r="AL381" s="91">
        <f t="shared" ref="AL381" si="4138">LN(H381/I381)</f>
        <v>7.4612888729199134E-3</v>
      </c>
      <c r="AM381" s="91">
        <f t="shared" ref="AM381" si="4139">LN(O381/P381)</f>
        <v>4.2198092372931865E-3</v>
      </c>
      <c r="AN381" s="91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1">
        <f t="shared" ref="AQ381" si="4143">LN(M381/L381)</f>
        <v>-8.2696450118862729E-4</v>
      </c>
      <c r="AR381" s="91">
        <f t="shared" ref="AR381" si="4144">LN(N381/L381)</f>
        <v>-1.371630921525575E-3</v>
      </c>
      <c r="AS381" s="91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1">
        <f t="shared" si="2682"/>
        <v>-7.3265893668121264E-3</v>
      </c>
      <c r="AX381" s="28">
        <f t="shared" si="2683"/>
        <v>-0.14439518682710437</v>
      </c>
      <c r="AY381" s="91">
        <f t="shared" si="2684"/>
        <v>1.5730580267223936E-3</v>
      </c>
      <c r="AZ381" s="91">
        <f t="shared" si="2685"/>
        <v>2.0519317497655057E-3</v>
      </c>
      <c r="BA381" s="91">
        <f t="shared" ref="BA381" si="4145">AV380</f>
        <v>0.79408099688474487</v>
      </c>
      <c r="BB381" s="91">
        <f t="shared" si="2742"/>
        <v>6.6623335355363291E-3</v>
      </c>
      <c r="BC381" s="91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88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0">
        <f t="shared" si="176"/>
        <v>3397.2650000000003</v>
      </c>
      <c r="T382" s="90" t="str">
        <f t="shared" ref="T382" si="4147">IF(AVERAGE(N381)&lt;S381,"熊",IF(AVERAGE(N381)&gt;S381,"牛",""))</f>
        <v>熊</v>
      </c>
      <c r="U382" s="90">
        <f t="shared" ref="U382" si="4148">MAX(H382,O382)</f>
        <v>3333.73</v>
      </c>
      <c r="V382" s="90">
        <f t="shared" ref="V382" si="4149">MIN(I382,P382)</f>
        <v>3300.81</v>
      </c>
      <c r="W382" s="40">
        <f t="shared" ref="W382" si="4150">LN(U382/V382)</f>
        <v>9.9239043471469751E-3</v>
      </c>
      <c r="X382" s="90">
        <f t="shared" ref="X382" si="4151">IF(U382=H382,J382,Q382)</f>
        <v>1459</v>
      </c>
      <c r="Y382" s="90">
        <f t="shared" ref="Y382" si="4152">IF(V382=I382,K382,R382)</f>
        <v>1314</v>
      </c>
      <c r="Z382" s="91">
        <f t="shared" ref="Z382" si="4153">(U382-V382)/(C382)</f>
        <v>9.9419249040387028E-3</v>
      </c>
      <c r="AA382" s="91">
        <f t="shared" ref="AA382" si="4154">LN(C382/N381)</f>
        <v>-3.3165226240032034E-3</v>
      </c>
      <c r="AB382" s="91">
        <f t="shared" ref="AB382" si="4155">LN(N382/U382)</f>
        <v>-2.0997721747975867E-5</v>
      </c>
      <c r="AC382" s="91">
        <f t="shared" ref="AC382" si="4156">LN(N382/V382)</f>
        <v>9.9029066253989804E-3</v>
      </c>
      <c r="AD382" s="91">
        <f t="shared" ref="AD382" si="4157">LN(U382/C382)</f>
        <v>6.7720756751962017E-3</v>
      </c>
      <c r="AE382" s="91">
        <f t="shared" ref="AE382" si="4158">LN(V382/C382)</f>
        <v>-3.1518286719508246E-3</v>
      </c>
      <c r="AF382" s="91">
        <f t="shared" ref="AF382" si="4159">LN(N382/C382)</f>
        <v>6.7510779534481549E-3</v>
      </c>
      <c r="AG382" s="91">
        <f t="shared" ref="AG382" si="4160">LN(N382/N381)</f>
        <v>3.4345553294450599E-3</v>
      </c>
      <c r="AH382" s="91">
        <f t="shared" ref="AH382" si="4161">LN(D382/C382)</f>
        <v>6.2796815125358714E-4</v>
      </c>
      <c r="AI382" s="91">
        <f t="shared" ref="AI382" si="4162">LN(E382/C382)</f>
        <v>2.3016288974429637E-3</v>
      </c>
      <c r="AJ382" s="91">
        <f t="shared" ref="AJ382" si="4163">LN(F382/C382)</f>
        <v>1.0323157991746095E-3</v>
      </c>
      <c r="AK382" s="91">
        <f t="shared" ref="AK382" si="4164">+LN(G382/C382)</f>
        <v>-1.6049208918578054E-3</v>
      </c>
      <c r="AL382" s="91">
        <f t="shared" ref="AL382" si="4165">LN(H382/I382)</f>
        <v>6.4110129176869436E-3</v>
      </c>
      <c r="AM382" s="91">
        <f t="shared" ref="AM382" si="4166">LN(O382/P382)</f>
        <v>9.9239043471469751E-3</v>
      </c>
      <c r="AN382" s="91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1">
        <f t="shared" ref="AQ382" si="4170">LN(M382/L382)</f>
        <v>-6.1125806070686742E-4</v>
      </c>
      <c r="AR382" s="91">
        <f t="shared" ref="AR382" si="4171">LN(N382/L382)</f>
        <v>8.4316236194131988E-3</v>
      </c>
      <c r="AS382" s="91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1">
        <f t="shared" si="2682"/>
        <v>6.7510779534481549E-3</v>
      </c>
      <c r="AX382" s="28">
        <f t="shared" si="2683"/>
        <v>0.85024301336572661</v>
      </c>
      <c r="AY382" s="91">
        <f t="shared" si="2684"/>
        <v>1.1192669720532224E-4</v>
      </c>
      <c r="AZ382" s="91">
        <f t="shared" si="2685"/>
        <v>9.9029066253989804E-3</v>
      </c>
      <c r="BA382" s="91">
        <f t="shared" ref="BA382" si="4172">AV381</f>
        <v>0.21564281190626855</v>
      </c>
      <c r="BB382" s="91">
        <f t="shared" si="2742"/>
        <v>-1.371630921525575E-3</v>
      </c>
      <c r="BC382" s="91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88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0">
        <f t="shared" si="176"/>
        <v>3394.2810000000004</v>
      </c>
      <c r="T383" s="90" t="str">
        <f t="shared" ref="T383" si="4174">IF(AVERAGE(N382)&lt;S382,"熊",IF(AVERAGE(N382)&gt;S382,"牛",""))</f>
        <v>熊</v>
      </c>
      <c r="U383" s="90">
        <f t="shared" ref="U383" si="4175">MAX(H383,O383)</f>
        <v>3342.95</v>
      </c>
      <c r="V383" s="90">
        <f t="shared" ref="V383" si="4176">MIN(I383,P383)</f>
        <v>3305.61</v>
      </c>
      <c r="W383" s="40">
        <f t="shared" ref="W383" si="4177">LN(U383/V383)</f>
        <v>1.1232625592308742E-2</v>
      </c>
      <c r="X383" s="90">
        <f t="shared" ref="X383" si="4178">IF(U383=H383,J383,Q383)</f>
        <v>935</v>
      </c>
      <c r="Y383" s="90">
        <f t="shared" ref="Y383" si="4179">IF(V383=I383,K383,R383)</f>
        <v>1101</v>
      </c>
      <c r="Z383" s="91">
        <f t="shared" ref="Z383" si="4180">(U383-V383)/(C383)</f>
        <v>1.1194488498217603E-2</v>
      </c>
      <c r="AA383" s="91">
        <f t="shared" ref="AA383" si="4181">LN(C383/N382)</f>
        <v>5.7277978183974078E-4</v>
      </c>
      <c r="AB383" s="91">
        <f t="shared" ref="AB383" si="4182">LN(N383/U383)</f>
        <v>-1.5237676224465874E-3</v>
      </c>
      <c r="AC383" s="91">
        <f t="shared" ref="AC383" si="4183">LN(N383/V383)</f>
        <v>9.7088579698621346E-3</v>
      </c>
      <c r="AD383" s="91">
        <f t="shared" ref="AD383" si="4184">LN(U383/C383)</f>
        <v>2.2100713942355505E-3</v>
      </c>
      <c r="AE383" s="91">
        <f t="shared" ref="AE383" si="4185">LN(V383/C383)</f>
        <v>-9.0225541980731971E-3</v>
      </c>
      <c r="AF383" s="91">
        <f t="shared" ref="AF383" si="4186">LN(N383/C383)</f>
        <v>6.8630377178890045E-4</v>
      </c>
      <c r="AG383" s="91">
        <f t="shared" ref="AG383" si="4187">LN(N383/N382)</f>
        <v>1.2590835536286089E-3</v>
      </c>
      <c r="AH383" s="91">
        <f t="shared" ref="AH383" si="4188">LN(D383/C383)</f>
        <v>-1.7089993850229367E-4</v>
      </c>
      <c r="AI383" s="91">
        <f t="shared" ref="AI383" si="4189">LN(E383/C383)</f>
        <v>1.7762286628984862E-3</v>
      </c>
      <c r="AJ383" s="91">
        <f t="shared" ref="AJ383" si="4190">LN(F383/C383)</f>
        <v>2.6678537275131139E-4</v>
      </c>
      <c r="AK383" s="91">
        <f t="shared" ref="AK383" si="4191">+LN(G383/C383)</f>
        <v>-5.7607067328943181E-3</v>
      </c>
      <c r="AL383" s="91">
        <f t="shared" ref="AL383" si="4192">LN(H383/I383)</f>
        <v>1.1232625592308742E-2</v>
      </c>
      <c r="AM383" s="91">
        <f t="shared" ref="AM383" si="4193">LN(O383/P383)</f>
        <v>9.6720294410027972E-3</v>
      </c>
      <c r="AN383" s="91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1">
        <f t="shared" ref="AQ383" si="4197">LN(M383/L383)</f>
        <v>-1.1490770195840712E-3</v>
      </c>
      <c r="AR383" s="91">
        <f t="shared" ref="AR383" si="4198">LN(N383/L383)</f>
        <v>6.085238905234402E-3</v>
      </c>
      <c r="AS383" s="91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1">
        <f t="shared" si="2682"/>
        <v>6.8630377178890045E-4</v>
      </c>
      <c r="AX383" s="28">
        <f t="shared" si="2683"/>
        <v>0.5423138725227683</v>
      </c>
      <c r="AY383" s="91">
        <f t="shared" si="2684"/>
        <v>3.2618474651788291E-3</v>
      </c>
      <c r="AZ383" s="91">
        <f t="shared" si="2685"/>
        <v>9.3065925751402451E-3</v>
      </c>
      <c r="BA383" s="91">
        <f t="shared" ref="BA383" si="4199">AV382</f>
        <v>0.9978736330498128</v>
      </c>
      <c r="BB383" s="91">
        <f t="shared" si="2742"/>
        <v>8.4316236194131988E-3</v>
      </c>
      <c r="BC383" s="91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88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0">
        <f t="shared" si="176"/>
        <v>3391.3785000000003</v>
      </c>
      <c r="T384" s="90" t="str">
        <f t="shared" ref="T384" si="4201">IF(AVERAGE(N383)&lt;S383,"熊",IF(AVERAGE(N383)&gt;S383,"牛",""))</f>
        <v>熊</v>
      </c>
      <c r="U384" s="90">
        <f t="shared" ref="U384" si="4202">MAX(H384,O384)</f>
        <v>3340.85</v>
      </c>
      <c r="V384" s="90">
        <f t="shared" ref="V384" si="4203">MIN(I384,P384)</f>
        <v>3306.31</v>
      </c>
      <c r="W384" s="40">
        <f t="shared" ref="W384" si="4204">LN(U384/V384)</f>
        <v>1.0392501721402393E-2</v>
      </c>
      <c r="X384" s="90">
        <f t="shared" ref="X384" si="4205">IF(U384=H384,J384,Q384)</f>
        <v>1003</v>
      </c>
      <c r="Y384" s="90">
        <f t="shared" ref="Y384" si="4206">IF(V384=I384,K384,R384)</f>
        <v>1438</v>
      </c>
      <c r="Z384" s="91">
        <f t="shared" ref="Z384" si="4207">(U384-V384)/(C384)</f>
        <v>1.0376610267256286E-2</v>
      </c>
      <c r="AA384" s="91">
        <f t="shared" ref="AA384" si="4208">LN(C384/N383)</f>
        <v>-2.7660709153624671E-3</v>
      </c>
      <c r="AB384" s="91">
        <f t="shared" ref="AB384" si="4209">LN(N384/U384)</f>
        <v>-7.1072266294778747E-3</v>
      </c>
      <c r="AC384" s="91">
        <f t="shared" ref="AC384" si="4210">LN(N384/V384)</f>
        <v>3.2852750919245884E-3</v>
      </c>
      <c r="AD384" s="91">
        <f t="shared" ref="AD384" si="4211">LN(U384/C384)</f>
        <v>3.6614534667111565E-3</v>
      </c>
      <c r="AE384" s="91">
        <f t="shared" ref="AE384" si="4212">LN(V384/C384)</f>
        <v>-6.7310482546912975E-3</v>
      </c>
      <c r="AF384" s="91">
        <f t="shared" ref="AF384" si="4213">LN(N384/C384)</f>
        <v>-3.4457731627666748E-3</v>
      </c>
      <c r="AG384" s="91">
        <f t="shared" ref="AG384" si="4214">LN(N384/N383)</f>
        <v>-6.2118440781290789E-3</v>
      </c>
      <c r="AH384" s="91">
        <f t="shared" ref="AH384" si="4215">LN(D384/C384)</f>
        <v>-1.5212969432405118E-3</v>
      </c>
      <c r="AI384" s="91">
        <f t="shared" ref="AI384" si="4216">LN(E384/C384)</f>
        <v>-3.2377874135621036E-3</v>
      </c>
      <c r="AJ384" s="91">
        <f t="shared" ref="AJ384" si="4217">LN(F384/C384)</f>
        <v>-3.7860463611905814E-4</v>
      </c>
      <c r="AK384" s="91">
        <f t="shared" ref="AK384" si="4218">+LN(G384/C384)</f>
        <v>1.4419264161869133E-4</v>
      </c>
      <c r="AL384" s="91">
        <f t="shared" ref="AL384" si="4219">LN(H384/I384)</f>
        <v>6.9293810622619474E-3</v>
      </c>
      <c r="AM384" s="91">
        <f t="shared" ref="AM384" si="4220">LN(O384/P384)</f>
        <v>9.0626147155400943E-3</v>
      </c>
      <c r="AN384" s="91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1">
        <f t="shared" ref="AQ384" si="4224">LN(M384/L384)</f>
        <v>-3.1539914022316089E-4</v>
      </c>
      <c r="AR384" s="91">
        <f t="shared" ref="AR384:AR389" si="4225">LN(N384/L384)</f>
        <v>-3.7461510403923844E-3</v>
      </c>
      <c r="AS384" s="91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1">
        <f t="shared" si="2682"/>
        <v>-3.4457731627666748E-3</v>
      </c>
      <c r="AX384" s="28">
        <f t="shared" si="2683"/>
        <v>-0.36045165026056258</v>
      </c>
      <c r="AY384" s="91">
        <f t="shared" si="2684"/>
        <v>3.4121202371695946E-3</v>
      </c>
      <c r="AZ384" s="91">
        <f t="shared" si="2685"/>
        <v>3.2852750919245884E-3</v>
      </c>
      <c r="BA384" s="91">
        <f t="shared" ref="BA384" si="4226">AV383</f>
        <v>0.86368505623996428</v>
      </c>
      <c r="BB384" s="91">
        <f t="shared" si="2742"/>
        <v>6.085238905234402E-3</v>
      </c>
      <c r="BC384" s="91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88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0">
        <f t="shared" si="176"/>
        <v>3388.0725000000007</v>
      </c>
      <c r="T385" s="90" t="str">
        <f t="shared" ref="T385" si="4229">IF(AVERAGE(N384)&lt;S384,"熊",IF(AVERAGE(N384)&gt;S384,"牛",""))</f>
        <v>熊</v>
      </c>
      <c r="U385" s="90">
        <f t="shared" ref="U385" si="4230">MAX(H385,O385)</f>
        <v>3324.41</v>
      </c>
      <c r="V385" s="90">
        <f t="shared" ref="V385" si="4231">MIN(I385,P385)</f>
        <v>3302.62</v>
      </c>
      <c r="W385" s="40">
        <f t="shared" ref="W385" si="4232">LN(U385/V385)</f>
        <v>6.5761218906039412E-3</v>
      </c>
      <c r="X385" s="90">
        <f t="shared" ref="X385" si="4233">IF(U385=H385,J385,Q385)</f>
        <v>1032</v>
      </c>
      <c r="Y385" s="90">
        <f t="shared" ref="Y385" si="4234">IF(V385=I385,K385,R385)</f>
        <v>951</v>
      </c>
      <c r="Z385" s="91">
        <f t="shared" ref="Z385" si="4235">(U385-V385)/(C385)</f>
        <v>6.5729342314432889E-3</v>
      </c>
      <c r="AA385" s="91">
        <f t="shared" ref="AA385" si="4236">LN(C385/N384)</f>
        <v>-6.272334086796647E-4</v>
      </c>
      <c r="AB385" s="91">
        <f t="shared" ref="AB385" si="4237">LN(N385/U385)</f>
        <v>-2.0445563676473187E-3</v>
      </c>
      <c r="AC385" s="91">
        <f t="shared" ref="AC385" si="4238">LN(N385/V385)</f>
        <v>4.5315655229565934E-3</v>
      </c>
      <c r="AD385" s="91">
        <f t="shared" ref="AD385" si="4239">LN(U385/C385)</f>
        <v>2.8014091627455444E-3</v>
      </c>
      <c r="AE385" s="91">
        <f t="shared" ref="AE385" si="4240">LN(V385/C385)</f>
        <v>-3.7747127278582649E-3</v>
      </c>
      <c r="AF385" s="91">
        <f t="shared" ref="AF385" si="4241">LN(N385/C385)</f>
        <v>7.5685279509827338E-4</v>
      </c>
      <c r="AG385" s="91">
        <f t="shared" ref="AG385" si="4242">LN(N385/N384)</f>
        <v>1.2961938641849199E-4</v>
      </c>
      <c r="AH385" s="91">
        <f t="shared" ref="AH385" si="4243">LN(D385/C385)</f>
        <v>-1.1892043391861799E-3</v>
      </c>
      <c r="AI385" s="91">
        <f t="shared" ref="AI385" si="4244">LN(E385/C385)</f>
        <v>-4.8879100632227748E-4</v>
      </c>
      <c r="AJ385" s="91">
        <f t="shared" ref="AJ385" si="4245">LN(F385/C385)</f>
        <v>-1.5003210240441571E-3</v>
      </c>
      <c r="AK385" s="91">
        <f t="shared" ref="AK385" si="4246">+LN(G385/C385)</f>
        <v>-2.8849063987388805E-3</v>
      </c>
      <c r="AL385" s="91">
        <f t="shared" ref="AL385" si="4247">LN(H385/I385)</f>
        <v>6.5761218906039412E-3</v>
      </c>
      <c r="AM385" s="91">
        <f t="shared" ref="AM385" si="4248">LN(O385/P385)</f>
        <v>4.4182181892343944E-3</v>
      </c>
      <c r="AN385" s="91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1">
        <f t="shared" ref="AQ385" si="4252">LN(M385/L385)</f>
        <v>7.9216546491629465E-4</v>
      </c>
      <c r="AR385" s="91">
        <f t="shared" si="4225"/>
        <v>3.4844608530103277E-3</v>
      </c>
      <c r="AS385" s="91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1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1">
        <f t="shared" ref="AY385" si="4259">LN(G385/I385)</f>
        <v>8.898063291194971E-4</v>
      </c>
      <c r="AZ385" s="91">
        <f t="shared" ref="AZ385" si="4260">LN(N385/P385)</f>
        <v>4.1198560145222175E-3</v>
      </c>
      <c r="BA385" s="91">
        <f t="shared" ref="BA385" si="4261">AV384</f>
        <v>0.3149971048060255</v>
      </c>
      <c r="BB385" s="91">
        <f t="shared" ref="BB385" si="4262">AR384</f>
        <v>-3.7461510403923844E-3</v>
      </c>
      <c r="BC385" s="91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88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0">
        <f t="shared" si="176"/>
        <v>3385.3665000000001</v>
      </c>
      <c r="T386" s="90" t="str">
        <f t="shared" ref="T386" si="4264">IF(AVERAGE(N385)&lt;S385,"熊",IF(AVERAGE(N385)&gt;S385,"牛",""))</f>
        <v>熊</v>
      </c>
      <c r="U386" s="90">
        <f t="shared" ref="U386" si="4265">MAX(H386,O386)</f>
        <v>3323.77</v>
      </c>
      <c r="V386" s="90">
        <f t="shared" ref="V386" si="4266">MIN(I386,P386)</f>
        <v>3304.1</v>
      </c>
      <c r="W386" s="40">
        <f t="shared" ref="W386" si="4267">LN(U386/V386)</f>
        <v>5.9355593121845863E-3</v>
      </c>
      <c r="X386" s="90">
        <f t="shared" ref="X386" si="4268">IF(U386=H386,J386,Q386)</f>
        <v>1322</v>
      </c>
      <c r="Y386" s="90">
        <f t="shared" ref="Y386" si="4269">IF(V386=I386,K386,R386)</f>
        <v>935</v>
      </c>
      <c r="Z386" s="91">
        <f t="shared" ref="Z386" si="4270">(U386-V386)/(C386)</f>
        <v>5.9419160338088292E-3</v>
      </c>
      <c r="AA386" s="91">
        <f t="shared" ref="AA386" si="4271">LN(C386/N385)</f>
        <v>-2.1846719612503688E-3</v>
      </c>
      <c r="AB386" s="91">
        <f t="shared" ref="AB386" si="4272">LN(N386/U386)</f>
        <v>-4.2663016835721391E-3</v>
      </c>
      <c r="AC386" s="91">
        <f t="shared" ref="AC386" si="4273">LN(N386/V386)</f>
        <v>1.6692576286124641E-3</v>
      </c>
      <c r="AD386" s="91">
        <f t="shared" ref="AD386" si="4274">LN(U386/C386)</f>
        <v>4.0366944318079414E-3</v>
      </c>
      <c r="AE386" s="91">
        <f t="shared" ref="AE386" si="4275">LN(V386/C386)</f>
        <v>-1.89886488037655E-3</v>
      </c>
      <c r="AF386" s="91">
        <f t="shared" ref="AF386" si="4276">LN(N386/C386)</f>
        <v>-2.2960725176403621E-4</v>
      </c>
      <c r="AG386" s="91">
        <f t="shared" ref="AG386" si="4277">LN(N386/N385)</f>
        <v>-2.4142792130144547E-3</v>
      </c>
      <c r="AH386" s="91">
        <f t="shared" ref="AH386" si="4278">LN(D386/C386)</f>
        <v>-1.1122732018937402E-3</v>
      </c>
      <c r="AI386" s="91">
        <f t="shared" ref="AI386" si="4279">LN(E386/C386)</f>
        <v>-1.4722133770688874E-3</v>
      </c>
      <c r="AJ386" s="91">
        <f t="shared" ref="AJ386" si="4280">LN(F386/C386)</f>
        <v>1.4670327823312632E-3</v>
      </c>
      <c r="AK386" s="91">
        <f t="shared" ref="AK386" si="4281">+LN(G386/C386)</f>
        <v>3.398660997677814E-3</v>
      </c>
      <c r="AL386" s="91">
        <f t="shared" ref="AL386" si="4282">LN(H386/I386)</f>
        <v>5.4781426849393813E-3</v>
      </c>
      <c r="AM386" s="91">
        <f t="shared" ref="AM386" si="4283">LN(O386/P386)</f>
        <v>5.8992414583237873E-3</v>
      </c>
      <c r="AN386" s="91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1">
        <f t="shared" ref="AQ386" si="4287">LN(M386/L386)</f>
        <v>-1.5653974937441284E-4</v>
      </c>
      <c r="AR386" s="91">
        <f t="shared" si="4225"/>
        <v>-3.7637339128663988E-3</v>
      </c>
      <c r="AS386" s="91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1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1">
        <f t="shared" ref="AY386" si="4294">LN(G386/I386)</f>
        <v>5.2975258780545258E-3</v>
      </c>
      <c r="AZ386" s="91">
        <f t="shared" ref="AZ386" si="4295">LN(N386/P386)</f>
        <v>1.6329397747516059E-3</v>
      </c>
      <c r="BA386" s="91">
        <f t="shared" ref="BA386" si="4296">AV385</f>
        <v>0.68838916934373684</v>
      </c>
      <c r="BB386" s="91">
        <f t="shared" ref="BB386" si="4297">AR385</f>
        <v>3.4844608530103277E-3</v>
      </c>
      <c r="BC386" s="91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88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0">
        <f t="shared" si="176"/>
        <v>3381.4390000000008</v>
      </c>
      <c r="T387" s="90" t="str">
        <f t="shared" ref="T387" si="4300">IF(AVERAGE(N386)&lt;S386,"熊",IF(AVERAGE(N386)&gt;S386,"牛",""))</f>
        <v>熊</v>
      </c>
      <c r="U387" s="90">
        <f t="shared" ref="U387" si="4301">MAX(H387,O387)</f>
        <v>3315.49</v>
      </c>
      <c r="V387" s="90">
        <f t="shared" ref="V387" si="4302">MIN(I387,P387)</f>
        <v>3300.98</v>
      </c>
      <c r="W387" s="40">
        <f t="shared" ref="W387" si="4303">LN(U387/V387)</f>
        <v>4.3860316032753354E-3</v>
      </c>
      <c r="X387" s="90">
        <f t="shared" ref="X387" si="4304">IF(U387=H387,J387,Q387)</f>
        <v>1117</v>
      </c>
      <c r="Y387" s="90">
        <f t="shared" ref="Y387" si="4305">IF(V387=I387,K387,R387)</f>
        <v>1355</v>
      </c>
      <c r="Z387" s="91">
        <f t="shared" ref="Z387" si="4306">(U387-V387)/(C387)</f>
        <v>4.3947190681135305E-3</v>
      </c>
      <c r="AA387" s="91">
        <f t="shared" ref="AA387" si="4307">LN(C387/N386)</f>
        <v>-2.3989205779115755E-3</v>
      </c>
      <c r="AB387" s="91">
        <f t="shared" ref="AB387" si="4308">LN(N387/U387)</f>
        <v>-3.5684270179046967E-3</v>
      </c>
      <c r="AC387" s="91">
        <f t="shared" ref="AC387" si="4309">LN(N387/V387)</f>
        <v>8.1760458537063997E-4</v>
      </c>
      <c r="AD387" s="91">
        <f t="shared" ref="AD387" si="4310">LN(U387/C387)</f>
        <v>4.1709670906657104E-3</v>
      </c>
      <c r="AE387" s="91">
        <f t="shared" ref="AE387" si="4311">LN(V387/C387)</f>
        <v>-2.1506451260979221E-4</v>
      </c>
      <c r="AF387" s="91">
        <f t="shared" ref="AF387" si="4312">LN(N387/C387)</f>
        <v>6.0254007276093263E-4</v>
      </c>
      <c r="AG387" s="91">
        <f t="shared" ref="AG387" si="4313">LN(N387/N386)</f>
        <v>-1.7963805051506541E-3</v>
      </c>
      <c r="AH387" s="91">
        <f t="shared" ref="AH387" si="4314">LN(D387/C387)</f>
        <v>7.5084852434461377E-4</v>
      </c>
      <c r="AI387" s="91">
        <f t="shared" ref="AI387" si="4315">LN(E387/C387)</f>
        <v>1.2833669557119265E-3</v>
      </c>
      <c r="AJ387" s="91">
        <f t="shared" ref="AJ387" si="4316">LN(F387/C387)</f>
        <v>3.3140147107218985E-3</v>
      </c>
      <c r="AK387" s="91">
        <f t="shared" ref="AK387" si="4317">+LN(G387/C387)</f>
        <v>2.9969976872721558E-3</v>
      </c>
      <c r="AL387" s="91">
        <f t="shared" ref="AL387" si="4318">LN(H387/I387)</f>
        <v>4.1709670906657104E-3</v>
      </c>
      <c r="AM387" s="91">
        <f t="shared" ref="AM387" si="4319">LN(O387/P387)</f>
        <v>3.3751120784086671E-3</v>
      </c>
      <c r="AN387" s="91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1">
        <f t="shared" ref="AQ387" si="4323">LN(M387/L387)</f>
        <v>-2.209471396668669E-3</v>
      </c>
      <c r="AR387" s="91">
        <f t="shared" si="4225"/>
        <v>-2.5575074930378667E-3</v>
      </c>
      <c r="AS387" s="91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1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1">
        <f t="shared" ref="AY387" si="4330">LN(G387/I387)</f>
        <v>2.9969976872721558E-3</v>
      </c>
      <c r="AZ387" s="91">
        <f t="shared" ref="AZ387" si="4331">LN(N387/P387)</f>
        <v>8.1760458537063997E-4</v>
      </c>
      <c r="BA387" s="91">
        <f t="shared" ref="BA387" si="4332">AV386</f>
        <v>0.28063040162684094</v>
      </c>
      <c r="BB387" s="91">
        <f t="shared" ref="BB387" si="4333">AR386</f>
        <v>-3.7637339128663988E-3</v>
      </c>
      <c r="BC387" s="91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88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0">
        <f t="shared" si="176"/>
        <v>3375.9445000000005</v>
      </c>
      <c r="T388" s="90" t="str">
        <f t="shared" ref="T388" si="4336">IF(AVERAGE(N387)&lt;S387,"熊",IF(AVERAGE(N387)&gt;S387,"牛",""))</f>
        <v>熊</v>
      </c>
      <c r="U388" s="90">
        <f t="shared" ref="U388" si="4337">MAX(H388,O388)</f>
        <v>3296.07</v>
      </c>
      <c r="V388" s="90">
        <f t="shared" ref="V388" si="4338">MIN(I388,P388)</f>
        <v>3254.61</v>
      </c>
      <c r="W388" s="40">
        <f t="shared" ref="W388" si="4339">LN(U388/V388)</f>
        <v>1.2658396871923465E-2</v>
      </c>
      <c r="X388" s="90">
        <f t="shared" ref="X388" si="4340">IF(U388=H388,J388,Q388)</f>
        <v>957</v>
      </c>
      <c r="Y388" s="90">
        <f t="shared" ref="Y388" si="4341">IF(V388=I388,K388,R388)</f>
        <v>1419</v>
      </c>
      <c r="Z388" s="91">
        <f t="shared" ref="Z388" si="4342">(U388-V388)/(C388)</f>
        <v>1.2596807957925579E-2</v>
      </c>
      <c r="AA388" s="91">
        <f t="shared" ref="AA388" si="4343">LN(C388/N387)</f>
        <v>-3.7513368500718203E-3</v>
      </c>
      <c r="AB388" s="91">
        <f t="shared" ref="AB388" si="4344">LN(N388/U388)</f>
        <v>-6.4036129489633358E-4</v>
      </c>
      <c r="AC388" s="91">
        <f t="shared" ref="AC388" si="4345">LN(N388/V388)</f>
        <v>1.2018035577027167E-2</v>
      </c>
      <c r="AD388" s="91">
        <f t="shared" ref="AD388" si="4346">LN(U388/C388)</f>
        <v>1.4451878678519076E-3</v>
      </c>
      <c r="AE388" s="91">
        <f t="shared" ref="AE388" si="4347">LN(V388/C388)</f>
        <v>-1.1213209004071497E-2</v>
      </c>
      <c r="AF388" s="91">
        <f t="shared" ref="AF388" si="4348">LN(N388/C388)</f>
        <v>8.0482657295571415E-4</v>
      </c>
      <c r="AG388" s="91">
        <f t="shared" ref="AG388" si="4349">LN(N388/N387)</f>
        <v>-2.9465102771161623E-3</v>
      </c>
      <c r="AH388" s="91">
        <f t="shared" ref="AH388" si="4350">LN(D388/C388)</f>
        <v>-1.5963830877514967E-3</v>
      </c>
      <c r="AI388" s="91">
        <f t="shared" ref="AI388" si="4351">LN(E388/C388)</f>
        <v>-2.1382119865747898E-3</v>
      </c>
      <c r="AJ388" s="91">
        <f t="shared" ref="AJ388" si="4352">LN(F388/C388)</f>
        <v>-9.5144159687675259E-4</v>
      </c>
      <c r="AK388" s="91">
        <f t="shared" ref="AK388" si="4353">+LN(G388/C388)</f>
        <v>-2.2935092212259442E-3</v>
      </c>
      <c r="AL388" s="91">
        <f t="shared" ref="AL388" si="4354">LN(H388/I388)</f>
        <v>5.9459141185806046E-3</v>
      </c>
      <c r="AM388" s="91">
        <f t="shared" ref="AM388" si="4355">LN(O388/P388)</f>
        <v>1.2069643858042586E-2</v>
      </c>
      <c r="AN388" s="91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1">
        <f t="shared" ref="AQ388" si="4359">LN(M388/L388)</f>
        <v>-2.2774990293676928E-3</v>
      </c>
      <c r="AR388" s="91">
        <f t="shared" si="4225"/>
        <v>3.134879825174945E-3</v>
      </c>
      <c r="AS388" s="91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1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1">
        <f t="shared" ref="AY388" si="4366">LN(G388/I388)</f>
        <v>2.2072170295026751E-3</v>
      </c>
      <c r="AZ388" s="91">
        <f t="shared" ref="AZ388" si="4367">LN(N388/P388)</f>
        <v>1.2018035577027167E-2</v>
      </c>
      <c r="BA388" s="91">
        <f t="shared" ref="BA388" si="4368">AV387</f>
        <v>0.18607856650584853</v>
      </c>
      <c r="BB388" s="91">
        <f t="shared" ref="BB388" si="4369">AR387</f>
        <v>-2.5575074930378667E-3</v>
      </c>
      <c r="BC388" s="91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88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0">
        <f t="shared" si="176"/>
        <v>3369.8695000000007</v>
      </c>
      <c r="T389" s="90" t="str">
        <f t="shared" ref="T389" si="4372">IF(AVERAGE(N388)&lt;S388,"熊",IF(AVERAGE(N388)&gt;S388,"牛",""))</f>
        <v>熊</v>
      </c>
      <c r="U389" s="90">
        <f t="shared" ref="U389" si="4373">MAX(H389,O389)</f>
        <v>3291.25</v>
      </c>
      <c r="V389" s="90">
        <f t="shared" ref="V389" si="4374">MIN(I389,P389)</f>
        <v>3259.31</v>
      </c>
      <c r="W389" s="40">
        <f t="shared" ref="W389" si="4375">LN(U389/V389)</f>
        <v>9.7519152938695137E-3</v>
      </c>
      <c r="X389" s="90">
        <f t="shared" ref="X389" si="4376">IF(U389=H389,J389,Q389)</f>
        <v>947</v>
      </c>
      <c r="Y389" s="90">
        <f t="shared" ref="Y389" si="4377">IF(V389=I389,K389,R389)</f>
        <v>1443</v>
      </c>
      <c r="Z389" s="91">
        <f t="shared" ref="Z389" si="4378">(U389-V389)/(C389)</f>
        <v>9.7280768012475496E-3</v>
      </c>
      <c r="AA389" s="91">
        <f t="shared" ref="AA389" si="4379">LN(C389/N388)</f>
        <v>-3.2475656617504938E-3</v>
      </c>
      <c r="AB389" s="91">
        <f t="shared" ref="AB389" si="4380">LN(N389/U389)</f>
        <v>-5.8507320310431854E-3</v>
      </c>
      <c r="AC389" s="91">
        <f t="shared" ref="AC389" si="4381">LN(N389/V389)</f>
        <v>3.9011832628262268E-3</v>
      </c>
      <c r="AD389" s="91">
        <f t="shared" ref="AD389" si="4382">LN(U389/C389)</f>
        <v>2.4245090992461825E-3</v>
      </c>
      <c r="AE389" s="91">
        <f t="shared" ref="AE389" si="4383">LN(V389/C389)</f>
        <v>-7.3274061946232384E-3</v>
      </c>
      <c r="AF389" s="91">
        <f t="shared" ref="AF389" si="4384">LN(N389/C389)</f>
        <v>-3.4262229317970996E-3</v>
      </c>
      <c r="AG389" s="91">
        <f t="shared" ref="AG389" si="4385">LN(N389/N388)</f>
        <v>-6.67378859354758E-3</v>
      </c>
      <c r="AH389" s="91">
        <f t="shared" ref="AH389" si="4386">LN(D389/C389)</f>
        <v>-2.2845620060952163E-4</v>
      </c>
      <c r="AI389" s="91">
        <f t="shared" ref="AI389" si="4387">LN(E389/C389)</f>
        <v>-1.6143697215855723E-4</v>
      </c>
      <c r="AJ389" s="91">
        <f t="shared" ref="AJ389" si="4388">LN(F389/C389)</f>
        <v>9.4413320266745421E-5</v>
      </c>
      <c r="AK389" s="91">
        <f t="shared" ref="AK389" si="4389">+LN(G389/C389)</f>
        <v>-2.9923383749470992E-3</v>
      </c>
      <c r="AL389" s="91">
        <f t="shared" ref="AL389" si="4390">LN(H389/I389)</f>
        <v>6.2450580214710094E-3</v>
      </c>
      <c r="AM389" s="91">
        <f t="shared" ref="AM389" si="4391">LN(O389/P389)</f>
        <v>7.9637622405468803E-3</v>
      </c>
      <c r="AN389" s="91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1">
        <f t="shared" ref="AQ389" si="4395">LN(M389/L389)</f>
        <v>1.2220905080385575E-5</v>
      </c>
      <c r="AR389" s="91">
        <f t="shared" si="4225"/>
        <v>-3.0862735936192619E-4</v>
      </c>
      <c r="AS389" s="91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1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1">
        <f t="shared" ref="AY389" si="4402">LN(G389/I389)</f>
        <v>8.282105472777443E-4</v>
      </c>
      <c r="AZ389" s="91">
        <f t="shared" ref="AZ389" si="4403">LN(N389/P389)</f>
        <v>3.9011832628262268E-3</v>
      </c>
      <c r="BA389" s="91">
        <f t="shared" ref="BA389" si="4404">AV388</f>
        <v>0.94910757356487874</v>
      </c>
      <c r="BB389" s="91">
        <f t="shared" ref="BB389" si="4405">AR388</f>
        <v>3.134879825174945E-3</v>
      </c>
      <c r="BC389" s="91">
        <f t="shared" ref="BC389" si="4406">AS388</f>
        <v>8.0482657295571415E-4</v>
      </c>
      <c r="BD389" s="39">
        <f t="shared" ref="BD389:BD390" si="4407">IF(AR388&lt;0,1,0)</f>
        <v>0</v>
      </c>
      <c r="BE389" t="s">
        <v>605</v>
      </c>
    </row>
    <row r="390" spans="1:57" x14ac:dyDescent="0.25">
      <c r="A390" s="88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0">
        <f t="shared" si="176"/>
        <v>3362.0825000000013</v>
      </c>
      <c r="T390" s="90" t="str">
        <f t="shared" ref="T390" si="4408">IF(AVERAGE(N389)&lt;S389,"熊",IF(AVERAGE(N389)&gt;S389,"牛",""))</f>
        <v>熊</v>
      </c>
      <c r="U390" s="90">
        <f t="shared" ref="U390" si="4409">MAX(H390,O390)</f>
        <v>3297.13</v>
      </c>
      <c r="V390" s="90">
        <f t="shared" ref="V390" si="4410">MIN(I390,P390)</f>
        <v>3258.85</v>
      </c>
      <c r="W390" s="40">
        <f t="shared" ref="W390" si="4411">LN(U390/V390)</f>
        <v>1.1678020689198248E-2</v>
      </c>
      <c r="X390" s="90">
        <f t="shared" ref="X390" si="4412">IF(U390=H390,J390,Q390)</f>
        <v>1415</v>
      </c>
      <c r="Y390" s="90">
        <f t="shared" ref="Y390" si="4413">IF(V390=I390,K390,R390)</f>
        <v>945</v>
      </c>
      <c r="Z390" s="91">
        <f t="shared" ref="Z390" si="4414">(U390-V390)/(C390)</f>
        <v>1.1726216732833469E-2</v>
      </c>
      <c r="AA390" s="91">
        <f t="shared" ref="AA390" si="4415">LN(C390/N389)</f>
        <v>-2.3162146840376235E-3</v>
      </c>
      <c r="AB390" s="91">
        <f t="shared" ref="AB390" si="4416">LN(N390/U390)</f>
        <v>-2.1678678379299064E-3</v>
      </c>
      <c r="AC390" s="91">
        <f t="shared" ref="AC390" si="4417">LN(N390/V390)</f>
        <v>9.5101528512683726E-3</v>
      </c>
      <c r="AD390" s="91">
        <f t="shared" ref="AD390" si="4418">LN(U390/C390)</f>
        <v>9.9519079836119344E-3</v>
      </c>
      <c r="AE390" s="91">
        <f t="shared" ref="AE390" si="4419">LN(V390/C390)</f>
        <v>-1.7261127055861604E-3</v>
      </c>
      <c r="AF390" s="91">
        <f t="shared" ref="AF390" si="4420">LN(N390/C390)</f>
        <v>7.7840401456821919E-3</v>
      </c>
      <c r="AG390" s="91">
        <f t="shared" ref="AG390" si="4421">LN(N390/N389)</f>
        <v>5.4678254616443798E-3</v>
      </c>
      <c r="AH390" s="91">
        <f t="shared" ref="AH390" si="4422">LN(D390/C390)</f>
        <v>-1.9606882078392266E-4</v>
      </c>
      <c r="AI390" s="91">
        <f t="shared" ref="AI390" si="4423">LN(E390/C390)</f>
        <v>7.7776931119726369E-4</v>
      </c>
      <c r="AJ390" s="91">
        <f t="shared" ref="AJ390" si="4424">LN(F390/C390)</f>
        <v>-7.7837470718766853E-4</v>
      </c>
      <c r="AK390" s="91">
        <f t="shared" ref="AK390" si="4425">+LN(G390/C390)</f>
        <v>4.3892161942371234E-3</v>
      </c>
      <c r="AL390" s="91">
        <f t="shared" ref="AL390" si="4426">LN(H390/I390)</f>
        <v>7.3771741041499103E-3</v>
      </c>
      <c r="AM390" s="91">
        <f t="shared" ref="AM390" si="4427">LN(O390/P390)</f>
        <v>5.6358910866944221E-3</v>
      </c>
      <c r="AN390" s="91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1">
        <f t="shared" ref="AQ390" si="4431">LN(M390/L390)</f>
        <v>6.0991229461240893E-6</v>
      </c>
      <c r="AR390" s="91">
        <f t="shared" ref="AR390" si="4432">LN(N390/L390)</f>
        <v>3.3002827886098509E-3</v>
      </c>
      <c r="AS390" s="91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1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1">
        <f t="shared" ref="AY390" si="4439">LN(G390/I390)</f>
        <v>6.1153288998233761E-3</v>
      </c>
      <c r="AZ390" s="91">
        <f t="shared" ref="AZ390" si="4440">LN(N390/P390)</f>
        <v>3.4680232487644164E-3</v>
      </c>
      <c r="BA390" s="91">
        <f t="shared" ref="BA390" si="4441">AV389</f>
        <v>0.39887288666249887</v>
      </c>
      <c r="BB390" s="91">
        <f t="shared" ref="BB390" si="4442">AR389</f>
        <v>-3.0862735936192619E-4</v>
      </c>
      <c r="BC390" s="91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88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0">
        <f t="shared" si="176"/>
        <v>3354.9485000000009</v>
      </c>
      <c r="T391" s="90" t="str">
        <f t="shared" ref="T391" si="4444">IF(AVERAGE(N390)&lt;S390,"熊",IF(AVERAGE(N390)&gt;S390,"牛",""))</f>
        <v>熊</v>
      </c>
      <c r="U391" s="90">
        <f t="shared" ref="U391" si="4445">MAX(H391,O391)</f>
        <v>3322.66</v>
      </c>
      <c r="V391" s="90">
        <f t="shared" ref="V391" si="4446">MIN(I391,P391)</f>
        <v>3288.59</v>
      </c>
      <c r="W391" s="40">
        <f t="shared" ref="W391" si="4447">LN(U391/V391)</f>
        <v>1.0306765468701974E-2</v>
      </c>
      <c r="X391" s="90">
        <f t="shared" ref="X391" si="4448">IF(U391=H391,J391,Q391)</f>
        <v>1459</v>
      </c>
      <c r="Y391" s="90">
        <f t="shared" ref="Y391" si="4449">IF(V391=I391,K391,R391)</f>
        <v>934</v>
      </c>
      <c r="Z391" s="91">
        <f t="shared" ref="Z391" si="4450">(U391-V391)/(C391)</f>
        <v>1.0354081003133184E-2</v>
      </c>
      <c r="AA391" s="91">
        <f t="shared" ref="AA391" si="4451">LN(C391/N390)</f>
        <v>1.5196459861965266E-4</v>
      </c>
      <c r="AB391" s="91">
        <f t="shared" ref="AB391" si="4452">LN(N391/U391)</f>
        <v>-1.3845287958961044E-4</v>
      </c>
      <c r="AC391" s="91">
        <f t="shared" ref="AC391" si="4453">LN(N391/V391)</f>
        <v>1.016831258911252E-2</v>
      </c>
      <c r="AD391" s="91">
        <f t="shared" ref="AD391" si="4454">LN(U391/C391)</f>
        <v>9.7291770968261221E-3</v>
      </c>
      <c r="AE391" s="91">
        <f t="shared" ref="AE391" si="4455">LN(V391/C391)</f>
        <v>-5.7758837187602116E-4</v>
      </c>
      <c r="AF391" s="91">
        <f t="shared" ref="AF391" si="4456">LN(N391/C391)</f>
        <v>9.5907242172363454E-3</v>
      </c>
      <c r="AG391" s="91">
        <f t="shared" ref="AG391" si="4457">LN(N391/N390)</f>
        <v>9.7426888158561147E-3</v>
      </c>
      <c r="AH391" s="91">
        <f t="shared" ref="AH391" si="4458">LN(D391/C391)</f>
        <v>3.4639295892478322E-4</v>
      </c>
      <c r="AI391" s="91">
        <f t="shared" ref="AI391" si="4459">LN(E391/C391)</f>
        <v>-2.2491580949007202E-4</v>
      </c>
      <c r="AJ391" s="91">
        <f t="shared" ref="AJ391" si="4460">LN(F391/C391)</f>
        <v>1.8885116130141042E-3</v>
      </c>
      <c r="AK391" s="91">
        <f t="shared" ref="AK391" si="4461">+LN(G391/C391)</f>
        <v>3.8612604486132776E-3</v>
      </c>
      <c r="AL391" s="91">
        <f t="shared" ref="AL391" si="4462">LN(H391/I391)</f>
        <v>6.1961935957875339E-3</v>
      </c>
      <c r="AM391" s="91">
        <f t="shared" ref="AM391" si="4463">LN(O391/P391)</f>
        <v>6.0798535402552881E-3</v>
      </c>
      <c r="AN391" s="91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1">
        <f t="shared" ref="AQ391" si="4467">LN(M391/L391)</f>
        <v>2.4814421542777583E-4</v>
      </c>
      <c r="AR391" s="91">
        <f t="shared" ref="AR391" si="4468">LN(N391/L391)</f>
        <v>5.4570394630581174E-3</v>
      </c>
      <c r="AS391" s="91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1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1">
        <f t="shared" ref="AY391" si="4475">LN(G391/I391)</f>
        <v>4.4388488204892742E-3</v>
      </c>
      <c r="AZ391" s="91">
        <f t="shared" ref="AZ391" si="4476">LN(N391/P391)</f>
        <v>5.9414006606655356E-3</v>
      </c>
      <c r="BA391" s="91">
        <f t="shared" ref="BA391" si="4477">AV390</f>
        <v>0.81347962382444383</v>
      </c>
      <c r="BB391" s="91">
        <f t="shared" ref="BB391" si="4478">AR390</f>
        <v>3.3002827886098509E-3</v>
      </c>
      <c r="BC391" s="91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88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0">
        <f t="shared" si="176"/>
        <v>3348.6670000000004</v>
      </c>
      <c r="T392" s="90" t="str">
        <f t="shared" ref="T392" si="4481">IF(AVERAGE(N391)&lt;S391,"熊",IF(AVERAGE(N391)&gt;S391,"牛",""))</f>
        <v>熊</v>
      </c>
      <c r="U392" s="90">
        <f t="shared" ref="U392" si="4482">MAX(H392,O392)</f>
        <v>3320.31</v>
      </c>
      <c r="V392" s="90">
        <f t="shared" ref="V392" si="4483">MIN(I392,P392)</f>
        <v>3280.44</v>
      </c>
      <c r="W392" s="40">
        <f t="shared" ref="W392" si="4484">LN(U392/V392)</f>
        <v>1.2080592322639725E-2</v>
      </c>
      <c r="X392" s="90">
        <f t="shared" ref="X392" si="4485">IF(U392=H392,J392,Q392)</f>
        <v>930</v>
      </c>
      <c r="Y392" s="90">
        <f t="shared" ref="Y392" si="4486">IF(V392=I392,K392,R392)</f>
        <v>1459</v>
      </c>
      <c r="Z392" s="91">
        <f t="shared" ref="Z392" si="4487">(U392-V392)/(C392)</f>
        <v>1.2007914923606498E-2</v>
      </c>
      <c r="AA392" s="91">
        <f t="shared" ref="AA392" si="4488">LN(C392/N391)</f>
        <v>-5.6906201149964993E-4</v>
      </c>
      <c r="AB392" s="91">
        <f t="shared" ref="AB392" si="4489">LN(N392/U392)</f>
        <v>-1.1967808935208407E-2</v>
      </c>
      <c r="AC392" s="91">
        <f t="shared" ref="AC392" si="4490">LN(N392/V392)</f>
        <v>1.1278338743131889E-4</v>
      </c>
      <c r="AD392" s="91">
        <f t="shared" ref="AD392" si="4491">LN(U392/C392)</f>
        <v>0</v>
      </c>
      <c r="AE392" s="91">
        <f t="shared" ref="AE392" si="4492">LN(V392/C392)</f>
        <v>-1.2080592322639836E-2</v>
      </c>
      <c r="AF392" s="91">
        <f t="shared" ref="AF392" si="4493">LN(N392/C392)</f>
        <v>-1.1967808935208407E-2</v>
      </c>
      <c r="AG392" s="91">
        <f t="shared" ref="AG392" si="4494">LN(N392/N391)</f>
        <v>-1.2536870946708066E-2</v>
      </c>
      <c r="AH392" s="91">
        <f t="shared" ref="AH392" si="4495">LN(D392/C392)</f>
        <v>-6.2965749015270103E-4</v>
      </c>
      <c r="AI392" s="91">
        <f t="shared" ref="AI392" si="4496">LN(E392/C392)</f>
        <v>-2.8917143549212214E-4</v>
      </c>
      <c r="AJ392" s="91">
        <f t="shared" ref="AJ392" si="4497">LN(F392/C392)</f>
        <v>-1.9203382319186398E-3</v>
      </c>
      <c r="AK392" s="91">
        <f t="shared" ref="AK392" si="4498">+LN(G392/C392)</f>
        <v>-5.1876482699499266E-3</v>
      </c>
      <c r="AL392" s="91">
        <f t="shared" ref="AL392" si="4499">LN(H392/I392)</f>
        <v>5.3238919707818515E-3</v>
      </c>
      <c r="AM392" s="91">
        <f t="shared" ref="AM392" si="4500">LN(O392/P392)</f>
        <v>7.9731534823237436E-3</v>
      </c>
      <c r="AN392" s="91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1">
        <f t="shared" ref="AQ392" si="4504">LN(M392/L392)</f>
        <v>5.7204516781963631E-4</v>
      </c>
      <c r="AR392" s="91">
        <f t="shared" ref="AR392" si="4505">LN(N392/L392)</f>
        <v>-6.7377757252267273E-3</v>
      </c>
      <c r="AS392" s="91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1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1">
        <f t="shared" ref="AY392" si="4512">LN(G392/I392)</f>
        <v>1.3624370083195386E-4</v>
      </c>
      <c r="AZ392" s="91">
        <f t="shared" ref="AZ392" si="4513">LN(N392/P392)</f>
        <v>1.1278338743131889E-4</v>
      </c>
      <c r="BA392" s="91">
        <f t="shared" ref="BA392" si="4514">AV391</f>
        <v>0.98649838567654713</v>
      </c>
      <c r="BB392" s="91">
        <f t="shared" ref="BB392" si="4515">AR391</f>
        <v>5.4570394630581174E-3</v>
      </c>
      <c r="BC392" s="91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88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0">
        <f t="shared" si="176"/>
        <v>3341.2305000000001</v>
      </c>
      <c r="T393" s="90" t="str">
        <f t="shared" ref="T393" si="4518">IF(AVERAGE(N392)&lt;S392,"熊",IF(AVERAGE(N392)&gt;S392,"牛",""))</f>
        <v>熊</v>
      </c>
      <c r="U393" s="90">
        <f t="shared" ref="U393" si="4519">MAX(H393,O393)</f>
        <v>3303.92</v>
      </c>
      <c r="V393" s="90">
        <f t="shared" ref="V393" si="4520">MIN(I393,P393)</f>
        <v>3273.49</v>
      </c>
      <c r="W393" s="40">
        <f t="shared" ref="W393" si="4521">LN(U393/V393)</f>
        <v>9.2529482304620995E-3</v>
      </c>
      <c r="X393" s="90">
        <f t="shared" ref="X393" si="4522">IF(U393=H393,J393,Q393)</f>
        <v>1450</v>
      </c>
      <c r="Y393" s="90">
        <f t="shared" ref="Y393" si="4523">IF(V393=I393,K393,R393)</f>
        <v>1113</v>
      </c>
      <c r="Z393" s="91">
        <f t="shared" ref="Z393" si="4524">(U393-V393)/(C393)</f>
        <v>9.2819668130796392E-3</v>
      </c>
      <c r="AA393" s="91">
        <f t="shared" ref="AA393" si="4525">LN(C393/N392)</f>
        <v>-7.3484462563296797E-4</v>
      </c>
      <c r="AB393" s="91">
        <f t="shared" ref="AB393" si="4526">LN(N393/U393)</f>
        <v>-2.6638575235935695E-4</v>
      </c>
      <c r="AC393" s="91">
        <f t="shared" ref="AC393" si="4527">LN(N393/V393)</f>
        <v>8.9865624781029704E-3</v>
      </c>
      <c r="AD393" s="91">
        <f t="shared" ref="AD393" si="4528">LN(U393/C393)</f>
        <v>7.7541437880316103E-3</v>
      </c>
      <c r="AE393" s="91">
        <f t="shared" ref="AE393" si="4529">LN(V393/C393)</f>
        <v>-1.498804442430643E-3</v>
      </c>
      <c r="AF393" s="91">
        <f t="shared" ref="AF393" si="4530">LN(N393/C393)</f>
        <v>7.4877580356723459E-3</v>
      </c>
      <c r="AG393" s="91">
        <f t="shared" ref="AG393" si="4531">LN(N393/N392)</f>
        <v>6.7529134100392648E-3</v>
      </c>
      <c r="AH393" s="91">
        <f t="shared" ref="AH393" si="4532">LN(D393/C393)</f>
        <v>1.8299936001293324E-4</v>
      </c>
      <c r="AI393" s="91">
        <f t="shared" ref="AI393" si="4533">LN(E393/C393)</f>
        <v>2.2242205357992234E-3</v>
      </c>
      <c r="AJ393" s="91">
        <f t="shared" ref="AJ393" si="4534">LN(F393/C393)</f>
        <v>5.4903324410080673E-5</v>
      </c>
      <c r="AK393" s="91">
        <f t="shared" ref="AK393" si="4535">+LN(G393/C393)</f>
        <v>-4.7900684797319511E-4</v>
      </c>
      <c r="AL393" s="91">
        <f t="shared" ref="AL393" si="4536">LN(H393/I393)</f>
        <v>3.9786455899464271E-3</v>
      </c>
      <c r="AM393" s="91">
        <f t="shared" ref="AM393" si="4537">LN(O393/P393)</f>
        <v>8.3460710165748214E-3</v>
      </c>
      <c r="AN393" s="91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1">
        <f t="shared" ref="AQ393" si="4541">LN(M393/L393)</f>
        <v>6.8634496560660897E-4</v>
      </c>
      <c r="AR393" s="91">
        <f t="shared" ref="AR393" si="4542">LN(N393/L393)</f>
        <v>7.8813200977089666E-3</v>
      </c>
      <c r="AS393" s="91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1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1">
        <f t="shared" ref="AY393" si="4549">LN(G393/I393)</f>
        <v>1.0197975944573889E-3</v>
      </c>
      <c r="AZ393" s="91">
        <f t="shared" ref="AZ393" si="4550">LN(N393/P393)</f>
        <v>8.0796852642155016E-3</v>
      </c>
      <c r="BA393" s="91">
        <f t="shared" ref="BA393" si="4551">AV392</f>
        <v>9.2801605216927992E-3</v>
      </c>
      <c r="BB393" s="91">
        <f t="shared" ref="BB393" si="4552">AR392</f>
        <v>-6.7377757252267273E-3</v>
      </c>
      <c r="BC393" s="91">
        <f t="shared" ref="BC393" si="4553">AS392</f>
        <v>-1.1967808935208407E-2</v>
      </c>
      <c r="BD393" s="39">
        <f t="shared" ref="BD393" si="4554">IF(AR392&lt;0,1,0)</f>
        <v>1</v>
      </c>
      <c r="BE393" t="s">
        <v>610</v>
      </c>
    </row>
    <row r="394" spans="1:57" x14ac:dyDescent="0.25">
      <c r="A394" s="88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0">
        <f t="shared" si="176"/>
        <v>3336.2564999999995</v>
      </c>
      <c r="T394" s="90" t="str">
        <f t="shared" ref="T394" si="4555">IF(AVERAGE(N393)&lt;S393,"熊",IF(AVERAGE(N393)&gt;S393,"牛",""))</f>
        <v>熊</v>
      </c>
      <c r="U394" s="90">
        <f t="shared" ref="U394" si="4556">MAX(H394,O394)</f>
        <v>3309.53</v>
      </c>
      <c r="V394" s="90">
        <f t="shared" ref="V394" si="4557">MIN(I394,P394)</f>
        <v>3282.57</v>
      </c>
      <c r="W394" s="40">
        <f t="shared" ref="W394" si="4558">LN(U394/V394)</f>
        <v>8.1795331722921121E-3</v>
      </c>
      <c r="X394" s="90">
        <f t="shared" ref="X394" si="4559">IF(U394=H394,J394,Q394)</f>
        <v>938</v>
      </c>
      <c r="Y394" s="90">
        <f t="shared" ref="Y394" si="4560">IF(V394=I394,K394,R394)</f>
        <v>1411</v>
      </c>
      <c r="Z394" s="91">
        <f t="shared" ref="Z394" si="4561">(U394-V394)/(C394)</f>
        <v>8.1624497037478955E-3</v>
      </c>
      <c r="AA394" s="91">
        <f t="shared" ref="AA394" si="4562">LN(C394/N393)</f>
        <v>-3.3303209070103077E-5</v>
      </c>
      <c r="AB394" s="91">
        <f t="shared" ref="AB394" si="4563">LN(N394/U394)</f>
        <v>-5.177254114541484E-3</v>
      </c>
      <c r="AC394" s="91">
        <f t="shared" ref="AC394" si="4564">LN(N394/V394)</f>
        <v>3.0022790577505314E-3</v>
      </c>
      <c r="AD394" s="91">
        <f t="shared" ref="AD394" si="4565">LN(U394/C394)</f>
        <v>1.9962320200707026E-3</v>
      </c>
      <c r="AE394" s="91">
        <f t="shared" ref="AE394" si="4566">LN(V394/C394)</f>
        <v>-6.1833011522213306E-3</v>
      </c>
      <c r="AF394" s="91">
        <f t="shared" ref="AF394" si="4567">LN(N394/C394)</f>
        <v>-3.1810220944707823E-3</v>
      </c>
      <c r="AG394" s="91">
        <f t="shared" ref="AG394" si="4568">LN(N394/N393)</f>
        <v>-3.2143253035407712E-3</v>
      </c>
      <c r="AH394" s="91">
        <f t="shared" ref="AH394" si="4569">LN(D394/C394)</f>
        <v>-5.6935364758376622E-4</v>
      </c>
      <c r="AI394" s="91">
        <f t="shared" ref="AI394" si="4570">LN(E394/C394)</f>
        <v>4.782487711173255E-4</v>
      </c>
      <c r="AJ394" s="91">
        <f t="shared" ref="AJ394" si="4571">LN(F394/C394)</f>
        <v>9.5324420405689888E-4</v>
      </c>
      <c r="AK394" s="91">
        <f t="shared" ref="AK394" si="4572">+LN(G394/C394)</f>
        <v>-2.0062923065605909E-3</v>
      </c>
      <c r="AL394" s="91">
        <f t="shared" ref="AL394" si="4573">LN(H394/I394)</f>
        <v>6.821763845337077E-3</v>
      </c>
      <c r="AM394" s="91">
        <f t="shared" ref="AM394" si="4574">LN(O394/P394)</f>
        <v>4.313515814553511E-3</v>
      </c>
      <c r="AN394" s="91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1">
        <f t="shared" ref="AQ394" si="4578">LN(M394/L394)</f>
        <v>-1.4269495459586631E-3</v>
      </c>
      <c r="AR394" s="91">
        <f t="shared" ref="AR394" si="4579">LN(N394/L394)</f>
        <v>-1.1079862650410428E-3</v>
      </c>
      <c r="AS394" s="91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1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1">
        <f t="shared" ref="AY394" si="4586">LN(G394/I394)</f>
        <v>2.8192395187058741E-3</v>
      </c>
      <c r="AZ394" s="91">
        <f t="shared" ref="AZ394" si="4587">LN(N394/P394)</f>
        <v>3.0022790577505314E-3</v>
      </c>
      <c r="BA394" s="91">
        <f t="shared" ref="BA394" si="4588">AV393</f>
        <v>0.97108116989812354</v>
      </c>
      <c r="BB394" s="91">
        <f t="shared" ref="BB394" si="4589">AR393</f>
        <v>7.8813200977089666E-3</v>
      </c>
      <c r="BC394" s="91">
        <f t="shared" ref="BC394" si="4590">AS393</f>
        <v>7.4877580356723459E-3</v>
      </c>
      <c r="BD394" s="39">
        <f t="shared" ref="BD394:BD395" si="4591">IF(AR393&lt;0,1,0)</f>
        <v>0</v>
      </c>
      <c r="BE394" t="s">
        <v>612</v>
      </c>
    </row>
    <row r="395" spans="1:57" x14ac:dyDescent="0.25">
      <c r="A395" s="88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0">
        <f t="shared" si="176"/>
        <v>3330.9159999999997</v>
      </c>
      <c r="T395" s="90" t="str">
        <f t="shared" ref="T395" si="4592">IF(AVERAGE(N394)&lt;S394,"熊",IF(AVERAGE(N394)&gt;S394,"牛",""))</f>
        <v>熊</v>
      </c>
      <c r="U395" s="90">
        <f t="shared" ref="U395" si="4593">MAX(H395,O395)</f>
        <v>3287.53</v>
      </c>
      <c r="V395" s="90">
        <f t="shared" ref="V395" si="4594">MIN(I395,P395)</f>
        <v>3259.54</v>
      </c>
      <c r="W395" s="40">
        <f t="shared" ref="W395" si="4595">LN(U395/V395)</f>
        <v>8.5504418095411882E-3</v>
      </c>
      <c r="X395" s="90">
        <f t="shared" ref="X395" si="4596">IF(U395=H395,J395,Q395)</f>
        <v>930</v>
      </c>
      <c r="Y395" s="90">
        <f t="shared" ref="Y395" si="4597">IF(V395=I395,K395,R395)</f>
        <v>1430</v>
      </c>
      <c r="Z395" s="91">
        <f t="shared" ref="Z395" si="4598">(U395-V395)/(C395)</f>
        <v>8.5139907468525719E-3</v>
      </c>
      <c r="AA395" s="91">
        <f t="shared" ref="AA395" si="4599">LN(C395/N394)</f>
        <v>-1.4924082970985352E-3</v>
      </c>
      <c r="AB395" s="91">
        <f t="shared" ref="AB395" si="4600">LN(N395/U395)</f>
        <v>-6.5276634169758648E-3</v>
      </c>
      <c r="AC395" s="91">
        <f t="shared" ref="AC395" si="4601">LN(N395/V395)</f>
        <v>2.0227783925653351E-3</v>
      </c>
      <c r="AD395" s="91">
        <f t="shared" ref="AD395" si="4602">LN(U395/C395)</f>
        <v>0</v>
      </c>
      <c r="AE395" s="91">
        <f t="shared" ref="AE395" si="4603">LN(V395/C395)</f>
        <v>-8.5504418095410581E-3</v>
      </c>
      <c r="AF395" s="91">
        <f t="shared" ref="AF395" si="4604">LN(N395/C395)</f>
        <v>-6.5276634169758648E-3</v>
      </c>
      <c r="AG395" s="91">
        <f t="shared" ref="AG395" si="4605">LN(N395/N394)</f>
        <v>-8.020071714074338E-3</v>
      </c>
      <c r="AH395" s="91">
        <f t="shared" ref="AH395" si="4606">LN(D395/C395)</f>
        <v>-6.0854459314869285E-4</v>
      </c>
      <c r="AI395" s="91">
        <f t="shared" ref="AI395" si="4607">LN(E395/C395)</f>
        <v>-1.6743895435841142E-3</v>
      </c>
      <c r="AJ395" s="91">
        <f t="shared" ref="AJ395" si="4608">LN(F395/C395)</f>
        <v>-1.2844630458802527E-3</v>
      </c>
      <c r="AK395" s="91">
        <f t="shared" ref="AK395" si="4609">+LN(G395/C395)</f>
        <v>-7.072797799972619E-3</v>
      </c>
      <c r="AL395" s="91">
        <f t="shared" ref="AL395" si="4610">LN(H395/I395)</f>
        <v>7.6611412624301659E-3</v>
      </c>
      <c r="AM395" s="91">
        <f t="shared" ref="AM395" si="4611">LN(O395/P395)</f>
        <v>4.9638221059225742E-3</v>
      </c>
      <c r="AN395" s="91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1">
        <f t="shared" ref="AQ395" si="4615">LN(M395/L395)</f>
        <v>-2.0529256560634544E-4</v>
      </c>
      <c r="AR395" s="91">
        <f t="shared" ref="AR395" si="4616">LN(N395/L395)</f>
        <v>6.6461363740464923E-4</v>
      </c>
      <c r="AS395" s="91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1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1">
        <f t="shared" ref="AY395" si="4623">LN(G395/I395)</f>
        <v>5.8834346245758282E-4</v>
      </c>
      <c r="AZ395" s="91">
        <f t="shared" ref="AZ395" si="4624">LN(N395/P395)</f>
        <v>2.0227783925653351E-3</v>
      </c>
      <c r="BA395" s="91">
        <f t="shared" ref="BA395" si="4625">AV394</f>
        <v>0.36609792284866016</v>
      </c>
      <c r="BB395" s="91">
        <f t="shared" ref="BB395" si="4626">AR394</f>
        <v>-1.1079862650410428E-3</v>
      </c>
      <c r="BC395" s="91">
        <f t="shared" ref="BC395" si="4627">AS394</f>
        <v>-3.1810220944707823E-3</v>
      </c>
      <c r="BD395" s="39">
        <f t="shared" si="4591"/>
        <v>1</v>
      </c>
      <c r="BE395" t="s">
        <v>615</v>
      </c>
    </row>
    <row r="396" spans="1:57" x14ac:dyDescent="0.25">
      <c r="A396" s="88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0">
        <f t="shared" si="176"/>
        <v>3325.078</v>
      </c>
      <c r="T396" s="90" t="str">
        <f t="shared" ref="T396" si="4628">IF(AVERAGE(N395)&lt;S395,"熊",IF(AVERAGE(N395)&gt;S395,"牛",""))</f>
        <v>熊</v>
      </c>
      <c r="U396" s="90">
        <f t="shared" ref="U396" si="4629">MAX(H396,O396)</f>
        <v>3280.21</v>
      </c>
      <c r="V396" s="90">
        <f t="shared" ref="V396" si="4630">MIN(I396,P396)</f>
        <v>3254.18</v>
      </c>
      <c r="W396" s="40">
        <f t="shared" ref="W396" si="4631">LN(U396/V396)</f>
        <v>7.9671209363822923E-3</v>
      </c>
      <c r="X396" s="90">
        <f t="shared" ref="X396" si="4632">IF(U396=H396,J396,Q396)</f>
        <v>952</v>
      </c>
      <c r="Y396" s="90">
        <f t="shared" ref="Y396" si="4633">IF(V396=I396,K396,R396)</f>
        <v>1337</v>
      </c>
      <c r="Z396" s="91">
        <f t="shared" ref="Z396" si="4634">(U396-V396)/(C396)</f>
        <v>7.9650431605585627E-3</v>
      </c>
      <c r="AA396" s="91">
        <f t="shared" ref="AA396" si="4635">LN(C396/N395)</f>
        <v>5.784973616264873E-4</v>
      </c>
      <c r="AB396" s="91">
        <f t="shared" ref="AB396" si="4636">LN(N396/U396)</f>
        <v>-3.7537478428628316E-3</v>
      </c>
      <c r="AC396" s="91">
        <f t="shared" ref="AC396" si="4637">LN(N396/V396)</f>
        <v>4.2133730935193592E-3</v>
      </c>
      <c r="AD396" s="91">
        <f t="shared" ref="AD396" si="4638">LN(U396/C396)</f>
        <v>3.7200878546407509E-3</v>
      </c>
      <c r="AE396" s="91">
        <f t="shared" ref="AE396" si="4639">LN(V396/C396)</f>
        <v>-4.2470330817416307E-3</v>
      </c>
      <c r="AF396" s="91">
        <f t="shared" ref="AF396" si="4640">LN(N396/C396)</f>
        <v>-3.3659988222216715E-5</v>
      </c>
      <c r="AG396" s="91">
        <f t="shared" ref="AG396" si="4641">LN(N396/N395)</f>
        <v>5.4483737340419846E-4</v>
      </c>
      <c r="AH396" s="91">
        <f t="shared" ref="AH396" si="4642">LN(D396/C396)</f>
        <v>7.9832753101727533E-4</v>
      </c>
      <c r="AI396" s="91">
        <f t="shared" ref="AI396" si="4643">LN(E396/C396)</f>
        <v>1.9275810905843618E-4</v>
      </c>
      <c r="AJ396" s="91">
        <f t="shared" ref="AJ396" si="4644">LN(F396/C396)</f>
        <v>-2.0001446281681869E-3</v>
      </c>
      <c r="AK396" s="91">
        <f t="shared" ref="AK396" si="4645">+LN(G396/C396)</f>
        <v>-1.8437870841346263E-3</v>
      </c>
      <c r="AL396" s="91">
        <f t="shared" ref="AL396" si="4646">LN(H396/I396)</f>
        <v>5.9502144685670989E-3</v>
      </c>
      <c r="AM396" s="91">
        <f t="shared" ref="AM396" si="4647">LN(O396/P396)</f>
        <v>4.3449466058193727E-3</v>
      </c>
      <c r="AN396" s="91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1">
        <f t="shared" ref="AQ396" si="4651">LN(M396/L396)</f>
        <v>-3.003573662237904E-4</v>
      </c>
      <c r="AR396" s="91">
        <f t="shared" ref="AR396" si="4652">LN(N396/L396)</f>
        <v>1.4239367667128087E-3</v>
      </c>
      <c r="AS396" s="91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1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1">
        <f t="shared" ref="AY396" si="4659">LN(G396/I396)</f>
        <v>3.863395297916837E-4</v>
      </c>
      <c r="AZ396" s="91">
        <f t="shared" ref="AZ396" si="4660">LN(N396/P396)</f>
        <v>4.2133730935193592E-3</v>
      </c>
      <c r="BA396" s="91">
        <f t="shared" ref="BA396" si="4661">AV395</f>
        <v>0.23579849946408907</v>
      </c>
      <c r="BB396" s="91">
        <f t="shared" ref="BB396" si="4662">AR395</f>
        <v>6.6461363740464923E-4</v>
      </c>
      <c r="BC396" s="91">
        <f t="shared" ref="BC396" si="4663">AS395</f>
        <v>-6.5276634169758648E-3</v>
      </c>
      <c r="BD396" s="39">
        <f t="shared" ref="BD396" si="4664">IF(AR395&lt;0,1,0)</f>
        <v>0</v>
      </c>
      <c r="BE396" t="s">
        <v>616</v>
      </c>
    </row>
    <row r="397" spans="1:57" x14ac:dyDescent="0.25">
      <c r="A397" s="88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0">
        <f t="shared" si="176"/>
        <v>3318.8544999999999</v>
      </c>
      <c r="T397" s="90" t="str">
        <f t="shared" ref="T397" si="4665">IF(AVERAGE(N396)&lt;S396,"熊",IF(AVERAGE(N396)&gt;S396,"牛",""))</f>
        <v>熊</v>
      </c>
      <c r="U397" s="90">
        <f t="shared" ref="U397" si="4666">MAX(H397,O397)</f>
        <v>3296.74</v>
      </c>
      <c r="V397" s="90">
        <f t="shared" ref="V397" si="4667">MIN(I397,P397)</f>
        <v>3266.02</v>
      </c>
      <c r="W397" s="40">
        <f t="shared" ref="W397" si="4668">LN(U397/V397)</f>
        <v>9.3619831824716688E-3</v>
      </c>
      <c r="X397" s="90">
        <f t="shared" ref="X397" si="4669">IF(U397=H397,J397,Q397)</f>
        <v>1459</v>
      </c>
      <c r="Y397" s="90">
        <f t="shared" ref="Y397" si="4670">IF(V397=I397,K397,R397)</f>
        <v>930</v>
      </c>
      <c r="Z397" s="91">
        <f t="shared" ref="Z397" si="4671">(U397-V397)/(C397)</f>
        <v>9.4059436255747968E-3</v>
      </c>
      <c r="AA397" s="91">
        <f t="shared" ref="AA397" si="4672">LN(C397/N396)</f>
        <v>-5.8157866572194417E-4</v>
      </c>
      <c r="AB397" s="91">
        <f t="shared" ref="AB397" si="4673">LN(N397/U397)</f>
        <v>-6.0667831507548614E-5</v>
      </c>
      <c r="AC397" s="91">
        <f t="shared" ref="AC397" si="4674">LN(N397/V397)</f>
        <v>9.3013153509639568E-3</v>
      </c>
      <c r="AD397" s="91">
        <f t="shared" ref="AD397" si="4675">LN(U397/C397)</f>
        <v>9.3619831824716688E-3</v>
      </c>
      <c r="AE397" s="91">
        <f t="shared" ref="AE397" si="4676">LN(V397/C397)</f>
        <v>0</v>
      </c>
      <c r="AF397" s="91">
        <f t="shared" ref="AF397" si="4677">LN(N397/C397)</f>
        <v>9.3013153509639568E-3</v>
      </c>
      <c r="AG397" s="91">
        <f t="shared" ref="AG397" si="4678">LN(N397/N396)</f>
        <v>8.7197366852418932E-3</v>
      </c>
      <c r="AH397" s="91">
        <f t="shared" ref="AH397" si="4679">LN(D397/C397)</f>
        <v>3.5510929167636193E-4</v>
      </c>
      <c r="AI397" s="91">
        <f t="shared" ref="AI397" si="4680">LN(E397/C397)</f>
        <v>1.1689358202208425E-3</v>
      </c>
      <c r="AJ397" s="91">
        <f t="shared" ref="AJ397" si="4681">LN(F397/C397)</f>
        <v>2.2051467436342669E-3</v>
      </c>
      <c r="AK397" s="91">
        <f t="shared" ref="AK397" si="4682">+LN(G397/C397)</f>
        <v>5.9041167449918695E-3</v>
      </c>
      <c r="AL397" s="91">
        <f t="shared" ref="AL397" si="4683">LN(H397/I397)</f>
        <v>7.1573793458346354E-3</v>
      </c>
      <c r="AM397" s="91">
        <f t="shared" ref="AM397" si="4684">LN(O397/P397)</f>
        <v>3.7988308830626304E-3</v>
      </c>
      <c r="AN397" s="91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1">
        <f t="shared" ref="AQ397" si="4688">LN(M397/L397)</f>
        <v>7.4539796291528686E-4</v>
      </c>
      <c r="AR397" s="91">
        <f t="shared" ref="AR397" si="4689">LN(N397/L397)</f>
        <v>3.3211063394968658E-3</v>
      </c>
      <c r="AS397" s="91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1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1">
        <f t="shared" ref="AY397" si="4696">LN(G397/I397)</f>
        <v>5.9041167449918695E-3</v>
      </c>
      <c r="AZ397" s="91">
        <f t="shared" ref="AZ397" si="4697">LN(N397/P397)</f>
        <v>3.738163051555173E-3</v>
      </c>
      <c r="BA397" s="91">
        <f t="shared" ref="BA397" si="4698">AV396</f>
        <v>0.52785247791010881</v>
      </c>
      <c r="BB397" s="91">
        <f t="shared" ref="BB397" si="4699">AR396</f>
        <v>1.4239367667128087E-3</v>
      </c>
      <c r="BC397" s="91">
        <f t="shared" ref="BC397" si="4700">AS396</f>
        <v>-3.3659988222216715E-5</v>
      </c>
      <c r="BD397" s="39">
        <f t="shared" ref="BD397:BD398" si="4701">IF(AR396&lt;0,1,0)</f>
        <v>0</v>
      </c>
      <c r="BE397" t="s">
        <v>617</v>
      </c>
    </row>
    <row r="398" spans="1:57" x14ac:dyDescent="0.25">
      <c r="A398" s="88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0">
        <f t="shared" si="176"/>
        <v>3313.1569999999992</v>
      </c>
      <c r="T398" s="90" t="str">
        <f t="shared" ref="T398" si="4702">IF(AVERAGE(N397)&lt;S397,"熊",IF(AVERAGE(N397)&gt;S397,"牛",""))</f>
        <v>熊</v>
      </c>
      <c r="U398" s="90">
        <f t="shared" ref="U398" si="4703">MAX(H398,O398)</f>
        <v>3300.09</v>
      </c>
      <c r="V398" s="90">
        <f t="shared" ref="V398" si="4704">MIN(I398,P398)</f>
        <v>3276.55</v>
      </c>
      <c r="W398" s="40">
        <f t="shared" ref="W398" si="4705">LN(U398/V398)</f>
        <v>7.1587012606598556E-3</v>
      </c>
      <c r="X398" s="90">
        <f t="shared" ref="X398" si="4706">IF(U398=H398,J398,Q398)</f>
        <v>1115</v>
      </c>
      <c r="Y398" s="90">
        <f t="shared" ref="Y398" si="4707">IF(V398=I398,K398,R398)</f>
        <v>1424</v>
      </c>
      <c r="Z398" s="91">
        <f t="shared" ref="Z398" si="4708">(U398-V398)/(C398)</f>
        <v>7.1403871703561595E-3</v>
      </c>
      <c r="AA398" s="91">
        <f t="shared" ref="AA398" si="4709">LN(C398/N397)</f>
        <v>6.0667831507603766E-5</v>
      </c>
      <c r="AB398" s="91">
        <f t="shared" ref="AB398" si="4710">LN(N398/U398)</f>
        <v>-3.7888838076605043E-3</v>
      </c>
      <c r="AC398" s="91">
        <f t="shared" ref="AC398" si="4711">LN(N398/V398)</f>
        <v>3.3698174529993978E-3</v>
      </c>
      <c r="AD398" s="91">
        <f t="shared" ref="AD398" si="4712">LN(U398/C398)</f>
        <v>1.0156394171039981E-3</v>
      </c>
      <c r="AE398" s="91">
        <f t="shared" ref="AE398" si="4713">LN(V398/C398)</f>
        <v>-6.1430618435558684E-3</v>
      </c>
      <c r="AF398" s="91">
        <f t="shared" ref="AF398" si="4714">LN(N398/C398)</f>
        <v>-2.7732443905564398E-3</v>
      </c>
      <c r="AG398" s="91">
        <f t="shared" ref="AG398" si="4715">LN(N398/N397)</f>
        <v>-2.7125765590488553E-3</v>
      </c>
      <c r="AH398" s="91">
        <f t="shared" ref="AH398" si="4716">LN(D398/C398)</f>
        <v>-1.2717608618631534E-3</v>
      </c>
      <c r="AI398" s="91">
        <f t="shared" ref="AI398" si="4717">LN(E398/C398)</f>
        <v>3.2147807402179671E-4</v>
      </c>
      <c r="AJ398" s="91">
        <f t="shared" ref="AJ398" si="4718">LN(F398/C398)</f>
        <v>-1.5208389704003244E-3</v>
      </c>
      <c r="AK398" s="91">
        <f t="shared" ref="AK398" si="4719">+LN(G398/C398)</f>
        <v>-4.5813316092469485E-4</v>
      </c>
      <c r="AL398" s="91">
        <f t="shared" ref="AL398" si="4720">LN(H398/I398)</f>
        <v>4.5435158538667305E-3</v>
      </c>
      <c r="AM398" s="91">
        <f t="shared" ref="AM398" si="4721">LN(O398/P398)</f>
        <v>5.96104730615892E-3</v>
      </c>
      <c r="AN398" s="91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1">
        <f t="shared" ref="AQ398" si="4725">LN(M398/L398)</f>
        <v>-9.1993114594681737E-4</v>
      </c>
      <c r="AR398" s="91">
        <f t="shared" ref="AR398" si="4726">LN(N398/L398)</f>
        <v>-2.3181459145631307E-3</v>
      </c>
      <c r="AS398" s="91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1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1">
        <f t="shared" ref="AY398" si="4733">LN(G398/I398)</f>
        <v>3.0697432758378476E-3</v>
      </c>
      <c r="AZ398" s="91">
        <f t="shared" ref="AZ398" si="4734">LN(N398/P398)</f>
        <v>3.3698174529993978E-3</v>
      </c>
      <c r="BA398" s="91">
        <f t="shared" ref="BA398" si="4735">AV397</f>
        <v>0.99348958333333925</v>
      </c>
      <c r="BB398" s="91">
        <f t="shared" ref="BB398" si="4736">AR397</f>
        <v>3.3211063394968658E-3</v>
      </c>
      <c r="BC398" s="91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88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0">
        <f t="shared" si="176"/>
        <v>3306.0144999999998</v>
      </c>
      <c r="T399" s="90" t="str">
        <f t="shared" ref="T399" si="4738">IF(AVERAGE(N398)&lt;S398,"熊",IF(AVERAGE(N398)&gt;S398,"牛",""))</f>
        <v>熊</v>
      </c>
      <c r="U399" s="90">
        <f t="shared" ref="U399" si="4739">MAX(H399,O399)</f>
        <v>3309.13</v>
      </c>
      <c r="V399" s="90">
        <f t="shared" ref="V399" si="4740">MIN(I399,P399)</f>
        <v>3267.4</v>
      </c>
      <c r="W399" s="40">
        <f t="shared" ref="W399" si="4741">LN(U399/V399)</f>
        <v>1.2690753351091398E-2</v>
      </c>
      <c r="X399" s="90">
        <f t="shared" ref="X399" si="4742">IF(U399=H399,J399,Q399)</f>
        <v>1351</v>
      </c>
      <c r="Y399" s="90">
        <f t="shared" ref="Y399" si="4743">IF(V399=I399,K399,R399)</f>
        <v>1011</v>
      </c>
      <c r="Z399" s="91">
        <f t="shared" ref="Z399" si="4744">(U399-V399)/(C399)</f>
        <v>1.2718218169405575E-2</v>
      </c>
      <c r="AA399" s="91">
        <f t="shared" ref="AA399" si="4745">LN(C399/N398)</f>
        <v>-1.9760294948301671E-3</v>
      </c>
      <c r="AB399" s="91">
        <f t="shared" ref="AB399" si="4746">LN(N399/U399)</f>
        <v>-2.7446648360334265E-3</v>
      </c>
      <c r="AC399" s="91">
        <f t="shared" ref="AC399" si="4747">LN(N399/V399)</f>
        <v>9.9460885150578424E-3</v>
      </c>
      <c r="AD399" s="91">
        <f t="shared" ref="AD399" si="4748">LN(U399/C399)</f>
        <v>8.5004874360400731E-3</v>
      </c>
      <c r="AE399" s="91">
        <f t="shared" ref="AE399" si="4749">LN(V399/C399)</f>
        <v>-4.1902659150513466E-3</v>
      </c>
      <c r="AF399" s="91">
        <f t="shared" ref="AF399" si="4750">LN(N399/C399)</f>
        <v>5.7558226000064897E-3</v>
      </c>
      <c r="AG399" s="91">
        <f t="shared" ref="AG399" si="4751">LN(N399/N398)</f>
        <v>3.7797931051763087E-3</v>
      </c>
      <c r="AH399" s="91">
        <f t="shared" ref="AH399" si="4752">LN(D399/C399)</f>
        <v>-5.3349674841568864E-4</v>
      </c>
      <c r="AI399" s="91">
        <f t="shared" ref="AI399" si="4753">LN(E399/C399)</f>
        <v>-2.0776676586368018E-3</v>
      </c>
      <c r="AJ399" s="91">
        <f t="shared" ref="AJ399" si="4754">LN(F399/C399)</f>
        <v>-1.4304125167711702E-3</v>
      </c>
      <c r="AK399" s="91">
        <f t="shared" ref="AK399" si="4755">+LN(G399/C399)</f>
        <v>6.7341139998586931E-3</v>
      </c>
      <c r="AL399" s="91">
        <f t="shared" ref="AL399" si="4756">LN(H399/I399)</f>
        <v>1.0924379914910135E-2</v>
      </c>
      <c r="AM399" s="91">
        <f t="shared" ref="AM399" si="4757">LN(O399/P399)</f>
        <v>3.6359548098183437E-3</v>
      </c>
      <c r="AN399" s="91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1">
        <f t="shared" ref="AQ399" si="4761">LN(M399/L399)</f>
        <v>-1.8163929463979465E-5</v>
      </c>
      <c r="AR399" s="91">
        <f t="shared" ref="AR399" si="4762">LN(N399/L399)</f>
        <v>-9.7526411035102172E-4</v>
      </c>
      <c r="AS399" s="91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1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1">
        <f t="shared" ref="AY399" si="4769">LN(G399/I399)</f>
        <v>1.0924379914910135E-2</v>
      </c>
      <c r="AZ399" s="91">
        <f t="shared" ref="AZ399" si="4770">LN(N399/P399)</f>
        <v>8.9128997378507587E-4</v>
      </c>
      <c r="BA399" s="91">
        <f t="shared" ref="BA399" si="4771">AV398</f>
        <v>0.46983857264230938</v>
      </c>
      <c r="BB399" s="91">
        <f t="shared" ref="BB399" si="4772">AR398</f>
        <v>-2.3181459145631307E-3</v>
      </c>
      <c r="BC399" s="91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88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0">
        <f t="shared" si="176"/>
        <v>3303.4219999999996</v>
      </c>
      <c r="T400" s="90" t="str">
        <f t="shared" ref="T400" si="4775">IF(AVERAGE(N399)&lt;S399,"熊",IF(AVERAGE(N399)&gt;S399,"牛",""))</f>
        <v>熊</v>
      </c>
      <c r="U400" s="90">
        <f t="shared" ref="U400" si="4776">MAX(H400,O400)</f>
        <v>3307.18</v>
      </c>
      <c r="V400" s="90">
        <f t="shared" ref="V400" si="4777">MIN(I400,P400)</f>
        <v>3293.89</v>
      </c>
      <c r="W400" s="40">
        <f t="shared" ref="W400" si="4778">LN(U400/V400)</f>
        <v>4.0266253673059459E-3</v>
      </c>
      <c r="X400" s="90">
        <f t="shared" ref="X400" si="4779">IF(U400=H400,J400,Q400)</f>
        <v>1322</v>
      </c>
      <c r="Y400" s="90">
        <f t="shared" ref="Y400" si="4780">IF(V400=I400,K400,R400)</f>
        <v>1444</v>
      </c>
      <c r="Z400" s="91">
        <f t="shared" ref="Z400" si="4781">(U400-V400)/(C400)</f>
        <v>4.0300937929277653E-3</v>
      </c>
      <c r="AA400" s="91">
        <f t="shared" ref="AA400" si="4782">LN(C400/N399)</f>
        <v>-7.1842676728792871E-4</v>
      </c>
      <c r="AB400" s="91">
        <f t="shared" ref="AB400" si="4783">LN(N400/U400)</f>
        <v>-3.0647002292200787E-3</v>
      </c>
      <c r="AC400" s="91">
        <f t="shared" ref="AC400" si="4784">LN(N400/V400)</f>
        <v>9.61925138085775E-4</v>
      </c>
      <c r="AD400" s="91">
        <f t="shared" ref="AD400" si="4785">LN(U400/C400)</f>
        <v>2.8736391573320422E-3</v>
      </c>
      <c r="AE400" s="91">
        <f t="shared" ref="AE400" si="4786">LN(V400/C400)</f>
        <v>-1.1529862099738297E-3</v>
      </c>
      <c r="AF400" s="91">
        <f t="shared" ref="AF400" si="4787">LN(N400/C400)</f>
        <v>-1.9106107188800485E-4</v>
      </c>
      <c r="AG400" s="91">
        <f t="shared" ref="AG400" si="4788">LN(N400/N399)</f>
        <v>-9.0948783917591729E-4</v>
      </c>
      <c r="AH400" s="91">
        <f t="shared" ref="AH400" si="4789">LN(D400/C400)</f>
        <v>3.9413766222661965E-4</v>
      </c>
      <c r="AI400" s="91">
        <f t="shared" ref="AI400" si="4790">LN(E400/C400)</f>
        <v>9.9111189945744194E-4</v>
      </c>
      <c r="AJ400" s="91">
        <f t="shared" ref="AJ400" si="4791">LN(F400/C400)</f>
        <v>2.6984947717439555E-4</v>
      </c>
      <c r="AK400" s="91">
        <f t="shared" ref="AK400" si="4792">+LN(G400/C400)</f>
        <v>1.8541245938852838E-3</v>
      </c>
      <c r="AL400" s="91">
        <f t="shared" ref="AL400" si="4793">LN(H400/I400)</f>
        <v>2.9233453566146692E-3</v>
      </c>
      <c r="AM400" s="91">
        <f t="shared" ref="AM400" si="4794">LN(O400/P400)</f>
        <v>4.0266253673059459E-3</v>
      </c>
      <c r="AN400" s="91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1">
        <f t="shared" ref="AQ400" si="4798">LN(M400/L400)</f>
        <v>-1.6344419325214931E-4</v>
      </c>
      <c r="AR400" s="91">
        <f t="shared" ref="AR400" si="4799">LN(N400/L400)</f>
        <v>-2.1480918577901583E-3</v>
      </c>
      <c r="AS400" s="91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1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1">
        <f t="shared" ref="AY400" si="4806">LN(G400/I400)</f>
        <v>2.3090919350786184E-3</v>
      </c>
      <c r="AZ400" s="91">
        <f t="shared" ref="AZ400" si="4807">LN(N400/P400)</f>
        <v>9.61925138085775E-4</v>
      </c>
      <c r="BA400" s="91">
        <f t="shared" ref="BA400" si="4808">AV399</f>
        <v>0.78265037143541438</v>
      </c>
      <c r="BB400" s="91">
        <f t="shared" ref="BB400" si="4809">AR399</f>
        <v>-9.7526411035102172E-4</v>
      </c>
      <c r="BC400" s="91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88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0">
        <f t="shared" si="176"/>
        <v>3300.5839999999998</v>
      </c>
      <c r="T401" s="90" t="str">
        <f t="shared" ref="T401" si="4811">IF(AVERAGE(N400)&lt;S400,"熊",IF(AVERAGE(N400)&gt;S400,"牛",""))</f>
        <v>熊</v>
      </c>
      <c r="U401" s="90">
        <f t="shared" ref="U401" si="4812">MAX(H401,O401)</f>
        <v>3312.07</v>
      </c>
      <c r="V401" s="90">
        <f t="shared" ref="V401" si="4813">MIN(I401,P401)</f>
        <v>3270.73</v>
      </c>
      <c r="W401" s="40">
        <f t="shared" ref="W401" si="4814">LN(U401/V401)</f>
        <v>1.2560169980686882E-2</v>
      </c>
      <c r="X401" s="90">
        <f t="shared" ref="X401" si="4815">IF(U401=H401,J401,Q401)</f>
        <v>1000</v>
      </c>
      <c r="Y401" s="90">
        <f t="shared" ref="Y401" si="4816">IF(V401=I401,K401,R401)</f>
        <v>1431</v>
      </c>
      <c r="Z401" s="91">
        <f t="shared" ref="Z401" si="4817">(U401-V401)/(C401)</f>
        <v>1.2541676652883204E-2</v>
      </c>
      <c r="AA401" s="91">
        <f t="shared" ref="AA401" si="4818">LN(C401/N400)</f>
        <v>-2.5783867631964274E-4</v>
      </c>
      <c r="AB401" s="91">
        <f t="shared" ref="AB401" si="4819">LN(N401/U401)</f>
        <v>-9.5897151001325502E-3</v>
      </c>
      <c r="AC401" s="91">
        <f t="shared" ref="AC401" si="4820">LN(N401/V401)</f>
        <v>2.9704548805544492E-3</v>
      </c>
      <c r="AD401" s="91">
        <f t="shared" ref="AD401" si="4821">LN(U401/C401)</f>
        <v>4.8000479555336669E-3</v>
      </c>
      <c r="AE401" s="91">
        <f t="shared" ref="AE401" si="4822">LN(V401/C401)</f>
        <v>-7.7601220251533086E-3</v>
      </c>
      <c r="AF401" s="91">
        <f t="shared" ref="AF401" si="4823">LN(N401/C401)</f>
        <v>-4.7896671445989258E-3</v>
      </c>
      <c r="AG401" s="91">
        <f t="shared" ref="AG401" si="4824">LN(N401/N400)</f>
        <v>-5.0475058209185544E-3</v>
      </c>
      <c r="AH401" s="91">
        <f t="shared" ref="AH401" si="4825">LN(D401/C401)</f>
        <v>1.1218717634206253E-3</v>
      </c>
      <c r="AI401" s="91">
        <f t="shared" ref="AI401" si="4826">LN(E401/C401)</f>
        <v>2.2848633265282366E-3</v>
      </c>
      <c r="AJ401" s="91">
        <f t="shared" ref="AJ401" si="4827">LN(F401/C401)</f>
        <v>2.2394593445913308E-3</v>
      </c>
      <c r="AK401" s="91">
        <f t="shared" ref="AK401" si="4828">+LN(G401/C401)</f>
        <v>-3.842078473397759E-3</v>
      </c>
      <c r="AL401" s="91">
        <f t="shared" ref="AL401" si="4829">LN(H401/I401)</f>
        <v>8.7060832550499966E-3</v>
      </c>
      <c r="AM401" s="91">
        <f t="shared" ref="AM401" si="4830">LN(O401/P401)</f>
        <v>5.6402932471763785E-3</v>
      </c>
      <c r="AN401" s="91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1">
        <f t="shared" ref="AQ401" si="4834">LN(M401/L401)</f>
        <v>9.5276514547148897E-4</v>
      </c>
      <c r="AR401" s="91">
        <f t="shared" ref="AR401" si="4835">LN(N401/L401)</f>
        <v>-9.5977046003608798E-4</v>
      </c>
      <c r="AS401" s="91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1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1">
        <f t="shared" ref="AY401" si="4842">LN(G401/I401)</f>
        <v>6.3956826118576212E-5</v>
      </c>
      <c r="AZ401" s="91">
        <f t="shared" ref="AZ401" si="4843">LN(N401/P401)</f>
        <v>2.9704548805544492E-3</v>
      </c>
      <c r="BA401" s="91">
        <f t="shared" ref="BA401" si="4844">AV400</f>
        <v>0.23852520692250426</v>
      </c>
      <c r="BB401" s="91">
        <f t="shared" ref="BB401" si="4845">AR400</f>
        <v>-2.1480918577901583E-3</v>
      </c>
      <c r="BC401" s="91">
        <f t="shared" ref="BC401" si="4846">AS400</f>
        <v>-1.9106107188800485E-4</v>
      </c>
      <c r="BD401" s="39">
        <f t="shared" si="4774"/>
        <v>1</v>
      </c>
      <c r="BE401" t="s">
        <v>627</v>
      </c>
    </row>
    <row r="402" spans="1:57" x14ac:dyDescent="0.25">
      <c r="A402" s="88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0">
        <f t="shared" si="176"/>
        <v>3298.4954999999995</v>
      </c>
      <c r="T402" s="90" t="str">
        <f t="shared" ref="T402" si="4847">IF(AVERAGE(N401)&lt;S401,"熊",IF(AVERAGE(N401)&gt;S401,"牛",""))</f>
        <v>熊</v>
      </c>
      <c r="U402" s="90">
        <f t="shared" ref="U402" si="4848">MAX(H402,O402)</f>
        <v>3307.3</v>
      </c>
      <c r="V402" s="90">
        <f t="shared" ref="V402" si="4849">MIN(I402,P402)</f>
        <v>3274.4</v>
      </c>
      <c r="W402" s="40">
        <f t="shared" ref="W402" si="4850">LN(U402/V402)</f>
        <v>9.9975003507188701E-3</v>
      </c>
      <c r="X402" s="90">
        <f t="shared" ref="X402" si="4851">IF(U402=H402,J402,Q402)</f>
        <v>1441</v>
      </c>
      <c r="Y402" s="90">
        <f t="shared" ref="Y402" si="4852">IF(V402=I402,K402,R402)</f>
        <v>1056</v>
      </c>
      <c r="Z402" s="91">
        <f t="shared" ref="Z402" si="4853">(U402-V402)/(C402)</f>
        <v>1.003709760085913E-2</v>
      </c>
      <c r="AA402" s="91">
        <f t="shared" ref="AA402" si="4854">LN(C402/N401)</f>
        <v>-7.9898758500826722E-4</v>
      </c>
      <c r="AB402" s="91">
        <f t="shared" ref="AB402" si="4855">LN(N402/U402)</f>
        <v>-3.5685016603280754E-4</v>
      </c>
      <c r="AC402" s="91">
        <f t="shared" ref="AC402" si="4856">LN(N402/V402)</f>
        <v>9.6406501846860587E-3</v>
      </c>
      <c r="AD402" s="91">
        <f t="shared" ref="AD402" si="4857">LN(U402/C402)</f>
        <v>8.9474776665487733E-3</v>
      </c>
      <c r="AE402" s="91">
        <f t="shared" ref="AE402" si="4858">LN(V402/C402)</f>
        <v>-1.0500226841702442E-3</v>
      </c>
      <c r="AF402" s="91">
        <f t="shared" ref="AF402" si="4859">LN(N402/C402)</f>
        <v>8.5906275005158059E-3</v>
      </c>
      <c r="AG402" s="91">
        <f t="shared" ref="AG402" si="4860">LN(N402/N401)</f>
        <v>7.7916399155076544E-3</v>
      </c>
      <c r="AH402" s="91">
        <f t="shared" ref="AH402" si="4861">LN(D402/C402)</f>
        <v>-8.2405261508179683E-4</v>
      </c>
      <c r="AI402" s="91">
        <f t="shared" ref="AI402" si="4862">LN(E402/C402)</f>
        <v>6.5570473069052578E-4</v>
      </c>
      <c r="AJ402" s="91">
        <f t="shared" ref="AJ402" si="4863">LN(F402/C402)</f>
        <v>-5.2487352363679443E-4</v>
      </c>
      <c r="AK402" s="91">
        <f t="shared" ref="AK402" si="4864">+LN(G402/C402)</f>
        <v>2.6111147104787629E-3</v>
      </c>
      <c r="AL402" s="91">
        <f t="shared" ref="AL402" si="4865">LN(H402/I402)</f>
        <v>6.3231137507415705E-3</v>
      </c>
      <c r="AM402" s="91">
        <f t="shared" ref="AM402" si="4866">LN(O402/P402)</f>
        <v>6.8081134787984828E-3</v>
      </c>
      <c r="AN402" s="91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1">
        <f t="shared" ref="AQ402" si="4870">LN(M402/L402)</f>
        <v>1.8253116009682915E-4</v>
      </c>
      <c r="AR402" s="91">
        <f t="shared" ref="AR402" si="4871">LN(N402/L402)</f>
        <v>5.857806837552916E-3</v>
      </c>
      <c r="AS402" s="91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1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1">
        <f t="shared" ref="AY402" si="4878">LN(G402/I402)</f>
        <v>3.661137394648959E-3</v>
      </c>
      <c r="AZ402" s="91">
        <f t="shared" ref="AZ402" si="4879">LN(N402/P402)</f>
        <v>6.4512633127657123E-3</v>
      </c>
      <c r="BA402" s="91">
        <f t="shared" ref="BA402" si="4880">AV401</f>
        <v>0.23536526366715008</v>
      </c>
      <c r="BB402" s="91">
        <f t="shared" ref="BB402" si="4881">AR401</f>
        <v>-9.5977046003608798E-4</v>
      </c>
      <c r="BC402" s="91">
        <f t="shared" ref="BC402" si="4882">AS401</f>
        <v>-4.7896671445989258E-3</v>
      </c>
      <c r="BD402" s="39">
        <f t="shared" si="4774"/>
        <v>1</v>
      </c>
      <c r="BE402" t="s">
        <v>628</v>
      </c>
    </row>
    <row r="403" spans="1:57" x14ac:dyDescent="0.25">
      <c r="A403" s="88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0">
        <f t="shared" si="176"/>
        <v>3297.1184999999996</v>
      </c>
      <c r="T403" s="90" t="str">
        <f t="shared" ref="T403" si="4883">IF(AVERAGE(N402)&lt;S402,"熊",IF(AVERAGE(N402)&gt;S402,"牛",""))</f>
        <v>牛</v>
      </c>
      <c r="U403" s="90">
        <f t="shared" ref="U403" si="4884">MAX(H403,O403)</f>
        <v>3306.89</v>
      </c>
      <c r="V403" s="90">
        <f t="shared" ref="V403" si="4885">MIN(I403,P403)</f>
        <v>3270.35</v>
      </c>
      <c r="W403" s="40">
        <f t="shared" ref="W403" si="4886">LN(U403/V403)</f>
        <v>1.1111157849892967E-2</v>
      </c>
      <c r="X403" s="90">
        <f t="shared" ref="X403" si="4887">IF(U403=H403,J403,Q403)</f>
        <v>1045</v>
      </c>
      <c r="Y403" s="90">
        <f t="shared" ref="Y403" si="4888">IF(V403=I403,K403,R403)</f>
        <v>1440</v>
      </c>
      <c r="Z403" s="91">
        <f t="shared" ref="Z403" si="4889">(U403-V403)/(C403)</f>
        <v>1.1064479206409756E-2</v>
      </c>
      <c r="AA403" s="91">
        <f t="shared" ref="AA403" si="4890">LN(C403/N402)</f>
        <v>-1.1076510760863851E-3</v>
      </c>
      <c r="AB403" s="91">
        <f t="shared" ref="AB403" si="4891">LN(N403/U403)</f>
        <v>-9.4521620018419069E-3</v>
      </c>
      <c r="AC403" s="91">
        <f t="shared" ref="AC403" si="4892">LN(N403/V403)</f>
        <v>1.6589958480510627E-3</v>
      </c>
      <c r="AD403" s="91">
        <f t="shared" ref="AD403" si="4893">LN(U403/C403)</f>
        <v>1.3405253658514168E-3</v>
      </c>
      <c r="AE403" s="91">
        <f t="shared" ref="AE403" si="4894">LN(V403/C403)</f>
        <v>-9.7706324840414298E-3</v>
      </c>
      <c r="AF403" s="91">
        <f t="shared" ref="AF403" si="4895">LN(N403/C403)</f>
        <v>-8.111636635990415E-3</v>
      </c>
      <c r="AG403" s="91">
        <f t="shared" ref="AG403" si="4896">LN(N403/N402)</f>
        <v>-9.2192877120767982E-3</v>
      </c>
      <c r="AH403" s="91">
        <f t="shared" ref="AH403" si="4897">LN(D403/C403)</f>
        <v>-1.1810075825325041E-4</v>
      </c>
      <c r="AI403" s="91">
        <f t="shared" ref="AI403" si="4898">LN(E403/C403)</f>
        <v>3.9356849053791921E-4</v>
      </c>
      <c r="AJ403" s="91">
        <f t="shared" ref="AJ403" si="4899">LN(F403/C403)</f>
        <v>-5.6337517732561043E-4</v>
      </c>
      <c r="AK403" s="91">
        <f t="shared" ref="AK403" si="4900">+LN(G403/C403)</f>
        <v>-2.0289964865004512E-4</v>
      </c>
      <c r="AL403" s="91">
        <f t="shared" ref="AL403" si="4901">LN(H403/I403)</f>
        <v>3.4199252112095059E-3</v>
      </c>
      <c r="AM403" s="91">
        <f t="shared" ref="AM403" si="4902">LN(O403/P403)</f>
        <v>9.7585202276489671E-3</v>
      </c>
      <c r="AN403" s="91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1">
        <f t="shared" ref="AQ403" si="4906">LN(M403/L403)</f>
        <v>-9.8477246838436436E-4</v>
      </c>
      <c r="AR403" s="91">
        <f t="shared" ref="AR403" si="4907">LN(N403/L403)</f>
        <v>-7.9359945577536489E-3</v>
      </c>
      <c r="AS403" s="91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1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1">
        <f t="shared" ref="AY403" si="4914">LN(G403/I403)</f>
        <v>1.8765001967079157E-3</v>
      </c>
      <c r="AZ403" s="91">
        <f t="shared" ref="AZ403" si="4915">LN(N403/P403)</f>
        <v>1.6589958480510627E-3</v>
      </c>
      <c r="BA403" s="91">
        <f t="shared" ref="BA403" si="4916">AV402</f>
        <v>0.96413373860181495</v>
      </c>
      <c r="BB403" s="91">
        <f t="shared" ref="BB403" si="4917">AR402</f>
        <v>5.857806837552916E-3</v>
      </c>
      <c r="BC403" s="91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88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0">
        <f t="shared" si="176"/>
        <v>3294.0145000000002</v>
      </c>
      <c r="T404" s="90" t="str">
        <f t="shared" ref="T404" si="4919">IF(AVERAGE(N403)&lt;S403,"熊",IF(AVERAGE(N403)&gt;S403,"牛",""))</f>
        <v>熊</v>
      </c>
      <c r="U404" s="90">
        <f t="shared" ref="U404" si="4920">MAX(H404,O404)</f>
        <v>3304.06</v>
      </c>
      <c r="V404" s="90">
        <f t="shared" ref="V404" si="4921">MIN(I404,P404)</f>
        <v>3263.79</v>
      </c>
      <c r="W404" s="40">
        <f t="shared" ref="W404" si="4922">LN(U404/V404)</f>
        <v>1.2262918503366339E-2</v>
      </c>
      <c r="X404" s="90">
        <f t="shared" ref="X404" si="4923">IF(U404=H404,J404,Q404)</f>
        <v>1329</v>
      </c>
      <c r="Y404" s="90">
        <f t="shared" ref="Y404" si="4924">IF(V404=I404,K404,R404)</f>
        <v>940</v>
      </c>
      <c r="Z404" s="91">
        <f t="shared" ref="Z404" si="4925">(U404-V404)/(C404)</f>
        <v>1.2306366489522623E-2</v>
      </c>
      <c r="AA404" s="91">
        <f t="shared" ref="AA404" si="4926">LN(C404/N403)</f>
        <v>-1.0659630487968833E-3</v>
      </c>
      <c r="AB404" s="91">
        <f t="shared" ref="AB404" si="4927">LN(N404/U404)</f>
        <v>-2.3271186363053092E-3</v>
      </c>
      <c r="AC404" s="91">
        <f t="shared" ref="AC404" si="4928">LN(N404/V404)</f>
        <v>9.9357998670611142E-3</v>
      </c>
      <c r="AD404" s="91">
        <f t="shared" ref="AD404" si="4929">LN(U404/C404)</f>
        <v>9.6619696802711496E-3</v>
      </c>
      <c r="AE404" s="91">
        <f t="shared" ref="AE404" si="4930">LN(V404/C404)</f>
        <v>-2.6009488230953168E-3</v>
      </c>
      <c r="AF404" s="91">
        <f t="shared" ref="AF404" si="4931">LN(N404/C404)</f>
        <v>7.334851043965653E-3</v>
      </c>
      <c r="AG404" s="91">
        <f t="shared" ref="AG404" si="4932">LN(N404/N403)</f>
        <v>6.2688879951690174E-3</v>
      </c>
      <c r="AH404" s="91">
        <f t="shared" ref="AH404" si="4933">LN(D404/C404)</f>
        <v>-6.3890050151974216E-4</v>
      </c>
      <c r="AI404" s="91">
        <f t="shared" ref="AI404" si="4934">LN(E404/C404)</f>
        <v>-3.1481382690020699E-4</v>
      </c>
      <c r="AJ404" s="91">
        <f t="shared" ref="AJ404" si="4935">LN(F404/C404)</f>
        <v>-2.4447009769296133E-3</v>
      </c>
      <c r="AK404" s="91">
        <f t="shared" ref="AK404" si="4936">+LN(G404/C404)</f>
        <v>5.8928371966590377E-3</v>
      </c>
      <c r="AL404" s="91">
        <f t="shared" ref="AL404" si="4937">LN(H404/I404)</f>
        <v>9.4472659899619716E-3</v>
      </c>
      <c r="AM404" s="91">
        <f t="shared" ref="AM404" si="4938">LN(O404/P404)</f>
        <v>3.7660944797020669E-3</v>
      </c>
      <c r="AN404" s="91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1">
        <f t="shared" ref="AQ404" si="4942">LN(M404/L404)</f>
        <v>4.1308257378955455E-4</v>
      </c>
      <c r="AR404" s="91">
        <f t="shared" ref="AR404" si="4943">LN(N404/L404)</f>
        <v>1.4389758433969004E-3</v>
      </c>
      <c r="AS404" s="91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1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1">
        <f t="shared" ref="AY404" si="4950">LN(G404/I404)</f>
        <v>8.4937860197543333E-3</v>
      </c>
      <c r="AZ404" s="91">
        <f t="shared" ref="AZ404" si="4951">LN(N404/P404)</f>
        <v>1.4389758433969004E-3</v>
      </c>
      <c r="BA404" s="91">
        <f t="shared" ref="BA404" si="4952">AV403</f>
        <v>0.14860426929393258</v>
      </c>
      <c r="BB404" s="91">
        <f t="shared" ref="BB404" si="4953">AR403</f>
        <v>-7.9359945577536489E-3</v>
      </c>
      <c r="BC404" s="91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88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0">
        <f t="shared" si="176"/>
        <v>3292.9739999999997</v>
      </c>
      <c r="T405" s="90" t="str">
        <f t="shared" ref="T405" si="4955">IF(AVERAGE(N404)&lt;S404,"熊",IF(AVERAGE(N404)&gt;S404,"牛",""))</f>
        <v>牛</v>
      </c>
      <c r="U405" s="90">
        <f t="shared" ref="U405" si="4956">MAX(H405,O405)</f>
        <v>3308.11</v>
      </c>
      <c r="V405" s="90">
        <f t="shared" ref="V405" si="4957">MIN(I405,P405)</f>
        <v>3292.8</v>
      </c>
      <c r="W405" s="40">
        <f t="shared" ref="W405" si="4958">LN(U405/V405)</f>
        <v>4.6387626716691459E-3</v>
      </c>
      <c r="X405" s="90">
        <f t="shared" ref="X405" si="4959">IF(U405=H405,J405,Q405)</f>
        <v>1459</v>
      </c>
      <c r="Y405" s="90">
        <f t="shared" ref="Y405" si="4960">IF(V405=I405,K405,R405)</f>
        <v>1338</v>
      </c>
      <c r="Z405" s="91">
        <f t="shared" ref="Z405" si="4961">(U405-V405)/(C405)</f>
        <v>4.6460814809194889E-3</v>
      </c>
      <c r="AA405" s="91">
        <f t="shared" ref="AA405" si="4962">LN(C405/N404)</f>
        <v>-3.4285905339635189E-4</v>
      </c>
      <c r="AB405" s="91">
        <f t="shared" ref="AB405" si="4963">LN(N405/U405)</f>
        <v>-2.8419054260028998E-4</v>
      </c>
      <c r="AC405" s="91">
        <f t="shared" ref="AC405" si="4964">LN(N405/V405)</f>
        <v>4.354572129068735E-3</v>
      </c>
      <c r="AD405" s="91">
        <f t="shared" ref="AD405" si="4965">LN(U405/C405)</f>
        <v>3.8949917188244869E-3</v>
      </c>
      <c r="AE405" s="91">
        <f t="shared" ref="AE405" si="4966">LN(V405/C405)</f>
        <v>-7.4377095284454138E-4</v>
      </c>
      <c r="AF405" s="91">
        <f t="shared" ref="AF405" si="4967">LN(N405/C405)</f>
        <v>3.6108011762242031E-3</v>
      </c>
      <c r="AG405" s="91">
        <f t="shared" ref="AG405" si="4968">LN(N405/N404)</f>
        <v>3.2679421228277539E-3</v>
      </c>
      <c r="AH405" s="91">
        <f t="shared" ref="AH405" si="4969">LN(D405/C405)</f>
        <v>6.3707795741489313E-4</v>
      </c>
      <c r="AI405" s="91">
        <f t="shared" ref="AI405" si="4970">LN(E405/C405)</f>
        <v>6.5830690095746791E-4</v>
      </c>
      <c r="AJ405" s="91">
        <f t="shared" ref="AJ405" si="4971">LN(F405/C405)</f>
        <v>2.412685342124138E-3</v>
      </c>
      <c r="AK405" s="91">
        <f t="shared" ref="AK405" si="4972">+LN(G405/C405)</f>
        <v>1.1009793154447727E-3</v>
      </c>
      <c r="AL405" s="91">
        <f t="shared" ref="AL405" si="4973">LN(H405/I405)</f>
        <v>3.536061934008405E-3</v>
      </c>
      <c r="AM405" s="91">
        <f t="shared" ref="AM405" si="4974">LN(O405/P405)</f>
        <v>4.6387626716691459E-3</v>
      </c>
      <c r="AN405" s="91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1">
        <f t="shared" ref="AQ405" si="4978">LN(M405/L405)</f>
        <v>5.2733506090780861E-4</v>
      </c>
      <c r="AR405" s="91">
        <f t="shared" ref="AR405" si="4979">LN(N405/L405)</f>
        <v>2.5522614071677614E-3</v>
      </c>
      <c r="AS405" s="91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1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1">
        <f t="shared" ref="AY405" si="4986">LN(G405/I405)</f>
        <v>1.3437824791489182E-3</v>
      </c>
      <c r="AZ405" s="91">
        <f t="shared" ref="AZ405" si="4987">LN(N405/P405)</f>
        <v>4.354572129068735E-3</v>
      </c>
      <c r="BA405" s="91">
        <f t="shared" ref="BA405" si="4988">AV404</f>
        <v>0.80928731065309556</v>
      </c>
      <c r="BB405" s="91">
        <f t="shared" ref="BB405" si="4989">AR404</f>
        <v>1.4389758433969004E-3</v>
      </c>
      <c r="BC405" s="91">
        <f t="shared" ref="BC405" si="4990">AS404</f>
        <v>7.334851043965653E-3</v>
      </c>
      <c r="BD405" s="39">
        <f t="shared" si="4774"/>
        <v>0</v>
      </c>
    </row>
    <row r="406" spans="1:57" x14ac:dyDescent="0.25">
      <c r="A406" s="88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0">
        <f t="shared" si="176"/>
        <v>3292.4515000000001</v>
      </c>
      <c r="T406" s="90" t="str">
        <f t="shared" ref="T406" si="4991">IF(AVERAGE(N405)&lt;S405,"熊",IF(AVERAGE(N405)&gt;S405,"牛",""))</f>
        <v>牛</v>
      </c>
      <c r="U406" s="90">
        <f t="shared" ref="U406" si="4992">MAX(H406,O406)</f>
        <v>3349.05</v>
      </c>
      <c r="V406" s="90">
        <f t="shared" ref="V406" si="4993">MIN(I406,P406)</f>
        <v>3314.03</v>
      </c>
      <c r="W406" s="40">
        <f t="shared" ref="W406" si="4994">LN(U406/V406)</f>
        <v>1.0511752062494915E-2</v>
      </c>
      <c r="X406" s="90">
        <f t="shared" ref="X406" si="4995">IF(U406=H406,J406,Q406)</f>
        <v>1459</v>
      </c>
      <c r="Y406" s="90">
        <f t="shared" ref="Y406" si="4996">IF(V406=I406,K406,R406)</f>
        <v>930</v>
      </c>
      <c r="Z406" s="91">
        <f t="shared" ref="Z406" si="4997">(U406-V406)/(C406)</f>
        <v>1.0567194624067971E-2</v>
      </c>
      <c r="AA406" s="91">
        <f t="shared" ref="AA406" si="4998">LN(C406/N405)</f>
        <v>2.072132681261597E-3</v>
      </c>
      <c r="AB406" s="91">
        <f t="shared" ref="AB406" si="4999">LN(N406/U406)</f>
        <v>-2.1500945228551145E-4</v>
      </c>
      <c r="AC406" s="91">
        <f t="shared" ref="AC406" si="5000">LN(N406/V406)</f>
        <v>1.0296742610209445E-2</v>
      </c>
      <c r="AD406" s="91">
        <f t="shared" ref="AD406" si="5001">LN(U406/C406)</f>
        <v>1.0511752062494915E-2</v>
      </c>
      <c r="AE406" s="91">
        <f t="shared" ref="AE406" si="5002">LN(V406/C406)</f>
        <v>0</v>
      </c>
      <c r="AF406" s="91">
        <f t="shared" ref="AF406" si="5003">LN(N406/C406)</f>
        <v>1.0296742610209445E-2</v>
      </c>
      <c r="AG406" s="91">
        <f t="shared" ref="AG406" si="5004">LN(N406/N405)</f>
        <v>1.236887529147087E-2</v>
      </c>
      <c r="AH406" s="91">
        <f t="shared" ref="AH406" si="5005">LN(D406/C406)</f>
        <v>1.4714443008661002E-3</v>
      </c>
      <c r="AI406" s="91">
        <f t="shared" ref="AI406" si="5006">LN(E406/C406)</f>
        <v>3.5573023128571456E-3</v>
      </c>
      <c r="AJ406" s="91">
        <f t="shared" ref="AJ406" si="5007">LN(F406/C406)</f>
        <v>2.7571843580582621E-3</v>
      </c>
      <c r="AK406" s="91">
        <f t="shared" ref="AK406" si="5008">+LN(G406/C406)</f>
        <v>8.6976533018274411E-3</v>
      </c>
      <c r="AL406" s="91">
        <f t="shared" ref="AL406" si="5009">LN(H406/I406)</f>
        <v>9.9950541982822168E-3</v>
      </c>
      <c r="AM406" s="91">
        <f t="shared" ref="AM406" si="5010">LN(O406/P406)</f>
        <v>4.4649477604328707E-3</v>
      </c>
      <c r="AN406" s="91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1">
        <f t="shared" ref="AQ406" si="5014">LN(M406/L406)</f>
        <v>-3.5601508802966786E-4</v>
      </c>
      <c r="AR406" s="91">
        <f t="shared" ref="AR406" si="5015">LN(N406/L406)</f>
        <v>1.5482377694386903E-3</v>
      </c>
      <c r="AS406" s="91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1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1">
        <f t="shared" ref="AY406" si="5022">LN(G406/I406)</f>
        <v>8.6976533018274411E-3</v>
      </c>
      <c r="AZ406" s="91">
        <f t="shared" ref="AZ406" si="5023">LN(N406/P406)</f>
        <v>4.249938308147341E-3</v>
      </c>
      <c r="BA406" s="91">
        <f t="shared" ref="BA406" si="5024">AV405</f>
        <v>0.9386022207707343</v>
      </c>
      <c r="BB406" s="91">
        <f t="shared" ref="BB406" si="5025">AR405</f>
        <v>2.5522614071677614E-3</v>
      </c>
      <c r="BC406" s="91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88">
        <v>43103</v>
      </c>
      <c r="B407" s="41">
        <f t="shared" ref="B407:B500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0">
        <f t="shared" si="176"/>
        <v>3294.3869999999997</v>
      </c>
      <c r="T407" s="90" t="str">
        <f t="shared" ref="T407" si="5029">IF(AVERAGE(N406)&lt;S406,"熊",IF(AVERAGE(N406)&gt;S406,"牛",""))</f>
        <v>牛</v>
      </c>
      <c r="U407" s="90">
        <f t="shared" ref="U407" si="5030">MAX(H407,O407)</f>
        <v>3379.84</v>
      </c>
      <c r="V407" s="90">
        <f t="shared" ref="V407" si="5031">MIN(I407,P407)</f>
        <v>3345.32</v>
      </c>
      <c r="W407" s="40">
        <f t="shared" ref="W407" si="5032">LN(U407/V407)</f>
        <v>1.0266016919907287E-2</v>
      </c>
      <c r="X407" s="90">
        <f t="shared" ref="X407" si="5033">IF(U407=H407,J407,Q407)</f>
        <v>1300</v>
      </c>
      <c r="Y407" s="90">
        <f t="shared" ref="Y407" si="5034">IF(V407=I407,K407,R407)</f>
        <v>931</v>
      </c>
      <c r="Z407" s="91">
        <f t="shared" ref="Z407" si="5035">(U407-V407)/(C407)</f>
        <v>1.0311433982328371E-2</v>
      </c>
      <c r="AA407" s="91">
        <f t="shared" ref="AA407" si="5036">LN(C407/N406)</f>
        <v>-1.7622276993128138E-4</v>
      </c>
      <c r="AB407" s="91">
        <f t="shared" ref="AB407" si="5037">LN(N407/U407)</f>
        <v>-3.1797565668096562E-3</v>
      </c>
      <c r="AC407" s="91">
        <f t="shared" ref="AC407" si="5038">LN(N407/V407)</f>
        <v>7.0862603530975942E-3</v>
      </c>
      <c r="AD407" s="91">
        <f t="shared" ref="AD407" si="5039">LN(U407/C407)</f>
        <v>9.5428797881747639E-3</v>
      </c>
      <c r="AE407" s="91">
        <f t="shared" ref="AE407" si="5040">LN(V407/C407)</f>
        <v>-7.2313713173243377E-4</v>
      </c>
      <c r="AF407" s="91">
        <f t="shared" ref="AF407" si="5041">LN(N407/C407)</f>
        <v>6.3631232213649837E-3</v>
      </c>
      <c r="AG407" s="91">
        <f t="shared" ref="AG407" si="5042">LN(N407/N406)</f>
        <v>6.1869004514337866E-3</v>
      </c>
      <c r="AH407" s="91">
        <f t="shared" ref="AH407" si="5043">LN(D407/C407)</f>
        <v>-3.0174158900197204E-4</v>
      </c>
      <c r="AI407" s="91">
        <f t="shared" ref="AI407" si="5044">LN(E407/C407)</f>
        <v>4.1213345344935171E-4</v>
      </c>
      <c r="AJ407" s="91">
        <f t="shared" ref="AJ407" si="5045">LN(F407/C407)</f>
        <v>3.4644239845718736E-4</v>
      </c>
      <c r="AK407" s="91">
        <f t="shared" ref="AK407" si="5046">+LN(G407/C407)</f>
        <v>9.2321659279849221E-3</v>
      </c>
      <c r="AL407" s="91">
        <f t="shared" ref="AL407" si="5047">LN(H407/I407)</f>
        <v>1.0141742960763664E-2</v>
      </c>
      <c r="AM407" s="91">
        <f t="shared" ref="AM407" si="5048">LN(O407/P407)</f>
        <v>5.0722532508424454E-3</v>
      </c>
      <c r="AN407" s="91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1">
        <f t="shared" ref="AQ407" si="5052">LN(M407/L407)</f>
        <v>-9.7706568324454628E-4</v>
      </c>
      <c r="AR407" s="91">
        <f t="shared" ref="AR407" si="5053">LN(N407/L407)</f>
        <v>-2.9637466827778622E-3</v>
      </c>
      <c r="AS407" s="91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1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1">
        <f t="shared" ref="AY407" si="5060">LN(G407/I407)</f>
        <v>9.955303059717183E-3</v>
      </c>
      <c r="AZ407" s="91">
        <f t="shared" ref="AZ407" si="5061">LN(N407/P407)</f>
        <v>1.8924966840327159E-3</v>
      </c>
      <c r="BA407" s="91">
        <f t="shared" ref="BA407" si="5062">AV406</f>
        <v>0.97944031981724</v>
      </c>
      <c r="BB407" s="91">
        <f t="shared" ref="BB407" si="5063">AR406</f>
        <v>1.5482377694386903E-3</v>
      </c>
      <c r="BC407" s="91">
        <f t="shared" ref="BC407" si="5064">AS406</f>
        <v>1.0296742610209445E-2</v>
      </c>
      <c r="BD407" s="39">
        <f t="shared" ref="BD407" si="5065">IF(AR406&lt;0,1,0)</f>
        <v>0</v>
      </c>
      <c r="BE407" t="s">
        <v>633</v>
      </c>
    </row>
    <row r="408" spans="1:57" x14ac:dyDescent="0.25">
      <c r="A408" s="88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0">
        <f t="shared" si="176"/>
        <v>3297.6585</v>
      </c>
      <c r="T408" s="90" t="str">
        <f t="shared" ref="T408" si="5066">IF(AVERAGE(N407)&lt;S407,"熊",IF(AVERAGE(N407)&gt;S407,"牛",""))</f>
        <v>牛</v>
      </c>
      <c r="U408" s="90">
        <f t="shared" ref="U408" si="5067">MAX(H408,O408)</f>
        <v>3392.8</v>
      </c>
      <c r="V408" s="90">
        <f t="shared" ref="V408" si="5068">MIN(I408,P408)</f>
        <v>3365.48</v>
      </c>
      <c r="W408" s="40">
        <f t="shared" ref="W408" si="5069">LN(U408/V408)</f>
        <v>8.0849413806655147E-3</v>
      </c>
      <c r="X408" s="90">
        <f t="shared" ref="X408" si="5070">IF(U408=H408,J408,Q408)</f>
        <v>1348</v>
      </c>
      <c r="Y408" s="90">
        <f t="shared" ref="Y408" si="5071">IF(V408=I408,K408,R408)</f>
        <v>936</v>
      </c>
      <c r="Z408" s="91">
        <f t="shared" ref="Z408" si="5072">(U408-V408)/(C408)</f>
        <v>8.1044200533966666E-3</v>
      </c>
      <c r="AA408" s="91">
        <f t="shared" ref="AA408" si="5073">LN(C408/N407)</f>
        <v>5.6082172235675121E-4</v>
      </c>
      <c r="AB408" s="91">
        <f t="shared" ref="AB408" si="5074">LN(N408/U408)</f>
        <v>-2.0919059160577603E-3</v>
      </c>
      <c r="AC408" s="91">
        <f t="shared" ref="AC408" si="5075">LN(N408/V408)</f>
        <v>5.9930354646079752E-3</v>
      </c>
      <c r="AD408" s="91">
        <f t="shared" ref="AD408" si="5076">LN(U408/C408)</f>
        <v>6.4461029263202839E-3</v>
      </c>
      <c r="AE408" s="91">
        <f t="shared" ref="AE408" si="5077">LN(V408/C408)</f>
        <v>-1.638838454345254E-3</v>
      </c>
      <c r="AF408" s="91">
        <f t="shared" ref="AF408" si="5078">LN(N408/C408)</f>
        <v>4.354197010262675E-3</v>
      </c>
      <c r="AG408" s="91">
        <f t="shared" ref="AG408" si="5079">LN(N408/N407)</f>
        <v>4.915018732619323E-3</v>
      </c>
      <c r="AH408" s="91">
        <f t="shared" ref="AH408" si="5080">LN(D408/C408)</f>
        <v>-1.1665062683056907E-3</v>
      </c>
      <c r="AI408" s="91">
        <f t="shared" ref="AI408" si="5081">LN(E408/C408)</f>
        <v>-1.5467310213589701E-3</v>
      </c>
      <c r="AJ408" s="91">
        <f t="shared" ref="AJ408" si="5082">LN(F408/C408)</f>
        <v>4.2411651679785434E-4</v>
      </c>
      <c r="AK408" s="91">
        <f t="shared" ref="AK408" si="5083">+LN(G408/C408)</f>
        <v>3.5238935472369282E-3</v>
      </c>
      <c r="AL408" s="91">
        <f t="shared" ref="AL408" si="5084">LN(H408/I408)</f>
        <v>5.4937540944180289E-3</v>
      </c>
      <c r="AM408" s="91">
        <f t="shared" ref="AM408" si="5085">LN(O408/P408)</f>
        <v>5.2602148537508938E-3</v>
      </c>
      <c r="AN408" s="91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1">
        <f t="shared" ref="AQ408" si="5089">LN(M408/L408)</f>
        <v>6.3533999474645736E-4</v>
      </c>
      <c r="AR408" s="91">
        <f t="shared" ref="AR408" si="5090">LN(N408/L408)</f>
        <v>8.1847935840593611E-4</v>
      </c>
      <c r="AS408" s="91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1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1">
        <f t="shared" ref="AY408" si="5097">LN(G408/I408)</f>
        <v>5.1627320015820953E-3</v>
      </c>
      <c r="AZ408" s="91">
        <f t="shared" ref="AZ408" si="5098">LN(N408/P408)</f>
        <v>3.1683089376930034E-3</v>
      </c>
      <c r="BA408" s="91">
        <f t="shared" ref="BA408" si="5099">AV407</f>
        <v>0.689165701042873</v>
      </c>
      <c r="BB408" s="91">
        <f t="shared" ref="BB408" si="5100">AR407</f>
        <v>-2.9637466827778622E-3</v>
      </c>
      <c r="BC408" s="91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88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0">
        <f t="shared" si="176"/>
        <v>3302.2460000000001</v>
      </c>
      <c r="T409" s="90" t="str">
        <f t="shared" ref="T409" si="5103">IF(AVERAGE(N408)&lt;S408,"熊",IF(AVERAGE(N408)&gt;S408,"牛",""))</f>
        <v>牛</v>
      </c>
      <c r="U409" s="90">
        <f t="shared" ref="U409" si="5104">MAX(H409,O409)</f>
        <v>3401.85</v>
      </c>
      <c r="V409" s="90">
        <f t="shared" ref="V409" si="5105">MIN(I409,P409)</f>
        <v>3380.25</v>
      </c>
      <c r="W409" s="40">
        <f t="shared" ref="W409" si="5106">LN(U409/V409)</f>
        <v>6.3697300341132978E-3</v>
      </c>
      <c r="X409" s="90">
        <f t="shared" ref="X409" si="5107">IF(U409=H409,J409,Q409)</f>
        <v>1432</v>
      </c>
      <c r="Y409" s="90">
        <f t="shared" ref="Y409" si="5108">IF(V409=I409,K409,R409)</f>
        <v>1016</v>
      </c>
      <c r="Z409" s="91">
        <f t="shared" ref="Z409" si="5109">(U409-V409)/(C409)</f>
        <v>6.3783419854360921E-3</v>
      </c>
      <c r="AA409" s="91">
        <f t="shared" ref="AA409" si="5110">LN(C409/N408)</f>
        <v>2.2149473597572151E-4</v>
      </c>
      <c r="AB409" s="91">
        <f t="shared" ref="AB409" si="5111">LN(N409/U409)</f>
        <v>-2.9733889075626492E-3</v>
      </c>
      <c r="AC409" s="91">
        <f t="shared" ref="AC409" si="5112">LN(N409/V409)</f>
        <v>3.3963411265505992E-3</v>
      </c>
      <c r="AD409" s="91">
        <f t="shared" ref="AD409" si="5113">LN(U409/C409)</f>
        <v>4.5342732926817045E-3</v>
      </c>
      <c r="AE409" s="91">
        <f t="shared" ref="AE409" si="5114">LN(V409/C409)</f>
        <v>-1.8354567414316577E-3</v>
      </c>
      <c r="AF409" s="91">
        <f t="shared" ref="AF409" si="5115">LN(N409/C409)</f>
        <v>1.5608843851190293E-3</v>
      </c>
      <c r="AG409" s="91">
        <f t="shared" ref="AG409" si="5116">LN(N409/N408)</f>
        <v>1.7823791210946956E-3</v>
      </c>
      <c r="AH409" s="91">
        <f t="shared" ref="AH409" si="5117">LN(D409/C409)</f>
        <v>-7.4737204733091593E-4</v>
      </c>
      <c r="AI409" s="91">
        <f t="shared" ref="AI409" si="5118">LN(E409/C409)</f>
        <v>-1.4509437371969126E-3</v>
      </c>
      <c r="AJ409" s="91">
        <f t="shared" ref="AJ409" si="5119">LN(F409/C409)</f>
        <v>6.1107103166591569E-4</v>
      </c>
      <c r="AK409" s="91">
        <f t="shared" ref="AK409" si="5120">+LN(G409/C409)</f>
        <v>2.1238570132862075E-3</v>
      </c>
      <c r="AL409" s="91">
        <f t="shared" ref="AL409" si="5121">LN(H409/I409)</f>
        <v>3.9593137547178064E-3</v>
      </c>
      <c r="AM409" s="91">
        <f t="shared" ref="AM409" si="5122">LN(O409/P409)</f>
        <v>4.1002858715050864E-3</v>
      </c>
      <c r="AN409" s="91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1">
        <f t="shared" ref="AQ409" si="5126">LN(M409/L409)</f>
        <v>1.473166278941019E-4</v>
      </c>
      <c r="AR409" s="91">
        <f t="shared" ref="AR409" si="5127">LN(N409/L409)</f>
        <v>-6.0422517330776789E-4</v>
      </c>
      <c r="AS409" s="91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1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1">
        <f t="shared" ref="AY409" si="5134">LN(G409/I409)</f>
        <v>3.9593137547178064E-3</v>
      </c>
      <c r="AZ409" s="91">
        <f t="shared" ref="AZ409" si="5135">LN(N409/P409)</f>
        <v>1.1268969639425413E-3</v>
      </c>
      <c r="BA409" s="91">
        <f t="shared" ref="BA409" si="5136">AV408</f>
        <v>0.74048316251829782</v>
      </c>
      <c r="BB409" s="91">
        <f t="shared" ref="BB409" si="5137">AR408</f>
        <v>8.1847935840593611E-4</v>
      </c>
      <c r="BC409" s="91">
        <f t="shared" ref="BC409" si="5138">AS408</f>
        <v>4.354197010262675E-3</v>
      </c>
      <c r="BD409" s="39">
        <f t="shared" si="5102"/>
        <v>0</v>
      </c>
    </row>
    <row r="410" spans="1:57" x14ac:dyDescent="0.25">
      <c r="A410" s="88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0">
        <f t="shared" si="176"/>
        <v>3308.2309999999998</v>
      </c>
      <c r="T410" s="90" t="str">
        <f t="shared" ref="T410" si="5139">IF(AVERAGE(N409)&lt;S409,"熊",IF(AVERAGE(N409)&gt;S409,"牛",""))</f>
        <v>牛</v>
      </c>
      <c r="U410" s="90">
        <f t="shared" ref="U410" si="5140">MAX(H410,O410)</f>
        <v>3412.73</v>
      </c>
      <c r="V410" s="90">
        <f t="shared" ref="V410" si="5141">MIN(I410,P410)</f>
        <v>3384.56</v>
      </c>
      <c r="W410" s="40">
        <f t="shared" ref="W410" si="5142">LN(U410/V410)</f>
        <v>8.2886448207737749E-3</v>
      </c>
      <c r="X410" s="90">
        <f t="shared" ref="X410" si="5143">IF(U410=H410,J410,Q410)</f>
        <v>1346</v>
      </c>
      <c r="Y410" s="90">
        <f t="shared" ref="Y410" si="5144">IF(V410=I410,K410,R410)</f>
        <v>951</v>
      </c>
      <c r="Z410" s="91">
        <f t="shared" ref="Z410" si="5145">(U410-V410)/(C410)</f>
        <v>8.3059368135513477E-3</v>
      </c>
      <c r="AA410" s="91">
        <f t="shared" ref="AA410" si="5146">LN(C410/N409)</f>
        <v>-5.8968348755821845E-5</v>
      </c>
      <c r="AB410" s="91">
        <f t="shared" ref="AB410" si="5147">LN(N410/U410)</f>
        <v>-9.5277050863424488E-4</v>
      </c>
      <c r="AC410" s="91">
        <f t="shared" ref="AC410" si="5148">LN(N410/V410)</f>
        <v>7.335874312139618E-3</v>
      </c>
      <c r="AD410" s="91">
        <f t="shared" ref="AD410" si="5149">LN(U410/C410)</f>
        <v>6.2255134727236946E-3</v>
      </c>
      <c r="AE410" s="91">
        <f t="shared" ref="AE410" si="5150">LN(V410/C410)</f>
        <v>-2.0631313480500603E-3</v>
      </c>
      <c r="AF410" s="91">
        <f t="shared" ref="AF410" si="5151">LN(N410/C410)</f>
        <v>5.2727429640894554E-3</v>
      </c>
      <c r="AG410" s="91">
        <f t="shared" ref="AG410" si="5152">LN(N410/N409)</f>
        <v>5.2137746153335671E-3</v>
      </c>
      <c r="AH410" s="91">
        <f t="shared" ref="AH410" si="5153">LN(D410/C410)</f>
        <v>-8.9379614125380908E-4</v>
      </c>
      <c r="AI410" s="91">
        <f t="shared" ref="AI410" si="5154">LN(E410/C410)</f>
        <v>1.8573852491499541E-4</v>
      </c>
      <c r="AJ410" s="91">
        <f t="shared" ref="AJ410" si="5155">LN(F410/C410)</f>
        <v>8.8451219210218781E-5</v>
      </c>
      <c r="AK410" s="91">
        <f t="shared" ref="AK410" si="5156">+LN(G410/C410)</f>
        <v>3.5055171946717445E-3</v>
      </c>
      <c r="AL410" s="91">
        <f t="shared" ref="AL410" si="5157">LN(H410/I410)</f>
        <v>6.9193017594198049E-3</v>
      </c>
      <c r="AM410" s="91">
        <f t="shared" ref="AM410" si="5158">LN(O410/P410)</f>
        <v>3.875370734629542E-3</v>
      </c>
      <c r="AN410" s="91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1">
        <f t="shared" ref="AQ410" si="5162">LN(M410/L410)</f>
        <v>1.1247587579998875E-3</v>
      </c>
      <c r="AR410" s="91">
        <f t="shared" ref="AR410" si="5163">LN(N410/L410)</f>
        <v>1.8259912247494707E-3</v>
      </c>
      <c r="AS410" s="91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1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1">
        <f t="shared" ref="AY410" si="5170">LN(G410/I410)</f>
        <v>5.5686485427217085E-3</v>
      </c>
      <c r="AZ410" s="91">
        <f t="shared" ref="AZ410" si="5171">LN(N410/P410)</f>
        <v>2.9226002259954147E-3</v>
      </c>
      <c r="BA410" s="91">
        <f t="shared" ref="BA410" si="5172">AV409</f>
        <v>0.53240740740740966</v>
      </c>
      <c r="BB410" s="91">
        <f t="shared" ref="BB410" si="5173">AR409</f>
        <v>-6.0422517330776789E-4</v>
      </c>
      <c r="BC410" s="91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88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0">
        <f t="shared" si="176"/>
        <v>3314.2055</v>
      </c>
      <c r="T411" s="90" t="str">
        <f t="shared" ref="T411" si="5176">IF(AVERAGE(N410)&lt;S410,"熊",IF(AVERAGE(N410)&gt;S410,"牛",""))</f>
        <v>牛</v>
      </c>
      <c r="U411" s="90">
        <f t="shared" ref="U411" si="5177">MAX(H411,O411)</f>
        <v>3417.2</v>
      </c>
      <c r="V411" s="90">
        <f t="shared" ref="V411" si="5178">MIN(I411,P411)</f>
        <v>3403.73</v>
      </c>
      <c r="W411" s="40">
        <f t="shared" ref="W411" si="5179">LN(U411/V411)</f>
        <v>3.949613178957043E-3</v>
      </c>
      <c r="X411" s="90">
        <f t="shared" ref="X411" si="5180">IF(U411=H411,J411,Q411)</f>
        <v>1110</v>
      </c>
      <c r="Y411" s="90">
        <f t="shared" ref="Y411" si="5181">IF(V411=I411,K411,R411)</f>
        <v>946</v>
      </c>
      <c r="Z411" s="91">
        <f t="shared" ref="Z411" si="5182">(U411-V411)/(C411)</f>
        <v>3.9546579529139694E-3</v>
      </c>
      <c r="AA411" s="91">
        <f t="shared" ref="AA411" si="5183">LN(C411/N410)</f>
        <v>-9.8890933129441123E-4</v>
      </c>
      <c r="AB411" s="91">
        <f t="shared" ref="AB411" si="5184">LN(N411/U411)</f>
        <v>-9.6616950614329428E-4</v>
      </c>
      <c r="AC411" s="91">
        <f t="shared" ref="AC411" si="5185">LN(N411/V411)</f>
        <v>2.9834436728137328E-3</v>
      </c>
      <c r="AD411" s="91">
        <f t="shared" ref="AD411" si="5186">LN(U411/C411)</f>
        <v>3.2506246280062587E-3</v>
      </c>
      <c r="AE411" s="91">
        <f t="shared" ref="AE411" si="5187">LN(V411/C411)</f>
        <v>-6.9898855095067039E-4</v>
      </c>
      <c r="AF411" s="91">
        <f t="shared" ref="AF411" si="5188">LN(N411/C411)</f>
        <v>2.2844551218630742E-3</v>
      </c>
      <c r="AG411" s="91">
        <f t="shared" ref="AG411" si="5189">LN(N411/N410)</f>
        <v>1.2955457905685084E-3</v>
      </c>
      <c r="AH411" s="91">
        <f t="shared" ref="AH411" si="5190">LN(D411/C411)</f>
        <v>-4.6985444186727483E-4</v>
      </c>
      <c r="AI411" s="91">
        <f t="shared" ref="AI411" si="5191">LN(E411/C411)</f>
        <v>1.7189594263889803E-3</v>
      </c>
      <c r="AJ411" s="91">
        <f t="shared" ref="AJ411" si="5192">LN(F411/C411)</f>
        <v>9.2731446418052729E-4</v>
      </c>
      <c r="AK411" s="91">
        <f t="shared" ref="AK411" si="5193">+LN(G411/C411)</f>
        <v>1.7980894649257534E-3</v>
      </c>
      <c r="AL411" s="91">
        <f t="shared" ref="AL411" si="5194">LN(H411/I411)</f>
        <v>3.949613178957043E-3</v>
      </c>
      <c r="AM411" s="91">
        <f t="shared" ref="AM411" si="5195">LN(O411/P411)</f>
        <v>3.5981230069315243E-3</v>
      </c>
      <c r="AN411" s="91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1">
        <f t="shared" ref="AQ411" si="5199">LN(M411/L411)</f>
        <v>-4.1625383877007087E-4</v>
      </c>
      <c r="AR411" s="91">
        <f t="shared" ref="AR411" si="5200">LN(N411/L411)</f>
        <v>5.303260164228002E-4</v>
      </c>
      <c r="AS411" s="91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1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1">
        <f t="shared" ref="AY411" si="5207">LN(G411/I411)</f>
        <v>2.4970780158763591E-3</v>
      </c>
      <c r="AZ411" s="91">
        <f t="shared" ref="AZ411" si="5208">LN(N411/P411)</f>
        <v>2.909997535974092E-3</v>
      </c>
      <c r="BA411" s="91">
        <f t="shared" ref="BA411" si="5209">AV410</f>
        <v>0.88462903798367087</v>
      </c>
      <c r="BB411" s="91">
        <f t="shared" ref="BB411" si="5210">AR410</f>
        <v>1.8259912247494707E-3</v>
      </c>
      <c r="BC411" s="91">
        <f t="shared" ref="BC411" si="5211">AS410</f>
        <v>5.2727429640894554E-3</v>
      </c>
      <c r="BD411" s="39">
        <f t="shared" ref="BD411" si="5212">IF(AR410&lt;0,1,0)</f>
        <v>0</v>
      </c>
      <c r="BE411" t="s">
        <v>637</v>
      </c>
    </row>
    <row r="412" spans="1:57" x14ac:dyDescent="0.25">
      <c r="A412" s="88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0">
        <f t="shared" si="176"/>
        <v>3318.7905000000001</v>
      </c>
      <c r="T412" s="90" t="str">
        <f t="shared" ref="T412" si="5213">IF(AVERAGE(N411)&lt;S411,"熊",IF(AVERAGE(N411)&gt;S411,"牛",""))</f>
        <v>牛</v>
      </c>
      <c r="U412" s="90">
        <f t="shared" ref="U412" si="5214">MAX(H412,O412)</f>
        <v>3430.11</v>
      </c>
      <c r="V412" s="90">
        <f t="shared" ref="V412" si="5215">MIN(I412,P412)</f>
        <v>3398.84</v>
      </c>
      <c r="W412" s="40">
        <f t="shared" ref="W412" si="5216">LN(U412/V412)</f>
        <v>9.1581336968693198E-3</v>
      </c>
      <c r="X412" s="90">
        <f t="shared" ref="X412" si="5217">IF(U412=H412,J412,Q412)</f>
        <v>1054</v>
      </c>
      <c r="Y412" s="90">
        <f t="shared" ref="Y412" si="5218">IF(V412=I412,K412,R412)</f>
        <v>1359</v>
      </c>
      <c r="Z412" s="91">
        <f t="shared" ref="Z412" si="5219">(U412-V412)/(C412)</f>
        <v>9.159048771129219E-3</v>
      </c>
      <c r="AA412" s="91">
        <f t="shared" ref="AA412" si="5220">LN(C412/N411)</f>
        <v>6.151133348256013E-5</v>
      </c>
      <c r="AB412" s="91">
        <f t="shared" ref="AB412" si="5221">LN(N412/U412)</f>
        <v>-2.4168349490371675E-3</v>
      </c>
      <c r="AC412" s="91">
        <f t="shared" ref="AC412" si="5222">LN(N412/V412)</f>
        <v>6.7412987478321067E-3</v>
      </c>
      <c r="AD412" s="91">
        <f t="shared" ref="AD412" si="5223">LN(U412/C412)</f>
        <v>4.6754865117978311E-3</v>
      </c>
      <c r="AE412" s="91">
        <f t="shared" ref="AE412" si="5224">LN(V412/C412)</f>
        <v>-4.4826471850714887E-3</v>
      </c>
      <c r="AF412" s="91">
        <f t="shared" ref="AF412" si="5225">LN(N412/C412)</f>
        <v>2.2586515627605387E-3</v>
      </c>
      <c r="AG412" s="91">
        <f t="shared" ref="AG412" si="5226">LN(N412/N411)</f>
        <v>2.3201628962431779E-3</v>
      </c>
      <c r="AH412" s="91">
        <f t="shared" ref="AH412" si="5227">LN(D412/C412)</f>
        <v>3.1042804175913892E-4</v>
      </c>
      <c r="AI412" s="91">
        <f t="shared" ref="AI412" si="5228">LN(E412/C412)</f>
        <v>2.2031241767857461E-3</v>
      </c>
      <c r="AJ412" s="91">
        <f t="shared" ref="AJ412" si="5229">LN(F412/C412)</f>
        <v>2.615122388522205E-3</v>
      </c>
      <c r="AK412" s="91">
        <f t="shared" ref="AK412" si="5230">+LN(G412/C412)</f>
        <v>3.4298529957680342E-3</v>
      </c>
      <c r="AL412" s="91">
        <f t="shared" ref="AL412" si="5231">LN(H412/I412)</f>
        <v>4.6754865117978311E-3</v>
      </c>
      <c r="AM412" s="91">
        <f t="shared" ref="AM412" si="5232">LN(O412/P412)</f>
        <v>8.096379778164969E-3</v>
      </c>
      <c r="AN412" s="91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1">
        <f t="shared" ref="AQ412" si="5236">LN(M412/L412)</f>
        <v>-2.6071289892489313E-3</v>
      </c>
      <c r="AR412" s="91">
        <f t="shared" ref="AR412" si="5237">LN(N412/L412)</f>
        <v>-1.1741204208775067E-3</v>
      </c>
      <c r="AS412" s="91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1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1">
        <f t="shared" ref="AY412" si="5244">LN(G412/I412)</f>
        <v>3.4298529957680342E-3</v>
      </c>
      <c r="AZ412" s="91">
        <f t="shared" ref="AZ412" si="5245">LN(N412/P412)</f>
        <v>6.7412987478321067E-3</v>
      </c>
      <c r="BA412" s="91">
        <f t="shared" ref="BA412" si="5246">AV411</f>
        <v>0.75501113585747759</v>
      </c>
      <c r="BB412" s="91">
        <f t="shared" ref="BB412" si="5247">AR411</f>
        <v>5.303260164228002E-4</v>
      </c>
      <c r="BC412" s="91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88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0">
        <f t="shared" si="176"/>
        <v>3325.8415</v>
      </c>
      <c r="T413" s="90" t="str">
        <f t="shared" ref="T413" si="5250">IF(AVERAGE(N412)&lt;S412,"熊",IF(AVERAGE(N412)&gt;S412,"牛",""))</f>
        <v>牛</v>
      </c>
      <c r="U413" s="90">
        <f t="shared" ref="U413" si="5251">MAX(H413,O413)</f>
        <v>3426.48</v>
      </c>
      <c r="V413" s="90">
        <f t="shared" ref="V413" si="5252">MIN(I413,P413)</f>
        <v>3405.69</v>
      </c>
      <c r="W413" s="40">
        <f t="shared" ref="W413" si="5253">LN(U413/V413)</f>
        <v>6.0859329230096284E-3</v>
      </c>
      <c r="X413" s="90">
        <f t="shared" ref="X413" si="5254">IF(U413=H413,J413,Q413)</f>
        <v>1408</v>
      </c>
      <c r="Y413" s="90">
        <f t="shared" ref="Y413" si="5255">IF(V413=I413,K413,R413)</f>
        <v>1058</v>
      </c>
      <c r="Z413" s="91">
        <f t="shared" ref="Z413" si="5256">(U413-V413)/(C413)</f>
        <v>6.0868139525351375E-3</v>
      </c>
      <c r="AA413" s="91">
        <f t="shared" ref="AA413" si="5257">LN(C413/N412)</f>
        <v>-1.8281781378467863E-3</v>
      </c>
      <c r="AB413" s="91">
        <f t="shared" ref="AB413" si="5258">LN(N413/U413)</f>
        <v>-3.2983889274682741E-4</v>
      </c>
      <c r="AC413" s="91">
        <f t="shared" ref="AC413" si="5259">LN(N413/V413)</f>
        <v>5.7560940302627045E-3</v>
      </c>
      <c r="AD413" s="91">
        <f t="shared" ref="AD413" si="5260">LN(U413/C413)</f>
        <v>3.1861776193576738E-3</v>
      </c>
      <c r="AE413" s="91">
        <f t="shared" ref="AE413" si="5261">LN(V413/C413)</f>
        <v>-2.8997553036519109E-3</v>
      </c>
      <c r="AF413" s="91">
        <f t="shared" ref="AF413" si="5262">LN(N413/C413)</f>
        <v>2.8563387266108005E-3</v>
      </c>
      <c r="AG413" s="91">
        <f t="shared" ref="AG413" si="5263">LN(N413/N412)</f>
        <v>1.0281605887640015E-3</v>
      </c>
      <c r="AH413" s="91">
        <f t="shared" ref="AH413" si="5264">LN(D413/C413)</f>
        <v>-1.189377767606407E-3</v>
      </c>
      <c r="AI413" s="91">
        <f t="shared" ref="AI413" si="5265">LN(E413/C413)</f>
        <v>-1.8168609649018026E-3</v>
      </c>
      <c r="AJ413" s="91">
        <f t="shared" ref="AJ413" si="5266">LN(F413/C413)</f>
        <v>-4.1875740941346473E-4</v>
      </c>
      <c r="AK413" s="91">
        <f t="shared" ref="AK413" si="5267">+LN(G413/C413)</f>
        <v>3.1322130804961644E-4</v>
      </c>
      <c r="AL413" s="91">
        <f t="shared" ref="AL413" si="5268">LN(H413/I413)</f>
        <v>5.9341621666081455E-3</v>
      </c>
      <c r="AM413" s="91">
        <f t="shared" ref="AM413" si="5269">LN(O413/P413)</f>
        <v>3.6459416835711803E-3</v>
      </c>
      <c r="AN413" s="91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1">
        <f t="shared" ref="AQ413" si="5273">LN(M413/L413)</f>
        <v>3.2197870552557135E-5</v>
      </c>
      <c r="AR413" s="91">
        <f t="shared" ref="AR413" si="5274">LN(N413/L413)</f>
        <v>2.639707920277561E-3</v>
      </c>
      <c r="AS413" s="91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1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1">
        <f t="shared" ref="AY413" si="5281">LN(G413/I413)</f>
        <v>3.2129766117016305E-3</v>
      </c>
      <c r="AZ413" s="91">
        <f t="shared" ref="AZ413" si="5282">LN(N413/P413)</f>
        <v>3.3161027908243631E-3</v>
      </c>
      <c r="BA413" s="91">
        <f t="shared" ref="BA413" si="5283">AV412</f>
        <v>0.73520946594179071</v>
      </c>
      <c r="BB413" s="91">
        <f t="shared" ref="BB413" si="5284">AR412</f>
        <v>-1.1741204208775067E-3</v>
      </c>
      <c r="BC413" s="91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88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0">
        <f t="shared" si="176"/>
        <v>3331.9570000000008</v>
      </c>
      <c r="T414" s="90" t="str">
        <f t="shared" ref="T414" si="5287">IF(AVERAGE(N413)&lt;S413,"熊",IF(AVERAGE(N413)&gt;S413,"牛",""))</f>
        <v>牛</v>
      </c>
      <c r="U414" s="90">
        <f t="shared" ref="U414" si="5288">MAX(H414,O414)</f>
        <v>3435.29</v>
      </c>
      <c r="V414" s="90">
        <f t="shared" ref="V414" si="5289">MIN(I414,P414)</f>
        <v>3417.98</v>
      </c>
      <c r="W414" s="40">
        <f t="shared" ref="W414" si="5290">LN(U414/V414)</f>
        <v>5.0516138459032172E-3</v>
      </c>
      <c r="X414" s="90">
        <f t="shared" ref="X414" si="5291">IF(U414=H414,J414,Q414)</f>
        <v>1102</v>
      </c>
      <c r="Y414" s="90">
        <f t="shared" ref="Y414" si="5292">IF(V414=I414,K414,R414)</f>
        <v>1340</v>
      </c>
      <c r="Z414" s="91">
        <f t="shared" ref="Z414" si="5293">(U414-V414)/(C414)</f>
        <v>5.0556678388261108E-3</v>
      </c>
      <c r="AA414" s="91">
        <f t="shared" ref="AA414" si="5294">LN(C414/N413)</f>
        <v>-4.2924533781766178E-4</v>
      </c>
      <c r="AB414" s="91">
        <f t="shared" ref="AB414" si="5295">LN(N414/U414)</f>
        <v>-1.8501716321885791E-3</v>
      </c>
      <c r="AC414" s="91">
        <f t="shared" ref="AC414" si="5296">LN(N414/V414)</f>
        <v>3.2014422137146559E-3</v>
      </c>
      <c r="AD414" s="91">
        <f t="shared" ref="AD414" si="5297">LN(U414/C414)</f>
        <v>3.3269362107372098E-3</v>
      </c>
      <c r="AE414" s="91">
        <f t="shared" ref="AE414" si="5298">LN(V414/C414)</f>
        <v>-1.7246776351661304E-3</v>
      </c>
      <c r="AF414" s="91">
        <f t="shared" ref="AF414" si="5299">LN(N414/C414)</f>
        <v>1.4767645785486209E-3</v>
      </c>
      <c r="AG414" s="91">
        <f t="shared" ref="AG414" si="5300">LN(N414/N413)</f>
        <v>1.0475192407309389E-3</v>
      </c>
      <c r="AH414" s="91">
        <f t="shared" ref="AH414" si="5301">LN(D414/C414)</f>
        <v>-3.5048571482153823E-5</v>
      </c>
      <c r="AI414" s="91">
        <f t="shared" ref="AI414" si="5302">LN(E414/C414)</f>
        <v>-1.1894169606815547E-3</v>
      </c>
      <c r="AJ414" s="91">
        <f t="shared" ref="AJ414" si="5303">LN(F414/C414)</f>
        <v>5.4017675312451464E-4</v>
      </c>
      <c r="AK414" s="91">
        <f t="shared" ref="AK414" si="5304">+LN(G414/C414)</f>
        <v>1.3921867603435163E-3</v>
      </c>
      <c r="AL414" s="91">
        <f t="shared" ref="AL414" si="5305">LN(H414/I414)</f>
        <v>4.7737105222926124E-3</v>
      </c>
      <c r="AM414" s="91">
        <f t="shared" ref="AM414" si="5306">LN(O414/P414)</f>
        <v>4.3148690305806064E-3</v>
      </c>
      <c r="AN414" s="91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1">
        <f t="shared" ref="AQ414" si="5310">LN(M414/L414)</f>
        <v>-1.5750603805704311E-4</v>
      </c>
      <c r="AR414" s="91">
        <f t="shared" ref="AR414" si="5311">LN(N414/L414)</f>
        <v>6.7078372353777013E-5</v>
      </c>
      <c r="AS414" s="91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1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1">
        <f t="shared" ref="AY414" si="5318">LN(G414/I414)</f>
        <v>2.8389610718987787E-3</v>
      </c>
      <c r="AZ414" s="91">
        <f t="shared" ref="AZ414" si="5319">LN(N414/P414)</f>
        <v>3.2014422137146559E-3</v>
      </c>
      <c r="BA414" s="91">
        <f t="shared" ref="BA414" si="5320">AV413</f>
        <v>0.9456469456469403</v>
      </c>
      <c r="BB414" s="91">
        <f t="shared" ref="BB414" si="5321">AR413</f>
        <v>2.639707920277561E-3</v>
      </c>
      <c r="BC414" s="91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88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0">
        <f t="shared" si="176"/>
        <v>3338.7820000000002</v>
      </c>
      <c r="T415" s="90" t="str">
        <f t="shared" ref="T415" si="5323">IF(AVERAGE(N414)&lt;S414,"熊",IF(AVERAGE(N414)&gt;S414,"牛",""))</f>
        <v>牛</v>
      </c>
      <c r="U415" s="90">
        <f t="shared" ref="U415" si="5324">MAX(H415,O415)</f>
        <v>3442.26</v>
      </c>
      <c r="V415" s="90">
        <f t="shared" ref="V415" si="5325">MIN(I415,P415)</f>
        <v>3402.36</v>
      </c>
      <c r="W415" s="40">
        <f t="shared" ref="W415" si="5326">LN(U415/V415)</f>
        <v>1.1658923933808648E-2</v>
      </c>
      <c r="X415" s="90">
        <f t="shared" ref="X415" si="5327">IF(U415=H415,J415,Q415)</f>
        <v>1016</v>
      </c>
      <c r="Y415" s="90">
        <f t="shared" ref="Y415" si="5328">IF(V415=I415,K415,R415)</f>
        <v>1450</v>
      </c>
      <c r="Z415" s="91">
        <f t="shared" ref="Z415" si="5329">(U415-V415)/(C415)</f>
        <v>1.1636215167908571E-2</v>
      </c>
      <c r="AA415" s="91">
        <f t="shared" ref="AA415" si="5330">LN(C415/N414)</f>
        <v>2.9163489061943399E-6</v>
      </c>
      <c r="AB415" s="91">
        <f t="shared" ref="AB415" si="5331">LN(N415/U415)</f>
        <v>-9.2722564277980778E-3</v>
      </c>
      <c r="AC415" s="91">
        <f t="shared" ref="AC415" si="5332">LN(N415/V415)</f>
        <v>2.3866675060106768E-3</v>
      </c>
      <c r="AD415" s="91">
        <f t="shared" ref="AD415" si="5333">LN(U415/C415)</f>
        <v>3.8741405509190108E-3</v>
      </c>
      <c r="AE415" s="91">
        <f t="shared" ref="AE415" si="5334">LN(V415/C415)</f>
        <v>-7.7847833828897147E-3</v>
      </c>
      <c r="AF415" s="91">
        <f t="shared" ref="AF415" si="5335">LN(N415/C415)</f>
        <v>-5.3981158768790349E-3</v>
      </c>
      <c r="AG415" s="91">
        <f t="shared" ref="AG415" si="5336">LN(N415/N414)</f>
        <v>-5.395199527972943E-3</v>
      </c>
      <c r="AH415" s="91">
        <f t="shared" ref="AH415" si="5337">LN(D415/C415)</f>
        <v>7.841891551168893E-4</v>
      </c>
      <c r="AI415" s="91">
        <f t="shared" ref="AI415" si="5338">LN(E415/C415)</f>
        <v>-1.0913081606441031E-3</v>
      </c>
      <c r="AJ415" s="91">
        <f t="shared" ref="AJ415" si="5339">LN(F415/C415)</f>
        <v>-4.2640248961871149E-3</v>
      </c>
      <c r="AK415" s="91">
        <f t="shared" ref="AK415" si="5340">+LN(G415/C415)</f>
        <v>-5.0757276299153136E-4</v>
      </c>
      <c r="AL415" s="91">
        <f t="shared" ref="AL415" si="5341">LN(H415/I415)</f>
        <v>9.313307090185562E-3</v>
      </c>
      <c r="AM415" s="91">
        <f t="shared" ref="AM415" si="5342">LN(O415/P415)</f>
        <v>1.0176240529016153E-2</v>
      </c>
      <c r="AN415" s="91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1">
        <f t="shared" ref="AQ415" si="5346">LN(M415/L415)</f>
        <v>2.0715260072464835E-4</v>
      </c>
      <c r="AR415" s="91">
        <f t="shared" ref="AR415" si="5347">LN(N415/L415)</f>
        <v>-4.8496927255113256E-3</v>
      </c>
      <c r="AS415" s="91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1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1">
        <f t="shared" ref="AY415" si="5354">LN(G415/I415)</f>
        <v>4.9315937762750379E-3</v>
      </c>
      <c r="AZ415" s="91">
        <f t="shared" ref="AZ415" si="5355">LN(N415/P415)</f>
        <v>2.3866675060106768E-3</v>
      </c>
      <c r="BA415" s="91">
        <f t="shared" ref="BA415" si="5356">AV414</f>
        <v>0.6331600231080341</v>
      </c>
      <c r="BB415" s="91">
        <f t="shared" ref="BB415" si="5357">AR414</f>
        <v>6.7078372353777013E-5</v>
      </c>
      <c r="BC415" s="91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88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0">
        <f t="shared" si="176"/>
        <v>3345.9995000000004</v>
      </c>
      <c r="T416" s="90" t="str">
        <f t="shared" ref="T416" si="5360">IF(AVERAGE(N415)&lt;S415,"熊",IF(AVERAGE(N415)&gt;S415,"牛",""))</f>
        <v>牛</v>
      </c>
      <c r="U416" s="90">
        <f t="shared" ref="U416" si="5361">MAX(H416,O416)</f>
        <v>3437.58</v>
      </c>
      <c r="V416" s="90">
        <f t="shared" ref="V416" si="5362">MIN(I416,P416)</f>
        <v>3402.21</v>
      </c>
      <c r="W416" s="40">
        <f t="shared" ref="W416" si="5363">LN(U416/V416)</f>
        <v>1.0342514985543829E-2</v>
      </c>
      <c r="X416" s="90">
        <f t="shared" ref="X416" si="5364">IF(U416=H416,J416,Q416)</f>
        <v>1459</v>
      </c>
      <c r="Y416" s="90">
        <f t="shared" ref="Y416" si="5365">IF(V416=I416,K416,R416)</f>
        <v>930</v>
      </c>
      <c r="Z416" s="91">
        <f t="shared" ref="Z416" si="5366">(U416-V416)/(C416)</f>
        <v>1.0392334881753004E-2</v>
      </c>
      <c r="AA416" s="91">
        <f t="shared" ref="AA416" si="5367">LN(C416/N415)</f>
        <v>-2.0604765756342784E-3</v>
      </c>
      <c r="AB416" s="91">
        <f t="shared" ref="AB416" si="5368">LN(N416/U416)</f>
        <v>-2.8803477564394523E-4</v>
      </c>
      <c r="AC416" s="91">
        <f t="shared" ref="AC416" si="5369">LN(N416/V416)</f>
        <v>1.0054480209899901E-2</v>
      </c>
      <c r="AD416" s="91">
        <f t="shared" ref="AD416" si="5370">LN(U416/C416)</f>
        <v>9.9722360378425908E-3</v>
      </c>
      <c r="AE416" s="91">
        <f t="shared" ref="AE416" si="5371">LN(V416/C416)</f>
        <v>-3.7027894770136013E-4</v>
      </c>
      <c r="AF416" s="91">
        <f t="shared" ref="AF416" si="5372">LN(N416/C416)</f>
        <v>9.6842012621985527E-3</v>
      </c>
      <c r="AG416" s="91">
        <f t="shared" ref="AG416" si="5373">LN(N416/N415)</f>
        <v>7.6237246865641772E-3</v>
      </c>
      <c r="AH416" s="91">
        <f t="shared" ref="AH416" si="5374">LN(D416/C416)</f>
        <v>6.2563612049144316E-4</v>
      </c>
      <c r="AI416" s="91">
        <f t="shared" ref="AI416" si="5375">LN(E416/C416)</f>
        <v>3.75381320417424E-3</v>
      </c>
      <c r="AJ416" s="91">
        <f t="shared" ref="AJ416" si="5376">LN(F416/C416)</f>
        <v>3.8445513296162005E-3</v>
      </c>
      <c r="AK416" s="91">
        <f t="shared" ref="AK416" si="5377">+LN(G416/C416)</f>
        <v>5.0789424372750898E-3</v>
      </c>
      <c r="AL416" s="91">
        <f t="shared" ref="AL416" si="5378">LN(H416/I416)</f>
        <v>7.4204997763669374E-3</v>
      </c>
      <c r="AM416" s="91">
        <f t="shared" ref="AM416" si="5379">LN(O416/P416)</f>
        <v>8.0877027385500115E-3</v>
      </c>
      <c r="AN416" s="91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1">
        <f t="shared" ref="AQ416" si="5383">LN(M416/L416)</f>
        <v>9.5546852250705163E-4</v>
      </c>
      <c r="AR416" s="91">
        <f t="shared" ref="AR416" si="5384">LN(N416/L416)</f>
        <v>4.6140287417703154E-3</v>
      </c>
      <c r="AS416" s="91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1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1">
        <f t="shared" ref="AY416" si="5391">LN(G416/I416)</f>
        <v>5.4492213849763613E-3</v>
      </c>
      <c r="AZ416" s="91">
        <f t="shared" ref="AZ416" si="5392">LN(N416/P416)</f>
        <v>7.7996679629060046E-3</v>
      </c>
      <c r="BA416" s="91">
        <f t="shared" ref="BA416" si="5393">AV415</f>
        <v>0.20375939849623148</v>
      </c>
      <c r="BB416" s="91">
        <f t="shared" ref="BB416" si="5394">AR415</f>
        <v>-4.8496927255113256E-3</v>
      </c>
      <c r="BC416" s="91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88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0">
        <f t="shared" si="176"/>
        <v>3354.433</v>
      </c>
      <c r="T417" s="90" t="str">
        <f t="shared" ref="T417" si="5397">IF(AVERAGE(N416)&lt;S416,"熊",IF(AVERAGE(N416)&gt;S416,"牛",""))</f>
        <v>牛</v>
      </c>
      <c r="U417" s="90">
        <f t="shared" ref="U417" si="5398">MAX(H417,O417)</f>
        <v>3465.01</v>
      </c>
      <c r="V417" s="90">
        <f t="shared" ref="V417" si="5399">MIN(I417,P417)</f>
        <v>3430.54</v>
      </c>
      <c r="W417" s="40">
        <f t="shared" ref="W417" si="5400">LN(U417/V417)</f>
        <v>9.9978354519021182E-3</v>
      </c>
      <c r="X417" s="90">
        <f t="shared" ref="X417" si="5401">IF(U417=H417,J417,Q417)</f>
        <v>1024</v>
      </c>
      <c r="Y417" s="90">
        <f t="shared" ref="Y417" si="5402">IF(V417=I417,K417,R417)</f>
        <v>1124</v>
      </c>
      <c r="Z417" s="91">
        <f t="shared" ref="Z417" si="5403">(U417-V417)/(C417)</f>
        <v>1.0024486852130896E-2</v>
      </c>
      <c r="AA417" s="91">
        <f t="shared" ref="AA417" si="5404">LN(C417/N416)</f>
        <v>5.7889479258652586E-4</v>
      </c>
      <c r="AB417" s="91">
        <f t="shared" ref="AB417" si="5405">LN(N417/U417)</f>
        <v>-5.8874097646686285E-3</v>
      </c>
      <c r="AC417" s="91">
        <f t="shared" ref="AC417" si="5406">LN(N417/V417)</f>
        <v>4.1104256872336233E-3</v>
      </c>
      <c r="AD417" s="91">
        <f t="shared" ref="AD417" si="5407">LN(U417/C417)</f>
        <v>7.6569231744887892E-3</v>
      </c>
      <c r="AE417" s="91">
        <f t="shared" ref="AE417" si="5408">LN(V417/C417)</f>
        <v>-2.3409122774133754E-3</v>
      </c>
      <c r="AF417" s="91">
        <f t="shared" ref="AF417" si="5409">LN(N417/C417)</f>
        <v>1.7695134098202068E-3</v>
      </c>
      <c r="AG417" s="91">
        <f t="shared" ref="AG417" si="5410">LN(N417/N416)</f>
        <v>2.3484082024068298E-3</v>
      </c>
      <c r="AH417" s="91">
        <f t="shared" ref="AH417" si="5411">LN(D417/C417)</f>
        <v>1.8769199625940016E-3</v>
      </c>
      <c r="AI417" s="91">
        <f t="shared" ref="AI417" si="5412">LN(E417/C417)</f>
        <v>3.4837373892966316E-3</v>
      </c>
      <c r="AJ417" s="91">
        <f t="shared" ref="AJ417" si="5413">LN(F417/C417)</f>
        <v>4.8275355584415248E-3</v>
      </c>
      <c r="AK417" s="91">
        <f t="shared" ref="AK417" si="5414">+LN(G417/C417)</f>
        <v>-5.5852597143145279E-4</v>
      </c>
      <c r="AL417" s="91">
        <f t="shared" ref="AL417" si="5415">LN(H417/I417)</f>
        <v>9.9978354519021182E-3</v>
      </c>
      <c r="AM417" s="91">
        <f t="shared" ref="AM417" si="5416">LN(O417/P417)</f>
        <v>6.0509946724473587E-3</v>
      </c>
      <c r="AN417" s="91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1">
        <f t="shared" ref="AQ417" si="5420">LN(M417/L417)</f>
        <v>1.2330959829146978E-3</v>
      </c>
      <c r="AR417" s="91">
        <f t="shared" ref="AR417" si="5421">LN(N417/L417)</f>
        <v>2.4095171553239008E-3</v>
      </c>
      <c r="AS417" s="91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1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1">
        <f t="shared" ref="AY417" si="5428">LN(G417/I417)</f>
        <v>1.782386305981934E-3</v>
      </c>
      <c r="AZ417" s="91">
        <f t="shared" ref="AZ417" si="5429">LN(N417/P417)</f>
        <v>2.7238507706531553E-3</v>
      </c>
      <c r="BA417" s="91">
        <f t="shared" ref="BA417" si="5430">AV416</f>
        <v>0.97201017811705448</v>
      </c>
      <c r="BB417" s="91">
        <f t="shared" ref="BB417" si="5431">AR416</f>
        <v>4.6140287417703154E-3</v>
      </c>
      <c r="BC417" s="91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88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0">
        <f t="shared" si="176"/>
        <v>3361.8395000000005</v>
      </c>
      <c r="T418" s="90" t="str">
        <f t="shared" ref="T418" si="5434">IF(AVERAGE(N417)&lt;S417,"熊",IF(AVERAGE(N417)&gt;S417,"牛",""))</f>
        <v>牛</v>
      </c>
      <c r="U418" s="90">
        <f t="shared" ref="U418" si="5435">MAX(H418,O418)</f>
        <v>3475.95</v>
      </c>
      <c r="V418" s="90">
        <f t="shared" ref="V418" si="5436">MIN(I418,P418)</f>
        <v>3449.39</v>
      </c>
      <c r="W418" s="40">
        <f t="shared" ref="W418" si="5437">LN(U418/V418)</f>
        <v>7.670419133809646E-3</v>
      </c>
      <c r="X418" s="90">
        <f t="shared" ref="X418" si="5438">IF(U418=H418,J418,Q418)</f>
        <v>1459</v>
      </c>
      <c r="Y418" s="90">
        <f t="shared" ref="Y418" si="5439">IF(V418=I418,K418,R418)</f>
        <v>1125</v>
      </c>
      <c r="Z418" s="91">
        <f t="shared" ref="Z418" si="5440">(U418-V418)/(C418)</f>
        <v>7.6988185096293045E-3</v>
      </c>
      <c r="AA418" s="91">
        <f t="shared" ref="AA418" si="5441">LN(C418/N417)</f>
        <v>1.5113389537243685E-3</v>
      </c>
      <c r="AB418" s="91">
        <f t="shared" ref="AB418" si="5442">LN(N418/U418)</f>
        <v>-3.4528896713203696E-4</v>
      </c>
      <c r="AC418" s="91">
        <f t="shared" ref="AC418" si="5443">LN(N418/V418)</f>
        <v>7.3251301666776769E-3</v>
      </c>
      <c r="AD418" s="91">
        <f t="shared" ref="AD418" si="5444">LN(U418/C418)</f>
        <v>7.5283751202186722E-3</v>
      </c>
      <c r="AE418" s="91">
        <f t="shared" ref="AE418" si="5445">LN(V418/C418)</f>
        <v>-1.4204401359105411E-4</v>
      </c>
      <c r="AF418" s="91">
        <f t="shared" ref="AF418" si="5446">LN(N418/C418)</f>
        <v>7.1830861530865495E-3</v>
      </c>
      <c r="AG418" s="91">
        <f t="shared" ref="AG418" si="5447">LN(N418/N417)</f>
        <v>8.6944251068107985E-3</v>
      </c>
      <c r="AH418" s="91">
        <f t="shared" ref="AH418" si="5448">LN(D418/C418)</f>
        <v>7.9681163678138849E-4</v>
      </c>
      <c r="AI418" s="91">
        <f t="shared" ref="AI418" si="5449">LN(E418/C418)</f>
        <v>3.4896777516593936E-3</v>
      </c>
      <c r="AJ418" s="91">
        <f t="shared" ref="AJ418" si="5450">LN(F418/C418)</f>
        <v>4.8723387134623243E-3</v>
      </c>
      <c r="AK418" s="91">
        <f t="shared" ref="AK418" si="5451">+LN(G418/C418)</f>
        <v>9.8505619887940708E-4</v>
      </c>
      <c r="AL418" s="91">
        <f t="shared" ref="AL418" si="5452">LN(H418/I418)</f>
        <v>5.6833774433008057E-3</v>
      </c>
      <c r="AM418" s="91">
        <f t="shared" ref="AM418" si="5453">LN(O418/P418)</f>
        <v>6.6678459721058597E-3</v>
      </c>
      <c r="AN418" s="91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1">
        <f t="shared" ref="AQ418" si="5457">LN(M418/L418)</f>
        <v>2.3687612395433934E-3</v>
      </c>
      <c r="AR418" s="91">
        <f t="shared" ref="AR418" si="5458">LN(N418/L418)</f>
        <v>6.1603852937358169E-3</v>
      </c>
      <c r="AS418" s="91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1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1">
        <f t="shared" ref="AY418" si="5465">LN(G418/I418)</f>
        <v>1.1271002124706212E-3</v>
      </c>
      <c r="AZ418" s="91">
        <f t="shared" ref="AZ418" si="5466">LN(N418/P418)</f>
        <v>6.3225570049737379E-3</v>
      </c>
      <c r="BA418" s="91">
        <f t="shared" ref="BA418" si="5467">AV417</f>
        <v>0.40992167101827692</v>
      </c>
      <c r="BB418" s="91">
        <f t="shared" ref="BB418" si="5468">AR417</f>
        <v>2.4095171553239008E-3</v>
      </c>
      <c r="BC418" s="91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88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0">
        <f t="shared" si="176"/>
        <v>3371.1965000000005</v>
      </c>
      <c r="T419" s="90" t="str">
        <f t="shared" ref="T419" si="5471">IF(AVERAGE(N418)&lt;S418,"熊",IF(AVERAGE(N418)&gt;S418,"牛",""))</f>
        <v>牛</v>
      </c>
      <c r="U419" s="90">
        <f t="shared" ref="U419" si="5472">MAX(H419,O419)</f>
        <v>3498.43</v>
      </c>
      <c r="V419" s="90">
        <f t="shared" ref="V419" si="5473">MIN(I419,P419)</f>
        <v>3474.34</v>
      </c>
      <c r="W419" s="40">
        <f t="shared" ref="W419" si="5474">LN(U419/V419)</f>
        <v>6.909763507952491E-3</v>
      </c>
      <c r="X419" s="90">
        <f t="shared" ref="X419" si="5475">IF(U419=H419,J419,Q419)</f>
        <v>1051</v>
      </c>
      <c r="Y419" s="90">
        <f t="shared" ref="Y419" si="5476">IF(V419=I419,K419,R419)</f>
        <v>1450</v>
      </c>
      <c r="Z419" s="91">
        <f t="shared" ref="Z419" si="5477">(U419-V419)/(C419)</f>
        <v>6.9191927895633906E-3</v>
      </c>
      <c r="AA419" s="91">
        <f t="shared" ref="AA419" si="5478">LN(C419/N418)</f>
        <v>1.9751687254959561E-3</v>
      </c>
      <c r="AB419" s="91">
        <f t="shared" ref="AB419" si="5479">LN(N419/U419)</f>
        <v>-3.0259288020177705E-3</v>
      </c>
      <c r="AC419" s="91">
        <f t="shared" ref="AC419" si="5480">LN(N419/V419)</f>
        <v>3.8838347059347235E-3</v>
      </c>
      <c r="AD419" s="91">
        <f t="shared" ref="AD419" si="5481">LN(U419/C419)</f>
        <v>4.8165937203101163E-3</v>
      </c>
      <c r="AE419" s="91">
        <f t="shared" ref="AE419" si="5482">LN(V419/C419)</f>
        <v>-2.0931697876423595E-3</v>
      </c>
      <c r="AF419" s="91">
        <f t="shared" ref="AF419" si="5483">LN(N419/C419)</f>
        <v>1.7906649182923842E-3</v>
      </c>
      <c r="AG419" s="91">
        <f t="shared" ref="AG419" si="5484">LN(N419/N418)</f>
        <v>3.7658336437884229E-3</v>
      </c>
      <c r="AH419" s="91">
        <f t="shared" ref="AH419" si="5485">LN(D419/C419)</f>
        <v>3.4173651299000067E-4</v>
      </c>
      <c r="AI419" s="91">
        <f t="shared" ref="AI419" si="5486">LN(E419/C419)</f>
        <v>2.9024765979530623E-3</v>
      </c>
      <c r="AJ419" s="91">
        <f t="shared" ref="AJ419" si="5487">LN(F419/C419)</f>
        <v>3.0027081328825554E-3</v>
      </c>
      <c r="AK419" s="91">
        <f t="shared" ref="AK419" si="5488">+LN(G419/C419)</f>
        <v>1.6128896887951751E-3</v>
      </c>
      <c r="AL419" s="91">
        <f t="shared" ref="AL419" si="5489">LN(H419/I419)</f>
        <v>4.8740398932618769E-3</v>
      </c>
      <c r="AM419" s="91">
        <f t="shared" ref="AM419" si="5490">LN(O419/P419)</f>
        <v>6.1205268246722067E-3</v>
      </c>
      <c r="AN419" s="91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1">
        <f t="shared" ref="AQ419" si="5494">LN(M419/L419)</f>
        <v>-9.1520056881866027E-4</v>
      </c>
      <c r="AR419" s="91">
        <f t="shared" ref="AR419" si="5495">LN(N419/L419)</f>
        <v>1.9784861204922842E-4</v>
      </c>
      <c r="AS419" s="91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1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1">
        <f t="shared" ref="AY419" si="5502">LN(G419/I419)</f>
        <v>1.6703358617467629E-3</v>
      </c>
      <c r="AZ419" s="91">
        <f t="shared" ref="AZ419" si="5503">LN(N419/P419)</f>
        <v>3.8838347059347235E-3</v>
      </c>
      <c r="BA419" s="91">
        <f t="shared" ref="BA419" si="5504">AV418</f>
        <v>0.9548192771084405</v>
      </c>
      <c r="BB419" s="91">
        <f t="shared" ref="BB419" si="5505">AR418</f>
        <v>6.1603852937358169E-3</v>
      </c>
      <c r="BC419" s="91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88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0">
        <f t="shared" si="176"/>
        <v>3380.5865000000003</v>
      </c>
      <c r="T420" s="90" t="str">
        <f t="shared" ref="T420" si="5507">IF(AVERAGE(N419)&lt;S419,"熊",IF(AVERAGE(N419)&gt;S419,"牛",""))</f>
        <v>牛</v>
      </c>
      <c r="U420" s="90">
        <f t="shared" ref="U420" si="5508">MAX(H420,O420)</f>
        <v>3503.39</v>
      </c>
      <c r="V420" s="90">
        <f t="shared" ref="V420" si="5509">MIN(I420,P420)</f>
        <v>3475.94</v>
      </c>
      <c r="W420" s="40">
        <f t="shared" ref="W420" si="5510">LN(U420/V420)</f>
        <v>7.8661251269194019E-3</v>
      </c>
      <c r="X420" s="90">
        <f t="shared" ref="X420" si="5511">IF(U420=H420,J420,Q420)</f>
        <v>1459</v>
      </c>
      <c r="Y420" s="90">
        <f t="shared" ref="Y420" si="5512">IF(V420=I420,K420,R420)</f>
        <v>930</v>
      </c>
      <c r="Z420" s="91">
        <f t="shared" ref="Z420" si="5513">(U420-V420)/(C420)</f>
        <v>7.8947595477697145E-3</v>
      </c>
      <c r="AA420" s="91">
        <f t="shared" ref="AA420" si="5514">LN(C420/N419)</f>
        <v>-3.1213906474956668E-3</v>
      </c>
      <c r="AB420" s="91">
        <f t="shared" ref="AB420" si="5515">LN(N420/U420)</f>
        <v>-5.7960671168285629E-4</v>
      </c>
      <c r="AC420" s="91">
        <f t="shared" ref="AC420" si="5516">LN(N420/V420)</f>
        <v>7.2865184152365791E-3</v>
      </c>
      <c r="AD420" s="91">
        <f t="shared" ref="AD420" si="5517">LN(U420/C420)</f>
        <v>7.5640941822725039E-3</v>
      </c>
      <c r="AE420" s="91">
        <f t="shared" ref="AE420" si="5518">LN(V420/C420)</f>
        <v>-3.0203094464681466E-4</v>
      </c>
      <c r="AF420" s="91">
        <f t="shared" ref="AF420" si="5519">LN(N420/C420)</f>
        <v>6.9844874705897887E-3</v>
      </c>
      <c r="AG420" s="91">
        <f t="shared" ref="AG420" si="5520">LN(N420/N419)</f>
        <v>3.8630968230941093E-3</v>
      </c>
      <c r="AH420" s="91">
        <f t="shared" ref="AH420" si="5521">LN(D420/C420)</f>
        <v>5.3767693238098986E-4</v>
      </c>
      <c r="AI420" s="91">
        <f t="shared" ref="AI420" si="5522">LN(E420/C420)</f>
        <v>1.8533343044125886E-3</v>
      </c>
      <c r="AJ420" s="91">
        <f t="shared" ref="AJ420" si="5523">LN(F420/C420)</f>
        <v>1.9939899609394164E-3</v>
      </c>
      <c r="AK420" s="91">
        <f t="shared" ref="AK420" si="5524">+LN(G420/C420)</f>
        <v>5.2808413711006048E-3</v>
      </c>
      <c r="AL420" s="91">
        <f t="shared" ref="AL420" si="5525">LN(H420/I420)</f>
        <v>7.0751496301913498E-3</v>
      </c>
      <c r="AM420" s="91">
        <f t="shared" ref="AM420" si="5526">LN(O420/P420)</f>
        <v>4.6032733285029642E-3</v>
      </c>
      <c r="AN420" s="91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1">
        <f t="shared" ref="AQ420" si="5530">LN(M420/L420)</f>
        <v>-1.4314427376514532E-3</v>
      </c>
      <c r="AR420" s="91">
        <f t="shared" ref="AR420" si="5531">LN(N420/L420)</f>
        <v>1.6807591381897884E-3</v>
      </c>
      <c r="AS420" s="91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1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1">
        <f t="shared" ref="AY420" si="5538">LN(G420/I420)</f>
        <v>5.5828723157476416E-3</v>
      </c>
      <c r="AZ420" s="91">
        <f t="shared" ref="AZ420" si="5539">LN(N420/P420)</f>
        <v>4.0236666168200156E-3</v>
      </c>
      <c r="BA420" s="91">
        <f t="shared" ref="BA420" si="5540">AV419</f>
        <v>0.56122872561229376</v>
      </c>
      <c r="BB420" s="91">
        <f t="shared" ref="BB420" si="5541">AR419</f>
        <v>1.9784861204922842E-4</v>
      </c>
      <c r="BC420" s="91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88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0">
        <f t="shared" si="176"/>
        <v>3390.8015000000005</v>
      </c>
      <c r="T421" s="90" t="str">
        <f t="shared" ref="T421" si="5544">IF(AVERAGE(N420)&lt;S420,"熊",IF(AVERAGE(N420)&gt;S420,"牛",""))</f>
        <v>牛</v>
      </c>
      <c r="U421" s="90">
        <f t="shared" ref="U421" si="5545">MAX(H421,O421)</f>
        <v>3546.99</v>
      </c>
      <c r="V421" s="90">
        <f t="shared" ref="V421" si="5546">MIN(I421,P421)</f>
        <v>3504.34</v>
      </c>
      <c r="W421" s="40">
        <f t="shared" ref="W421" si="5547">LN(U421/V421)</f>
        <v>1.2097156173289762E-2</v>
      </c>
      <c r="X421" s="90">
        <f t="shared" ref="X421" si="5548">IF(U421=H421,J421,Q421)</f>
        <v>1459</v>
      </c>
      <c r="Y421" s="90">
        <f t="shared" ref="Y421" si="5549">IF(V421=I421,K421,R421)</f>
        <v>930</v>
      </c>
      <c r="Z421" s="91">
        <f t="shared" ref="Z421" si="5550">(U421-V421)/(C421)</f>
        <v>1.217062271354938E-2</v>
      </c>
      <c r="AA421" s="91">
        <f t="shared" ref="AA421" si="5551">LN(C421/N420)</f>
        <v>8.507358807062096E-4</v>
      </c>
      <c r="AB421" s="91">
        <f t="shared" ref="AB421" si="5552">LN(N421/U421)</f>
        <v>-1.3815484360429428E-4</v>
      </c>
      <c r="AC421" s="91">
        <f t="shared" ref="AC421" si="5553">LN(N421/V421)</f>
        <v>1.1959001329685403E-2</v>
      </c>
      <c r="AD421" s="91">
        <f t="shared" ref="AD421" si="5554">LN(U421/C421)</f>
        <v>1.2097156173289762E-2</v>
      </c>
      <c r="AE421" s="91">
        <f t="shared" ref="AE421" si="5555">LN(V421/C421)</f>
        <v>0</v>
      </c>
      <c r="AF421" s="91">
        <f t="shared" ref="AF421" si="5556">LN(N421/C421)</f>
        <v>1.1959001329685403E-2</v>
      </c>
      <c r="AG421" s="91">
        <f t="shared" ref="AG421" si="5557">LN(N421/N420)</f>
        <v>1.2809737210391589E-2</v>
      </c>
      <c r="AH421" s="91">
        <f t="shared" ref="AH421" si="5558">LN(D421/C421)</f>
        <v>6.988887953081358E-4</v>
      </c>
      <c r="AI421" s="91">
        <f t="shared" ref="AI421" si="5559">LN(E421/C421)</f>
        <v>2.7641724090716668E-3</v>
      </c>
      <c r="AJ421" s="91">
        <f t="shared" ref="AJ421" si="5560">LN(F421/C421)</f>
        <v>4.0325620941476722E-3</v>
      </c>
      <c r="AK421" s="91">
        <f t="shared" ref="AK421" si="5561">+LN(G421/C421)</f>
        <v>5.4923458850874686E-3</v>
      </c>
      <c r="AL421" s="91">
        <f t="shared" ref="AL421" si="5562">LN(H421/I421)</f>
        <v>7.8535886040879931E-3</v>
      </c>
      <c r="AM421" s="91">
        <f t="shared" ref="AM421" si="5563">LN(O421/P421)</f>
        <v>9.8709709366643448E-3</v>
      </c>
      <c r="AN421" s="91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1">
        <f t="shared" ref="AQ421" si="5567">LN(M421/L421)</f>
        <v>1.2390679372360953E-3</v>
      </c>
      <c r="AR421" s="91">
        <f t="shared" ref="AR421" si="5568">LN(N421/L421)</f>
        <v>6.17722394845835E-3</v>
      </c>
      <c r="AS421" s="91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1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1">
        <f t="shared" ref="AY421" si="5575">LN(G421/I421)</f>
        <v>5.4923458850874686E-3</v>
      </c>
      <c r="AZ421" s="91">
        <f t="shared" ref="AZ421" si="5576">LN(N421/P421)</f>
        <v>9.7328160930600909E-3</v>
      </c>
      <c r="BA421" s="91">
        <f t="shared" ref="BA421" si="5577">AV420</f>
        <v>0.92604735883425282</v>
      </c>
      <c r="BB421" s="91">
        <f t="shared" ref="BB421" si="5578">AR420</f>
        <v>1.6807591381897884E-3</v>
      </c>
      <c r="BC421" s="91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88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0">
        <f t="shared" si="176"/>
        <v>3404.1034999999997</v>
      </c>
      <c r="T422" s="90" t="str">
        <f t="shared" ref="T422" si="5581">IF(AVERAGE(N421)&lt;S421,"熊",IF(AVERAGE(N421)&gt;S421,"牛",""))</f>
        <v>牛</v>
      </c>
      <c r="U422" s="90">
        <f t="shared" ref="U422" si="5582">MAX(H422,O422)</f>
        <v>3569.04</v>
      </c>
      <c r="V422" s="90">
        <f t="shared" ref="V422" si="5583">MIN(I422,P422)</f>
        <v>3527.11</v>
      </c>
      <c r="W422" s="40">
        <f t="shared" ref="W422" si="5584">LN(U422/V422)</f>
        <v>1.1817813320368655E-2</v>
      </c>
      <c r="X422" s="90">
        <f t="shared" ref="X422" si="5585">IF(U422=H422,J422,Q422)</f>
        <v>1332</v>
      </c>
      <c r="Y422" s="90">
        <f t="shared" ref="Y422" si="5586">IF(V422=I422,K422,R422)</f>
        <v>1106</v>
      </c>
      <c r="Z422" s="91">
        <f t="shared" ref="Z422" si="5587">(U422-V422)/(C422)</f>
        <v>1.1799700575210733E-2</v>
      </c>
      <c r="AA422" s="91">
        <f t="shared" ref="AA422" si="5588">LN(C422/N421)</f>
        <v>1.9662033551355504E-3</v>
      </c>
      <c r="AB422" s="91">
        <f t="shared" ref="AB422" si="5589">LN(N422/U422)</f>
        <v>-2.684994690148085E-3</v>
      </c>
      <c r="AC422" s="91">
        <f t="shared" ref="AC422" si="5590">LN(N422/V422)</f>
        <v>9.1328186302207567E-3</v>
      </c>
      <c r="AD422" s="91">
        <f t="shared" ref="AD422" si="5591">LN(U422/C422)</f>
        <v>4.3692470512608269E-3</v>
      </c>
      <c r="AE422" s="91">
        <f t="shared" ref="AE422" si="5592">LN(V422/C422)</f>
        <v>-7.4485662691078057E-3</v>
      </c>
      <c r="AF422" s="91">
        <f t="shared" ref="AF422" si="5593">LN(N422/C422)</f>
        <v>1.6842523611127881E-3</v>
      </c>
      <c r="AG422" s="91">
        <f t="shared" ref="AG422" si="5594">LN(N422/N421)</f>
        <v>3.6504557162484134E-3</v>
      </c>
      <c r="AH422" s="91">
        <f t="shared" ref="AH422" si="5595">LN(D422/C422)</f>
        <v>-1.6363550400800887E-3</v>
      </c>
      <c r="AI422" s="91">
        <f t="shared" ref="AI422" si="5596">LN(E422/C422)</f>
        <v>5.346728296013359E-5</v>
      </c>
      <c r="AJ422" s="91">
        <f t="shared" ref="AJ422" si="5597">LN(F422/C422)</f>
        <v>-1.0220559416473532E-3</v>
      </c>
      <c r="AK422" s="91">
        <f t="shared" ref="AK422" si="5598">+LN(G422/C422)</f>
        <v>-5.3483011974285542E-4</v>
      </c>
      <c r="AL422" s="91">
        <f t="shared" ref="AL422" si="5599">LN(H422/I422)</f>
        <v>8.5792122358383464E-3</v>
      </c>
      <c r="AM422" s="91">
        <f t="shared" ref="AM422" si="5600">LN(O422/P422)</f>
        <v>6.3777465215045671E-3</v>
      </c>
      <c r="AN422" s="91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1">
        <f t="shared" ref="AQ422" si="5604">LN(M422/L422)</f>
        <v>8.2994911127477506E-4</v>
      </c>
      <c r="AR422" s="91">
        <f t="shared" ref="AR422" si="5605">LN(N422/L422)</f>
        <v>1.8305984924890143E-3</v>
      </c>
      <c r="AS422" s="91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1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1">
        <f t="shared" ref="AY422" si="5612">LN(G422/I422)</f>
        <v>6.913736149364952E-3</v>
      </c>
      <c r="AZ422" s="91">
        <f t="shared" ref="AZ422" si="5613">LN(N422/P422)</f>
        <v>3.6927518313563815E-3</v>
      </c>
      <c r="BA422" s="91">
        <f t="shared" ref="BA422" si="5614">AV421</f>
        <v>0.98851113716295935</v>
      </c>
      <c r="BB422" s="91">
        <f t="shared" ref="BB422" si="5615">AR421</f>
        <v>6.17722394845835E-3</v>
      </c>
      <c r="BC422" s="91">
        <f t="shared" ref="BC422" si="5616">AS421</f>
        <v>1.1959001329685403E-2</v>
      </c>
      <c r="BD422" s="39">
        <f t="shared" ref="BD422" si="5617">IF(AR421&lt;0,1,0)</f>
        <v>0</v>
      </c>
      <c r="BE422" t="s">
        <v>652</v>
      </c>
    </row>
    <row r="423" spans="1:57" x14ac:dyDescent="0.25">
      <c r="A423" s="88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0">
        <f t="shared" ref="S423:S467" si="5618">AVERAGE($N403:$N422)</f>
        <v>3416.7709999999997</v>
      </c>
      <c r="T423" s="90" t="str">
        <f t="shared" ref="T423" si="5619">IF(AVERAGE(N422)&lt;S422,"熊",IF(AVERAGE(N422)&gt;S422,"牛",""))</f>
        <v>牛</v>
      </c>
      <c r="U423" s="90">
        <f t="shared" ref="U423" si="5620">MAX(H423,O423)</f>
        <v>3571.44</v>
      </c>
      <c r="V423" s="90">
        <f t="shared" ref="V423" si="5621">MIN(I423,P423)</f>
        <v>3528.2</v>
      </c>
      <c r="W423" s="40">
        <f t="shared" ref="W423" si="5622">LN(U423/V423)</f>
        <v>1.2181049927599151E-2</v>
      </c>
      <c r="X423" s="90">
        <f t="shared" ref="X423" si="5623">IF(U423=H423,J423,Q423)</f>
        <v>1401</v>
      </c>
      <c r="Y423" s="90">
        <f t="shared" ref="Y423" si="5624">IF(V423=I423,K423,R423)</f>
        <v>1028</v>
      </c>
      <c r="Z423" s="91">
        <f t="shared" ref="Z423" si="5625">(U423-V423)/(C423)</f>
        <v>1.2162568878562836E-2</v>
      </c>
      <c r="AA423" s="91">
        <f t="shared" ref="AA423" si="5626">LN(C423/N422)</f>
        <v>-1.2087752925163367E-3</v>
      </c>
      <c r="AB423" s="91">
        <f t="shared" ref="AB423" si="5627">LN(N423/U423)</f>
        <v>-6.4974420092653445E-3</v>
      </c>
      <c r="AC423" s="91">
        <f t="shared" ref="AC423" si="5628">LN(N423/V423)</f>
        <v>5.6836079183337626E-3</v>
      </c>
      <c r="AD423" s="91">
        <f t="shared" ref="AD423" si="5629">LN(U423/C423)</f>
        <v>4.5659937240310634E-3</v>
      </c>
      <c r="AE423" s="91">
        <f t="shared" ref="AE423" si="5630">LN(V423/C423)</f>
        <v>-7.61505620356799E-3</v>
      </c>
      <c r="AF423" s="91">
        <f t="shared" ref="AF423" si="5631">LN(N423/C423)</f>
        <v>-1.9314482852343662E-3</v>
      </c>
      <c r="AG423" s="91">
        <f t="shared" ref="AG423" si="5632">LN(N423/N422)</f>
        <v>-3.1402235777506812E-3</v>
      </c>
      <c r="AH423" s="91">
        <f t="shared" ref="AH423" si="5633">LN(D423/C423)</f>
        <v>-1.45246169897091E-3</v>
      </c>
      <c r="AI423" s="91">
        <f t="shared" ref="AI423" si="5634">LN(E423/C423)</f>
        <v>2.9530092081292257E-4</v>
      </c>
      <c r="AJ423" s="91">
        <f t="shared" ref="AJ423" si="5635">LN(F423/C423)</f>
        <v>6.6641268594132188E-4</v>
      </c>
      <c r="AK423" s="91">
        <f t="shared" ref="AK423" si="5636">+LN(G423/C423)</f>
        <v>-2.1660944417477667E-4</v>
      </c>
      <c r="AL423" s="91">
        <f t="shared" ref="AL423" si="5637">LN(H423/I423)</f>
        <v>9.3153569059064682E-3</v>
      </c>
      <c r="AM423" s="91">
        <f t="shared" ref="AM423" si="5638">LN(O423/P423)</f>
        <v>7.1176477683042296E-3</v>
      </c>
      <c r="AN423" s="91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1">
        <f t="shared" ref="AQ423" si="5642">LN(M423/L423)</f>
        <v>-1.1483868961158631E-3</v>
      </c>
      <c r="AR423" s="91">
        <f t="shared" ref="AR423" si="5643">LN(N423/L423)</f>
        <v>-1.8414344736793035E-3</v>
      </c>
      <c r="AS423" s="91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1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1">
        <f t="shared" ref="AY423" si="5650">LN(G423/I423)</f>
        <v>7.3984467593932665E-3</v>
      </c>
      <c r="AZ423" s="91">
        <f t="shared" ref="AZ423" si="5651">LN(N423/P423)</f>
        <v>6.2020575903886049E-4</v>
      </c>
      <c r="BA423" s="91">
        <f t="shared" ref="BA423" si="5652">AV422</f>
        <v>0.7717624612449272</v>
      </c>
      <c r="BB423" s="91">
        <f t="shared" ref="BB423" si="5653">AR422</f>
        <v>1.8305984924890143E-3</v>
      </c>
      <c r="BC423" s="91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88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0">
        <f t="shared" si="5618"/>
        <v>3430.3975</v>
      </c>
      <c r="T424" s="90" t="str">
        <f t="shared" ref="T424" si="5656">IF(AVERAGE(N423)&lt;S423,"熊",IF(AVERAGE(N423)&gt;S423,"牛",""))</f>
        <v>牛</v>
      </c>
      <c r="U424" s="90">
        <f t="shared" ref="U424" si="5657">MAX(H424,O424)</f>
        <v>3574.72</v>
      </c>
      <c r="V424" s="90">
        <f t="shared" ref="V424" si="5658">MIN(I424,P424)</f>
        <v>3534.25</v>
      </c>
      <c r="W424" s="40">
        <f t="shared" ref="W424" si="5659">LN(U424/V424)</f>
        <v>1.1385738635341572E-2</v>
      </c>
      <c r="X424" s="90">
        <f t="shared" ref="X424" si="5660">IF(U424=H424,J424,Q424)</f>
        <v>1437</v>
      </c>
      <c r="Y424" s="90">
        <f t="shared" ref="Y424" si="5661">IF(V424=I424,K424,R424)</f>
        <v>930</v>
      </c>
      <c r="Z424" s="91">
        <f t="shared" ref="Z424" si="5662">(U424-V424)/(C424)</f>
        <v>1.1446786725460912E-2</v>
      </c>
      <c r="AA424" s="91">
        <f t="shared" ref="AA424" si="5663">LN(C424/N423)</f>
        <v>-3.6195301945935758E-3</v>
      </c>
      <c r="AB424" s="91">
        <f t="shared" ref="AB424" si="5664">LN(N424/U424)</f>
        <v>-4.6517254436259621E-3</v>
      </c>
      <c r="AC424" s="91">
        <f t="shared" ref="AC424" si="5665">LN(N424/V424)</f>
        <v>6.7340131917156707E-3</v>
      </c>
      <c r="AD424" s="91">
        <f t="shared" ref="AD424" si="5666">LN(U424/C424)</f>
        <v>1.1034947796437856E-2</v>
      </c>
      <c r="AE424" s="91">
        <f t="shared" ref="AE424" si="5667">LN(V424/C424)</f>
        <v>-3.5079083890362833E-4</v>
      </c>
      <c r="AF424" s="91">
        <f t="shared" ref="AF424" si="5668">LN(N424/C424)</f>
        <v>6.3832223528119333E-3</v>
      </c>
      <c r="AG424" s="91">
        <f t="shared" ref="AG424" si="5669">LN(N424/N423)</f>
        <v>2.763692158218325E-3</v>
      </c>
      <c r="AH424" s="91">
        <f t="shared" ref="AH424" si="5670">LN(D424/C424)</f>
        <v>1.0459838006361419E-3</v>
      </c>
      <c r="AI424" s="91">
        <f t="shared" ref="AI424" si="5671">LN(E424/C424)</f>
        <v>6.9838624727503785E-4</v>
      </c>
      <c r="AJ424" s="91">
        <f t="shared" ref="AJ424" si="5672">LN(F424/C424)</f>
        <v>2.7257478429794416E-3</v>
      </c>
      <c r="AK424" s="91">
        <f t="shared" ref="AK424" si="5673">+LN(G424/C424)</f>
        <v>8.2083580598570748E-3</v>
      </c>
      <c r="AL424" s="91">
        <f t="shared" ref="AL424" si="5674">LN(H424/I424)</f>
        <v>8.7246502771478485E-3</v>
      </c>
      <c r="AM424" s="91">
        <f t="shared" ref="AM424" si="5675">LN(O424/P424)</f>
        <v>6.7533497002077812E-3</v>
      </c>
      <c r="AN424" s="91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1">
        <f t="shared" ref="AQ424" si="5679">LN(M424/L424)</f>
        <v>-8.1360805976183476E-4</v>
      </c>
      <c r="AR424" s="91">
        <f t="shared" ref="AR424" si="5680">LN(N424/L424)</f>
        <v>-2.158915485614101E-3</v>
      </c>
      <c r="AS424" s="91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1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1">
        <f t="shared" ref="AY424" si="5687">LN(G424/I424)</f>
        <v>8.5591488987609241E-3</v>
      </c>
      <c r="AZ424" s="91">
        <f t="shared" ref="AZ424" si="5688">LN(N424/P424)</f>
        <v>2.1016242565818381E-3</v>
      </c>
      <c r="BA424" s="91">
        <f t="shared" ref="BA424" si="5689">AV423</f>
        <v>0.46507863089731771</v>
      </c>
      <c r="BB424" s="91">
        <f t="shared" ref="BB424" si="5690">AR423</f>
        <v>-1.8414344736793035E-3</v>
      </c>
      <c r="BC424" s="91">
        <f t="shared" ref="BC424" si="5691">AS423</f>
        <v>-1.9314482852343662E-3</v>
      </c>
      <c r="BD424" s="39">
        <f t="shared" si="5655"/>
        <v>1</v>
      </c>
      <c r="BE424" t="s">
        <v>657</v>
      </c>
    </row>
    <row r="425" spans="1:57" x14ac:dyDescent="0.25">
      <c r="A425" s="88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0">
        <f t="shared" si="5618"/>
        <v>3443.4849999999997</v>
      </c>
      <c r="T425" s="90" t="str">
        <f t="shared" ref="T425" si="5692">IF(AVERAGE(N424)&lt;S424,"熊",IF(AVERAGE(N424)&gt;S424,"牛",""))</f>
        <v>牛</v>
      </c>
      <c r="U425" s="90">
        <f t="shared" ref="U425" si="5693">MAX(H425,O425)</f>
        <v>3586.62</v>
      </c>
      <c r="V425" s="90">
        <f t="shared" ref="V425" si="5694">MIN(I425,P425)</f>
        <v>3510.28</v>
      </c>
      <c r="W425" s="40">
        <f t="shared" ref="W425" si="5695">LN(U425/V425)</f>
        <v>2.151444845254312E-2</v>
      </c>
      <c r="X425" s="90">
        <f t="shared" ref="X425" si="5696">IF(U425=H425,J425,Q425)</f>
        <v>1019</v>
      </c>
      <c r="Y425" s="90">
        <f t="shared" ref="Y425" si="5697">IF(V425=I425,K425,R425)</f>
        <v>1444</v>
      </c>
      <c r="Z425" s="91">
        <f t="shared" ref="Z425" si="5698">(U425-V425)/(C425)</f>
        <v>2.1421916916411224E-2</v>
      </c>
      <c r="AA425" s="91">
        <f t="shared" ref="AA425" si="5699">LN(C425/N424)</f>
        <v>1.5473684489683435E-3</v>
      </c>
      <c r="AB425" s="91">
        <f t="shared" ref="AB425" si="5700">LN(N425/U425)</f>
        <v>-1.7897355469365866E-2</v>
      </c>
      <c r="AC425" s="91">
        <f t="shared" ref="AC425" si="5701">LN(N425/V425)</f>
        <v>3.6170929831772251E-3</v>
      </c>
      <c r="AD425" s="91">
        <f t="shared" ref="AD425" si="5702">LN(U425/C425)</f>
        <v>6.4277604227776274E-3</v>
      </c>
      <c r="AE425" s="91">
        <f t="shared" ref="AE425" si="5703">LN(V425/C425)</f>
        <v>-1.508668802976549E-2</v>
      </c>
      <c r="AF425" s="91">
        <f t="shared" ref="AF425" si="5704">LN(N425/C425)</f>
        <v>-1.1469595046588298E-2</v>
      </c>
      <c r="AG425" s="91">
        <f t="shared" ref="AG425" si="5705">LN(N425/N424)</f>
        <v>-9.9222265976199146E-3</v>
      </c>
      <c r="AH425" s="91">
        <f t="shared" ref="AH425" si="5706">LN(D425/C425)</f>
        <v>9.5082236463008495E-4</v>
      </c>
      <c r="AI425" s="91">
        <f t="shared" ref="AI425" si="5707">LN(E425/C425)</f>
        <v>1.948353837362781E-3</v>
      </c>
      <c r="AJ425" s="91">
        <f t="shared" ref="AJ425" si="5708">LN(F425/C425)</f>
        <v>1.9651576417446695E-3</v>
      </c>
      <c r="AK425" s="91">
        <f t="shared" ref="AK425" si="5709">+LN(G425/C425)</f>
        <v>-6.9439443722617775E-3</v>
      </c>
      <c r="AL425" s="91">
        <f t="shared" ref="AL425" si="5710">LN(H425/I425)</f>
        <v>1.5799075855266177E-2</v>
      </c>
      <c r="AM425" s="91">
        <f t="shared" ref="AM425" si="5711">LN(O425/P425)</f>
        <v>1.2113397658010693E-2</v>
      </c>
      <c r="AN425" s="91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1">
        <f t="shared" ref="AQ425" si="5715">LN(M425/L425)</f>
        <v>1.3554882397120752E-3</v>
      </c>
      <c r="AR425" s="91">
        <f t="shared" ref="AR425" si="5716">LN(N425/L425)</f>
        <v>-4.4634839374668644E-3</v>
      </c>
      <c r="AS425" s="91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1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1">
        <f t="shared" ref="AY425" si="5723">LN(G425/I425)</f>
        <v>2.4273710602267244E-3</v>
      </c>
      <c r="AZ425" s="91">
        <f t="shared" ref="AZ425" si="5724">LN(N425/P425)</f>
        <v>3.6170929831772251E-3</v>
      </c>
      <c r="BA425" s="91">
        <f t="shared" ref="BA425" si="5725">AV424</f>
        <v>0.59006671608599526</v>
      </c>
      <c r="BB425" s="91">
        <f t="shared" ref="BB425" si="5726">AR424</f>
        <v>-2.158915485614101E-3</v>
      </c>
      <c r="BC425" s="91">
        <f t="shared" ref="BC425" si="5727">AS424</f>
        <v>6.3832223528119333E-3</v>
      </c>
      <c r="BD425" s="39">
        <f t="shared" ref="BD425" si="5728">IF(AR424&lt;0,1,0)</f>
        <v>1</v>
      </c>
      <c r="BE425" t="s">
        <v>664</v>
      </c>
    </row>
    <row r="426" spans="1:57" x14ac:dyDescent="0.25">
      <c r="A426" s="88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0">
        <f t="shared" si="5618"/>
        <v>3454.2764999999999</v>
      </c>
      <c r="T426" s="90" t="str">
        <f t="shared" ref="T426" si="5729">IF(AVERAGE(N425)&lt;S425,"熊",IF(AVERAGE(N425)&gt;S425,"牛",""))</f>
        <v>牛</v>
      </c>
      <c r="U426" s="90">
        <f t="shared" ref="U426" si="5730">MAX(H426,O426)</f>
        <v>3523.05</v>
      </c>
      <c r="V426" s="90">
        <f t="shared" ref="V426" si="5731">MIN(I426,P426)</f>
        <v>3484.73</v>
      </c>
      <c r="W426" s="40">
        <f t="shared" ref="W426" si="5732">LN(U426/V426)</f>
        <v>1.0936525389248877E-2</v>
      </c>
      <c r="X426" s="90">
        <f t="shared" ref="X426" si="5733">IF(U426=H426,J426,Q426)</f>
        <v>948</v>
      </c>
      <c r="Y426" s="90">
        <f t="shared" ref="Y426" si="5734">IF(V426=I426,K426,R426)</f>
        <v>1449</v>
      </c>
      <c r="Z426" s="91">
        <f t="shared" ref="Z426" si="5735">(U426-V426)/(C426)</f>
        <v>1.0912715363804688E-2</v>
      </c>
      <c r="AA426" s="91">
        <f t="shared" ref="AA426" si="5736">LN(C426/N425)</f>
        <v>-3.269602742162521E-3</v>
      </c>
      <c r="AB426" s="91">
        <f t="shared" ref="AB426" si="5737">LN(N426/U426)</f>
        <v>-9.9957186929050326E-3</v>
      </c>
      <c r="AC426" s="91">
        <f t="shared" ref="AC426" si="5738">LN(N426/V426)</f>
        <v>9.4080669634374241E-4</v>
      </c>
      <c r="AD426" s="91">
        <f t="shared" ref="AD426" si="5739">LN(U426/C426)</f>
        <v>3.283795091067463E-3</v>
      </c>
      <c r="AE426" s="91">
        <f t="shared" ref="AE426" si="5740">LN(V426/C426)</f>
        <v>-7.652730298181365E-3</v>
      </c>
      <c r="AF426" s="91">
        <f t="shared" ref="AF426" si="5741">LN(N426/C426)</f>
        <v>-6.7119236018374842E-3</v>
      </c>
      <c r="AG426" s="91">
        <f t="shared" ref="AG426" si="5742">LN(N426/N425)</f>
        <v>-9.9815263440000725E-3</v>
      </c>
      <c r="AH426" s="91">
        <f t="shared" ref="AH426" si="5743">LN(D426/C426)</f>
        <v>1.5946329245751265E-4</v>
      </c>
      <c r="AI426" s="91">
        <f t="shared" ref="AI426" si="5744">LN(E426/C426)</f>
        <v>-4.4435330236202862E-4</v>
      </c>
      <c r="AJ426" s="91">
        <f t="shared" ref="AJ426" si="5745">LN(F426/C426)</f>
        <v>-5.4122574707090253E-4</v>
      </c>
      <c r="AK426" s="91">
        <f t="shared" ref="AK426" si="5746">+LN(G426/C426)</f>
        <v>-4.1378385356993057E-3</v>
      </c>
      <c r="AL426" s="91">
        <f t="shared" ref="AL426" si="5747">LN(H426/I426)</f>
        <v>7.4216336267668931E-3</v>
      </c>
      <c r="AM426" s="91">
        <f t="shared" ref="AM426" si="5748">LN(O426/P426)</f>
        <v>5.8170724235609072E-3</v>
      </c>
      <c r="AN426" s="91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1">
        <f t="shared" ref="AQ426" si="5752">LN(M426/L426)</f>
        <v>-4.090254525198839E-4</v>
      </c>
      <c r="AR426" s="91">
        <f t="shared" ref="AR426" si="5753">LN(N426/L426)</f>
        <v>-2.5254707875430908E-3</v>
      </c>
      <c r="AS426" s="91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1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1">
        <f t="shared" ref="AY426" si="5760">LN(G426/I426)</f>
        <v>0</v>
      </c>
      <c r="AZ426" s="91">
        <f t="shared" ref="AZ426" si="5761">LN(N426/P426)</f>
        <v>9.4080669634374241E-4</v>
      </c>
      <c r="BA426" s="91">
        <f t="shared" ref="BA426" si="5762">AV425</f>
        <v>0.16662300235787073</v>
      </c>
      <c r="BB426" s="91">
        <f t="shared" ref="BB426" si="5763">AR425</f>
        <v>-4.4634839374668644E-3</v>
      </c>
      <c r="BC426" s="91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88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0">
        <f t="shared" si="5618"/>
        <v>3461.260499999999</v>
      </c>
      <c r="T427" s="90" t="str">
        <f t="shared" ref="T427" si="5766">IF(AVERAGE(N426)&lt;S426,"熊",IF(AVERAGE(N426)&gt;S426,"牛",""))</f>
        <v>牛</v>
      </c>
      <c r="U427" s="90">
        <f t="shared" ref="U427" si="5767">MAX(H427,O427)</f>
        <v>3495.17</v>
      </c>
      <c r="V427" s="90">
        <f t="shared" ref="V427" si="5768">MIN(I427,P427)</f>
        <v>3454.73</v>
      </c>
      <c r="W427" s="40">
        <f t="shared" ref="W427" si="5769">LN(U427/V427)</f>
        <v>1.1637708864643237E-2</v>
      </c>
      <c r="X427" s="90">
        <f t="shared" ref="X427" si="5770">IF(U427=H427,J427,Q427)</f>
        <v>1300</v>
      </c>
      <c r="Y427" s="90">
        <f t="shared" ref="Y427" si="5771">IF(V427=I427,K427,R427)</f>
        <v>1416</v>
      </c>
      <c r="Z427" s="91">
        <f t="shared" ref="Z427" si="5772">(U427-V427)/(C427)</f>
        <v>1.1652466064065527E-2</v>
      </c>
      <c r="AA427" s="91">
        <f t="shared" ref="AA427" si="5773">LN(C427/N426)</f>
        <v>-5.0298157925616448E-3</v>
      </c>
      <c r="AB427" s="91">
        <f t="shared" ref="AB427" si="5774">LN(N427/U427)</f>
        <v>-4.1112443229010228E-3</v>
      </c>
      <c r="AC427" s="91">
        <f t="shared" ref="AC427" si="5775">LN(N427/V427)</f>
        <v>7.5264645417420966E-3</v>
      </c>
      <c r="AD427" s="91">
        <f t="shared" ref="AD427" si="5776">LN(U427/C427)</f>
        <v>7.0804581958972988E-3</v>
      </c>
      <c r="AE427" s="91">
        <f t="shared" ref="AE427" si="5777">LN(V427/C427)</f>
        <v>-4.557250668745759E-3</v>
      </c>
      <c r="AF427" s="91">
        <f t="shared" ref="AF427" si="5778">LN(N427/C427)</f>
        <v>2.969213872996289E-3</v>
      </c>
      <c r="AG427" s="91">
        <f t="shared" ref="AG427" si="5779">LN(N427/N426)</f>
        <v>-2.0606019195651888E-3</v>
      </c>
      <c r="AH427" s="91">
        <f t="shared" ref="AH427" si="5780">LN(D427/C427)</f>
        <v>-1.4696326377113496E-4</v>
      </c>
      <c r="AI427" s="91">
        <f t="shared" ref="AI427" si="5781">LN(E427/C427)</f>
        <v>-6.6274876515283961E-5</v>
      </c>
      <c r="AJ427" s="91">
        <f t="shared" ref="AJ427" si="5782">LN(F427/C427)</f>
        <v>3.7474609037486954E-3</v>
      </c>
      <c r="AK427" s="91">
        <f t="shared" ref="AK427" si="5783">+LN(G427/C427)</f>
        <v>6.7427924360028077E-3</v>
      </c>
      <c r="AL427" s="91">
        <f t="shared" ref="AL427" si="5784">LN(H427/I427)</f>
        <v>1.0130236914985142E-2</v>
      </c>
      <c r="AM427" s="91">
        <f t="shared" ref="AM427" si="5785">LN(O427/P427)</f>
        <v>1.1637708864643237E-2</v>
      </c>
      <c r="AN427" s="91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1">
        <f t="shared" ref="AQ427" si="5789">LN(M427/L427)</f>
        <v>-1.8276617898336232E-3</v>
      </c>
      <c r="AR427" s="91">
        <f t="shared" ref="AR427" si="5790">LN(N427/L427)</f>
        <v>-3.773578563006546E-3</v>
      </c>
      <c r="AS427" s="91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1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1">
        <f t="shared" ref="AY427" si="5797">LN(G427/I427)</f>
        <v>1.0024346397095726E-2</v>
      </c>
      <c r="AZ427" s="91">
        <f t="shared" ref="AZ427" si="5798">LN(N427/P427)</f>
        <v>7.5264645417420966E-3</v>
      </c>
      <c r="BA427" s="91">
        <f t="shared" ref="BA427" si="5799">AV426</f>
        <v>8.5594989561591492E-2</v>
      </c>
      <c r="BB427" s="91">
        <f t="shared" ref="BB427" si="5800">AR426</f>
        <v>-2.5254707875430908E-3</v>
      </c>
      <c r="BC427" s="91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88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0">
        <f t="shared" si="5618"/>
        <v>3466.8464999999997</v>
      </c>
      <c r="T428" s="90" t="str">
        <f t="shared" ref="T428" si="5803">IF(AVERAGE(N427)&lt;S427,"熊",IF(AVERAGE(N427)&gt;S427,"牛",""))</f>
        <v>牛</v>
      </c>
      <c r="U428" s="90">
        <f t="shared" ref="U428" si="5804">MAX(H428,O428)</f>
        <v>3495.09</v>
      </c>
      <c r="V428" s="90">
        <f t="shared" ref="V428" si="5805">MIN(I428,P428)</f>
        <v>3424.5</v>
      </c>
      <c r="W428" s="40">
        <f t="shared" ref="W428" si="5806">LN(U428/V428)</f>
        <v>2.0403650771358962E-2</v>
      </c>
      <c r="X428" s="90">
        <f t="shared" ref="X428" si="5807">IF(U428=H428,J428,Q428)</f>
        <v>954</v>
      </c>
      <c r="Y428" s="90">
        <f t="shared" ref="Y428" si="5808">IF(V428=I428,K428,R428)</f>
        <v>1314</v>
      </c>
      <c r="Z428" s="91">
        <f t="shared" ref="Z428" si="5809">(U428-V428)/(C428)</f>
        <v>2.0292238125490532E-2</v>
      </c>
      <c r="AA428" s="91">
        <f t="shared" ref="AA428" si="5810">LN(C428/N427)</f>
        <v>-6.2073426808132337E-4</v>
      </c>
      <c r="AB428" s="91">
        <f t="shared" ref="AB428" si="5811">LN(N428/U428)</f>
        <v>-1.3860641056080258E-2</v>
      </c>
      <c r="AC428" s="91">
        <f t="shared" ref="AC428" si="5812">LN(N428/V428)</f>
        <v>6.5430097152787406E-3</v>
      </c>
      <c r="AD428" s="91">
        <f t="shared" ref="AD428" si="5813">LN(U428/C428)</f>
        <v>4.7090895997278564E-3</v>
      </c>
      <c r="AE428" s="91">
        <f t="shared" ref="AE428" si="5814">LN(V428/C428)</f>
        <v>-1.5694561171631198E-2</v>
      </c>
      <c r="AF428" s="91">
        <f t="shared" ref="AF428" si="5815">LN(N428/C428)</f>
        <v>-9.1515514563525243E-3</v>
      </c>
      <c r="AG428" s="91">
        <f t="shared" ref="AG428" si="5816">LN(N428/N427)</f>
        <v>-9.7722857244338726E-3</v>
      </c>
      <c r="AH428" s="91">
        <f t="shared" ref="AH428" si="5817">LN(D428/C428)</f>
        <v>1.6601757050176125E-3</v>
      </c>
      <c r="AI428" s="91">
        <f t="shared" ref="AI428" si="5818">LN(E428/C428)</f>
        <v>2.0790923811581851E-3</v>
      </c>
      <c r="AJ428" s="91">
        <f t="shared" ref="AJ428" si="5819">LN(F428/C428)</f>
        <v>2.8046080524329075E-3</v>
      </c>
      <c r="AK428" s="91">
        <f t="shared" ref="AK428" si="5820">+LN(G428/C428)</f>
        <v>-1.0536329859111182E-2</v>
      </c>
      <c r="AL428" s="91">
        <f t="shared" ref="AL428" si="5821">LN(H428/I428)</f>
        <v>1.6795043338332569E-2</v>
      </c>
      <c r="AM428" s="91">
        <f t="shared" ref="AM428" si="5822">LN(O428/P428)</f>
        <v>7.8795187849033735E-3</v>
      </c>
      <c r="AN428" s="91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1">
        <f t="shared" ref="AQ428" si="5826">LN(M428/L428)</f>
        <v>-2.4939301618124494E-3</v>
      </c>
      <c r="AR428" s="91">
        <f t="shared" ref="AR428" si="5827">LN(N428/L428)</f>
        <v>1.8438912189080753E-3</v>
      </c>
      <c r="AS428" s="91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1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1">
        <f t="shared" ref="AY428" si="5834">LN(G428/I428)</f>
        <v>1.5496238794935754E-3</v>
      </c>
      <c r="AZ428" s="91">
        <f t="shared" ref="AZ428" si="5835">LN(N428/P428)</f>
        <v>6.5430097152787406E-3</v>
      </c>
      <c r="BA428" s="91">
        <f t="shared" ref="BA428" si="5836">AV427</f>
        <v>0.645400593471807</v>
      </c>
      <c r="BB428" s="91">
        <f t="shared" ref="BB428" si="5837">AR427</f>
        <v>-3.773578563006546E-3</v>
      </c>
      <c r="BC428" s="91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88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0">
        <f t="shared" si="5618"/>
        <v>3469.91</v>
      </c>
      <c r="T429" s="90" t="str">
        <f t="shared" ref="T429" si="5840">IF(AVERAGE(N428)&lt;S428,"熊",IF(AVERAGE(N428)&gt;S428,"牛",""))</f>
        <v>熊</v>
      </c>
      <c r="U429" s="90">
        <f t="shared" ref="U429" si="5841">MAX(H429,O429)</f>
        <v>3463.16</v>
      </c>
      <c r="V429" s="90">
        <f t="shared" ref="V429" si="5842">MIN(I429,P429)</f>
        <v>3388.94</v>
      </c>
      <c r="W429" s="40">
        <f t="shared" ref="W429" si="5843">LN(U429/V429)</f>
        <v>2.1664278936753947E-2</v>
      </c>
      <c r="X429" s="90">
        <f t="shared" ref="X429" si="5844">IF(U429=H429,J429,Q429)</f>
        <v>1459</v>
      </c>
      <c r="Y429" s="90">
        <f t="shared" ref="Y429" si="5845">IF(V429=I429,K429,R429)</f>
        <v>937</v>
      </c>
      <c r="Z429" s="91">
        <f t="shared" ref="Z429" si="5846">(U429-V429)/(C429)</f>
        <v>2.1706705037991065E-2</v>
      </c>
      <c r="AA429" s="91">
        <f t="shared" ref="AA429" si="5847">LN(C429/N428)</f>
        <v>-8.0860304839839425E-3</v>
      </c>
      <c r="AB429" s="91">
        <f t="shared" ref="AB429" si="5848">LN(N429/U429)</f>
        <v>-3.1190255031033948E-4</v>
      </c>
      <c r="AC429" s="91">
        <f t="shared" ref="AC429" si="5849">LN(N429/V429)</f>
        <v>2.1352376386443658E-2</v>
      </c>
      <c r="AD429" s="91">
        <f t="shared" ref="AD429" si="5850">LN(U429/C429)</f>
        <v>1.2769012180264314E-2</v>
      </c>
      <c r="AE429" s="91">
        <f t="shared" ref="AE429" si="5851">LN(V429/C429)</f>
        <v>-8.8952667564895661E-3</v>
      </c>
      <c r="AF429" s="91">
        <f t="shared" ref="AF429" si="5852">LN(N429/C429)</f>
        <v>1.2457109629954036E-2</v>
      </c>
      <c r="AG429" s="91">
        <f t="shared" ref="AG429" si="5853">LN(N429/N428)</f>
        <v>4.3710791459701101E-3</v>
      </c>
      <c r="AH429" s="91">
        <f t="shared" ref="AH429" si="5854">LN(D429/C429)</f>
        <v>-7.72404146187344E-4</v>
      </c>
      <c r="AI429" s="91">
        <f t="shared" ref="AI429" si="5855">LN(E429/C429)</f>
        <v>-7.403288075082972E-3</v>
      </c>
      <c r="AJ429" s="91">
        <f t="shared" ref="AJ429" si="5856">LN(F429/C429)</f>
        <v>-5.3664716321016282E-3</v>
      </c>
      <c r="AK429" s="91">
        <f t="shared" ref="AK429" si="5857">+LN(G429/C429)</f>
        <v>3.969625938839481E-3</v>
      </c>
      <c r="AL429" s="91">
        <f t="shared" ref="AL429" si="5858">LN(H429/I429)</f>
        <v>1.6960989402662684E-2</v>
      </c>
      <c r="AM429" s="91">
        <f t="shared" ref="AM429" si="5859">LN(O429/P429)</f>
        <v>1.1894925859021329E-2</v>
      </c>
      <c r="AN429" s="91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1">
        <f t="shared" ref="AQ429" si="5863">LN(M429/L429)</f>
        <v>-2.2979599687404117E-3</v>
      </c>
      <c r="AR429" s="91">
        <f t="shared" ref="AR429" si="5864">LN(N429/L429)</f>
        <v>8.4146599202383279E-3</v>
      </c>
      <c r="AS429" s="91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1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1">
        <f t="shared" ref="AY429" si="5871">LN(G429/I429)</f>
        <v>1.286489269532916E-2</v>
      </c>
      <c r="AZ429" s="91">
        <f t="shared" ref="AZ429" si="5872">LN(N429/P429)</f>
        <v>1.1583023308711134E-2</v>
      </c>
      <c r="BA429" s="91">
        <f t="shared" ref="BA429" si="5873">AV428</f>
        <v>0.3184587051990363</v>
      </c>
      <c r="BB429" s="91">
        <f t="shared" ref="BB429" si="5874">AR428</f>
        <v>1.8438912189080753E-3</v>
      </c>
      <c r="BC429" s="91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88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0">
        <f t="shared" si="5618"/>
        <v>3473.4265</v>
      </c>
      <c r="T430" s="90" t="str">
        <f t="shared" ref="T430" si="5876">IF(AVERAGE(N429)&lt;S429,"熊",IF(AVERAGE(N429)&gt;S429,"牛",""))</f>
        <v>熊</v>
      </c>
      <c r="U430" s="90">
        <f t="shared" ref="U430" si="5877">MAX(H430,O430)</f>
        <v>3487.56</v>
      </c>
      <c r="V430" s="90">
        <f t="shared" ref="V430" si="5878">MIN(I430,P430)</f>
        <v>3406.6</v>
      </c>
      <c r="W430" s="40">
        <f t="shared" ref="W430" si="5879">LN(U430/V430)</f>
        <v>2.3487624856227213E-2</v>
      </c>
      <c r="X430" s="90">
        <f t="shared" ref="X430" si="5880">IF(U430=H430,J430,Q430)</f>
        <v>1459</v>
      </c>
      <c r="Y430" s="90">
        <f t="shared" ref="Y430" si="5881">IF(V430=I430,K430,R430)</f>
        <v>930</v>
      </c>
      <c r="Z430" s="91">
        <f t="shared" ref="Z430" si="5882">(U430-V430)/(C430)</f>
        <v>2.373031389319601E-2</v>
      </c>
      <c r="AA430" s="91">
        <f t="shared" ref="AA430" si="5883">LN(C430/N429)</f>
        <v>-1.4667657032835513E-2</v>
      </c>
      <c r="AB430" s="91">
        <f t="shared" ref="AB430" si="5884">LN(N430/U430)</f>
        <v>-1.7204153083012338E-5</v>
      </c>
      <c r="AC430" s="91">
        <f t="shared" ref="AC430" si="5885">LN(N430/V430)</f>
        <v>2.3470420703144135E-2</v>
      </c>
      <c r="AD430" s="91">
        <f t="shared" ref="AD430" si="5886">LN(U430/C430)</f>
        <v>2.2000443816330931E-2</v>
      </c>
      <c r="AE430" s="91">
        <f t="shared" ref="AE430" si="5887">LN(V430/C430)</f>
        <v>-1.4871810398961634E-3</v>
      </c>
      <c r="AF430" s="91">
        <f t="shared" ref="AF430" si="5888">LN(N430/C430)</f>
        <v>2.1983239663248003E-2</v>
      </c>
      <c r="AG430" s="91">
        <f t="shared" ref="AG430" si="5889">LN(N430/N429)</f>
        <v>7.3155826304125348E-3</v>
      </c>
      <c r="AH430" s="91">
        <f t="shared" ref="AH430" si="5890">LN(D430/C430)</f>
        <v>3.461512094744473E-3</v>
      </c>
      <c r="AI430" s="91">
        <f t="shared" ref="AI430" si="5891">LN(E430/C430)</f>
        <v>6.1510423483811345E-3</v>
      </c>
      <c r="AJ430" s="91">
        <f t="shared" ref="AJ430" si="5892">LN(F430/C430)</f>
        <v>9.9077562147343277E-3</v>
      </c>
      <c r="AK430" s="91">
        <f t="shared" ref="AK430" si="5893">+LN(G430/C430)</f>
        <v>1.2881007853757506E-2</v>
      </c>
      <c r="AL430" s="91">
        <f t="shared" ref="AL430" si="5894">LN(H430/I430)</f>
        <v>1.5550972447706169E-2</v>
      </c>
      <c r="AM430" s="91">
        <f t="shared" ref="AM430" si="5895">LN(O430/P430)</f>
        <v>9.9212851797332961E-3</v>
      </c>
      <c r="AN430" s="91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1">
        <f t="shared" ref="AQ430" si="5899">LN(M430/L430)</f>
        <v>2.0524331419805144E-3</v>
      </c>
      <c r="AR430" s="91">
        <f t="shared" ref="AR430" si="5900">LN(N430/L430)</f>
        <v>9.1427430614962179E-3</v>
      </c>
      <c r="AS430" s="91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1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1">
        <f t="shared" ref="AY430" si="5907">LN(G430/I430)</f>
        <v>1.4368188893653794E-2</v>
      </c>
      <c r="AZ430" s="91">
        <f t="shared" ref="AZ430" si="5908">LN(N430/P430)</f>
        <v>9.9040810266504634E-3</v>
      </c>
      <c r="BA430" s="91">
        <f t="shared" ref="BA430" si="5909">AV429</f>
        <v>0.9854486661277293</v>
      </c>
      <c r="BB430" s="91">
        <f t="shared" ref="BB430" si="5910">AR429</f>
        <v>8.4146599202383279E-3</v>
      </c>
      <c r="BC430" s="91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88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0">
        <f t="shared" si="5618"/>
        <v>3477.3275000000003</v>
      </c>
      <c r="T431" s="90" t="str">
        <f t="shared" ref="T431" si="5913">IF(AVERAGE(N430)&lt;S430,"熊",IF(AVERAGE(N430)&gt;S430,"牛",""))</f>
        <v>牛</v>
      </c>
      <c r="U431" s="90">
        <f t="shared" ref="U431" si="5914">MAX(H431,O431)</f>
        <v>3440.12</v>
      </c>
      <c r="V431" s="90">
        <f t="shared" ref="V431" si="5915">MIN(I431,P431)</f>
        <v>3364.45</v>
      </c>
      <c r="W431" s="40">
        <f t="shared" ref="W431" si="5916">LN(U431/V431)</f>
        <v>2.2241852011195336E-2</v>
      </c>
      <c r="X431" s="90">
        <f t="shared" ref="X431" si="5917">IF(U431=H431,J431,Q431)</f>
        <v>940</v>
      </c>
      <c r="Y431" s="90">
        <f t="shared" ref="Y431" si="5918">IF(V431=I431,K431,R431)</f>
        <v>1456</v>
      </c>
      <c r="Z431" s="91">
        <f t="shared" ref="Z431" si="5919">(U431-V431)/(C431)</f>
        <v>2.2138612818569891E-2</v>
      </c>
      <c r="AA431" s="91">
        <f t="shared" ref="AA431" si="5920">LN(C431/N430)</f>
        <v>-2.0126636770828075E-2</v>
      </c>
      <c r="AB431" s="91">
        <f t="shared" ref="AB431" si="5921">LN(N431/U431)</f>
        <v>-2.0400750393900245E-2</v>
      </c>
      <c r="AC431" s="91">
        <f t="shared" ref="AC431" si="5922">LN(N431/V431)</f>
        <v>1.8411016172949926E-3</v>
      </c>
      <c r="AD431" s="91">
        <f t="shared" ref="AD431" si="5923">LN(U431/C431)</f>
        <v>6.4478441211584343E-3</v>
      </c>
      <c r="AE431" s="91">
        <f t="shared" ref="AE431" si="5924">LN(V431/C431)</f>
        <v>-1.5794007890036973E-2</v>
      </c>
      <c r="AF431" s="91">
        <f t="shared" ref="AF431" si="5925">LN(N431/C431)</f>
        <v>-1.3952906272741896E-2</v>
      </c>
      <c r="AG431" s="91">
        <f t="shared" ref="AG431" si="5926">LN(N431/N430)</f>
        <v>-3.4079543043569929E-2</v>
      </c>
      <c r="AH431" s="91">
        <f t="shared" ref="AH431" si="5927">LN(D431/C431)</f>
        <v>4.4429986505193069E-3</v>
      </c>
      <c r="AI431" s="91">
        <f t="shared" ref="AI431" si="5928">LN(E431/C431)</f>
        <v>5.7911671697476045E-4</v>
      </c>
      <c r="AJ431" s="91">
        <f t="shared" ref="AJ431" si="5929">LN(F431/C431)</f>
        <v>6.223989666319517E-3</v>
      </c>
      <c r="AK431" s="91">
        <f t="shared" ref="AK431" si="5930">+LN(G431/C431)</f>
        <v>-1.5986979582654529E-3</v>
      </c>
      <c r="AL431" s="91">
        <f t="shared" ref="AL431" si="5931">LN(H431/I431)</f>
        <v>9.1724338957869713E-3</v>
      </c>
      <c r="AM431" s="91">
        <f t="shared" ref="AM431" si="5932">LN(O431/P431)</f>
        <v>1.3954991538051681E-2</v>
      </c>
      <c r="AN431" s="91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1">
        <f t="shared" ref="AQ431" si="5936">LN(M431/L431)</f>
        <v>-7.5111453126765161E-3</v>
      </c>
      <c r="AR431" s="91">
        <f t="shared" ref="AR431" si="5937">LN(N431/L431)</f>
        <v>-1.2113889920756689E-2</v>
      </c>
      <c r="AS431" s="91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1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1">
        <f t="shared" ref="AY431" si="5944">LN(G431/I431)</f>
        <v>1.1258918163631357E-3</v>
      </c>
      <c r="AZ431" s="91">
        <f t="shared" ref="AZ431" si="5945">LN(N431/P431)</f>
        <v>1.8411016172949926E-3</v>
      </c>
      <c r="BA431" s="91">
        <f t="shared" ref="BA431" si="5946">AV430</f>
        <v>0.99925889328063311</v>
      </c>
      <c r="BB431" s="91">
        <f t="shared" ref="BB431" si="5947">AR430</f>
        <v>9.1427430614962179E-3</v>
      </c>
      <c r="BC431" s="91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88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0">
        <f t="shared" si="5618"/>
        <v>3475.165</v>
      </c>
      <c r="T432" s="90" t="str">
        <f t="shared" ref="T432" si="5950">IF(AVERAGE(N431)&lt;S431,"熊",IF(AVERAGE(N431)&gt;S431,"牛",""))</f>
        <v>熊</v>
      </c>
      <c r="U432" s="90">
        <f t="shared" ref="U432" si="5951">MAX(H432,O432)</f>
        <v>3425.18</v>
      </c>
      <c r="V432" s="90">
        <f t="shared" ref="V432" si="5952">MIN(I432,P432)</f>
        <v>3304.01</v>
      </c>
      <c r="W432" s="40">
        <f t="shared" ref="W432" si="5953">LN(U432/V432)</f>
        <v>3.60171427892279E-2</v>
      </c>
      <c r="X432" s="90">
        <f t="shared" ref="X432" si="5954">IF(U432=H432,J432,Q432)</f>
        <v>1015</v>
      </c>
      <c r="Y432" s="90">
        <f t="shared" ref="Y432" si="5955">IF(V432=I432,K432,R432)</f>
        <v>1424</v>
      </c>
      <c r="Z432" s="91">
        <f t="shared" ref="Z432" si="5956">(U432-V432)/(C432)</f>
        <v>3.5505195239016046E-2</v>
      </c>
      <c r="AA432" s="91">
        <f t="shared" ref="AA432" si="5957">LN(C432/N431)</f>
        <v>1.2409883604478412E-2</v>
      </c>
      <c r="AB432" s="91">
        <f t="shared" ref="AB432" si="5958">LN(N432/U432)</f>
        <v>-3.4429425637842903E-2</v>
      </c>
      <c r="AC432" s="91">
        <f t="shared" ref="AC432" si="5959">LN(N432/V432)</f>
        <v>1.5877171513849412E-3</v>
      </c>
      <c r="AD432" s="91">
        <f t="shared" ref="AD432" si="5960">LN(U432/C432)</f>
        <v>3.6385373693693956E-3</v>
      </c>
      <c r="AE432" s="91">
        <f t="shared" ref="AE432" si="5961">LN(V432/C432)</f>
        <v>-3.2378605419858417E-2</v>
      </c>
      <c r="AF432" s="91">
        <f t="shared" ref="AF432" si="5962">LN(N432/C432)</f>
        <v>-3.0790888268473416E-2</v>
      </c>
      <c r="AG432" s="91">
        <f t="shared" ref="AG432" si="5963">LN(N432/N431)</f>
        <v>-1.8381004663995053E-2</v>
      </c>
      <c r="AH432" s="91">
        <f t="shared" ref="AH432" si="5964">LN(D432/C432)</f>
        <v>-3.4289181220171214E-4</v>
      </c>
      <c r="AI432" s="91">
        <f t="shared" ref="AI432" si="5965">LN(E432/C432)</f>
        <v>-2.1912560964262103E-3</v>
      </c>
      <c r="AJ432" s="91">
        <f t="shared" ref="AJ432" si="5966">LN(F432/C432)</f>
        <v>-4.1607327936103002E-3</v>
      </c>
      <c r="AK432" s="91">
        <f t="shared" ref="AK432" si="5967">+LN(G432/C432)</f>
        <v>-2.0515270624450268E-2</v>
      </c>
      <c r="AL432" s="91">
        <f t="shared" ref="AL432" si="5968">LN(H432/I432)</f>
        <v>3.2491294270721574E-2</v>
      </c>
      <c r="AM432" s="91">
        <f t="shared" ref="AM432" si="5969">LN(O432/P432)</f>
        <v>1.5764861397604454E-2</v>
      </c>
      <c r="AN432" s="91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1">
        <f t="shared" ref="AQ432" si="5973">LN(M432/L432)</f>
        <v>2.5505646569766879E-3</v>
      </c>
      <c r="AR432" s="91">
        <f t="shared" ref="AR432" si="5974">LN(N432/L432)</f>
        <v>-1.0446086208686952E-2</v>
      </c>
      <c r="AS432" s="91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1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1">
        <f t="shared" ref="AY432" si="5981">LN(G432/I432)</f>
        <v>8.337486276901708E-3</v>
      </c>
      <c r="AZ432" s="91">
        <f t="shared" ref="AZ432" si="5982">LN(N432/P432)</f>
        <v>1.5877171513849412E-3</v>
      </c>
      <c r="BA432" s="91">
        <f t="shared" ref="BA432" si="5983">AV431</f>
        <v>8.1934716532314877E-2</v>
      </c>
      <c r="BB432" s="91">
        <f t="shared" ref="BB432" si="5984">AR431</f>
        <v>-1.2113889920756689E-2</v>
      </c>
      <c r="BC432" s="91">
        <f t="shared" ref="BC432" si="5985">AS431</f>
        <v>-1.3952906272741896E-2</v>
      </c>
      <c r="BD432" s="39">
        <f t="shared" ref="BD432" si="5986">IF(AR431&lt;0,1,0)</f>
        <v>1</v>
      </c>
      <c r="BE432" t="s">
        <v>678</v>
      </c>
    </row>
    <row r="433" spans="1:57" x14ac:dyDescent="0.25">
      <c r="A433" s="88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0">
        <f t="shared" si="5618"/>
        <v>3469.5364999999997</v>
      </c>
      <c r="T433" s="90" t="str">
        <f t="shared" ref="T433" si="5987">IF(AVERAGE(N432)&lt;S432,"熊",IF(AVERAGE(N432)&gt;S432,"牛",""))</f>
        <v>熊</v>
      </c>
      <c r="U433" s="90">
        <f t="shared" ref="U433" si="5988">MAX(H433,O433)</f>
        <v>3307.03</v>
      </c>
      <c r="V433" s="90">
        <f t="shared" ref="V433" si="5989">MIN(I433,P433)</f>
        <v>3225.71</v>
      </c>
      <c r="W433" s="40">
        <f t="shared" ref="W433" si="5990">LN(U433/V433)</f>
        <v>2.489742456873997E-2</v>
      </c>
      <c r="X433" s="90">
        <f t="shared" ref="X433" si="5991">IF(U433=H433,J433,Q433)</f>
        <v>1008</v>
      </c>
      <c r="Y433" s="90">
        <f t="shared" ref="Y433" si="5992">IF(V433=I433,K433,R433)</f>
        <v>1413</v>
      </c>
      <c r="Z433" s="91">
        <f t="shared" ref="Z433" si="5993">(U433-V433)/(C433)</f>
        <v>2.4784748784687876E-2</v>
      </c>
      <c r="AA433" s="91">
        <f t="shared" ref="AA433" si="5994">LN(C433/N432)</f>
        <v>-8.5611063207464057E-3</v>
      </c>
      <c r="AB433" s="91">
        <f t="shared" ref="AB433" si="5995">LN(N433/U433)</f>
        <v>-1.3694673523702031E-2</v>
      </c>
      <c r="AC433" s="91">
        <f t="shared" ref="AC433" si="5996">LN(N433/V433)</f>
        <v>1.1202751045037988E-2</v>
      </c>
      <c r="AD433" s="91">
        <f t="shared" ref="AD433" si="5997">LN(U433/C433)</f>
        <v>7.8870125054984301E-3</v>
      </c>
      <c r="AE433" s="91">
        <f t="shared" ref="AE433" si="5998">LN(V433/C433)</f>
        <v>-1.7010412063241474E-2</v>
      </c>
      <c r="AF433" s="91">
        <f t="shared" ref="AF433" si="5999">LN(N433/C433)</f>
        <v>-5.8076610182035259E-3</v>
      </c>
      <c r="AG433" s="91">
        <f t="shared" ref="AG433" si="6000">LN(N433/N432)</f>
        <v>-1.4368767338949881E-2</v>
      </c>
      <c r="AH433" s="91">
        <f t="shared" ref="AH433" si="6001">LN(D433/C433)</f>
        <v>7.1902337790929257E-4</v>
      </c>
      <c r="AI433" s="91">
        <f t="shared" ref="AI433" si="6002">LN(E433/C433)</f>
        <v>-2.3037442201635856E-3</v>
      </c>
      <c r="AJ433" s="91">
        <f t="shared" ref="AJ433" si="6003">LN(F433/C433)</f>
        <v>-1.6960169030514427E-3</v>
      </c>
      <c r="AK433" s="91">
        <f t="shared" ref="AK433" si="6004">+LN(G433/C433)</f>
        <v>-6.5283265149514583E-3</v>
      </c>
      <c r="AL433" s="91">
        <f t="shared" ref="AL433" si="6005">LN(H433/I433)</f>
        <v>1.4415339020449964E-2</v>
      </c>
      <c r="AM433" s="91">
        <f t="shared" ref="AM433" si="6006">LN(O433/P433)</f>
        <v>1.2471086938017637E-2</v>
      </c>
      <c r="AN433" s="91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1">
        <f t="shared" ref="AQ433" si="6010">LN(M433/L433)</f>
        <v>-1.4863543760119998E-3</v>
      </c>
      <c r="AR433" s="91">
        <f t="shared" ref="AR433" si="6011">LN(N433/L433)</f>
        <v>1.0244205559148498E-3</v>
      </c>
      <c r="AS433" s="91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1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1">
        <f t="shared" ref="AY433" si="6018">LN(G433/I433)</f>
        <v>0</v>
      </c>
      <c r="AZ433" s="91">
        <f t="shared" ref="AZ433" si="6019">LN(N433/P433)</f>
        <v>1.1202751045037988E-2</v>
      </c>
      <c r="BA433" s="91">
        <f t="shared" ref="BA433" si="6020">AV432</f>
        <v>4.3327556325823358E-2</v>
      </c>
      <c r="BB433" s="91">
        <f t="shared" ref="BB433" si="6021">AR432</f>
        <v>-1.0446086208686952E-2</v>
      </c>
      <c r="BC433" s="91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88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0">
        <f t="shared" si="5618"/>
        <v>3461.3715000000002</v>
      </c>
      <c r="T434" s="90" t="str">
        <f t="shared" ref="T434" si="6024">IF(AVERAGE(N433)&lt;S433,"熊",IF(AVERAGE(N433)&gt;S433,"牛",""))</f>
        <v>熊</v>
      </c>
      <c r="U434" s="90">
        <f t="shared" ref="U434" si="6025">MAX(H434,O434)</f>
        <v>3179.67</v>
      </c>
      <c r="V434" s="90">
        <f t="shared" ref="V434" si="6026">MIN(I434,P434)</f>
        <v>3062.74</v>
      </c>
      <c r="W434" s="40">
        <f t="shared" ref="W434" si="6027">LN(U434/V434)</f>
        <v>3.7467477675104964E-2</v>
      </c>
      <c r="X434" s="90">
        <f t="shared" ref="X434" si="6028">IF(U434=H434,J434,Q434)</f>
        <v>931</v>
      </c>
      <c r="Y434" s="90">
        <f t="shared" ref="Y434" si="6029">IF(V434=I434,K434,R434)</f>
        <v>1407</v>
      </c>
      <c r="Z434" s="91">
        <f t="shared" ref="Z434" si="6030">(U434-V434)/(C434)</f>
        <v>3.6853302236160013E-2</v>
      </c>
      <c r="AA434" s="91">
        <f t="shared" ref="AA434" si="6031">LN(C434/N433)</f>
        <v>-2.7725594490661448E-2</v>
      </c>
      <c r="AB434" s="91">
        <f t="shared" ref="AB434" si="6032">LN(N434/U434)</f>
        <v>-1.5792337741309864E-2</v>
      </c>
      <c r="AC434" s="91">
        <f t="shared" ref="AC434" si="6033">LN(N434/V434)</f>
        <v>2.1675139933795103E-2</v>
      </c>
      <c r="AD434" s="91">
        <f t="shared" ref="AD434" si="6034">LN(U434/C434)</f>
        <v>2.1471802120211743E-3</v>
      </c>
      <c r="AE434" s="91">
        <f t="shared" ref="AE434" si="6035">LN(V434/C434)</f>
        <v>-3.532029746308369E-2</v>
      </c>
      <c r="AF434" s="91">
        <f t="shared" ref="AF434" si="6036">LN(N434/C434)</f>
        <v>-1.3645157529288705E-2</v>
      </c>
      <c r="AG434" s="91">
        <f t="shared" ref="AG434" si="6037">LN(N434/N433)</f>
        <v>-4.1370752019950212E-2</v>
      </c>
      <c r="AH434" s="91">
        <f t="shared" ref="AH434" si="6038">LN(D434/C434)</f>
        <v>2.1471802120211743E-3</v>
      </c>
      <c r="AI434" s="91">
        <f t="shared" ref="AI434" si="6039">LN(E434/C434)</f>
        <v>-6.1236326683557227E-3</v>
      </c>
      <c r="AJ434" s="91">
        <f t="shared" ref="AJ434" si="6040">LN(F434/C434)</f>
        <v>3.782017139285145E-5</v>
      </c>
      <c r="AK434" s="91">
        <f t="shared" ref="AK434" si="6041">+LN(G434/C434)</f>
        <v>-1.4261990701870734E-2</v>
      </c>
      <c r="AL434" s="91">
        <f t="shared" ref="AL434" si="6042">LN(H434/I434)</f>
        <v>3.4523475131452569E-2</v>
      </c>
      <c r="AM434" s="91">
        <f t="shared" ref="AM434" si="6043">LN(O434/P434)</f>
        <v>2.2026532730663937E-2</v>
      </c>
      <c r="AN434" s="91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1">
        <f t="shared" ref="AQ434" si="6047">LN(M434/L434)</f>
        <v>-1.1226450822385352E-3</v>
      </c>
      <c r="AR434" s="91">
        <f t="shared" ref="AR434" si="6048">LN(N434/L434)</f>
        <v>4.953540684369121E-4</v>
      </c>
      <c r="AS434" s="91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1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1">
        <f t="shared" ref="AY434" si="6055">LN(G434/I434)</f>
        <v>1.8114304217560589E-2</v>
      </c>
      <c r="AZ434" s="91">
        <f t="shared" ref="AZ434" si="6056">LN(N434/P434)</f>
        <v>2.1675139933795103E-2</v>
      </c>
      <c r="BA434" s="91">
        <f t="shared" ref="BA434" si="6057">AV433</f>
        <v>0.44687653713723652</v>
      </c>
      <c r="BB434" s="91">
        <f t="shared" ref="BB434" si="6058">AR433</f>
        <v>1.0244205559148498E-3</v>
      </c>
      <c r="BC434" s="91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88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0">
        <f t="shared" si="5618"/>
        <v>3446.4170000000013</v>
      </c>
      <c r="T435" s="90" t="str">
        <f t="shared" ref="T435" si="6060">IF(AVERAGE(N434)&lt;S434,"熊",IF(AVERAGE(N434)&gt;S434,"牛",""))</f>
        <v>熊</v>
      </c>
      <c r="U435" s="90">
        <f t="shared" ref="U435" si="6061">MAX(H435,O435)</f>
        <v>3168.13</v>
      </c>
      <c r="V435" s="90">
        <f t="shared" ref="V435" si="6062">MIN(I435,P435)</f>
        <v>3113.61</v>
      </c>
      <c r="W435" s="40">
        <f t="shared" ref="W435" si="6063">LN(U435/V435)</f>
        <v>1.7358683743055041E-2</v>
      </c>
      <c r="X435" s="90">
        <f t="shared" ref="X435" si="6064">IF(U435=H435,J435,Q435)</f>
        <v>1435</v>
      </c>
      <c r="Y435" s="90">
        <f t="shared" ref="Y435" si="6065">IF(V435=I435,K435,R435)</f>
        <v>936</v>
      </c>
      <c r="Z435" s="91">
        <f t="shared" ref="Z435" si="6066">(U435-V435)/(C435)</f>
        <v>1.7427606069614524E-2</v>
      </c>
      <c r="AA435" s="91">
        <f t="shared" ref="AA435" si="6067">LN(C435/N434)</f>
        <v>-4.7297794823153986E-4</v>
      </c>
      <c r="AB435" s="91">
        <f t="shared" ref="AB435" si="6068">LN(N435/U435)</f>
        <v>-4.4288032707736251E-3</v>
      </c>
      <c r="AC435" s="91">
        <f t="shared" ref="AC435" si="6069">LN(N435/V435)</f>
        <v>1.2929880472281618E-2</v>
      </c>
      <c r="AD435" s="91">
        <f t="shared" ref="AD435" si="6070">LN(U435/C435)</f>
        <v>1.2629406331000138E-2</v>
      </c>
      <c r="AE435" s="91">
        <f t="shared" ref="AE435" si="6071">LN(V435/C435)</f>
        <v>-4.7292774120549523E-3</v>
      </c>
      <c r="AF435" s="91">
        <f t="shared" ref="AF435" si="6072">LN(N435/C435)</f>
        <v>8.2006030602266178E-3</v>
      </c>
      <c r="AG435" s="91">
        <f t="shared" ref="AG435" si="6073">LN(N435/N434)</f>
        <v>7.7276251119951494E-3</v>
      </c>
      <c r="AH435" s="91">
        <f t="shared" ref="AH435" si="6074">LN(D435/C435)</f>
        <v>1.2394940107376109E-3</v>
      </c>
      <c r="AI435" s="91">
        <f t="shared" ref="AI435" si="6075">LN(E435/C435)</f>
        <v>-4.0357894287993221E-3</v>
      </c>
      <c r="AJ435" s="91">
        <f t="shared" ref="AJ435" si="6076">LN(F435/C435)</f>
        <v>3.3762469604726873E-3</v>
      </c>
      <c r="AK435" s="91">
        <f t="shared" ref="AK435" si="6077">+LN(G435/C435)</f>
        <v>8.4827329845122198E-3</v>
      </c>
      <c r="AL435" s="91">
        <f t="shared" ref="AL435" si="6078">LN(H435/I435)</f>
        <v>1.3611294226123704E-2</v>
      </c>
      <c r="AM435" s="91">
        <f t="shared" ref="AM435" si="6079">LN(O435/P435)</f>
        <v>8.5270655005523829E-3</v>
      </c>
      <c r="AN435" s="91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1">
        <f t="shared" ref="AQ435" si="6083">LN(M435/L435)</f>
        <v>-2.4586444798759492E-3</v>
      </c>
      <c r="AR435" s="91">
        <f t="shared" ref="AR435" si="6084">LN(N435/L435)</f>
        <v>-5.9903490614890962E-4</v>
      </c>
      <c r="AS435" s="91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1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1">
        <f t="shared" ref="AY435" si="6091">LN(G435/I435)</f>
        <v>1.3212010396567215E-2</v>
      </c>
      <c r="AZ435" s="91">
        <f t="shared" ref="AZ435" si="6092">LN(N435/P435)</f>
        <v>4.0982622297786042E-3</v>
      </c>
      <c r="BA435" s="91">
        <f t="shared" ref="BA435" si="6093">AV434</f>
        <v>0.57393312238091132</v>
      </c>
      <c r="BB435" s="91">
        <f t="shared" ref="BB435" si="6094">AR434</f>
        <v>4.953540684369121E-4</v>
      </c>
      <c r="BC435" s="91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88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0">
        <f t="shared" si="5618"/>
        <v>3433.5990000000006</v>
      </c>
      <c r="T436" s="90" t="str">
        <f t="shared" ref="T436" si="6097">IF(AVERAGE(N435)&lt;S435,"熊",IF(AVERAGE(N435)&gt;S435,"牛",""))</f>
        <v>熊</v>
      </c>
      <c r="U436" s="90">
        <f t="shared" ref="U436" si="6098">MAX(H436,O436)</f>
        <v>3219.22</v>
      </c>
      <c r="V436" s="90">
        <f t="shared" ref="V436" si="6099">MIN(I436,P436)</f>
        <v>3176.11</v>
      </c>
      <c r="W436" s="40">
        <f t="shared" ref="W436" si="6100">LN(U436/V436)</f>
        <v>1.3481916641762296E-2</v>
      </c>
      <c r="X436" s="90">
        <f t="shared" ref="X436" si="6101">IF(U436=H436,J436,Q436)</f>
        <v>1047</v>
      </c>
      <c r="Y436" s="90">
        <f t="shared" ref="Y436" si="6102">IF(V436=I436,K436,R436)</f>
        <v>930</v>
      </c>
      <c r="Z436" s="91">
        <f t="shared" ref="Z436" si="6103">(U436-V436)/(C436)</f>
        <v>1.3573207477070904E-2</v>
      </c>
      <c r="AA436" s="91">
        <f t="shared" ref="AA436" si="6104">LN(C436/N435)</f>
        <v>6.944472352810995E-3</v>
      </c>
      <c r="AB436" s="91">
        <f t="shared" ref="AB436" si="6105">LN(N436/U436)</f>
        <v>-1.0699364112025751E-2</v>
      </c>
      <c r="AC436" s="91">
        <f t="shared" ref="AC436" si="6106">LN(N436/V436)</f>
        <v>2.7825525297365469E-3</v>
      </c>
      <c r="AD436" s="91">
        <f t="shared" ref="AD436" si="6107">LN(U436/C436)</f>
        <v>1.3481916641762296E-2</v>
      </c>
      <c r="AE436" s="91">
        <f t="shared" ref="AE436" si="6108">LN(V436/C436)</f>
        <v>0</v>
      </c>
      <c r="AF436" s="91">
        <f t="shared" ref="AF436" si="6109">LN(N436/C436)</f>
        <v>2.7825525297365469E-3</v>
      </c>
      <c r="AG436" s="91">
        <f t="shared" ref="AG436" si="6110">LN(N436/N435)</f>
        <v>9.7270248825475306E-3</v>
      </c>
      <c r="AH436" s="91">
        <f t="shared" ref="AH436" si="6111">LN(D436/C436)</f>
        <v>1.6075934710026551E-3</v>
      </c>
      <c r="AI436" s="91">
        <f t="shared" ref="AI436" si="6112">LN(E436/C436)</f>
        <v>4.689704927121484E-3</v>
      </c>
      <c r="AJ436" s="91">
        <f t="shared" ref="AJ436" si="6113">LN(F436/C436)</f>
        <v>4.7335768086995637E-3</v>
      </c>
      <c r="AK436" s="91">
        <f t="shared" ref="AK436" si="6114">+LN(G436/C436)</f>
        <v>1.0912780305511292E-2</v>
      </c>
      <c r="AL436" s="91">
        <f t="shared" ref="AL436" si="6115">LN(H436/I436)</f>
        <v>1.3481916641762296E-2</v>
      </c>
      <c r="AM436" s="91">
        <f t="shared" ref="AM436" si="6116">LN(O436/P436)</f>
        <v>1.0252166969099545E-2</v>
      </c>
      <c r="AN436" s="91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1">
        <f t="shared" ref="AQ436" si="6120">LN(M436/L436)</f>
        <v>-3.0746227719805801E-3</v>
      </c>
      <c r="AR436" s="91">
        <f t="shared" ref="AR436" si="6121">LN(N436/L436)</f>
        <v>-8.4011380827662685E-3</v>
      </c>
      <c r="AS436" s="91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1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1">
        <f t="shared" ref="AY436" si="6128">LN(G436/I436)</f>
        <v>1.0912780305511292E-2</v>
      </c>
      <c r="AZ436" s="91">
        <f t="shared" ref="AZ436" si="6129">LN(N436/P436)</f>
        <v>1.8510288863332826E-3</v>
      </c>
      <c r="BA436" s="91">
        <f t="shared" ref="BA436" si="6130">AV435</f>
        <v>0.74321349963316208</v>
      </c>
      <c r="BB436" s="91">
        <f t="shared" ref="BB436" si="6131">AR435</f>
        <v>-5.9903490614890962E-4</v>
      </c>
      <c r="BC436" s="91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88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0">
        <f t="shared" si="5618"/>
        <v>3421.0175000000008</v>
      </c>
      <c r="T437" s="90" t="str">
        <f t="shared" ref="T437" si="6134">IF(AVERAGE(N436)&lt;S436,"熊",IF(AVERAGE(N436)&gt;S436,"牛",""))</f>
        <v>熊</v>
      </c>
      <c r="U437" s="90">
        <f t="shared" ref="U437" si="6135">MAX(H437,O437)</f>
        <v>3203.49</v>
      </c>
      <c r="V437" s="90">
        <f t="shared" ref="V437" si="6136">MIN(I437,P437)</f>
        <v>3171.38</v>
      </c>
      <c r="W437" s="40">
        <f t="shared" ref="W437" si="6137">LN(U437/V437)</f>
        <v>1.0074016115976917E-2</v>
      </c>
      <c r="X437" s="90">
        <f t="shared" ref="X437" si="6138">IF(U437=H437,J437,Q437)</f>
        <v>1441</v>
      </c>
      <c r="Y437" s="90">
        <f t="shared" ref="Y437" si="6139">IF(V437=I437,K437,R437)</f>
        <v>1002</v>
      </c>
      <c r="Z437" s="91">
        <f t="shared" ref="Z437" si="6140">(U437-V437)/(C437)</f>
        <v>1.0071355759429051E-2</v>
      </c>
      <c r="AA437" s="91">
        <f t="shared" ref="AA437" si="6141">LN(C437/N436)</f>
        <v>1.0324468493103879E-3</v>
      </c>
      <c r="AB437" s="91">
        <f t="shared" ref="AB437" si="6142">LN(N437/U437)</f>
        <v>-1.3525651597760561E-3</v>
      </c>
      <c r="AC437" s="91">
        <f t="shared" ref="AC437" si="6143">LN(N437/V437)</f>
        <v>8.7214509562008515E-3</v>
      </c>
      <c r="AD437" s="91">
        <f t="shared" ref="AD437" si="6144">LN(U437/C437)</f>
        <v>4.7686635814292236E-3</v>
      </c>
      <c r="AE437" s="91">
        <f t="shared" ref="AE437" si="6145">LN(V437/C437)</f>
        <v>-5.3053525345475635E-3</v>
      </c>
      <c r="AF437" s="91">
        <f t="shared" ref="AF437" si="6146">LN(N437/C437)</f>
        <v>3.4160984216532173E-3</v>
      </c>
      <c r="AG437" s="91">
        <f t="shared" ref="AG437" si="6147">LN(N437/N436)</f>
        <v>4.4485452709635831E-3</v>
      </c>
      <c r="AH437" s="91">
        <f t="shared" ref="AH437" si="6148">LN(D437/C437)</f>
        <v>-8.8174987552281964E-4</v>
      </c>
      <c r="AI437" s="91">
        <f t="shared" ref="AI437" si="6149">LN(E437/C437)</f>
        <v>-6.9968799281403579E-4</v>
      </c>
      <c r="AJ437" s="91">
        <f t="shared" ref="AJ437" si="6150">LN(F437/C437)</f>
        <v>2.055441217716432E-3</v>
      </c>
      <c r="AK437" s="91">
        <f t="shared" ref="AK437" si="6151">+LN(G437/C437)</f>
        <v>-4.0637622573512491E-3</v>
      </c>
      <c r="AL437" s="91">
        <f t="shared" ref="AL437" si="6152">LN(H437/I437)</f>
        <v>7.6612359679067363E-3</v>
      </c>
      <c r="AM437" s="91">
        <f t="shared" ref="AM437" si="6153">LN(O437/P437)</f>
        <v>8.8103810595344789E-3</v>
      </c>
      <c r="AN437" s="91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1">
        <f t="shared" ref="AQ437" si="6157">LN(M437/L437)</f>
        <v>9.6613348023552007E-4</v>
      </c>
      <c r="AR437" s="91">
        <f t="shared" ref="AR437" si="6158">LN(N437/L437)</f>
        <v>7.2405433619948285E-3</v>
      </c>
      <c r="AS437" s="91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1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1">
        <f t="shared" ref="AY437" si="6165">LN(G437/I437)</f>
        <v>1.2415902771964178E-3</v>
      </c>
      <c r="AZ437" s="91">
        <f t="shared" ref="AZ437" si="6166">LN(N437/P437)</f>
        <v>7.4578158997584895E-3</v>
      </c>
      <c r="BA437" s="91">
        <f t="shared" ref="BA437" si="6167">AV436</f>
        <v>0.20528879610299181</v>
      </c>
      <c r="BB437" s="91">
        <f t="shared" ref="BB437" si="6168">AR436</f>
        <v>-8.4011380827662685E-3</v>
      </c>
      <c r="BC437" s="91">
        <f t="shared" ref="BC437" si="6169">AS436</f>
        <v>2.7825525297365469E-3</v>
      </c>
      <c r="BD437" s="39">
        <f t="shared" ref="BD437" si="6170">IF(AR436&lt;0,1,0)</f>
        <v>1</v>
      </c>
      <c r="BE437" t="s">
        <v>691</v>
      </c>
    </row>
    <row r="438" spans="1:57" x14ac:dyDescent="0.25">
      <c r="A438" s="88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0">
        <f t="shared" si="5618"/>
        <v>3408.7420000000006</v>
      </c>
      <c r="T438" s="90" t="str">
        <f t="shared" ref="T438:T440" si="6171">IF(AVERAGE(N437)&lt;S437,"熊",IF(AVERAGE(N437)&gt;S437,"牛",""))</f>
        <v>熊</v>
      </c>
      <c r="U438" s="90">
        <f t="shared" ref="U438:U440" si="6172">MAX(H438,O438)</f>
        <v>3269.88</v>
      </c>
      <c r="V438" s="90">
        <f t="shared" ref="V438:V440" si="6173">MIN(I438,P438)</f>
        <v>3234.12</v>
      </c>
      <c r="W438" s="40">
        <f t="shared" ref="W438:W440" si="6174">LN(U438/V438)</f>
        <v>1.0996420770190092E-2</v>
      </c>
      <c r="X438" s="90">
        <f t="shared" ref="X438:X440" si="6175">IF(U438=H438,J438,Q438)</f>
        <v>1358</v>
      </c>
      <c r="Y438" s="90">
        <f t="shared" ref="Y438:Y440" si="6176">IF(V438=I438,K438,R438)</f>
        <v>949</v>
      </c>
      <c r="Z438" s="91">
        <f t="shared" ref="Z438:Z440" si="6177">(U438-V438)/(C438)</f>
        <v>1.1045321027807959E-2</v>
      </c>
      <c r="AA438" s="91">
        <f t="shared" ref="AA438:AA440" si="6178">LN(C438/N437)</f>
        <v>1.1934773067008594E-2</v>
      </c>
      <c r="AB438" s="91">
        <f t="shared" ref="AB438:AB440" si="6179">LN(N438/U438)</f>
        <v>-4.0376604142059044E-4</v>
      </c>
      <c r="AC438" s="91">
        <f t="shared" ref="AC438:AC440" si="6180">LN(N438/V438)</f>
        <v>1.0592654728769468E-2</v>
      </c>
      <c r="AD438" s="91">
        <f t="shared" ref="AD438:AD440" si="6181">LN(U438/C438)</f>
        <v>9.9302385745612693E-3</v>
      </c>
      <c r="AE438" s="91">
        <f t="shared" ref="AE438:AE440" si="6182">LN(V438/C438)</f>
        <v>-1.0661821956287419E-3</v>
      </c>
      <c r="AF438" s="91">
        <f t="shared" ref="AF438:AF440" si="6183">LN(N438/C438)</f>
        <v>9.526472533140623E-3</v>
      </c>
      <c r="AG438" s="91">
        <f t="shared" ref="AG438:AG440" si="6184">LN(N438/N437)</f>
        <v>2.1461245600149281E-2</v>
      </c>
      <c r="AH438" s="91">
        <f t="shared" ref="AH438:AH440" si="6185">LN(D438/C438)</f>
        <v>-2.7802491282297208E-4</v>
      </c>
      <c r="AI438" s="91">
        <f t="shared" ref="AI438:AI440" si="6186">LN(E438/C438)</f>
        <v>5.9286159345048599E-4</v>
      </c>
      <c r="AJ438" s="91">
        <f t="shared" ref="AJ438:AJ440" si="6187">LN(F438/C438)</f>
        <v>2.2676481258325941E-3</v>
      </c>
      <c r="AK438" s="91">
        <f t="shared" ref="AK438:AK440" si="6188">+LN(G438/C438)</f>
        <v>7.3794940924328204E-3</v>
      </c>
      <c r="AL438" s="91">
        <f t="shared" ref="AL438:AL440" si="6189">LN(H438/I438)</f>
        <v>8.8227265030482831E-3</v>
      </c>
      <c r="AM438" s="91">
        <f t="shared" ref="AM438:AM440" si="6190">LN(O438/P438)</f>
        <v>3.7410710727708504E-3</v>
      </c>
      <c r="AN438" s="91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1">
        <f t="shared" ref="AQ438:AQ440" si="6194">LN(M438/L438)</f>
        <v>-8.3108826739107609E-4</v>
      </c>
      <c r="AR438" s="91">
        <f t="shared" ref="AR438:AR440" si="6195">LN(N438/L438)</f>
        <v>1.966099213887415E-3</v>
      </c>
      <c r="AS438" s="91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1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1">
        <f t="shared" ref="AY438:AY440" si="6202">LN(G438/I438)</f>
        <v>8.4456762880614732E-3</v>
      </c>
      <c r="AZ438" s="91">
        <f t="shared" ref="AZ438:AZ440" si="6203">LN(N438/P438)</f>
        <v>3.3373050313502935E-3</v>
      </c>
      <c r="BA438" s="91">
        <f t="shared" ref="BA438:BA440" si="6204">AV437</f>
        <v>0.86515104328869596</v>
      </c>
      <c r="BB438" s="91">
        <f t="shared" ref="BB438:BB440" si="6205">AR437</f>
        <v>7.2405433619948285E-3</v>
      </c>
      <c r="BC438" s="91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88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0">
        <f t="shared" si="5618"/>
        <v>3398.4325000000003</v>
      </c>
      <c r="T439" s="90" t="str">
        <f t="shared" si="6171"/>
        <v>熊</v>
      </c>
      <c r="U439" s="90">
        <f t="shared" si="6172"/>
        <v>3293.99</v>
      </c>
      <c r="V439" s="90">
        <f t="shared" si="6173"/>
        <v>3258.63</v>
      </c>
      <c r="W439" s="40">
        <f t="shared" si="6174"/>
        <v>1.0792734276133793E-2</v>
      </c>
      <c r="X439" s="90">
        <f t="shared" si="6175"/>
        <v>1014</v>
      </c>
      <c r="Y439" s="90">
        <f t="shared" si="6176"/>
        <v>1323</v>
      </c>
      <c r="Z439" s="91">
        <f t="shared" si="6177"/>
        <v>1.0795529136632342E-2</v>
      </c>
      <c r="AA439" s="91">
        <f t="shared" si="6178"/>
        <v>2.0996372316742975E-3</v>
      </c>
      <c r="AB439" s="91">
        <f t="shared" si="6179"/>
        <v>-1.5099478640549344E-3</v>
      </c>
      <c r="AC439" s="91">
        <f t="shared" si="6180"/>
        <v>9.2827864120789069E-3</v>
      </c>
      <c r="AD439" s="91">
        <f t="shared" si="6181"/>
        <v>5.6504377497835333E-3</v>
      </c>
      <c r="AE439" s="91">
        <f t="shared" si="6182"/>
        <v>-5.1422965263503689E-3</v>
      </c>
      <c r="AF439" s="91">
        <f t="shared" si="6183"/>
        <v>4.1404898857286057E-3</v>
      </c>
      <c r="AG439" s="91">
        <f t="shared" si="6184"/>
        <v>6.2401271174029639E-3</v>
      </c>
      <c r="AH439" s="91">
        <f t="shared" si="6185"/>
        <v>-2.0384500785099275E-3</v>
      </c>
      <c r="AI439" s="91">
        <f t="shared" si="6186"/>
        <v>-2.2312022900204944E-3</v>
      </c>
      <c r="AJ439" s="91">
        <f t="shared" si="6187"/>
        <v>-1.0477394378483598E-3</v>
      </c>
      <c r="AK439" s="91">
        <f t="shared" si="6188"/>
        <v>-1.1547133745148078E-3</v>
      </c>
      <c r="AL439" s="91">
        <f t="shared" si="6189"/>
        <v>9.4158030201374632E-3</v>
      </c>
      <c r="AM439" s="91">
        <f t="shared" si="6190"/>
        <v>9.4955931205495513E-3</v>
      </c>
      <c r="AN439" s="91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1">
        <f t="shared" si="6194"/>
        <v>-2.515924796527264E-3</v>
      </c>
      <c r="AR439" s="91">
        <f t="shared" si="6195"/>
        <v>5.4021886415571343E-3</v>
      </c>
      <c r="AS439" s="91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1">
        <f t="shared" si="6200"/>
        <v>4.1404898857286057E-3</v>
      </c>
      <c r="AX439" s="28">
        <f t="shared" si="6201"/>
        <v>0.50113122171945601</v>
      </c>
      <c r="AY439" s="91">
        <f t="shared" si="6202"/>
        <v>2.6106518958391562E-3</v>
      </c>
      <c r="AZ439" s="91">
        <f t="shared" si="6203"/>
        <v>9.2827864120789069E-3</v>
      </c>
      <c r="BA439" s="91">
        <f t="shared" si="6204"/>
        <v>0.96308724832214332</v>
      </c>
      <c r="BB439" s="91">
        <f t="shared" si="6205"/>
        <v>1.966099213887415E-3</v>
      </c>
      <c r="BC439" s="91">
        <f t="shared" si="6206"/>
        <v>9.526472533140623E-3</v>
      </c>
      <c r="BD439" s="39">
        <f t="shared" si="6207"/>
        <v>0</v>
      </c>
      <c r="BE439" t="s">
        <v>725</v>
      </c>
    </row>
    <row r="440" spans="1:57" x14ac:dyDescent="0.25">
      <c r="A440" s="88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0">
        <f t="shared" si="5618"/>
        <v>3388.4904999999999</v>
      </c>
      <c r="T440" s="90" t="str">
        <f t="shared" si="6171"/>
        <v>熊</v>
      </c>
      <c r="U440" s="90">
        <f t="shared" si="6172"/>
        <v>3335.8</v>
      </c>
      <c r="V440" s="90">
        <f t="shared" si="6173"/>
        <v>3281.62</v>
      </c>
      <c r="W440" s="40">
        <f t="shared" si="6174"/>
        <v>1.6375327755522827E-2</v>
      </c>
      <c r="X440" s="90">
        <f t="shared" si="6175"/>
        <v>1412</v>
      </c>
      <c r="Y440" s="90">
        <f t="shared" si="6176"/>
        <v>1013</v>
      </c>
      <c r="Z440" s="91">
        <f t="shared" si="6177"/>
        <v>1.638199250746088E-2</v>
      </c>
      <c r="AA440" s="91">
        <f t="shared" si="6178"/>
        <v>5.5394748636977227E-3</v>
      </c>
      <c r="AB440" s="91">
        <f t="shared" si="6179"/>
        <v>-1.8693641355962132E-3</v>
      </c>
      <c r="AC440" s="91">
        <f t="shared" si="6180"/>
        <v>1.45059636199266E-2</v>
      </c>
      <c r="AD440" s="91">
        <f t="shared" si="6181"/>
        <v>8.5834077331604832E-3</v>
      </c>
      <c r="AE440" s="91">
        <f t="shared" si="6182"/>
        <v>-7.7919200223622899E-3</v>
      </c>
      <c r="AF440" s="91">
        <f t="shared" si="6183"/>
        <v>6.7140435975643733E-3</v>
      </c>
      <c r="AG440" s="91">
        <f t="shared" si="6184"/>
        <v>1.2253518461262117E-2</v>
      </c>
      <c r="AH440" s="91">
        <f t="shared" si="6185"/>
        <v>2.5969412980695315E-3</v>
      </c>
      <c r="AI440" s="91">
        <f t="shared" si="6186"/>
        <v>3.1818318437379627E-3</v>
      </c>
      <c r="AJ440" s="91">
        <f t="shared" si="6187"/>
        <v>2.7416883377929164E-3</v>
      </c>
      <c r="AK440" s="91">
        <f t="shared" si="6188"/>
        <v>1.6555744968141835E-3</v>
      </c>
      <c r="AL440" s="91">
        <f t="shared" si="6189"/>
        <v>1.1368510322748868E-2</v>
      </c>
      <c r="AM440" s="91">
        <f t="shared" si="6190"/>
        <v>6.9791511250189642E-3</v>
      </c>
      <c r="AN440" s="91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1">
        <f t="shared" si="6194"/>
        <v>3.922716501268442E-4</v>
      </c>
      <c r="AR440" s="91">
        <f t="shared" si="6195"/>
        <v>4.8743501171100122E-3</v>
      </c>
      <c r="AS440" s="91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1">
        <f t="shared" si="6200"/>
        <v>6.7140435975643733E-3</v>
      </c>
      <c r="AX440" s="28">
        <f t="shared" si="6201"/>
        <v>0.29881875230712379</v>
      </c>
      <c r="AY440" s="91">
        <f t="shared" si="6202"/>
        <v>9.4474945191763901E-3</v>
      </c>
      <c r="AZ440" s="91">
        <f t="shared" si="6203"/>
        <v>5.1097869894227311E-3</v>
      </c>
      <c r="BA440" s="91">
        <f t="shared" si="6204"/>
        <v>0.85944570135747045</v>
      </c>
      <c r="BB440" s="91">
        <f t="shared" si="6205"/>
        <v>5.4021886415571343E-3</v>
      </c>
      <c r="BC440" s="91">
        <f t="shared" si="6206"/>
        <v>4.1404898857286057E-3</v>
      </c>
      <c r="BD440" s="39">
        <f t="shared" si="6207"/>
        <v>0</v>
      </c>
    </row>
    <row r="441" spans="1:57" x14ac:dyDescent="0.25">
      <c r="A441" s="88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0">
        <f t="shared" si="5618"/>
        <v>3379.9009999999994</v>
      </c>
      <c r="T441" s="90" t="str">
        <f t="shared" ref="T441" si="6208">IF(AVERAGE(N440)&lt;S440,"熊",IF(AVERAGE(N440)&gt;S440,"牛",""))</f>
        <v>熊</v>
      </c>
      <c r="U441" s="90">
        <f t="shared" ref="U441" si="6209">MAX(H441,O441)</f>
        <v>3328.67</v>
      </c>
      <c r="V441" s="90">
        <f t="shared" ref="V441" si="6210">MIN(I441,P441)</f>
        <v>3284.69</v>
      </c>
      <c r="W441" s="40">
        <f t="shared" ref="W441" si="6211">LN(U441/V441)</f>
        <v>1.3300545669111008E-2</v>
      </c>
      <c r="X441" s="90">
        <f t="shared" ref="X441" si="6212">IF(U441=H441,J441,Q441)</f>
        <v>930</v>
      </c>
      <c r="Y441" s="90">
        <f t="shared" ref="Y441" si="6213">IF(V441=I441,K441,R441)</f>
        <v>1439</v>
      </c>
      <c r="Z441" s="91">
        <f t="shared" ref="Z441" si="6214">(U441-V441)/(C441)</f>
        <v>1.3212484265487422E-2</v>
      </c>
      <c r="AA441" s="91">
        <f t="shared" ref="AA441" si="6215">LN(C441/N440)</f>
        <v>-2.703417135703731E-4</v>
      </c>
      <c r="AB441" s="91">
        <f t="shared" ref="AB441" si="6216">LN(N441/U441)</f>
        <v>-1.105627855351253E-2</v>
      </c>
      <c r="AC441" s="91">
        <f t="shared" ref="AC441" si="6217">LN(N441/V441)</f>
        <v>2.2442671155983923E-3</v>
      </c>
      <c r="AD441" s="91">
        <f t="shared" ref="AD441" si="6218">LN(U441/C441)</f>
        <v>0</v>
      </c>
      <c r="AE441" s="91">
        <f t="shared" ref="AE441" si="6219">LN(V441/C441)</f>
        <v>-1.330054566911104E-2</v>
      </c>
      <c r="AF441" s="91">
        <f t="shared" ref="AF441" si="6220">LN(N441/C441)</f>
        <v>-1.105627855351253E-2</v>
      </c>
      <c r="AG441" s="91">
        <f t="shared" ref="AG441" si="6221">LN(N441/N440)</f>
        <v>-1.1326620267082955E-2</v>
      </c>
      <c r="AH441" s="91">
        <f t="shared" ref="AH441" si="6222">LN(D441/C441)</f>
        <v>-2.2858046507397006E-3</v>
      </c>
      <c r="AI441" s="91">
        <f t="shared" ref="AI441" si="6223">LN(E441/C441)</f>
        <v>-4.2207874417931291E-3</v>
      </c>
      <c r="AJ441" s="91">
        <f t="shared" ref="AJ441" si="6224">LN(F441/C441)</f>
        <v>-3.5241240091039446E-3</v>
      </c>
      <c r="AK441" s="91">
        <f t="shared" ref="AK441" si="6225">+LN(G441/C441)</f>
        <v>-8.8837168991254718E-3</v>
      </c>
      <c r="AL441" s="91">
        <f t="shared" ref="AL441" si="6226">LN(H441/I441)</f>
        <v>1.3184864122015303E-2</v>
      </c>
      <c r="AM441" s="91">
        <f t="shared" ref="AM441" si="6227">LN(O441/P441)</f>
        <v>4.4744163068461606E-3</v>
      </c>
      <c r="AN441" s="91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1">
        <f t="shared" ref="AQ441" si="6231">LN(M441/L441)</f>
        <v>-1.2892326605565912E-3</v>
      </c>
      <c r="AR441" s="91">
        <f t="shared" ref="AR441" si="6232">LN(N441/L441)</f>
        <v>-1.9997791431847632E-3</v>
      </c>
      <c r="AS441" s="91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1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1">
        <f t="shared" ref="AY441" si="6239">LN(G441/I441)</f>
        <v>4.3011472228897969E-3</v>
      </c>
      <c r="AZ441" s="91">
        <f t="shared" ref="AZ441" si="6240">LN(N441/P441)</f>
        <v>2.2442671155983923E-3</v>
      </c>
      <c r="BA441" s="91">
        <f t="shared" ref="BA441" si="6241">AV440</f>
        <v>0.8850129198966411</v>
      </c>
      <c r="BB441" s="91">
        <f t="shared" ref="BB441" si="6242">AR440</f>
        <v>4.8743501171100122E-3</v>
      </c>
      <c r="BC441" s="91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88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0">
        <f t="shared" si="5618"/>
        <v>3367.1794999999997</v>
      </c>
      <c r="T442" s="90" t="str">
        <f t="shared" ref="T442" si="6245">IF(AVERAGE(N441)&lt;S441,"熊",IF(AVERAGE(N441)&gt;S441,"牛",""))</f>
        <v>熊</v>
      </c>
      <c r="U442" s="90">
        <f t="shared" ref="U442" si="6246">MAX(H442,O442)</f>
        <v>3277.72</v>
      </c>
      <c r="V442" s="90">
        <f t="shared" ref="V442" si="6247">MIN(I442,P442)</f>
        <v>3240.15</v>
      </c>
      <c r="W442" s="40">
        <f t="shared" ref="W442" si="6248">LN(U442/V442)</f>
        <v>1.1528433706657308E-2</v>
      </c>
      <c r="X442" s="90">
        <f t="shared" ref="X442" si="6249">IF(U442=H442,J442,Q442)</f>
        <v>1403</v>
      </c>
      <c r="Y442" s="90">
        <f t="shared" ref="Y442" si="6250">IF(V442=I442,K442,R442)</f>
        <v>936</v>
      </c>
      <c r="Z442" s="91">
        <f t="shared" ref="Z442" si="6251">(U442-V442)/(C442)</f>
        <v>1.1510205082014335E-2</v>
      </c>
      <c r="AA442" s="91">
        <f t="shared" ref="AA442" si="6252">LN(C442/N441)</f>
        <v>-8.5447269724083213E-3</v>
      </c>
      <c r="AB442" s="91">
        <f t="shared" ref="AB442" si="6253">LN(N442/U442)</f>
        <v>-5.601861331172066E-3</v>
      </c>
      <c r="AC442" s="91">
        <f t="shared" ref="AC442" si="6254">LN(N442/V442)</f>
        <v>5.9265723754852095E-3</v>
      </c>
      <c r="AD442" s="91">
        <f t="shared" ref="AD442" si="6255">LN(U442/C442)</f>
        <v>4.1762394497028149E-3</v>
      </c>
      <c r="AE442" s="91">
        <f t="shared" ref="AE442" si="6256">LN(V442/C442)</f>
        <v>-7.3521942569544987E-3</v>
      </c>
      <c r="AF442" s="91">
        <f t="shared" ref="AF442" si="6257">LN(N442/C442)</f>
        <v>-1.4256218814693189E-3</v>
      </c>
      <c r="AG442" s="91">
        <f t="shared" ref="AG442" si="6258">LN(N442/N441)</f>
        <v>-9.9703488538775316E-3</v>
      </c>
      <c r="AH442" s="91">
        <f t="shared" ref="AH442" si="6259">LN(D442/C442)</f>
        <v>-5.2680444427274939E-3</v>
      </c>
      <c r="AI442" s="91">
        <f t="shared" ref="AI442" si="6260">LN(E442/C442)</f>
        <v>-6.8986144399593788E-3</v>
      </c>
      <c r="AJ442" s="91">
        <f t="shared" ref="AJ442" si="6261">LN(F442/C442)</f>
        <v>-5.0155285205648447E-3</v>
      </c>
      <c r="AK442" s="91">
        <f t="shared" ref="AK442" si="6262">+LN(G442/C442)</f>
        <v>-4.2706701631044057E-3</v>
      </c>
      <c r="AL442" s="91">
        <f t="shared" ref="AL442" si="6263">LN(H442/I442)</f>
        <v>9.2559831258085482E-3</v>
      </c>
      <c r="AM442" s="91">
        <f t="shared" ref="AM442" si="6264">LN(O442/P442)</f>
        <v>9.0224332551687679E-3</v>
      </c>
      <c r="AN442" s="91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1">
        <f t="shared" ref="AQ442" si="6268">LN(M442/L442)</f>
        <v>1.3100881723958713E-3</v>
      </c>
      <c r="AR442" s="91">
        <f t="shared" ref="AR442" si="6269">LN(N442/L442)</f>
        <v>3.026594843441767E-3</v>
      </c>
      <c r="AS442" s="91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1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1">
        <f t="shared" ref="AY442" si="6276">LN(G442/I442)</f>
        <v>3.0815240938501572E-3</v>
      </c>
      <c r="AZ442" s="91">
        <f t="shared" ref="AZ442" si="6277">LN(N442/P442)</f>
        <v>3.4205719239967691E-3</v>
      </c>
      <c r="BA442" s="91">
        <f t="shared" ref="BA442" si="6278">AV441</f>
        <v>0.16780354706685097</v>
      </c>
      <c r="BB442" s="91">
        <f t="shared" ref="BB442" si="6279">AR441</f>
        <v>-1.9997791431847632E-3</v>
      </c>
      <c r="BC442" s="91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88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0">
        <f t="shared" si="5618"/>
        <v>3352.1764999999991</v>
      </c>
      <c r="T443" s="90" t="str">
        <f t="shared" ref="T443" si="6282">IF(AVERAGE(N442)&lt;S442,"熊",IF(AVERAGE(N442)&gt;S442,"牛",""))</f>
        <v>熊</v>
      </c>
      <c r="U443" s="90">
        <f t="shared" ref="U443" si="6283">MAX(H443,O443)</f>
        <v>3279.89</v>
      </c>
      <c r="V443" s="90">
        <f t="shared" ref="V443" si="6284">MIN(I443,P443)</f>
        <v>3228.94</v>
      </c>
      <c r="W443" s="40">
        <f t="shared" ref="W443" si="6285">LN(U443/V443)</f>
        <v>1.565597524903652E-2</v>
      </c>
      <c r="X443" s="90">
        <f t="shared" ref="X443" si="6286">IF(U443=H443,J443,Q443)</f>
        <v>1300</v>
      </c>
      <c r="Y443" s="90">
        <f t="shared" ref="Y443" si="6287">IF(V443=I443,K443,R443)</f>
        <v>930</v>
      </c>
      <c r="Z443" s="91">
        <f t="shared" ref="Z443" si="6288">(U443-V443)/(C443)</f>
        <v>1.5749175447978207E-2</v>
      </c>
      <c r="AA443" s="91">
        <f t="shared" ref="AA443" si="6289">LN(C443/N442)</f>
        <v>-7.489449127530203E-3</v>
      </c>
      <c r="AB443" s="91">
        <f t="shared" ref="AB443" si="6290">LN(N443/U443)</f>
        <v>-1.8737684085379652E-3</v>
      </c>
      <c r="AC443" s="91">
        <f t="shared" ref="AC443" si="6291">LN(N443/V443)</f>
        <v>1.3782206840498313E-2</v>
      </c>
      <c r="AD443" s="91">
        <f t="shared" ref="AD443" si="6292">LN(U443/C443)</f>
        <v>1.3753136971473855E-2</v>
      </c>
      <c r="AE443" s="91">
        <f t="shared" ref="AE443" si="6293">LN(V443/C443)</f>
        <v>-1.902838277562622E-3</v>
      </c>
      <c r="AF443" s="91">
        <f t="shared" ref="AF443" si="6294">LN(N443/C443)</f>
        <v>1.1879368562935774E-2</v>
      </c>
      <c r="AG443" s="91">
        <f t="shared" ref="AG443" si="6295">LN(N443/N442)</f>
        <v>4.3899194354054104E-3</v>
      </c>
      <c r="AH443" s="91">
        <f t="shared" ref="AH443" si="6296">LN(D443/C443)</f>
        <v>2.1944431225056173E-4</v>
      </c>
      <c r="AI443" s="91">
        <f t="shared" ref="AI443" si="6297">LN(E443/C443)</f>
        <v>3.0000485471178215E-3</v>
      </c>
      <c r="AJ443" s="91">
        <f t="shared" ref="AJ443" si="6298">LN(F443/C443)</f>
        <v>3.9518853712770755E-3</v>
      </c>
      <c r="AK443" s="91">
        <f t="shared" ref="AK443" si="6299">+LN(G443/C443)</f>
        <v>1.3506146970263918E-2</v>
      </c>
      <c r="AL443" s="91">
        <f t="shared" ref="AL443" si="6300">LN(H443/I443)</f>
        <v>1.555535705687759E-2</v>
      </c>
      <c r="AM443" s="91">
        <f t="shared" ref="AM443" si="6301">LN(O443/P443)</f>
        <v>8.1246505537339135E-3</v>
      </c>
      <c r="AN443" s="91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1">
        <f t="shared" ref="AQ443" si="6305">LN(M443/L443)</f>
        <v>-1.8525277645454292E-3</v>
      </c>
      <c r="AR443" s="91">
        <f t="shared" ref="AR443" si="6306">LN(N443/L443)</f>
        <v>-1.7975434350655018E-3</v>
      </c>
      <c r="AS443" s="91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1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1">
        <f t="shared" ref="AY443" si="6313">LN(G443/I443)</f>
        <v>1.5408985247826497E-2</v>
      </c>
      <c r="AZ443" s="91">
        <f t="shared" ref="AZ443" si="6314">LN(N443/P443)</f>
        <v>6.2508821451959032E-3</v>
      </c>
      <c r="BA443" s="91">
        <f t="shared" ref="BA443" si="6315">AV442</f>
        <v>0.51264306627628198</v>
      </c>
      <c r="BB443" s="91">
        <f t="shared" ref="BB443" si="6316">AR442</f>
        <v>3.026594843441767E-3</v>
      </c>
      <c r="BC443" s="91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88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0">
        <f t="shared" si="5618"/>
        <v>3338.4484999999995</v>
      </c>
      <c r="T444" s="90" t="str">
        <f t="shared" ref="T444" si="6319">IF(AVERAGE(N443)&lt;S443,"熊",IF(AVERAGE(N443)&gt;S443,"牛",""))</f>
        <v>熊</v>
      </c>
      <c r="U444" s="90">
        <f t="shared" ref="U444" si="6320">MAX(H444,O444)</f>
        <v>3269.94</v>
      </c>
      <c r="V444" s="90">
        <f t="shared" ref="V444" si="6321">MIN(I444,P444)</f>
        <v>3242.27</v>
      </c>
      <c r="W444" s="40">
        <f t="shared" ref="W444" si="6322">LN(U444/V444)</f>
        <v>8.4979343464955948E-3</v>
      </c>
      <c r="X444" s="90">
        <f t="shared" ref="X444" si="6323">IF(U444=H444,J444,Q444)</f>
        <v>1106</v>
      </c>
      <c r="Y444" s="90">
        <f t="shared" ref="Y444" si="6324">IF(V444=I444,K444,R444)</f>
        <v>1003</v>
      </c>
      <c r="Z444" s="91">
        <f t="shared" ref="Z444" si="6325">(U444-V444)/(C444)</f>
        <v>8.5179085409964987E-3</v>
      </c>
      <c r="AA444" s="91">
        <f t="shared" ref="AA444" si="6326">LN(C444/N443)</f>
        <v>-7.7581573390448156E-3</v>
      </c>
      <c r="AB444" s="91">
        <f t="shared" ref="AB444" si="6327">LN(N444/U444)</f>
        <v>-4.7237641233132703E-3</v>
      </c>
      <c r="AC444" s="91">
        <f t="shared" ref="AC444" si="6328">LN(N444/V444)</f>
        <v>3.7741702231822807E-3</v>
      </c>
      <c r="AD444" s="91">
        <f t="shared" ref="AD444" si="6329">LN(U444/C444)</f>
        <v>6.5936766162309922E-3</v>
      </c>
      <c r="AE444" s="91">
        <f t="shared" ref="AE444" si="6330">LN(V444/C444)</f>
        <v>-1.9042577302646165E-3</v>
      </c>
      <c r="AF444" s="91">
        <f t="shared" ref="AF444" si="6331">LN(N444/C444)</f>
        <v>1.8699124929177921E-3</v>
      </c>
      <c r="AG444" s="91">
        <f t="shared" ref="AG444" si="6332">LN(N444/N443)</f>
        <v>-5.8882448461270902E-3</v>
      </c>
      <c r="AH444" s="91">
        <f t="shared" ref="AH444" si="6333">LN(D444/C444)</f>
        <v>1.3812433076150553E-3</v>
      </c>
      <c r="AI444" s="91">
        <f t="shared" ref="AI444" si="6334">LN(E444/C444)</f>
        <v>9.2001563438838801E-4</v>
      </c>
      <c r="AJ444" s="91">
        <f t="shared" ref="AJ444" si="6335">LN(F444/C444)</f>
        <v>1.0676316362309068E-3</v>
      </c>
      <c r="AK444" s="91">
        <f t="shared" ref="AK444" si="6336">+LN(G444/C444)</f>
        <v>4.5242205485148124E-3</v>
      </c>
      <c r="AL444" s="91">
        <f t="shared" ref="AL444" si="6337">LN(H444/I444)</f>
        <v>8.4979343464955948E-3</v>
      </c>
      <c r="AM444" s="91">
        <f t="shared" ref="AM444" si="6338">LN(O444/P444)</f>
        <v>4.0775777748197116E-3</v>
      </c>
      <c r="AN444" s="91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1">
        <f t="shared" ref="AQ444" si="6342">LN(M444/L444)</f>
        <v>-9.96365647420959E-4</v>
      </c>
      <c r="AR444" s="91">
        <f t="shared" ref="AR444" si="6343">LN(N444/L444)</f>
        <v>-2.746238690933264E-3</v>
      </c>
      <c r="AS444" s="91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1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1">
        <f t="shared" ref="AY444" si="6350">LN(G444/I444)</f>
        <v>6.4284782787794748E-3</v>
      </c>
      <c r="AZ444" s="91">
        <f t="shared" ref="AZ444" si="6351">LN(N444/P444)</f>
        <v>1.331339083886439E-3</v>
      </c>
      <c r="BA444" s="91">
        <f t="shared" ref="BA444" si="6352">AV443</f>
        <v>0.87948969578017866</v>
      </c>
      <c r="BB444" s="91">
        <f t="shared" ref="BB444" si="6353">AR443</f>
        <v>-1.7975434350655018E-3</v>
      </c>
      <c r="BC444" s="91">
        <f t="shared" ref="BC444" si="6354">AS443</f>
        <v>1.1879368562935774E-2</v>
      </c>
      <c r="BD444" s="39">
        <f t="shared" si="6318"/>
        <v>1</v>
      </c>
      <c r="BE444" t="s">
        <v>724</v>
      </c>
    </row>
    <row r="445" spans="1:57" x14ac:dyDescent="0.25">
      <c r="A445" s="88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0">
        <f t="shared" si="5618"/>
        <v>3323.2684999999997</v>
      </c>
      <c r="T445" s="90" t="str">
        <f t="shared" ref="T445" si="6355">IF(AVERAGE(N444)&lt;S444,"熊",IF(AVERAGE(N444)&gt;S444,"牛",""))</f>
        <v>熊</v>
      </c>
      <c r="U445" s="90">
        <f t="shared" ref="U445" si="6356">MAX(H445,O445)</f>
        <v>3269.2</v>
      </c>
      <c r="V445" s="90">
        <f t="shared" ref="V445" si="6357">MIN(I445,P445)</f>
        <v>3236.73</v>
      </c>
      <c r="W445" s="40">
        <f t="shared" ref="W445" si="6358">LN(U445/V445)</f>
        <v>9.9817457599231489E-3</v>
      </c>
      <c r="X445" s="90">
        <f t="shared" ref="X445" si="6359">IF(U445=H445,J445,Q445)</f>
        <v>941</v>
      </c>
      <c r="Y445" s="90">
        <f t="shared" ref="Y445" si="6360">IF(V445=I445,K445,R445)</f>
        <v>1106</v>
      </c>
      <c r="Z445" s="91">
        <f t="shared" ref="Z445" si="6361">(U445-V445)/(C445)</f>
        <v>9.9727568975419168E-3</v>
      </c>
      <c r="AA445" s="91">
        <f t="shared" ref="AA445" si="6362">LN(C445/N444)</f>
        <v>4.1164905963437344E-4</v>
      </c>
      <c r="AB445" s="91">
        <f t="shared" ref="AB445" si="6363">LN(N445/U445)</f>
        <v>-3.7602727674103495E-3</v>
      </c>
      <c r="AC445" s="91">
        <f t="shared" ref="AC445" si="6364">LN(N445/V445)</f>
        <v>6.2214729925128146E-3</v>
      </c>
      <c r="AD445" s="91">
        <f t="shared" ref="AD445" si="6365">LN(U445/C445)</f>
        <v>4.0857856065454482E-3</v>
      </c>
      <c r="AE445" s="91">
        <f t="shared" ref="AE445" si="6366">LN(V445/C445)</f>
        <v>-5.8959601533776435E-3</v>
      </c>
      <c r="AF445" s="91">
        <f t="shared" ref="AF445" si="6367">LN(N445/C445)</f>
        <v>3.2551283913513082E-4</v>
      </c>
      <c r="AG445" s="91">
        <f t="shared" ref="AG445" si="6368">LN(N445/N444)</f>
        <v>7.3716189876968732E-4</v>
      </c>
      <c r="AH445" s="91">
        <f t="shared" ref="AH445" si="6369">LN(D445/C445)</f>
        <v>2.3897439561777925E-3</v>
      </c>
      <c r="AI445" s="91">
        <f t="shared" ref="AI445" si="6370">LN(E445/C445)</f>
        <v>2.3897439561777925E-3</v>
      </c>
      <c r="AJ445" s="91">
        <f t="shared" ref="AJ445" si="6371">LN(F445/C445)</f>
        <v>4.0001340736367822E-3</v>
      </c>
      <c r="AK445" s="91">
        <f t="shared" ref="AK445" si="6372">+LN(G445/C445)</f>
        <v>-2.0445535162547761E-3</v>
      </c>
      <c r="AL445" s="91">
        <f t="shared" ref="AL445" si="6373">LN(H445/I445)</f>
        <v>9.9817457599231489E-3</v>
      </c>
      <c r="AM445" s="91">
        <f t="shared" ref="AM445" si="6374">LN(O445/P445)</f>
        <v>3.7922229616603074E-3</v>
      </c>
      <c r="AN445" s="91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1">
        <f t="shared" ref="AQ445" si="6378">LN(M445/L445)</f>
        <v>-6.1253670594423743E-4</v>
      </c>
      <c r="AR445" s="91">
        <f t="shared" ref="AR445" si="6379">LN(N445/L445)</f>
        <v>2.1977321497009378E-3</v>
      </c>
      <c r="AS445" s="91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1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1">
        <f t="shared" ref="AY445" si="6386">LN(G445/I445)</f>
        <v>3.8514066371228956E-3</v>
      </c>
      <c r="AZ445" s="91">
        <f t="shared" ref="AZ445" si="6387">LN(N445/P445)</f>
        <v>3.5988079738519885E-3</v>
      </c>
      <c r="BA445" s="91">
        <f t="shared" ref="BA445" si="6388">AV444</f>
        <v>0.44307914709071866</v>
      </c>
      <c r="BB445" s="91">
        <f t="shared" ref="BB445" si="6389">AR444</f>
        <v>-2.746238690933264E-3</v>
      </c>
      <c r="BC445" s="91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88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0">
        <f t="shared" si="5618"/>
        <v>3309.9649999999992</v>
      </c>
      <c r="T446" s="90" t="str">
        <f t="shared" ref="T446" si="6391">IF(AVERAGE(N445)&lt;S445,"熊",IF(AVERAGE(N445)&gt;S445,"牛",""))</f>
        <v>熊</v>
      </c>
      <c r="U446" s="90">
        <f t="shared" ref="U446" si="6392">MAX(H446,O446)</f>
        <v>3290.25</v>
      </c>
      <c r="V446" s="90">
        <f t="shared" ref="V446" si="6393">MIN(I446,P446)</f>
        <v>3243.68</v>
      </c>
      <c r="W446" s="40">
        <f t="shared" ref="W446" si="6394">LN(U446/V446)</f>
        <v>1.4255061994549493E-2</v>
      </c>
      <c r="X446" s="90">
        <f t="shared" ref="X446" si="6395">IF(U446=H446,J446,Q446)</f>
        <v>1459</v>
      </c>
      <c r="Y446" s="90">
        <f t="shared" ref="Y446" si="6396">IF(V446=I446,K446,R446)</f>
        <v>1052</v>
      </c>
      <c r="Z446" s="91">
        <f t="shared" ref="Z446" si="6397">(U446-V446)/(C446)</f>
        <v>1.4256893485055875E-2</v>
      </c>
      <c r="AA446" s="91">
        <f t="shared" ref="AA446" si="6398">LN(C446/N445)</f>
        <v>2.9309800208720694E-3</v>
      </c>
      <c r="AB446" s="91">
        <f t="shared" ref="AB446" si="6399">LN(N446/U446)</f>
        <v>-1.8541343449436927E-4</v>
      </c>
      <c r="AC446" s="91">
        <f t="shared" ref="AC446" si="6400">LN(N446/V446)</f>
        <v>1.4069648560055032E-2</v>
      </c>
      <c r="AD446" s="91">
        <f t="shared" ref="AD446" si="6401">LN(U446/C446)</f>
        <v>7.2475358189967578E-3</v>
      </c>
      <c r="AE446" s="91">
        <f t="shared" ref="AE446" si="6402">LN(V446/C446)</f>
        <v>-7.0075261755526488E-3</v>
      </c>
      <c r="AF446" s="91">
        <f t="shared" ref="AF446" si="6403">LN(N446/C446)</f>
        <v>7.0621223845024608E-3</v>
      </c>
      <c r="AG446" s="91">
        <f t="shared" ref="AG446" si="6404">LN(N446/N445)</f>
        <v>9.9931024053745293E-3</v>
      </c>
      <c r="AH446" s="91">
        <f t="shared" ref="AH446" si="6405">LN(D446/C446)</f>
        <v>1.5306833123795465E-5</v>
      </c>
      <c r="AI446" s="91">
        <f t="shared" ref="AI446" si="6406">LN(E446/C446)</f>
        <v>-1.7451445988431682E-4</v>
      </c>
      <c r="AJ446" s="91">
        <f t="shared" ref="AJ446" si="6407">LN(F446/C446)</f>
        <v>-3.6743430228837134E-4</v>
      </c>
      <c r="AK446" s="91">
        <f t="shared" ref="AK446" si="6408">+LN(G446/C446)</f>
        <v>-8.5142879787510886E-4</v>
      </c>
      <c r="AL446" s="91">
        <f t="shared" ref="AL446" si="6409">LN(H446/I446)</f>
        <v>8.2741391652137175E-3</v>
      </c>
      <c r="AM446" s="91">
        <f t="shared" ref="AM446" si="6410">LN(O446/P446)</f>
        <v>8.3410497370207705E-3</v>
      </c>
      <c r="AN446" s="91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1">
        <f t="shared" ref="AQ446" si="6414">LN(M446/L446)</f>
        <v>1.0414784101755553E-4</v>
      </c>
      <c r="AR446" s="91">
        <f t="shared" ref="AR446" si="6415">LN(N446/L446)</f>
        <v>7.6960310034597775E-3</v>
      </c>
      <c r="AS446" s="91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1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1">
        <f t="shared" ref="AY446" si="6422">LN(G446/I446)</f>
        <v>6.1560973776773626E-3</v>
      </c>
      <c r="AZ446" s="91">
        <f t="shared" ref="AZ446" si="6423">LN(N446/P446)</f>
        <v>8.1556363025261768E-3</v>
      </c>
      <c r="BA446" s="91">
        <f t="shared" ref="BA446" si="6424">AV445</f>
        <v>0.62211271943332125</v>
      </c>
      <c r="BB446" s="91">
        <f t="shared" ref="BB446" si="6425">AR445</f>
        <v>2.1977321497009378E-3</v>
      </c>
      <c r="BC446" s="91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88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0">
        <f t="shared" si="5618"/>
        <v>3300.0464999999995</v>
      </c>
      <c r="T447" s="90" t="str">
        <f t="shared" ref="T447" si="6427">IF(AVERAGE(N446)&lt;S446,"熊",IF(AVERAGE(N446)&gt;S446,"牛",""))</f>
        <v>熊</v>
      </c>
      <c r="U447" s="90">
        <f t="shared" ref="U447" si="6428">MAX(H447,O447)</f>
        <v>3308.4</v>
      </c>
      <c r="V447" s="90">
        <f t="shared" ref="V447" si="6429">MIN(I447,P447)</f>
        <v>3264.76</v>
      </c>
      <c r="W447" s="40">
        <f t="shared" ref="W447" si="6430">LN(U447/V447)</f>
        <v>1.3278435700254842E-2</v>
      </c>
      <c r="X447" s="90">
        <f t="shared" ref="X447" si="6431">IF(U447=H447,J447,Q447)</f>
        <v>1010</v>
      </c>
      <c r="Y447" s="90">
        <f t="shared" ref="Y447" si="6432">IF(V447=I447,K447,R447)</f>
        <v>1447</v>
      </c>
      <c r="Z447" s="91">
        <f t="shared" ref="Z447" si="6433">(U447-V447)/(C447)</f>
        <v>1.3269035471257479E-2</v>
      </c>
      <c r="AA447" s="91">
        <f t="shared" ref="AA447" si="6434">LN(C447/N446)</f>
        <v>-2.3713612636771045E-4</v>
      </c>
      <c r="AB447" s="91">
        <f t="shared" ref="AB447" si="6435">LN(N447/U447)</f>
        <v>-1.1164130927117653E-2</v>
      </c>
      <c r="AC447" s="91">
        <f t="shared" ref="AC447" si="6436">LN(N447/V447)</f>
        <v>2.1143047731372613E-3</v>
      </c>
      <c r="AD447" s="91">
        <f t="shared" ref="AD447" si="6437">LN(U447/C447)</f>
        <v>5.9236886641805056E-3</v>
      </c>
      <c r="AE447" s="91">
        <f t="shared" ref="AE447" si="6438">LN(V447/C447)</f>
        <v>-7.354747036074469E-3</v>
      </c>
      <c r="AF447" s="91">
        <f t="shared" ref="AF447" si="6439">LN(N447/C447)</f>
        <v>-5.2404422629372038E-3</v>
      </c>
      <c r="AG447" s="91">
        <f t="shared" ref="AG447" si="6440">LN(N447/N446)</f>
        <v>-5.4775783893049228E-3</v>
      </c>
      <c r="AH447" s="91">
        <f t="shared" ref="AH447" si="6441">LN(D447/C447)</f>
        <v>-9.5215070033851138E-4</v>
      </c>
      <c r="AI447" s="91">
        <f t="shared" ref="AI447" si="6442">LN(E447/C447)</f>
        <v>1.6618087154807281E-3</v>
      </c>
      <c r="AJ447" s="91">
        <f t="shared" ref="AJ447" si="6443">LN(F447/C447)</f>
        <v>2.2717618954509401E-3</v>
      </c>
      <c r="AK447" s="91">
        <f t="shared" ref="AK447" si="6444">+LN(G447/C447)</f>
        <v>1.6344886748632225E-3</v>
      </c>
      <c r="AL447" s="91">
        <f t="shared" ref="AL447" si="6445">LN(H447/I447)</f>
        <v>7.003673010508569E-3</v>
      </c>
      <c r="AM447" s="91">
        <f t="shared" ref="AM447" si="6446">LN(O447/P447)</f>
        <v>9.0438750458084003E-3</v>
      </c>
      <c r="AN447" s="91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1">
        <f t="shared" ref="AQ447" si="6450">LN(M447/L447)</f>
        <v>-1.0842381101254183E-3</v>
      </c>
      <c r="AR447" s="91">
        <f t="shared" ref="AR447" si="6451">LN(N447/L447)</f>
        <v>-6.929570272671339E-3</v>
      </c>
      <c r="AS447" s="91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1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1">
        <f t="shared" ref="AY447" si="6458">LN(G447/I447)</f>
        <v>2.7144730211914746E-3</v>
      </c>
      <c r="AZ447" s="91">
        <f t="shared" ref="AZ447" si="6459">LN(N447/P447)</f>
        <v>2.1143047731372613E-3</v>
      </c>
      <c r="BA447" s="91">
        <f t="shared" ref="BA447" si="6460">AV446</f>
        <v>0.98690143869443581</v>
      </c>
      <c r="BB447" s="91">
        <f t="shared" ref="BB447" si="6461">AR446</f>
        <v>7.6960310034597775E-3</v>
      </c>
      <c r="BC447" s="91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88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90">
        <f t="shared" si="5618"/>
        <v>3289.5884999999994</v>
      </c>
      <c r="T448" s="90" t="str">
        <f t="shared" ref="T448" si="6463">IF(AVERAGE(N447)&lt;S447,"熊",IF(AVERAGE(N447)&gt;S447,"牛",""))</f>
        <v>熊</v>
      </c>
      <c r="U448" s="90">
        <f t="shared" ref="U448" si="6464">MAX(H448,O448)</f>
        <v>3289.5</v>
      </c>
      <c r="V448" s="90">
        <f t="shared" ref="V448" si="6465">MIN(I448,P448)</f>
        <v>3261.55</v>
      </c>
      <c r="W448" s="40">
        <f t="shared" ref="W448" si="6466">LN(U448/V448)</f>
        <v>8.53303503794893E-3</v>
      </c>
      <c r="X448" s="90">
        <f t="shared" ref="X448" si="6467">IF(U448=H448,J448,Q448)</f>
        <v>1459</v>
      </c>
      <c r="Y448" s="90">
        <f t="shared" ref="Y448" si="6468">IF(V448=I448,K448,R448)</f>
        <v>955</v>
      </c>
      <c r="Z448" s="91">
        <f t="shared" ref="Z448" si="6469">(U448-V448)/(C448)</f>
        <v>8.5517156975231604E-3</v>
      </c>
      <c r="AA448" s="91">
        <f t="shared" ref="AA448" si="6470">LN(C448/N447)</f>
        <v>-1.0152875022371494E-3</v>
      </c>
      <c r="AB448" s="91">
        <f t="shared" ref="AB448" si="6471">LN(N448/U448)</f>
        <v>-3.3141226011810181E-4</v>
      </c>
      <c r="AC448" s="91">
        <f t="shared" ref="AC448" si="6472">LN(N448/V448)</f>
        <v>8.2016227778307603E-3</v>
      </c>
      <c r="AD448" s="91">
        <f t="shared" ref="AD448" si="6473">LN(U448/C448)</f>
        <v>6.4503071376561224E-3</v>
      </c>
      <c r="AE448" s="91">
        <f t="shared" ref="AE448" si="6474">LN(V448/C448)</f>
        <v>-2.0827279002927821E-3</v>
      </c>
      <c r="AF448" s="91">
        <f t="shared" ref="AF448" si="6475">LN(N448/C448)</f>
        <v>6.1188948775380125E-3</v>
      </c>
      <c r="AG448" s="91">
        <f t="shared" ref="AG448" si="6476">LN(N448/N447)</f>
        <v>5.1036073753006625E-3</v>
      </c>
      <c r="AH448" s="91">
        <f t="shared" ref="AH448" si="6477">LN(D448/C448)</f>
        <v>3.8238286167105581E-4</v>
      </c>
      <c r="AI448" s="91">
        <f t="shared" ref="AI448" si="6478">LN(E448/C448)</f>
        <v>-6.6416408824140623E-4</v>
      </c>
      <c r="AJ448" s="91">
        <f t="shared" ref="AJ448" si="6479">LN(F448/C448)</f>
        <v>2.423362017674081E-3</v>
      </c>
      <c r="AK448" s="91">
        <f t="shared" ref="AK448" si="6480">+LN(G448/C448)</f>
        <v>3.460586254801556E-3</v>
      </c>
      <c r="AL448" s="91">
        <f t="shared" ref="AL448" si="6481">LN(H448/I448)</f>
        <v>6.8779193192621598E-3</v>
      </c>
      <c r="AM448" s="91">
        <f t="shared" ref="AM448" si="6482">LN(O448/P448)</f>
        <v>4.3200033063397706E-3</v>
      </c>
      <c r="AN448" s="91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91">
        <f t="shared" ref="AQ448" si="6486">LN(M448/L448)</f>
        <v>1.5931937759631706E-3</v>
      </c>
      <c r="AR448" s="91">
        <f t="shared" ref="AR448" si="6487">LN(N448/L448)</f>
        <v>2.5302555476106291E-3</v>
      </c>
      <c r="AS448" s="91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91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91">
        <f t="shared" ref="AY448" si="6494">LN(G448/I448)</f>
        <v>5.5433141550943936E-3</v>
      </c>
      <c r="AZ448" s="91">
        <f t="shared" ref="AZ448" si="6495">LN(N448/P448)</f>
        <v>3.9885910462216607E-3</v>
      </c>
      <c r="BA448" s="91">
        <f t="shared" ref="BA448" si="6496">AV447</f>
        <v>0.15834097158569832</v>
      </c>
      <c r="BB448" s="91">
        <f t="shared" ref="BB448" si="6497">AR447</f>
        <v>-6.929570272671339E-3</v>
      </c>
      <c r="BC448" s="91">
        <f t="shared" ref="BC448" si="6498">AS447</f>
        <v>-5.2404422629372038E-3</v>
      </c>
      <c r="BD448" s="39">
        <f t="shared" ref="BD448:BD449" si="6499">IF(AR447&lt;0,1,0)</f>
        <v>1</v>
      </c>
    </row>
    <row r="449" spans="1:57" x14ac:dyDescent="0.25">
      <c r="A449" s="88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90">
        <f t="shared" si="5618"/>
        <v>3281.6599999999989</v>
      </c>
      <c r="T449" s="90" t="str">
        <f t="shared" ref="T449" si="6500">IF(AVERAGE(N448)&lt;S448,"熊",IF(AVERAGE(N448)&gt;S448,"牛",""))</f>
        <v>熊</v>
      </c>
      <c r="U449" s="90">
        <f t="shared" ref="U449" si="6501">MAX(H449,O449)</f>
        <v>3309.2</v>
      </c>
      <c r="V449" s="90">
        <f t="shared" ref="V449" si="6502">MIN(I449,P449)</f>
        <v>3283.59</v>
      </c>
      <c r="W449" s="40">
        <f t="shared" ref="W449" si="6503">LN(U449/V449)</f>
        <v>7.7691322844880553E-3</v>
      </c>
      <c r="X449" s="90">
        <f t="shared" ref="X449" si="6504">IF(U449=H449,J449,Q449)</f>
        <v>1439</v>
      </c>
      <c r="Y449" s="90">
        <f t="shared" ref="Y449" si="6505">IF(V449=I449,K449,R449)</f>
        <v>1032</v>
      </c>
      <c r="Z449" s="91">
        <f t="shared" ref="Z449" si="6506">(U449-V449)/(C449)</f>
        <v>7.7808125951333235E-3</v>
      </c>
      <c r="AA449" s="91">
        <f t="shared" ref="AA449" si="6507">LN(C449/N448)</f>
        <v>9.179555162633278E-4</v>
      </c>
      <c r="AB449" s="91">
        <f t="shared" ref="AB449" si="6508">LN(N449/U449)</f>
        <v>-6.1362954722847432E-4</v>
      </c>
      <c r="AC449" s="91">
        <f t="shared" ref="AC449" si="6509">LN(N449/V449)</f>
        <v>7.1555027372595574E-3</v>
      </c>
      <c r="AD449" s="91">
        <f t="shared" ref="AD449" si="6510">LN(U449/C449)</f>
        <v>5.384347533830016E-3</v>
      </c>
      <c r="AE449" s="91">
        <f t="shared" ref="AE449" si="6511">LN(V449/C449)</f>
        <v>-2.3847847506579256E-3</v>
      </c>
      <c r="AF449" s="91">
        <f t="shared" ref="AF449" si="6512">LN(N449/C449)</f>
        <v>4.7707179866014349E-3</v>
      </c>
      <c r="AG449" s="91">
        <f t="shared" ref="AG449" si="6513">LN(N449/N448)</f>
        <v>5.6886735028648531E-3</v>
      </c>
      <c r="AH449" s="91">
        <f t="shared" ref="AH449" si="6514">LN(D449/C449)</f>
        <v>1.4278488266540227E-4</v>
      </c>
      <c r="AI449" s="91">
        <f t="shared" ref="AI449" si="6515">LN(E449/C449)</f>
        <v>1.9031349791108515E-3</v>
      </c>
      <c r="AJ449" s="91">
        <f t="shared" ref="AJ449" si="6516">LN(F449/C449)</f>
        <v>7.0764855599684498E-4</v>
      </c>
      <c r="AK449" s="91">
        <f t="shared" ref="AK449" si="6517">+LN(G449/C449)</f>
        <v>4.6473554195226987E-4</v>
      </c>
      <c r="AL449" s="91">
        <f t="shared" ref="AL449" si="6518">LN(H449/I449)</f>
        <v>4.4364971017085524E-3</v>
      </c>
      <c r="AM449" s="91">
        <f t="shared" ref="AM449" si="6519">LN(O449/P449)</f>
        <v>5.4846129333881331E-3</v>
      </c>
      <c r="AN449" s="91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91">
        <f t="shared" ref="AQ449" si="6523">LN(M449/L449)</f>
        <v>6.0729912822356052E-6</v>
      </c>
      <c r="AR449" s="91">
        <f t="shared" ref="AR449" si="6524">LN(N449/L449)</f>
        <v>4.2148831493910863E-3</v>
      </c>
      <c r="AS449" s="91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91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91">
        <f t="shared" ref="AY449" si="6531">LN(G449/I449)</f>
        <v>2.8495202926103174E-3</v>
      </c>
      <c r="AZ449" s="91">
        <f t="shared" ref="AZ449" si="6532">LN(N449/P449)</f>
        <v>4.8709833861595251E-3</v>
      </c>
      <c r="BA449" s="91">
        <f t="shared" ref="BA449" si="6533">AV448</f>
        <v>0.9610017889087602</v>
      </c>
      <c r="BB449" s="91">
        <f t="shared" ref="BB449" si="6534">AR448</f>
        <v>2.5302555476106291E-3</v>
      </c>
      <c r="BC449" s="91">
        <f t="shared" ref="BC449" si="6535">AS448</f>
        <v>6.1188948775380125E-3</v>
      </c>
      <c r="BD449" s="39">
        <f t="shared" si="6499"/>
        <v>0</v>
      </c>
      <c r="BE449" t="s">
        <v>732</v>
      </c>
    </row>
    <row r="450" spans="1:57" x14ac:dyDescent="0.25">
      <c r="A450" s="88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90">
        <f t="shared" si="5618"/>
        <v>3273.9144999999999</v>
      </c>
      <c r="T450" s="90" t="str">
        <f t="shared" ref="T450" si="6536">IF(AVERAGE(N449)&lt;S449,"熊",IF(AVERAGE(N449)&gt;S449,"牛",""))</f>
        <v>牛</v>
      </c>
      <c r="U450" s="90">
        <f t="shared" ref="U450" si="6537">MAX(H450,O450)</f>
        <v>3333.43</v>
      </c>
      <c r="V450" s="90">
        <f t="shared" ref="V450" si="6538">MIN(I450,P450)</f>
        <v>3313.69</v>
      </c>
      <c r="W450" s="40">
        <f t="shared" ref="W450" si="6539">LN(U450/V450)</f>
        <v>5.9394318232209881E-3</v>
      </c>
      <c r="X450" s="90">
        <f t="shared" ref="X450" si="6540">IF(U450=H450,J450,Q450)</f>
        <v>1057</v>
      </c>
      <c r="Y450" s="90">
        <f t="shared" ref="Y450" si="6541">IF(V450=I450,K450,R450)</f>
        <v>939</v>
      </c>
      <c r="Z450" s="91">
        <f t="shared" ref="Z450" si="6542">(U450-V450)/(C450)</f>
        <v>5.9471982791085174E-3</v>
      </c>
      <c r="AA450" s="91">
        <f t="shared" ref="AA450" si="6543">LN(C450/N449)</f>
        <v>3.633964019482959E-3</v>
      </c>
      <c r="AB450" s="91">
        <f t="shared" ref="AB450" si="6544">LN(N450/U450)</f>
        <v>-2.0209822603013028E-3</v>
      </c>
      <c r="AC450" s="91">
        <f t="shared" ref="AC450" si="6545">LN(N450/V450)</f>
        <v>3.9184495629196302E-3</v>
      </c>
      <c r="AD450" s="91">
        <f t="shared" ref="AD450" si="6546">LN(U450/C450)</f>
        <v>4.275001099298863E-3</v>
      </c>
      <c r="AE450" s="91">
        <f t="shared" ref="AE450" si="6547">LN(V450/C450)</f>
        <v>-1.6644307239221683E-3</v>
      </c>
      <c r="AF450" s="91">
        <f t="shared" ref="AF450" si="6548">LN(N450/C450)</f>
        <v>2.2540188389975112E-3</v>
      </c>
      <c r="AG450" s="91">
        <f t="shared" ref="AG450" si="6549">LN(N450/N449)</f>
        <v>5.8879828584805106E-3</v>
      </c>
      <c r="AH450" s="91">
        <f t="shared" ref="AH450" si="6550">LN(D450/C450)</f>
        <v>4.6385822433048902E-4</v>
      </c>
      <c r="AI450" s="91">
        <f t="shared" ref="AI450" si="6551">LN(E450/C450)</f>
        <v>-2.6214491943022316E-4</v>
      </c>
      <c r="AJ450" s="91">
        <f t="shared" ref="AJ450" si="6552">LN(F450/C450)</f>
        <v>-9.3439358630741315E-4</v>
      </c>
      <c r="AK450" s="91">
        <f t="shared" ref="AK450" si="6553">+LN(G450/C450)</f>
        <v>1.4932160802504171E-3</v>
      </c>
      <c r="AL450" s="91">
        <f t="shared" ref="AL450" si="6554">LN(H450/I450)</f>
        <v>5.9394318232209881E-3</v>
      </c>
      <c r="AM450" s="91">
        <f t="shared" ref="AM450" si="6555">LN(O450/P450)</f>
        <v>2.5040933797157868E-3</v>
      </c>
      <c r="AN450" s="91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91">
        <f t="shared" ref="AQ450" si="6559">LN(M450/L450)</f>
        <v>8.8388095609614396E-4</v>
      </c>
      <c r="AR450" s="91">
        <f t="shared" ref="AR450" si="6560">LN(N450/L450)</f>
        <v>5.8032286221375751E-4</v>
      </c>
      <c r="AS450" s="91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91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91">
        <f t="shared" ref="AY450" si="6567">LN(G450/I450)</f>
        <v>3.1576468041724362E-3</v>
      </c>
      <c r="AZ450" s="91">
        <f t="shared" ref="AZ450" si="6568">LN(N450/P450)</f>
        <v>1.2964181876471497E-3</v>
      </c>
      <c r="BA450" s="91">
        <f t="shared" ref="BA450" si="6569">AV449</f>
        <v>0.92073408824678749</v>
      </c>
      <c r="BB450" s="91">
        <f t="shared" ref="BB450" si="6570">AR449</f>
        <v>4.2148831493910863E-3</v>
      </c>
      <c r="BC450" s="91">
        <f t="shared" ref="BC450" si="6571">AS449</f>
        <v>4.7707179866014349E-3</v>
      </c>
      <c r="BD450" s="39">
        <f t="shared" ref="BD450" si="6572">IF(AR449&lt;0,1,0)</f>
        <v>0</v>
      </c>
    </row>
    <row r="451" spans="1:57" x14ac:dyDescent="0.25">
      <c r="A451" s="88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90">
        <f t="shared" si="5618"/>
        <v>3265.8744999999994</v>
      </c>
      <c r="T451" s="90" t="str">
        <f t="shared" ref="T451" si="6573">IF(AVERAGE(N450)&lt;S450,"熊",IF(AVERAGE(N450)&gt;S450,"牛",""))</f>
        <v>牛</v>
      </c>
      <c r="U451" s="90">
        <f t="shared" ref="U451" si="6574">MAX(H451,O451)</f>
        <v>3333.87</v>
      </c>
      <c r="V451" s="90">
        <f t="shared" ref="V451" si="6575">MIN(I451,P451)</f>
        <v>3307.38</v>
      </c>
      <c r="W451" s="40">
        <f t="shared" ref="W451" si="6576">LN(U451/V451)</f>
        <v>7.977456197169483E-3</v>
      </c>
      <c r="X451" s="90">
        <f t="shared" ref="X451" si="6577">IF(U451=H451,J451,Q451)</f>
        <v>953</v>
      </c>
      <c r="Y451" s="90">
        <f t="shared" ref="Y451" si="6578">IF(V451=I451,K451,R451)</f>
        <v>1456</v>
      </c>
      <c r="Z451" s="91">
        <f t="shared" ref="Z451" si="6579">(U451-V451)/(C451)</f>
        <v>7.9690263889389615E-3</v>
      </c>
      <c r="AA451" s="91">
        <f t="shared" ref="AA451" si="6580">LN(C451/N450)</f>
        <v>-7.7584422053691873E-4</v>
      </c>
      <c r="AB451" s="91">
        <f t="shared" ref="AB451" si="6581">LN(N451/U451)</f>
        <v>-7.1130970535308634E-3</v>
      </c>
      <c r="AC451" s="91">
        <f t="shared" ref="AC451" si="6582">LN(N451/V451)</f>
        <v>8.6435914363843479E-4</v>
      </c>
      <c r="AD451" s="91">
        <f t="shared" ref="AD451" si="6583">LN(U451/C451)</f>
        <v>2.9288139422211719E-3</v>
      </c>
      <c r="AE451" s="91">
        <f t="shared" ref="AE451" si="6584">LN(V451/C451)</f>
        <v>-5.0486422549482803E-3</v>
      </c>
      <c r="AF451" s="91">
        <f t="shared" ref="AF451" si="6585">LN(N451/C451)</f>
        <v>-4.1842831113097761E-3</v>
      </c>
      <c r="AG451" s="91">
        <f t="shared" ref="AG451" si="6586">LN(N451/N450)</f>
        <v>-4.9601273318467696E-3</v>
      </c>
      <c r="AH451" s="91">
        <f t="shared" ref="AH451" si="6587">LN(D451/C451)</f>
        <v>-9.6914689557916697E-4</v>
      </c>
      <c r="AI451" s="91">
        <f t="shared" ref="AI451" si="6588">LN(E451/C451)</f>
        <v>-1.5685616558159391E-3</v>
      </c>
      <c r="AJ451" s="91">
        <f t="shared" ref="AJ451" si="6589">LN(F451/C451)</f>
        <v>1.6411924870519048E-3</v>
      </c>
      <c r="AK451" s="91">
        <f t="shared" ref="AK451" si="6590">+LN(G451/C451)</f>
        <v>-1.5052898718468355E-3</v>
      </c>
      <c r="AL451" s="91">
        <f t="shared" ref="AL451" si="6591">LN(H451/I451)</f>
        <v>5.6339363432322282E-3</v>
      </c>
      <c r="AM451" s="91">
        <f t="shared" ref="AM451" si="6592">LN(O451/P451)</f>
        <v>4.7929027828749219E-3</v>
      </c>
      <c r="AN451" s="91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91">
        <f t="shared" ref="AQ451" si="6596">LN(M451/L451)</f>
        <v>-6.629361684618323E-4</v>
      </c>
      <c r="AR451" s="91">
        <f t="shared" ref="AR451" si="6597">LN(N451/L451)</f>
        <v>-2.8446860844718786E-3</v>
      </c>
      <c r="AS451" s="91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91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91">
        <f t="shared" ref="AY451" si="6604">LN(G451/I451)</f>
        <v>1.1998325291642984E-3</v>
      </c>
      <c r="AZ451" s="91">
        <f t="shared" ref="AZ451" si="6605">LN(N451/P451)</f>
        <v>8.6435914363843479E-4</v>
      </c>
      <c r="BA451" s="91">
        <f t="shared" ref="BA451" si="6606">AV450</f>
        <v>0.6590678824721331</v>
      </c>
      <c r="BB451" s="91">
        <f t="shared" ref="BB451" si="6607">AR450</f>
        <v>5.8032286221375751E-4</v>
      </c>
      <c r="BC451" s="91">
        <f t="shared" ref="BC451" si="6608">AS450</f>
        <v>2.2540188389975112E-3</v>
      </c>
      <c r="BD451" s="39">
        <f t="shared" ref="BD451" si="6609">IF(AR450&lt;0,1,0)</f>
        <v>0</v>
      </c>
      <c r="BE451" t="s">
        <v>734</v>
      </c>
    </row>
    <row r="452" spans="1:57" x14ac:dyDescent="0.25">
      <c r="A452" s="88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90">
        <f t="shared" si="5618"/>
        <v>3262.8539999999998</v>
      </c>
      <c r="T452" s="90" t="str">
        <f t="shared" ref="T452" si="6610">IF(AVERAGE(N451)&lt;S451,"熊",IF(AVERAGE(N451)&gt;S451,"牛",""))</f>
        <v>牛</v>
      </c>
      <c r="U452" s="90">
        <f t="shared" ref="U452" si="6611">MAX(H452,O452)</f>
        <v>3304.96</v>
      </c>
      <c r="V452" s="90">
        <f t="shared" ref="V452" si="6612">MIN(I452,P452)</f>
        <v>3287.36</v>
      </c>
      <c r="W452" s="40">
        <f t="shared" ref="W452" si="6613">LN(U452/V452)</f>
        <v>5.3395593102146194E-3</v>
      </c>
      <c r="X452" s="90">
        <f t="shared" ref="X452" si="6614">IF(U452=H452,J452,Q452)</f>
        <v>1422</v>
      </c>
      <c r="Y452" s="90">
        <f t="shared" ref="Y452" si="6615">IF(V452=I452,K452,R452)</f>
        <v>1326</v>
      </c>
      <c r="Z452" s="91">
        <f t="shared" ref="Z452" si="6616">(U452-V452)/(C452)</f>
        <v>5.3354836949436922E-3</v>
      </c>
      <c r="AA452" s="91">
        <f t="shared" ref="AA452" si="6617">LN(C452/N451)</f>
        <v>-3.5013373824328152E-3</v>
      </c>
      <c r="AB452" s="91">
        <f t="shared" ref="AB452" si="6618">LN(N452/U452)</f>
        <v>-4.1174406369285134E-3</v>
      </c>
      <c r="AC452" s="91">
        <f t="shared" ref="AC452" si="6619">LN(N452/V452)</f>
        <v>1.2221186732860442E-3</v>
      </c>
      <c r="AD452" s="91">
        <f t="shared" ref="AD452" si="6620">LN(U452/C452)</f>
        <v>1.9050134251132533E-3</v>
      </c>
      <c r="AE452" s="91">
        <f t="shared" ref="AE452" si="6621">LN(V452/C452)</f>
        <v>-3.4345458851014095E-3</v>
      </c>
      <c r="AF452" s="91">
        <f t="shared" ref="AF452" si="6622">LN(N452/C452)</f>
        <v>-2.2124272118152115E-3</v>
      </c>
      <c r="AG452" s="91">
        <f t="shared" ref="AG452" si="6623">LN(N452/N451)</f>
        <v>-5.7137645942480029E-3</v>
      </c>
      <c r="AH452" s="91">
        <f t="shared" ref="AH452" si="6624">LN(D452/C452)</f>
        <v>4.2432343780974342E-4</v>
      </c>
      <c r="AI452" s="91">
        <f t="shared" ref="AI452" si="6625">LN(E452/C452)</f>
        <v>-4.730297338869147E-4</v>
      </c>
      <c r="AJ452" s="91">
        <f t="shared" ref="AJ452" si="6626">LN(F452/C452)</f>
        <v>1.1089230041090197E-3</v>
      </c>
      <c r="AK452" s="91">
        <f t="shared" ref="AK452" si="6627">+LN(G452/C452)</f>
        <v>-2.4129711118508414E-3</v>
      </c>
      <c r="AL452" s="91">
        <f t="shared" ref="AL452" si="6628">LN(H452/I452)</f>
        <v>4.2389980926134992E-3</v>
      </c>
      <c r="AM452" s="91">
        <f t="shared" ref="AM452" si="6629">LN(O452/P452)</f>
        <v>5.3395593102146194E-3</v>
      </c>
      <c r="AN452" s="91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91">
        <f t="shared" ref="AQ452" si="6633">LN(M452/L452)</f>
        <v>4.1620148397913102E-4</v>
      </c>
      <c r="AR452" s="91">
        <f t="shared" ref="AR452" si="6634">LN(N452/L452)</f>
        <v>1.1849835255579019E-4</v>
      </c>
      <c r="AS452" s="91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91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91">
        <f t="shared" ref="AY452" si="6641">LN(G452/I452)</f>
        <v>6.4140271800829736E-4</v>
      </c>
      <c r="AZ452" s="91">
        <f t="shared" ref="AZ452" si="6642">LN(N452/P452)</f>
        <v>1.2221186732860442E-3</v>
      </c>
      <c r="BA452" s="91">
        <f t="shared" ref="BA452" si="6643">AV451</f>
        <v>0.10796526991316331</v>
      </c>
      <c r="BB452" s="91">
        <f t="shared" ref="BB452" si="6644">AR451</f>
        <v>-2.8446860844718786E-3</v>
      </c>
      <c r="BC452" s="91">
        <f t="shared" ref="BC452" si="6645">AS451</f>
        <v>-4.1842831113097761E-3</v>
      </c>
      <c r="BD452" s="39">
        <f t="shared" ref="BD452" si="6646">IF(AR451&lt;0,1,0)</f>
        <v>1</v>
      </c>
      <c r="BE452" t="s">
        <v>737</v>
      </c>
    </row>
    <row r="453" spans="1:57" x14ac:dyDescent="0.25">
      <c r="A453" s="88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90">
        <f t="shared" si="5618"/>
        <v>3261.9599999999991</v>
      </c>
      <c r="T453" s="90" t="str">
        <f t="shared" ref="T453" si="6647">IF(AVERAGE(N452)&lt;S452,"熊",IF(AVERAGE(N452)&gt;S452,"牛",""))</f>
        <v>牛</v>
      </c>
      <c r="U453" s="90">
        <f t="shared" ref="U453" si="6648">MAX(H453,O453)</f>
        <v>3296.82</v>
      </c>
      <c r="V453" s="90">
        <f t="shared" ref="V453" si="6649">MIN(I453,P453)</f>
        <v>3273.25</v>
      </c>
      <c r="W453" s="40">
        <f t="shared" ref="W453" si="6650">LN(U453/V453)</f>
        <v>7.1749923870601685E-3</v>
      </c>
      <c r="X453" s="90">
        <f t="shared" ref="X453" si="6651">IF(U453=H453,J453,Q453)</f>
        <v>1101</v>
      </c>
      <c r="Y453" s="90">
        <f t="shared" ref="Y453" si="6652">IF(V453=I453,K453,R453)</f>
        <v>1338</v>
      </c>
      <c r="Z453" s="91">
        <f t="shared" ref="Z453" si="6653">(U453-V453)/(C453)</f>
        <v>7.1914349612968876E-3</v>
      </c>
      <c r="AA453" s="91">
        <f t="shared" ref="AA453" si="6654">LN(C453/N452)</f>
        <v>-4.2229419619588034E-3</v>
      </c>
      <c r="AB453" s="91">
        <f t="shared" ref="AB453" si="6655">LN(N453/U453)</f>
        <v>-1.7334736191325962E-3</v>
      </c>
      <c r="AC453" s="91">
        <f t="shared" ref="AC453" si="6656">LN(N453/V453)</f>
        <v>5.4415187679276176E-3</v>
      </c>
      <c r="AD453" s="91">
        <f t="shared" ref="AD453" si="6657">LN(U453/C453)</f>
        <v>5.8743797556965998E-3</v>
      </c>
      <c r="AE453" s="91">
        <f t="shared" ref="AE453" si="6658">LN(V453/C453)</f>
        <v>-1.3006126313636788E-3</v>
      </c>
      <c r="AF453" s="91">
        <f t="shared" ref="AF453" si="6659">LN(N453/C453)</f>
        <v>4.1409061365640645E-3</v>
      </c>
      <c r="AG453" s="91">
        <f t="shared" ref="AG453" si="6660">LN(N453/N452)</f>
        <v>-8.2035825394808718E-5</v>
      </c>
      <c r="AH453" s="91">
        <f t="shared" ref="AH453" si="6661">LN(D453/C453)</f>
        <v>1.1343643440363319E-3</v>
      </c>
      <c r="AI453" s="91">
        <f t="shared" ref="AI453" si="6662">LN(E453/C453)</f>
        <v>1.7041102436436684E-3</v>
      </c>
      <c r="AJ453" s="91">
        <f t="shared" ref="AJ453" si="6663">LN(F453/C453)</f>
        <v>2.5596425602013285E-3</v>
      </c>
      <c r="AK453" s="91">
        <f t="shared" ref="AK453" si="6664">+LN(G453/C453)</f>
        <v>3.827892833981922E-3</v>
      </c>
      <c r="AL453" s="91">
        <f t="shared" ref="AL453" si="6665">LN(H453/I453)</f>
        <v>6.103238195545202E-3</v>
      </c>
      <c r="AM453" s="91">
        <f t="shared" ref="AM453" si="6666">LN(O453/P453)</f>
        <v>5.5995076908021846E-3</v>
      </c>
      <c r="AN453" s="91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91">
        <f t="shared" ref="AQ453" si="6670">LN(M453/L453)</f>
        <v>-1.1981439327514588E-3</v>
      </c>
      <c r="AR453" s="91">
        <f t="shared" ref="AR453" si="6671">LN(N453/L453)</f>
        <v>2.1879510837110721E-4</v>
      </c>
      <c r="AS453" s="91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91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91">
        <f t="shared" ref="AY453" si="6678">LN(G453/I453)</f>
        <v>4.0567512738306187E-3</v>
      </c>
      <c r="AZ453" s="91">
        <f t="shared" ref="AZ453" si="6679">LN(N453/P453)</f>
        <v>5.4415187679276176E-3</v>
      </c>
      <c r="BA453" s="91">
        <f t="shared" ref="BA453" si="6680">AV452</f>
        <v>0.22840909090909106</v>
      </c>
      <c r="BB453" s="91">
        <f t="shared" ref="BB453" si="6681">AR452</f>
        <v>1.1849835255579019E-4</v>
      </c>
      <c r="BC453" s="91">
        <f t="shared" ref="BC453" si="6682">AS452</f>
        <v>-2.2124272118152115E-3</v>
      </c>
      <c r="BD453" s="39">
        <f t="shared" ref="BD453:BD454" si="6683">IF(AR452&lt;0,1,0)</f>
        <v>0</v>
      </c>
    </row>
    <row r="454" spans="1:57" x14ac:dyDescent="0.25">
      <c r="A454" s="88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90">
        <f t="shared" si="5618"/>
        <v>3263.4129999999991</v>
      </c>
      <c r="T454" s="90" t="str">
        <f t="shared" ref="T454" si="6684">IF(AVERAGE(N453)&lt;S453,"熊",IF(AVERAGE(N453)&gt;S453,"牛",""))</f>
        <v>牛</v>
      </c>
      <c r="U454" s="90">
        <f t="shared" ref="U454" si="6685">MAX(H454,O454)</f>
        <v>3300.54</v>
      </c>
      <c r="V454" s="90">
        <f t="shared" ref="V454" si="6686">MIN(I454,P454)</f>
        <v>3269.44</v>
      </c>
      <c r="W454" s="40">
        <f t="shared" ref="W454" si="6687">LN(U454/V454)</f>
        <v>9.4673750281796774E-3</v>
      </c>
      <c r="X454" s="90">
        <f t="shared" ref="X454" si="6688">IF(U454=H454,J454,Q454)</f>
        <v>954</v>
      </c>
      <c r="Y454" s="90">
        <f t="shared" ref="Y454" si="6689">IF(V454=I454,K454,R454)</f>
        <v>1459</v>
      </c>
      <c r="Z454" s="91">
        <f t="shared" ref="Z454" si="6690">(U454-V454)/(C454)</f>
        <v>9.4522842007044861E-3</v>
      </c>
      <c r="AA454" s="91">
        <f t="shared" ref="AA454" si="6691">LN(C454/N453)</f>
        <v>-2.7350136617279342E-4</v>
      </c>
      <c r="AB454" s="91">
        <f t="shared" ref="AB454" si="6692">LN(N454/U454)</f>
        <v>-9.3328044610063322E-3</v>
      </c>
      <c r="AC454" s="91">
        <f t="shared" ref="AC454" si="6693">LN(N454/V454)</f>
        <v>1.3457056717336636E-4</v>
      </c>
      <c r="AD454" s="91">
        <f t="shared" ref="AD454" si="6694">LN(U454/C454)</f>
        <v>3.134698921621033E-3</v>
      </c>
      <c r="AE454" s="91">
        <f t="shared" ref="AE454" si="6695">LN(V454/C454)</f>
        <v>-6.3326761065586367E-3</v>
      </c>
      <c r="AF454" s="91">
        <f t="shared" ref="AF454" si="6696">LN(N454/C454)</f>
        <v>-6.1981055393851995E-3</v>
      </c>
      <c r="AG454" s="91">
        <f t="shared" ref="AG454" si="6697">LN(N454/N453)</f>
        <v>-6.4716069055580864E-3</v>
      </c>
      <c r="AH454" s="91">
        <f t="shared" ref="AH454" si="6698">LN(D454/C454)</f>
        <v>3.4642243218957594E-4</v>
      </c>
      <c r="AI454" s="91">
        <f t="shared" ref="AI454" si="6699">LN(E454/C454)</f>
        <v>5.7730406688510515E-4</v>
      </c>
      <c r="AJ454" s="91">
        <f t="shared" ref="AJ454" si="6700">LN(F454/C454)</f>
        <v>-2.8269668506025427E-4</v>
      </c>
      <c r="AK454" s="91">
        <f t="shared" ref="AK454" si="6701">+LN(G454/C454)</f>
        <v>-8.9700149078602621E-4</v>
      </c>
      <c r="AL454" s="91">
        <f t="shared" ref="AL454" si="6702">LN(H454/I454)</f>
        <v>4.1290506604229459E-3</v>
      </c>
      <c r="AM454" s="91">
        <f t="shared" ref="AM454" si="6703">LN(O454/P454)</f>
        <v>7.7935213178590302E-3</v>
      </c>
      <c r="AN454" s="91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91">
        <f t="shared" ref="AQ454" si="6707">LN(M454/L454)</f>
        <v>3.7100109901287584E-4</v>
      </c>
      <c r="AR454" s="91">
        <f t="shared" ref="AR454" si="6708">LN(N454/L454)</f>
        <v>-5.4623195530128692E-3</v>
      </c>
      <c r="AS454" s="91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91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91">
        <f t="shared" ref="AY454" si="6715">LN(G454/I454)</f>
        <v>9.7350248015769944E-5</v>
      </c>
      <c r="AZ454" s="91">
        <f t="shared" ref="AZ454" si="6716">LN(N454/P454)</f>
        <v>1.3457056717336636E-4</v>
      </c>
      <c r="BA454" s="91">
        <f t="shared" ref="BA454" si="6717">AV453</f>
        <v>0.75774289350869761</v>
      </c>
      <c r="BB454" s="91">
        <f t="shared" ref="BB454" si="6718">AR453</f>
        <v>2.1879510837110721E-4</v>
      </c>
      <c r="BC454" s="91">
        <f t="shared" ref="BC454" si="6719">AS453</f>
        <v>4.1409061365640645E-3</v>
      </c>
      <c r="BD454" s="39">
        <f t="shared" si="6683"/>
        <v>0</v>
      </c>
      <c r="BE454" t="s">
        <v>744</v>
      </c>
    </row>
    <row r="455" spans="1:57" x14ac:dyDescent="0.25">
      <c r="A455" s="88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90">
        <f t="shared" si="5618"/>
        <v>3270.4144999999994</v>
      </c>
      <c r="T455" s="90" t="str">
        <f t="shared" ref="T455" si="6720">IF(AVERAGE(N454)&lt;S454,"熊",IF(AVERAGE(N454)&gt;S454,"牛",""))</f>
        <v>牛</v>
      </c>
      <c r="U455" s="90">
        <f t="shared" ref="U455" si="6721">MAX(H455,O455)</f>
        <v>3280.5</v>
      </c>
      <c r="V455" s="90">
        <f t="shared" ref="V455" si="6722">MIN(I455,P455)</f>
        <v>3251.18</v>
      </c>
      <c r="W455" s="40">
        <f t="shared" ref="W455" si="6723">LN(U455/V455)</f>
        <v>8.9778424345482687E-3</v>
      </c>
      <c r="X455" s="90">
        <f t="shared" ref="X455" si="6724">IF(U455=H455,J455,Q455)</f>
        <v>1427</v>
      </c>
      <c r="Y455" s="90">
        <f t="shared" ref="Y455" si="6725">IF(V455=I455,K455,R455)</f>
        <v>952</v>
      </c>
      <c r="Z455" s="91">
        <f t="shared" ref="Z455" si="6726">(U455-V455)/(C455)</f>
        <v>8.9802844165112767E-3</v>
      </c>
      <c r="AA455" s="91">
        <f t="shared" ref="AA455" si="6727">LN(C455/N454)</f>
        <v>-1.5149639994845002E-3</v>
      </c>
      <c r="AB455" s="91">
        <f t="shared" ref="AB455" si="6728">LN(N455/U455)</f>
        <v>-3.8111208967714838E-4</v>
      </c>
      <c r="AC455" s="91">
        <f t="shared" ref="AC455" si="6729">LN(N455/V455)</f>
        <v>8.5967303448711459E-3</v>
      </c>
      <c r="AD455" s="91">
        <f t="shared" ref="AD455" si="6730">LN(U455/C455)</f>
        <v>4.7575268141844922E-3</v>
      </c>
      <c r="AE455" s="91">
        <f t="shared" ref="AE455" si="6731">LN(V455/C455)</f>
        <v>-4.2203156203639318E-3</v>
      </c>
      <c r="AF455" s="91">
        <f t="shared" ref="AF455" si="6732">LN(N455/C455)</f>
        <v>4.3764147245074119E-3</v>
      </c>
      <c r="AG455" s="91">
        <f t="shared" ref="AG455" si="6733">LN(N455/N454)</f>
        <v>2.8614507250228961E-3</v>
      </c>
      <c r="AH455" s="91">
        <f t="shared" ref="AH455" si="6734">LN(D455/C455)</f>
        <v>-1.8991490644042065E-4</v>
      </c>
      <c r="AI455" s="91">
        <f t="shared" ref="AI455" si="6735">LN(E455/C455)</f>
        <v>-2.2414555842509747E-3</v>
      </c>
      <c r="AJ455" s="91">
        <f t="shared" ref="AJ455" si="6736">LN(F455/C455)</f>
        <v>-2.8648041530002265E-3</v>
      </c>
      <c r="AK455" s="91">
        <f t="shared" ref="AK455" si="6737">+LN(G455/C455)</f>
        <v>3.1925168164094156E-3</v>
      </c>
      <c r="AL455" s="91">
        <f t="shared" ref="AL455" si="6738">LN(H455/I455)</f>
        <v>7.8310183402348493E-3</v>
      </c>
      <c r="AM455" s="91">
        <f t="shared" ref="AM455" si="6739">LN(O455/P455)</f>
        <v>3.0652020042467266E-3</v>
      </c>
      <c r="AN455" s="91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91">
        <f t="shared" ref="AQ455" si="6743">LN(M455/L455)</f>
        <v>-8.3353565900848412E-4</v>
      </c>
      <c r="AR455" s="91">
        <f t="shared" ref="AR455" si="6744">LN(N455/L455)</f>
        <v>8.1759418327204591E-4</v>
      </c>
      <c r="AS455" s="91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91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91">
        <f t="shared" ref="AY455" si="6751">LN(G455/I455)</f>
        <v>7.4128324367732038E-3</v>
      </c>
      <c r="AZ455" s="91">
        <f t="shared" ref="AZ455" si="6752">LN(N455/P455)</f>
        <v>2.6840899145694646E-3</v>
      </c>
      <c r="BA455" s="91">
        <f t="shared" ref="BA455" si="6753">AV454</f>
        <v>1.4147909967847455E-2</v>
      </c>
      <c r="BB455" s="91">
        <f t="shared" ref="BB455" si="6754">AR454</f>
        <v>-5.4623195530128692E-3</v>
      </c>
      <c r="BC455" s="91">
        <f t="shared" ref="BC455" si="6755">AS454</f>
        <v>-6.1981055393851995E-3</v>
      </c>
      <c r="BD455" s="39">
        <f t="shared" ref="BD455" si="6756">IF(AR454&lt;0,1,0)</f>
        <v>1</v>
      </c>
      <c r="BE455" t="s">
        <v>745</v>
      </c>
    </row>
    <row r="456" spans="1:57" x14ac:dyDescent="0.25">
      <c r="A456" s="88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90">
        <f t="shared" si="5618"/>
        <v>3276.6704999999993</v>
      </c>
      <c r="T456" s="90" t="str">
        <f t="shared" ref="T456" si="6757">IF(AVERAGE(N455)&lt;S455,"熊",IF(AVERAGE(N455)&gt;S455,"牛",""))</f>
        <v>牛</v>
      </c>
      <c r="U456" s="90">
        <f t="shared" ref="U456" si="6758">MAX(H456,O456)</f>
        <v>3292.49</v>
      </c>
      <c r="V456" s="90">
        <f t="shared" ref="V456" si="6759">MIN(I456,P456)</f>
        <v>3252.54</v>
      </c>
      <c r="W456" s="40">
        <f t="shared" ref="W456" si="6760">LN(U456/V456)</f>
        <v>1.2207887863886185E-2</v>
      </c>
      <c r="X456" s="90">
        <f t="shared" ref="X456" si="6761">IF(U456=H456,J456,Q456)</f>
        <v>1411</v>
      </c>
      <c r="Y456" s="90">
        <f t="shared" ref="Y456" si="6762">IF(V456=I456,K456,R456)</f>
        <v>930</v>
      </c>
      <c r="Z456" s="91">
        <f t="shared" ref="Z456" si="6763">(U456-V456)/(C456)</f>
        <v>1.2265060388920558E-2</v>
      </c>
      <c r="AA456" s="91">
        <f t="shared" ref="AA456" si="6764">LN(C456/N455)</f>
        <v>-6.7406668779764227E-3</v>
      </c>
      <c r="AB456" s="91">
        <f t="shared" ref="AB456" si="6765">LN(N456/U456)</f>
        <v>-5.6204269054379056E-4</v>
      </c>
      <c r="AC456" s="91">
        <f t="shared" ref="AC456" si="6766">LN(N456/V456)</f>
        <v>1.1645845173342476E-2</v>
      </c>
      <c r="AD456" s="91">
        <f t="shared" ref="AD456" si="6767">LN(U456/C456)</f>
        <v>1.0770046589774327E-2</v>
      </c>
      <c r="AE456" s="91">
        <f t="shared" ref="AE456" si="6768">LN(V456/C456)</f>
        <v>-1.4378412741118251E-3</v>
      </c>
      <c r="AF456" s="91">
        <f t="shared" ref="AF456" si="6769">LN(N456/C456)</f>
        <v>1.0208003899230513E-2</v>
      </c>
      <c r="AG456" s="91">
        <f t="shared" ref="AG456" si="6770">LN(N456/N455)</f>
        <v>3.4673370212541122E-3</v>
      </c>
      <c r="AH456" s="91">
        <f t="shared" ref="AH456" si="6771">LN(D456/C456)</f>
        <v>2.7013255077305587E-4</v>
      </c>
      <c r="AI456" s="91">
        <f t="shared" ref="AI456" si="6772">LN(E456/C456)</f>
        <v>1.6350273667316065E-3</v>
      </c>
      <c r="AJ456" s="91">
        <f t="shared" ref="AJ456" si="6773">LN(F456/C456)</f>
        <v>2.7041710355610641E-3</v>
      </c>
      <c r="AK456" s="91">
        <f t="shared" ref="AK456" si="6774">+LN(G456/C456)</f>
        <v>4.1666471638459063E-3</v>
      </c>
      <c r="AL456" s="91">
        <f t="shared" ref="AL456" si="6775">LN(H456/I456)</f>
        <v>7.4005888181713237E-3</v>
      </c>
      <c r="AM456" s="91">
        <f t="shared" ref="AM456" si="6776">LN(O456/P456)</f>
        <v>7.0101079820469852E-3</v>
      </c>
      <c r="AN456" s="91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91">
        <f t="shared" ref="AQ456" si="6780">LN(M456/L456)</f>
        <v>-6.8792721080169366E-4</v>
      </c>
      <c r="AR456" s="91">
        <f t="shared" ref="AR456" si="6781">LN(N456/L456)</f>
        <v>5.7356697320381953E-3</v>
      </c>
      <c r="AS456" s="91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91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91">
        <f t="shared" ref="AY456" si="6788">LN(G456/I456)</f>
        <v>5.6044884379576046E-3</v>
      </c>
      <c r="AZ456" s="91">
        <f t="shared" ref="AZ456" si="6789">LN(N456/P456)</f>
        <v>6.4480652915031742E-3</v>
      </c>
      <c r="BA456" s="91">
        <f t="shared" ref="BA456" si="6790">AV455</f>
        <v>0.95736698499317896</v>
      </c>
      <c r="BB456" s="91">
        <f t="shared" ref="BB456" si="6791">AR455</f>
        <v>8.1759418327204591E-4</v>
      </c>
      <c r="BC456" s="91">
        <f t="shared" ref="BC456" si="6792">AS455</f>
        <v>4.3764147245074119E-3</v>
      </c>
      <c r="BD456" s="39">
        <f t="shared" ref="BD456" si="6793">IF(AR455&lt;0,1,0)</f>
        <v>0</v>
      </c>
      <c r="BE456" t="s">
        <v>746</v>
      </c>
    </row>
    <row r="457" spans="1:57" x14ac:dyDescent="0.25">
      <c r="A457" s="88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90">
        <f t="shared" si="5618"/>
        <v>3281.9544999999998</v>
      </c>
      <c r="T457" s="90" t="str">
        <f t="shared" ref="T457" si="6794">IF(AVERAGE(N456)&lt;S456,"熊",IF(AVERAGE(N456)&gt;S456,"牛",""))</f>
        <v>牛</v>
      </c>
      <c r="U457" s="90">
        <f t="shared" ref="U457" si="6795">MAX(H457,O457)</f>
        <v>3314.21</v>
      </c>
      <c r="V457" s="90">
        <f t="shared" ref="V457" si="6796">MIN(I457,P457)</f>
        <v>3268.9</v>
      </c>
      <c r="W457" s="40">
        <f t="shared" ref="W457" si="6797">LN(U457/V457)</f>
        <v>1.3765747648855893E-2</v>
      </c>
      <c r="X457" s="90">
        <f t="shared" ref="X457" si="6798">IF(U457=H457,J457,Q457)</f>
        <v>1011</v>
      </c>
      <c r="Y457" s="90">
        <f t="shared" ref="Y457" si="6799">IF(V457=I457,K457,R457)</f>
        <v>1446</v>
      </c>
      <c r="Z457" s="91">
        <f t="shared" ref="Z457" si="6800">(U457-V457)/(C457)</f>
        <v>1.3731426510653885E-2</v>
      </c>
      <c r="AA457" s="91">
        <f t="shared" ref="AA457" si="6801">LN(C457/N456)</f>
        <v>2.7585722089541386E-3</v>
      </c>
      <c r="AB457" s="91">
        <f t="shared" ref="AB457" si="6802">LN(N457/U457)</f>
        <v>-1.0086269921896132E-2</v>
      </c>
      <c r="AC457" s="91">
        <f t="shared" ref="AC457" si="6803">LN(N457/V457)</f>
        <v>3.6794777269596422E-3</v>
      </c>
      <c r="AD457" s="91">
        <f t="shared" ref="AD457" si="6804">LN(U457/C457)</f>
        <v>4.3786375850914175E-3</v>
      </c>
      <c r="AE457" s="91">
        <f t="shared" ref="AE457" si="6805">LN(V457/C457)</f>
        <v>-9.3871100637645359E-3</v>
      </c>
      <c r="AF457" s="91">
        <f t="shared" ref="AF457" si="6806">LN(N457/C457)</f>
        <v>-5.7076323368048026E-3</v>
      </c>
      <c r="AG457" s="91">
        <f t="shared" ref="AG457" si="6807">LN(N457/N456)</f>
        <v>-2.9490601278505738E-3</v>
      </c>
      <c r="AH457" s="91">
        <f t="shared" ref="AH457" si="6808">LN(D457/C457)</f>
        <v>1.0303342534649908E-4</v>
      </c>
      <c r="AI457" s="91">
        <f t="shared" ref="AI457" si="6809">LN(E457/C457)</f>
        <v>3.6360000764185693E-4</v>
      </c>
      <c r="AJ457" s="91">
        <f t="shared" ref="AJ457" si="6810">LN(F457/C457)</f>
        <v>1.6986955017894313E-3</v>
      </c>
      <c r="AK457" s="91">
        <f t="shared" ref="AK457" si="6811">+LN(G457/C457)</f>
        <v>1.9830433639878371E-3</v>
      </c>
      <c r="AL457" s="91">
        <f t="shared" ref="AL457" si="6812">LN(H457/I457)</f>
        <v>4.8121003072644957E-3</v>
      </c>
      <c r="AM457" s="91">
        <f t="shared" ref="AM457" si="6813">LN(O457/P457)</f>
        <v>1.3131911652313118E-2</v>
      </c>
      <c r="AN457" s="91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91">
        <f t="shared" ref="AQ457" si="6817">LN(M457/L457)</f>
        <v>2.8416133299627016E-4</v>
      </c>
      <c r="AR457" s="91">
        <f t="shared" ref="AR457" si="6818">LN(N457/L457)</f>
        <v>-8.0626258274764748E-3</v>
      </c>
      <c r="AS457" s="91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91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91">
        <f t="shared" ref="AY457" si="6825">LN(G457/I457)</f>
        <v>2.4165060861608923E-3</v>
      </c>
      <c r="AZ457" s="91">
        <f t="shared" ref="AZ457" si="6826">LN(N457/P457)</f>
        <v>3.6794777269596422E-3</v>
      </c>
      <c r="BA457" s="91">
        <f t="shared" ref="BA457" si="6827">AV456</f>
        <v>0.95369211514393193</v>
      </c>
      <c r="BB457" s="91">
        <f t="shared" ref="BB457" si="6828">AR456</f>
        <v>5.7356697320381953E-3</v>
      </c>
      <c r="BC457" s="91">
        <f t="shared" ref="BC457" si="6829">AS456</f>
        <v>1.0208003899230513E-2</v>
      </c>
      <c r="BD457" s="39">
        <f t="shared" ref="BD457" si="6830">IF(AR456&lt;0,1,0)</f>
        <v>0</v>
      </c>
      <c r="BE457" t="s">
        <v>748</v>
      </c>
    </row>
    <row r="458" spans="1:57" x14ac:dyDescent="0.25">
      <c r="A458" s="88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90">
        <f t="shared" si="5618"/>
        <v>3286.0439999999994</v>
      </c>
      <c r="T458" s="90" t="str">
        <f t="shared" ref="T458" si="6831">IF(AVERAGE(N457)&lt;S457,"熊",IF(AVERAGE(N457)&gt;S457,"牛",""))</f>
        <v>熊</v>
      </c>
      <c r="U458" s="90">
        <f t="shared" ref="U458" si="6832">MAX(H458,O458)</f>
        <v>3288.76</v>
      </c>
      <c r="V458" s="90">
        <f t="shared" ref="V458" si="6833">MIN(I458,P458)</f>
        <v>3242.83</v>
      </c>
      <c r="W458" s="40">
        <f t="shared" ref="W458" si="6834">LN(U458/V458)</f>
        <v>1.4064188683728022E-2</v>
      </c>
      <c r="X458" s="90">
        <f t="shared" ref="X458" si="6835">IF(U458=H458,J458,Q458)</f>
        <v>939</v>
      </c>
      <c r="Y458" s="90">
        <f t="shared" ref="Y458" si="6836">IF(V458=I458,K458,R458)</f>
        <v>1048</v>
      </c>
      <c r="Z458" s="91">
        <f t="shared" ref="Z458" si="6837">(U458-V458)/(C458)</f>
        <v>1.3997671626143703E-2</v>
      </c>
      <c r="AA458" s="91">
        <f t="shared" ref="AA458" si="6838">LN(C458/N457)</f>
        <v>9.4480365679041982E-5</v>
      </c>
      <c r="AB458" s="91">
        <f t="shared" ref="AB458" si="6839">LN(N458/U458)</f>
        <v>-7.7164833520989868E-3</v>
      </c>
      <c r="AC458" s="91">
        <f t="shared" ref="AC458" si="6840">LN(N458/V458)</f>
        <v>6.3477053316290562E-3</v>
      </c>
      <c r="AD458" s="91">
        <f t="shared" ref="AD458" si="6841">LN(U458/C458)</f>
        <v>2.2830990644892831E-3</v>
      </c>
      <c r="AE458" s="91">
        <f t="shared" ref="AE458" si="6842">LN(V458/C458)</f>
        <v>-1.1781089619238698E-2</v>
      </c>
      <c r="AF458" s="91">
        <f t="shared" ref="AF458" si="6843">LN(N458/C458)</f>
        <v>-5.4333842876096768E-3</v>
      </c>
      <c r="AG458" s="91">
        <f t="shared" ref="AG458" si="6844">LN(N458/N457)</f>
        <v>-5.3389039219307165E-3</v>
      </c>
      <c r="AH458" s="91">
        <f t="shared" ref="AH458" si="6845">LN(D458/C458)</f>
        <v>1.1848180223480015E-3</v>
      </c>
      <c r="AI458" s="91">
        <f t="shared" ref="AI458" si="6846">LN(E458/C458)</f>
        <v>1.4952579364570951E-3</v>
      </c>
      <c r="AJ458" s="91">
        <f t="shared" ref="AJ458" si="6847">LN(F458/C458)</f>
        <v>1.9668204447202157E-3</v>
      </c>
      <c r="AK458" s="91">
        <f t="shared" ref="AK458" si="6848">+LN(G458/C458)</f>
        <v>-8.247223349756326E-3</v>
      </c>
      <c r="AL458" s="91">
        <f t="shared" ref="AL458" si="6849">LN(H458/I458)</f>
        <v>1.4064188683728022E-2</v>
      </c>
      <c r="AM458" s="91">
        <f t="shared" ref="AM458" si="6850">LN(O458/P458)</f>
        <v>5.1017623192644674E-3</v>
      </c>
      <c r="AN458" s="91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91">
        <f t="shared" ref="AQ458" si="6854">LN(M458/L458)</f>
        <v>2.4579536308495114E-5</v>
      </c>
      <c r="AR458" s="91">
        <f t="shared" ref="AR458" si="6855">LN(N458/L458)</f>
        <v>2.6940051702131445E-3</v>
      </c>
      <c r="AS458" s="91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91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91">
        <f t="shared" ref="AY458" si="6862">LN(G458/I458)</f>
        <v>3.533866269482436E-3</v>
      </c>
      <c r="AZ458" s="91">
        <f t="shared" ref="AZ458" si="6863">LN(N458/P458)</f>
        <v>3.7238159758662087E-3</v>
      </c>
      <c r="BA458" s="91">
        <f t="shared" ref="BA458" si="6864">AV457</f>
        <v>0.26594570734936529</v>
      </c>
      <c r="BB458" s="91">
        <f t="shared" ref="BB458" si="6865">AR457</f>
        <v>-8.0626258274764748E-3</v>
      </c>
      <c r="BC458" s="91">
        <f t="shared" ref="BC458" si="6866">AS457</f>
        <v>-5.7076323368048026E-3</v>
      </c>
      <c r="BD458" s="39">
        <f t="shared" ref="BD458:BD459" si="6867">IF(AR457&lt;0,1,0)</f>
        <v>1</v>
      </c>
      <c r="BE458" t="s">
        <v>751</v>
      </c>
    </row>
    <row r="459" spans="1:57" x14ac:dyDescent="0.25">
      <c r="A459" s="88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90">
        <f t="shared" si="5618"/>
        <v>3285.7899999999995</v>
      </c>
      <c r="T459" s="90" t="str">
        <f t="shared" ref="T459" si="6868">IF(AVERAGE(N458)&lt;S458,"熊",IF(AVERAGE(N458)&gt;S458,"牛",""))</f>
        <v>熊</v>
      </c>
      <c r="U459" s="90">
        <f t="shared" ref="U459" si="6869">MAX(H459,O459)</f>
        <v>3188.15</v>
      </c>
      <c r="V459" s="90">
        <f t="shared" ref="V459" si="6870">MIN(I459,P459)</f>
        <v>3111.09</v>
      </c>
      <c r="W459" s="40">
        <f t="shared" ref="W459" si="6871">LN(U459/V459)</f>
        <v>2.4467664162319283E-2</v>
      </c>
      <c r="X459" s="90">
        <f t="shared" ref="X459" si="6872">IF(U459=H459,J459,Q459)</f>
        <v>1005</v>
      </c>
      <c r="Y459" s="90">
        <f t="shared" ref="Y459" si="6873">IF(V459=I459,K459,R459)</f>
        <v>1417</v>
      </c>
      <c r="Z459" s="91">
        <f t="shared" ref="Z459" si="6874">(U459-V459)/(C459)</f>
        <v>2.4287925062327225E-2</v>
      </c>
      <c r="AA459" s="91">
        <f t="shared" ref="AA459" si="6875">LN(C459/N458)</f>
        <v>-2.8189087316549122E-2</v>
      </c>
      <c r="AB459" s="91">
        <f t="shared" ref="AB459" si="6876">LN(N459/U459)</f>
        <v>-1.11625515810654E-2</v>
      </c>
      <c r="AC459" s="91">
        <f t="shared" ref="AC459" si="6877">LN(N459/V459)</f>
        <v>1.3305112581253874E-2</v>
      </c>
      <c r="AD459" s="91">
        <f t="shared" ref="AD459" si="6878">LN(U459/C459)</f>
        <v>4.8357878959535408E-3</v>
      </c>
      <c r="AE459" s="91">
        <f t="shared" ref="AE459" si="6879">LN(V459/C459)</f>
        <v>-1.9631876266365797E-2</v>
      </c>
      <c r="AF459" s="91">
        <f t="shared" ref="AF459" si="6880">LN(N459/C459)</f>
        <v>-6.3267636851119186E-3</v>
      </c>
      <c r="AG459" s="91">
        <f t="shared" ref="AG459" si="6881">LN(N459/N458)</f>
        <v>-3.4515851001661095E-2</v>
      </c>
      <c r="AH459" s="91">
        <f t="shared" ref="AH459" si="6882">LN(D459/C459)</f>
        <v>-6.1047606459300463E-3</v>
      </c>
      <c r="AI459" s="91">
        <f t="shared" ref="AI459" si="6883">LN(E459/C459)</f>
        <v>-1.8739358124359379E-3</v>
      </c>
      <c r="AJ459" s="91">
        <f t="shared" ref="AJ459" si="6884">LN(F459/C459)</f>
        <v>1.8987437158457462E-3</v>
      </c>
      <c r="AK459" s="91">
        <f t="shared" ref="AK459" si="6885">+LN(G459/C459)</f>
        <v>-5.0176576048005413E-3</v>
      </c>
      <c r="AL459" s="91">
        <f t="shared" ref="AL459" si="6886">LN(H459/I459)</f>
        <v>1.1168895249291827E-2</v>
      </c>
      <c r="AM459" s="91">
        <f t="shared" ref="AM459" si="6887">LN(O459/P459)</f>
        <v>1.4649062474178881E-2</v>
      </c>
      <c r="AN459" s="91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91">
        <f t="shared" ref="AQ459" si="6891">LN(M459/L459)</f>
        <v>-5.9254207966443666E-3</v>
      </c>
      <c r="AR459" s="91">
        <f t="shared" ref="AR459" si="6892">LN(N459/L459)</f>
        <v>-1.2774288334415867E-3</v>
      </c>
      <c r="AS459" s="91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91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91">
        <f t="shared" ref="AY459" si="6899">LN(G459/I459)</f>
        <v>1.315449748537606E-3</v>
      </c>
      <c r="AZ459" s="91">
        <f t="shared" ref="AZ459" si="6900">LN(N459/P459)</f>
        <v>1.3305112581253874E-2</v>
      </c>
      <c r="BA459" s="91">
        <f t="shared" ref="BA459" si="6901">AV458</f>
        <v>0.44959721315044548</v>
      </c>
      <c r="BB459" s="91">
        <f t="shared" ref="BB459" si="6902">AR458</f>
        <v>2.6940051702131445E-3</v>
      </c>
      <c r="BC459" s="91">
        <f t="shared" ref="BC459" si="6903">AS458</f>
        <v>-5.4333842876096768E-3</v>
      </c>
      <c r="BD459" s="39">
        <f t="shared" si="6867"/>
        <v>0</v>
      </c>
    </row>
    <row r="460" spans="1:57" x14ac:dyDescent="0.25">
      <c r="A460" s="88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90">
        <f t="shared" si="5618"/>
        <v>3278.9769999999999</v>
      </c>
      <c r="T460" s="90" t="str">
        <f t="shared" ref="T460" si="6904">IF(AVERAGE(N459)&lt;S459,"熊",IF(AVERAGE(N459)&gt;S459,"牛",""))</f>
        <v>熊</v>
      </c>
      <c r="U460" s="90">
        <f t="shared" ref="U460" si="6905">MAX(H460,O460)</f>
        <v>3134.16</v>
      </c>
      <c r="V460" s="90">
        <f t="shared" ref="V460" si="6906">MIN(I460,P460)</f>
        <v>3091.86</v>
      </c>
      <c r="W460" s="40">
        <f t="shared" ref="W460" si="6907">LN(U460/V460)</f>
        <v>1.3588344035162767E-2</v>
      </c>
      <c r="X460" s="90">
        <f t="shared" ref="X460" si="6908">IF(U460=H460,J460,Q460)</f>
        <v>1459</v>
      </c>
      <c r="Y460" s="90">
        <f t="shared" ref="Y460" si="6909">IF(V460=I460,K460,R460)</f>
        <v>938</v>
      </c>
      <c r="Z460" s="91">
        <f t="shared" ref="Z460" si="6910">(U460-V460)/(C460)</f>
        <v>1.3569348029717746E-2</v>
      </c>
      <c r="AA460" s="91">
        <f t="shared" ref="AA460" si="6911">LN(C460/N459)</f>
        <v>-1.1304601350384927E-2</v>
      </c>
      <c r="AB460" s="91">
        <f t="shared" ref="AB460" si="6912">LN(N460/U460)</f>
        <v>-1.4039834863551764E-4</v>
      </c>
      <c r="AC460" s="91">
        <f t="shared" ref="AC460" si="6913">LN(N460/V460)</f>
        <v>1.3447945686527173E-2</v>
      </c>
      <c r="AD460" s="91">
        <f t="shared" ref="AD460" si="6914">LN(U460/C460)</f>
        <v>5.3875372655795449E-3</v>
      </c>
      <c r="AE460" s="91">
        <f t="shared" ref="AE460" si="6915">LN(V460/C460)</f>
        <v>-8.2008067695830411E-3</v>
      </c>
      <c r="AF460" s="91">
        <f t="shared" ref="AF460" si="6916">LN(N460/C460)</f>
        <v>5.2471389169441709E-3</v>
      </c>
      <c r="AG460" s="91">
        <f t="shared" ref="AG460" si="6917">LN(N460/N459)</f>
        <v>-6.0574624334408505E-3</v>
      </c>
      <c r="AH460" s="91">
        <f t="shared" ref="AH460" si="6918">LN(D460/C460)</f>
        <v>6.9907423615916194E-4</v>
      </c>
      <c r="AI460" s="91">
        <f t="shared" ref="AI460" si="6919">LN(E460/C460)</f>
        <v>-3.6636905378851256E-3</v>
      </c>
      <c r="AJ460" s="91">
        <f t="shared" ref="AJ460" si="6920">LN(F460/C460)</f>
        <v>-6.1846379692138591E-3</v>
      </c>
      <c r="AK460" s="91">
        <f t="shared" ref="AK460" si="6921">+LN(G460/C460)</f>
        <v>-5.2780415312454337E-3</v>
      </c>
      <c r="AL460" s="91">
        <f t="shared" ref="AL460" si="6922">LN(H460/I460)</f>
        <v>1.1681710963380856E-2</v>
      </c>
      <c r="AM460" s="91">
        <f t="shared" ref="AM460" si="6923">LN(O460/P460)</f>
        <v>1.2356834698957425E-2</v>
      </c>
      <c r="AN460" s="91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91">
        <f t="shared" ref="AQ460" si="6927">LN(M460/L460)</f>
        <v>-4.257844820726353E-4</v>
      </c>
      <c r="AR460" s="91">
        <f t="shared" ref="AR460" si="6928">LN(N460/L460)</f>
        <v>1.0554204607579113E-2</v>
      </c>
      <c r="AS460" s="91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91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91">
        <f t="shared" ref="AY460" si="6935">LN(G460/I460)</f>
        <v>2.9227652383377839E-3</v>
      </c>
      <c r="AZ460" s="91">
        <f t="shared" ref="AZ460" si="6936">LN(N460/P460)</f>
        <v>1.2216436350321914E-2</v>
      </c>
      <c r="BA460" s="91">
        <f t="shared" ref="BA460" si="6937">AV459</f>
        <v>0.54074746950428365</v>
      </c>
      <c r="BB460" s="91">
        <f t="shared" ref="BB460" si="6938">AR459</f>
        <v>-1.2774288334415867E-3</v>
      </c>
      <c r="BC460" s="91">
        <f t="shared" ref="BC460" si="6939">AS459</f>
        <v>-6.3267636851119186E-3</v>
      </c>
      <c r="BD460" s="39">
        <f t="shared" ref="BD460" si="6940">IF(AR459&lt;0,1,0)</f>
        <v>1</v>
      </c>
    </row>
    <row r="461" spans="1:57" x14ac:dyDescent="0.25">
      <c r="A461" s="88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90">
        <f t="shared" si="5618"/>
        <v>3269.1844999999998</v>
      </c>
      <c r="T461" s="90" t="str">
        <f t="shared" ref="T461" si="6941">IF(AVERAGE(N460)&lt;S460,"熊",IF(AVERAGE(N460)&gt;S460,"牛",""))</f>
        <v>熊</v>
      </c>
      <c r="U461" s="90">
        <f t="shared" ref="U461" si="6942">MAX(H461,O461)</f>
        <v>3172.66</v>
      </c>
      <c r="V461" s="90">
        <f t="shared" ref="V461" si="6943">MIN(I461,P461)</f>
        <v>3143.63</v>
      </c>
      <c r="W461" s="40">
        <f t="shared" ref="W461" si="6944">LN(U461/V461)</f>
        <v>9.1921695835922163E-3</v>
      </c>
      <c r="X461" s="90">
        <f t="shared" ref="X461" si="6945">IF(U461=H461,J461,Q461)</f>
        <v>930</v>
      </c>
      <c r="Y461" s="90">
        <f t="shared" ref="Y461" si="6946">IF(V461=I461,K461,R461)</f>
        <v>1423</v>
      </c>
      <c r="Z461" s="91">
        <f t="shared" ref="Z461" si="6947">(U461-V461)/(C461)</f>
        <v>9.1727755308391497E-3</v>
      </c>
      <c r="AA461" s="91">
        <f t="shared" ref="AA461" si="6948">LN(C461/N460)</f>
        <v>9.8690651967671579E-3</v>
      </c>
      <c r="AB461" s="91">
        <f t="shared" ref="AB461" si="6949">LN(N461/U461)</f>
        <v>-1.8961059801791426E-3</v>
      </c>
      <c r="AC461" s="91">
        <f t="shared" ref="AC461" si="6950">LN(N461/V461)</f>
        <v>7.2960636034132935E-3</v>
      </c>
      <c r="AD461" s="91">
        <f t="shared" ref="AD461" si="6951">LN(U461/C461)</f>
        <v>2.4804903005633656E-3</v>
      </c>
      <c r="AE461" s="91">
        <f t="shared" ref="AE461" si="6952">LN(V461/C461)</f>
        <v>-6.7116792830288641E-3</v>
      </c>
      <c r="AF461" s="91">
        <f t="shared" ref="AF461" si="6953">LN(N461/C461)</f>
        <v>5.8438432038432559E-4</v>
      </c>
      <c r="AG461" s="91">
        <f t="shared" ref="AG461" si="6954">LN(N461/N460)</f>
        <v>1.0453449517151488E-2</v>
      </c>
      <c r="AH461" s="91">
        <f t="shared" ref="AH461" si="6955">LN(D461/C461)</f>
        <v>1.1021477203966854E-3</v>
      </c>
      <c r="AI461" s="91">
        <f t="shared" ref="AI461" si="6956">LN(E461/C461)</f>
        <v>1.8008995067746983E-4</v>
      </c>
      <c r="AJ461" s="91">
        <f t="shared" ref="AJ461" si="6957">LN(F461/C461)</f>
        <v>-1.2014292127752616E-3</v>
      </c>
      <c r="AK461" s="91">
        <f t="shared" ref="AK461" si="6958">+LN(G461/C461)</f>
        <v>-2.4649144831085946E-4</v>
      </c>
      <c r="AL461" s="91">
        <f t="shared" ref="AL461" si="6959">LN(H461/I461)</f>
        <v>5.3346606847031516E-3</v>
      </c>
      <c r="AM461" s="91">
        <f t="shared" ref="AM461" si="6960">LN(O461/P461)</f>
        <v>8.848550259978754E-3</v>
      </c>
      <c r="AN461" s="91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91">
        <f t="shared" ref="AQ461" si="6964">LN(M461/L461)</f>
        <v>2.0850050305196E-4</v>
      </c>
      <c r="AR461" s="91">
        <f t="shared" ref="AR461" si="6965">LN(N461/L461)</f>
        <v>4.80117764419506E-4</v>
      </c>
      <c r="AS461" s="91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91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91">
        <f t="shared" ref="AY461" si="6972">LN(G461/I461)</f>
        <v>2.6076789358288246E-3</v>
      </c>
      <c r="AZ461" s="91">
        <f t="shared" ref="AZ461" si="6973">LN(N461/P461)</f>
        <v>7.2960636034132935E-3</v>
      </c>
      <c r="BA461" s="91">
        <f t="shared" ref="BA461" si="6974">AV460</f>
        <v>0.98959810874704357</v>
      </c>
      <c r="BB461" s="91">
        <f t="shared" ref="BB461" si="6975">AR460</f>
        <v>1.0554204607579113E-2</v>
      </c>
      <c r="BC461" s="91">
        <f t="shared" ref="BC461" si="6976">AS460</f>
        <v>5.2471389169441709E-3</v>
      </c>
      <c r="BD461" s="39">
        <f t="shared" ref="BD461" si="6977">IF(AR460&lt;0,1,0)</f>
        <v>0</v>
      </c>
    </row>
    <row r="462" spans="1:57" x14ac:dyDescent="0.25">
      <c r="A462" s="88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90">
        <f t="shared" si="5618"/>
        <v>3262.9135000000001</v>
      </c>
      <c r="T462" s="90" t="str">
        <f t="shared" ref="T462" si="6978">IF(AVERAGE(N461)&lt;S461,"熊",IF(AVERAGE(N461)&gt;S461,"牛",""))</f>
        <v>熊</v>
      </c>
      <c r="U462" s="90">
        <f t="shared" ref="U462" si="6979">MAX(H462,O462)</f>
        <v>3165.15</v>
      </c>
      <c r="V462" s="90">
        <f t="shared" ref="V462" si="6980">MIN(I462,P462)</f>
        <v>3117.6</v>
      </c>
      <c r="W462" s="40">
        <f t="shared" ref="W462" si="6981">LN(U462/V462)</f>
        <v>1.5136972795676011E-2</v>
      </c>
      <c r="X462" s="90">
        <f t="shared" ref="X462" si="6982">IF(U462=H462,J462,Q462)</f>
        <v>1002</v>
      </c>
      <c r="Y462" s="90">
        <f t="shared" ref="Y462" si="6983">IF(V462=I462,K462,R462)</f>
        <v>1448</v>
      </c>
      <c r="Z462" s="91">
        <f t="shared" ref="Z462" si="6984">(U462-V462)/(C462)</f>
        <v>1.5188927256058858E-2</v>
      </c>
      <c r="AA462" s="91">
        <f t="shared" ref="AA462" si="6985">LN(C462/N461)</f>
        <v>-1.1459150168143273E-2</v>
      </c>
      <c r="AB462" s="91">
        <f t="shared" ref="AB462" si="6986">LN(N462/U462)</f>
        <v>-1.3633740885123546E-2</v>
      </c>
      <c r="AC462" s="91">
        <f t="shared" ref="AC462" si="6987">LN(N462/V462)</f>
        <v>1.5032319105524948E-3</v>
      </c>
      <c r="AD462" s="91">
        <f t="shared" ref="AD462" si="6988">LN(U462/C462)</f>
        <v>1.0985351239541381E-2</v>
      </c>
      <c r="AE462" s="91">
        <f t="shared" ref="AE462" si="6989">LN(V462/C462)</f>
        <v>-4.1516215561345857E-3</v>
      </c>
      <c r="AF462" s="91">
        <f t="shared" ref="AF462" si="6990">LN(N462/C462)</f>
        <v>-2.6483896455821729E-3</v>
      </c>
      <c r="AG462" s="91">
        <f t="shared" ref="AG462" si="6991">LN(N462/N461)</f>
        <v>-1.4107539813725466E-2</v>
      </c>
      <c r="AH462" s="91">
        <f t="shared" ref="AH462" si="6992">LN(D462/C462)</f>
        <v>-3.7380371267715272E-4</v>
      </c>
      <c r="AI462" s="91">
        <f t="shared" ref="AI462" si="6993">LN(E462/C462)</f>
        <v>1.7999679333709998E-3</v>
      </c>
      <c r="AJ462" s="91">
        <f t="shared" ref="AJ462" si="6994">LN(F462/C462)</f>
        <v>3.2688157256694165E-3</v>
      </c>
      <c r="AK462" s="91">
        <f t="shared" ref="AK462" si="6995">+LN(G462/C462)</f>
        <v>2.9063964880689052E-4</v>
      </c>
      <c r="AL462" s="91">
        <f t="shared" ref="AL462" si="6996">LN(H462/I462)</f>
        <v>1.2785364833995904E-2</v>
      </c>
      <c r="AM462" s="91">
        <f t="shared" ref="AM462" si="6997">LN(O462/P462)</f>
        <v>5.473190776523076E-3</v>
      </c>
      <c r="AN462" s="91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91">
        <f t="shared" ref="AQ462" si="7001">LN(M462/L462)</f>
        <v>-9.3610978169582761E-4</v>
      </c>
      <c r="AR462" s="91">
        <f t="shared" ref="AR462" si="7002">LN(N462/L462)</f>
        <v>-2.9262556999632349E-3</v>
      </c>
      <c r="AS462" s="91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91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91">
        <f t="shared" ref="AY462" si="7009">LN(G462/I462)</f>
        <v>2.0906532432614154E-3</v>
      </c>
      <c r="AZ462" s="91">
        <f t="shared" ref="AZ462" si="7010">LN(N462/P462)</f>
        <v>1.5032319105524948E-3</v>
      </c>
      <c r="BA462" s="91">
        <f t="shared" ref="BA462" si="7011">AV461</f>
        <v>0.79297278677231087</v>
      </c>
      <c r="BB462" s="91">
        <f t="shared" ref="BB462" si="7012">AR461</f>
        <v>4.80117764419506E-4</v>
      </c>
      <c r="BC462" s="91">
        <f t="shared" ref="BC462" si="7013">AS461</f>
        <v>5.8438432038432559E-4</v>
      </c>
      <c r="BD462" s="39">
        <f t="shared" ref="BD462" si="7014">IF(AR461&lt;0,1,0)</f>
        <v>0</v>
      </c>
    </row>
    <row r="463" spans="1:57" x14ac:dyDescent="0.25">
      <c r="A463" s="88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90">
        <f t="shared" si="5618"/>
        <v>3256.0574999999999</v>
      </c>
      <c r="T463" s="90" t="str">
        <f t="shared" ref="T463" si="7015">IF(AVERAGE(N462)&lt;S462,"熊",IF(AVERAGE(N462)&gt;S462,"牛",""))</f>
        <v>熊</v>
      </c>
      <c r="U463" s="90">
        <f t="shared" ref="U463" si="7016">MAX(H463,O463)</f>
        <v>3174.39</v>
      </c>
      <c r="V463" s="90">
        <f t="shared" ref="V463" si="7017">MIN(I463,P463)</f>
        <v>3098.39</v>
      </c>
      <c r="W463" s="40">
        <f t="shared" ref="W463" si="7018">LN(U463/V463)</f>
        <v>2.4232866160888485E-2</v>
      </c>
      <c r="X463" s="90">
        <f t="shared" ref="X463" si="7019">IF(U463=H463,J463,Q463)</f>
        <v>1441</v>
      </c>
      <c r="Y463" s="90">
        <f t="shared" ref="Y463" si="7020">IF(V463=I463,K463,R463)</f>
        <v>1028</v>
      </c>
      <c r="Z463" s="91">
        <f t="shared" ref="Z463" si="7021">(U463-V463)/(C463)</f>
        <v>2.4302424486611282E-2</v>
      </c>
      <c r="AA463" s="91">
        <f t="shared" ref="AA463" si="7022">LN(C463/N462)</f>
        <v>1.5905148523440587E-3</v>
      </c>
      <c r="AB463" s="91">
        <f t="shared" ref="AB463" si="7023">LN(N463/U463)</f>
        <v>-4.3757528477151204E-3</v>
      </c>
      <c r="AC463" s="91">
        <f t="shared" ref="AC463" si="7024">LN(N463/V463)</f>
        <v>1.985711331317333E-2</v>
      </c>
      <c r="AD463" s="91">
        <f t="shared" ref="AD463" si="7025">LN(U463/C463)</f>
        <v>1.4958266096582941E-2</v>
      </c>
      <c r="AE463" s="91">
        <f t="shared" ref="AE463" si="7026">LN(V463/C463)</f>
        <v>-9.2746000643054802E-3</v>
      </c>
      <c r="AF463" s="91">
        <f t="shared" ref="AF463" si="7027">LN(N463/C463)</f>
        <v>1.0582513248867848E-2</v>
      </c>
      <c r="AG463" s="91">
        <f t="shared" ref="AG463" si="7028">LN(N463/N462)</f>
        <v>1.2173028101211812E-2</v>
      </c>
      <c r="AH463" s="91">
        <f t="shared" ref="AH463" si="7029">LN(D463/C463)</f>
        <v>2.6314291956796047E-3</v>
      </c>
      <c r="AI463" s="91">
        <f t="shared" ref="AI463" si="7030">LN(E463/C463)</f>
        <v>1.5209419989501939E-3</v>
      </c>
      <c r="AJ463" s="91">
        <f t="shared" ref="AJ463" si="7031">LN(F463/C463)</f>
        <v>-6.2374353688861555E-4</v>
      </c>
      <c r="AK463" s="91">
        <f t="shared" ref="AK463" si="7032">+LN(G463/C463)</f>
        <v>-6.9413903160593117E-4</v>
      </c>
      <c r="AL463" s="91">
        <f t="shared" ref="AL463" si="7033">LN(H463/I463)</f>
        <v>1.2320550255031549E-2</v>
      </c>
      <c r="AM463" s="91">
        <f t="shared" ref="AM463" si="7034">LN(O463/P463)</f>
        <v>1.562040656172203E-2</v>
      </c>
      <c r="AN463" s="91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91">
        <f t="shared" ref="AQ463" si="7038">LN(M463/L463)</f>
        <v>2.1735039353191548E-3</v>
      </c>
      <c r="AR463" s="91">
        <f t="shared" ref="AR463" si="7039">LN(N463/L463)</f>
        <v>1.1244653714006863E-2</v>
      </c>
      <c r="AS463" s="91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91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91">
        <f t="shared" ref="AY463" si="7046">LN(G463/I463)</f>
        <v>8.5804610326994709E-3</v>
      </c>
      <c r="AZ463" s="91">
        <f t="shared" ref="AZ463" si="7047">LN(N463/P463)</f>
        <v>1.1244653714006863E-2</v>
      </c>
      <c r="BA463" s="91">
        <f t="shared" ref="BA463" si="7048">AV462</f>
        <v>9.8633017875920853E-2</v>
      </c>
      <c r="BB463" s="91">
        <f t="shared" ref="BB463" si="7049">AR462</f>
        <v>-2.9262556999632349E-3</v>
      </c>
      <c r="BC463" s="91">
        <f t="shared" ref="BC463" si="7050">AS462</f>
        <v>-2.6483896455821729E-3</v>
      </c>
      <c r="BD463" s="39">
        <f t="shared" ref="BD463:BD464" si="7051">IF(AR462&lt;0,1,0)</f>
        <v>1</v>
      </c>
    </row>
    <row r="464" spans="1:57" x14ac:dyDescent="0.25">
      <c r="A464" s="88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90">
        <f t="shared" si="5618"/>
        <v>3250.3964999999998</v>
      </c>
      <c r="T464" s="90" t="str">
        <f t="shared" ref="T464" si="7052">IF(AVERAGE(N463)&lt;S463,"熊",IF(AVERAGE(N463)&gt;S463,"牛",""))</f>
        <v>熊</v>
      </c>
      <c r="U464" s="90">
        <f t="shared" ref="U464" si="7053">MAX(H464,O464)</f>
        <v>3177.63</v>
      </c>
      <c r="V464" s="90">
        <f t="shared" ref="V464" si="7054">MIN(I464,P464)</f>
        <v>3153.26</v>
      </c>
      <c r="W464" s="40">
        <f t="shared" ref="W464" si="7055">LN(U464/V464)</f>
        <v>7.698797600459854E-3</v>
      </c>
      <c r="X464" s="90">
        <f t="shared" ref="X464" si="7056">IF(U464=H464,J464,Q464)</f>
        <v>1330</v>
      </c>
      <c r="Y464" s="90">
        <f t="shared" ref="Y464" si="7057">IF(V464=I464,K464,R464)</f>
        <v>1007</v>
      </c>
      <c r="Z464" s="91">
        <f t="shared" ref="Z464" si="7058">(U464-V464)/(C464)</f>
        <v>7.7076592689583725E-3</v>
      </c>
      <c r="AA464" s="91">
        <f t="shared" ref="AA464" si="7059">LN(C464/N463)</f>
        <v>3.9858786542951846E-4</v>
      </c>
      <c r="AB464" s="91">
        <f t="shared" ref="AB464" si="7060">LN(N464/U464)</f>
        <v>-2.7511113966738098E-3</v>
      </c>
      <c r="AC464" s="91">
        <f t="shared" ref="AC464" si="7061">LN(N464/V464)</f>
        <v>4.9476862037859557E-3</v>
      </c>
      <c r="AD464" s="91">
        <f t="shared" ref="AD464" si="7062">LN(U464/C464)</f>
        <v>4.9973129922066296E-3</v>
      </c>
      <c r="AE464" s="91">
        <f t="shared" ref="AE464" si="7063">LN(V464/C464)</f>
        <v>-2.7014846082531112E-3</v>
      </c>
      <c r="AF464" s="91">
        <f t="shared" ref="AF464" si="7064">LN(N464/C464)</f>
        <v>2.2462015955328966E-3</v>
      </c>
      <c r="AG464" s="91">
        <f t="shared" ref="AG464" si="7065">LN(N464/N463)</f>
        <v>2.6447894609624933E-3</v>
      </c>
      <c r="AH464" s="91">
        <f t="shared" ref="AH464" si="7066">LN(D464/C464)</f>
        <v>-7.2746250041988889E-5</v>
      </c>
      <c r="AI464" s="91">
        <f t="shared" ref="AI464" si="7067">LN(E464/C464)</f>
        <v>2.1736185707770198E-3</v>
      </c>
      <c r="AJ464" s="91">
        <f t="shared" ref="AJ464" si="7068">LN(F464/C464)</f>
        <v>8.1566073037669419E-4</v>
      </c>
      <c r="AK464" s="91">
        <f t="shared" ref="AK464" si="7069">+LN(G464/C464)</f>
        <v>7.6825680627097483E-4</v>
      </c>
      <c r="AL464" s="91">
        <f t="shared" ref="AL464" si="7070">LN(H464/I464)</f>
        <v>5.0171085155137881E-3</v>
      </c>
      <c r="AM464" s="91">
        <f t="shared" ref="AM464" si="7071">LN(O464/P464)</f>
        <v>4.4123725050780657E-3</v>
      </c>
      <c r="AN464" s="91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91">
        <f t="shared" ref="AQ464" si="7075">LN(M464/L464)</f>
        <v>6.6652454156376924E-4</v>
      </c>
      <c r="AR464" s="91">
        <f t="shared" ref="AR464" si="7076">LN(N464/L464)</f>
        <v>1.3515393182648393E-3</v>
      </c>
      <c r="AS464" s="91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91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91">
        <f t="shared" ref="AY464" si="7083">LN(G464/I464)</f>
        <v>3.46974141452415E-3</v>
      </c>
      <c r="AZ464" s="91">
        <f t="shared" ref="AZ464" si="7084">LN(N464/P464)</f>
        <v>1.6612611084042737E-3</v>
      </c>
      <c r="BA464" s="91">
        <f t="shared" ref="BA464" si="7085">AV463</f>
        <v>0.81763157894737271</v>
      </c>
      <c r="BB464" s="91">
        <f t="shared" ref="BB464" si="7086">AR463</f>
        <v>1.1244653714006863E-2</v>
      </c>
      <c r="BC464" s="91">
        <f t="shared" ref="BC464" si="7087">AS463</f>
        <v>1.0582513248867848E-2</v>
      </c>
      <c r="BD464" s="39">
        <f t="shared" si="7051"/>
        <v>0</v>
      </c>
    </row>
    <row r="465" spans="1:57" x14ac:dyDescent="0.25">
      <c r="A465" s="88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90">
        <f t="shared" si="5618"/>
        <v>3246.1150000000007</v>
      </c>
      <c r="T465" s="90" t="str">
        <f t="shared" ref="T465" si="7088">IF(AVERAGE(N464)&lt;S464,"熊",IF(AVERAGE(N464)&gt;S464,"牛",""))</f>
        <v>熊</v>
      </c>
      <c r="U465" s="90">
        <f t="shared" ref="U465" si="7089">MAX(H465,O465)</f>
        <v>3192.13</v>
      </c>
      <c r="V465" s="90">
        <f t="shared" ref="V465" si="7090">MIN(I465,P465)</f>
        <v>3160.11</v>
      </c>
      <c r="W465" s="40">
        <f t="shared" ref="W465" si="7091">LN(U465/V465)</f>
        <v>1.0081568455745982E-2</v>
      </c>
      <c r="X465" s="90">
        <f t="shared" ref="X465" si="7092">IF(U465=H465,J465,Q465)</f>
        <v>1004</v>
      </c>
      <c r="Y465" s="90">
        <f t="shared" ref="Y465" si="7093">IF(V465=I465,K465,R465)</f>
        <v>1449</v>
      </c>
      <c r="Z465" s="91">
        <f t="shared" ref="Z465" si="7094">(U465-V465)/(C465)</f>
        <v>1.0101647432944868E-2</v>
      </c>
      <c r="AA465" s="91">
        <f t="shared" ref="AA465" si="7095">LN(C465/N464)</f>
        <v>2.7766033485015557E-4</v>
      </c>
      <c r="AB465" s="91">
        <f t="shared" ref="AB465" si="7096">LN(N465/U465)</f>
        <v>-9.1105548722422453E-3</v>
      </c>
      <c r="AC465" s="91">
        <f t="shared" ref="AC465" si="7097">LN(N465/V465)</f>
        <v>9.7101358350370137E-4</v>
      </c>
      <c r="AD465" s="91">
        <f t="shared" ref="AD465" si="7098">LN(U465/C465)</f>
        <v>7.0262207253514166E-3</v>
      </c>
      <c r="AE465" s="91">
        <f t="shared" ref="AE465" si="7099">LN(V465/C465)</f>
        <v>-3.0553477303945642E-3</v>
      </c>
      <c r="AF465" s="91">
        <f t="shared" ref="AF465" si="7100">LN(N465/C465)</f>
        <v>-2.0843341468909332E-3</v>
      </c>
      <c r="AG465" s="91">
        <f t="shared" ref="AG465" si="7101">LN(N465/N464)</f>
        <v>-1.8066738120407525E-3</v>
      </c>
      <c r="AH465" s="91">
        <f t="shared" ref="AH465" si="7102">LN(D465/C465)</f>
        <v>-6.4062815305865556E-4</v>
      </c>
      <c r="AI465" s="91">
        <f t="shared" ref="AI465" si="7103">LN(E465/C465)</f>
        <v>-2.4100088576502125E-3</v>
      </c>
      <c r="AJ465" s="91">
        <f t="shared" ref="AJ465" si="7104">LN(F465/C465)</f>
        <v>-1.3827549328935059E-3</v>
      </c>
      <c r="AK465" s="91">
        <f t="shared" ref="AK465" si="7105">+LN(G465/C465)</f>
        <v>1.4785044266387704E-3</v>
      </c>
      <c r="AL465" s="91">
        <f t="shared" ref="AL465" si="7106">LN(H465/I465)</f>
        <v>1.005625320172202E-2</v>
      </c>
      <c r="AM465" s="91">
        <f t="shared" ref="AM465" si="7107">LN(O465/P465)</f>
        <v>6.0856626250898145E-3</v>
      </c>
      <c r="AN465" s="91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91">
        <f t="shared" ref="AQ465" si="7111">LN(M465/L465)</f>
        <v>6.1398470115752509E-4</v>
      </c>
      <c r="AR465" s="91">
        <f t="shared" ref="AR465" si="7112">LN(N465/L465)</f>
        <v>-3.7297816416066022E-3</v>
      </c>
      <c r="AS465" s="91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91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91">
        <f t="shared" ref="AY465" si="7119">LN(G465/I465)</f>
        <v>4.5085369030094099E-3</v>
      </c>
      <c r="AZ465" s="91">
        <f t="shared" ref="AZ465" si="7120">LN(N465/P465)</f>
        <v>9.7101358350370137E-4</v>
      </c>
      <c r="BA465" s="91">
        <f t="shared" ref="BA465" si="7121">AV464</f>
        <v>0.64177267131719096</v>
      </c>
      <c r="BB465" s="91">
        <f t="shared" ref="BB465" si="7122">AR464</f>
        <v>1.3515393182648393E-3</v>
      </c>
      <c r="BC465" s="91">
        <f t="shared" ref="BC465" si="7123">AS464</f>
        <v>2.2462015955328966E-3</v>
      </c>
      <c r="BD465" s="39">
        <f t="shared" ref="BD465" si="7124">IF(AR464&lt;0,1,0)</f>
        <v>0</v>
      </c>
    </row>
    <row r="466" spans="1:57" x14ac:dyDescent="0.25">
      <c r="A466" s="88">
        <v>43193</v>
      </c>
      <c r="B466" s="41">
        <f t="shared" si="5028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90">
        <f t="shared" si="5618"/>
        <v>3241.4275000000007</v>
      </c>
      <c r="T466" s="90" t="str">
        <f t="shared" ref="T466" si="7125">IF(AVERAGE(N465)&lt;S465,"熊",IF(AVERAGE(N465)&gt;S465,"牛",""))</f>
        <v>熊</v>
      </c>
      <c r="U466" s="90">
        <f t="shared" ref="U466" si="7126">MAX(H466,O466)</f>
        <v>3144.33</v>
      </c>
      <c r="V466" s="90">
        <f t="shared" ref="V466" si="7127">MIN(I466,P466)</f>
        <v>3119.13</v>
      </c>
      <c r="W466" s="40">
        <f t="shared" ref="W466" si="7128">LN(U466/V466)</f>
        <v>8.0467141081861579E-3</v>
      </c>
      <c r="X466" s="90">
        <f t="shared" ref="X466" si="7129">IF(U466=H466,J466,Q466)</f>
        <v>1105</v>
      </c>
      <c r="Y466" s="90">
        <f t="shared" ref="Y466" si="7130">IF(V466=I466,K466,R466)</f>
        <v>1415</v>
      </c>
      <c r="Z466" s="91">
        <f t="shared" ref="Z466" si="7131">(U466-V466)/(C466)</f>
        <v>8.0510924885223416E-3</v>
      </c>
      <c r="AA466" s="91">
        <f t="shared" ref="AA466" si="7132">LN(C466/N465)</f>
        <v>-1.0541651267911232E-2</v>
      </c>
      <c r="AB466" s="91">
        <f t="shared" ref="AB466" si="7133">LN(N466/U466)</f>
        <v>-2.4518557218770301E-3</v>
      </c>
      <c r="AC466" s="91">
        <f t="shared" ref="AC466" si="7134">LN(N466/V466)</f>
        <v>5.5948583863090501E-3</v>
      </c>
      <c r="AD466" s="91">
        <f t="shared" ref="AD466" si="7135">LN(U466/C466)</f>
        <v>4.5646314557762488E-3</v>
      </c>
      <c r="AE466" s="91">
        <f t="shared" ref="AE466" si="7136">LN(V466/C466)</f>
        <v>-3.4820826524098562E-3</v>
      </c>
      <c r="AF466" s="91">
        <f t="shared" ref="AF466" si="7137">LN(N466/C466)</f>
        <v>2.1127757338991657E-3</v>
      </c>
      <c r="AG466" s="91">
        <f t="shared" ref="AG466" si="7138">LN(N466/N465)</f>
        <v>-8.4288755340119759E-3</v>
      </c>
      <c r="AH466" s="91">
        <f t="shared" ref="AH466" si="7139">LN(D466/C466)</f>
        <v>-1.1028408056409482E-3</v>
      </c>
      <c r="AI466" s="91">
        <f t="shared" ref="AI466" si="7140">LN(E466/C466)</f>
        <v>-7.8305160795296119E-4</v>
      </c>
      <c r="AJ466" s="91">
        <f t="shared" ref="AJ466" si="7141">LN(F466/C466)</f>
        <v>2.5398946005588058E-3</v>
      </c>
      <c r="AK466" s="91">
        <f t="shared" ref="AK466" si="7142">+LN(G466/C466)</f>
        <v>1.1686422092270319E-3</v>
      </c>
      <c r="AL466" s="91">
        <f t="shared" ref="AL466" si="7143">LN(H466/I466)</f>
        <v>7.3576567914173828E-3</v>
      </c>
      <c r="AM466" s="91">
        <f t="shared" ref="AM466" si="7144">LN(O466/P466)</f>
        <v>6.4616553392320723E-3</v>
      </c>
      <c r="AN466" s="91">
        <f t="shared" ref="AN466" si="7145">LN(L466/G466)</f>
        <v>2.77591212032312E-4</v>
      </c>
      <c r="AO466" s="40">
        <f t="shared" ref="AO466" si="7146">(C466-I466)/(H466-I466)</f>
        <v>0.37874186550976668</v>
      </c>
      <c r="AP466" s="40">
        <f t="shared" ref="AP466" si="7147">(N465-I466)/(H466-I466)</f>
        <v>1.8177874186551033</v>
      </c>
      <c r="AQ466" s="91">
        <f t="shared" ref="AQ466" si="7148">LN(M466/L466)</f>
        <v>-1.4494283043347839E-3</v>
      </c>
      <c r="AR466" s="91">
        <f t="shared" ref="AR466" si="7149">LN(N466/L466)</f>
        <v>6.6654231263971501E-4</v>
      </c>
      <c r="AS466" s="91">
        <f t="shared" ref="AS466" si="7150">LN(N466/C466)</f>
        <v>2.1127757338991657E-3</v>
      </c>
      <c r="AT466" s="28">
        <f t="shared" ref="AT466" si="7151">+(G466-I466)/(H466-I466)</f>
        <v>0.53752711496746286</v>
      </c>
      <c r="AU466" s="28">
        <f t="shared" ref="AU466" si="7152">+(N466-P466)/(O466-P466)</f>
        <v>0.86547972304649723</v>
      </c>
      <c r="AV466" s="40">
        <f t="shared" ref="AV466" si="7153">+(N466-V466)/(U466-V466)</f>
        <v>0.69444444444444942</v>
      </c>
      <c r="AW466" s="91">
        <f t="shared" ref="AW466" si="7154">LN(N466/C466)</f>
        <v>2.1127757338991657E-3</v>
      </c>
      <c r="AX466" s="28">
        <f t="shared" ref="AX466" si="7155">(N466-L466)/(U466-V466)</f>
        <v>8.2936507936514303E-2</v>
      </c>
      <c r="AY466" s="91">
        <f t="shared" ref="AY466" si="7156">LN(G466/I466)</f>
        <v>3.9616675448681795E-3</v>
      </c>
      <c r="AZ466" s="91">
        <f t="shared" ref="AZ466" si="7157">LN(N466/P466)</f>
        <v>5.5948583863090501E-3</v>
      </c>
      <c r="BA466" s="91">
        <f t="shared" ref="BA466" si="7158">AV465</f>
        <v>9.5877576514669285E-2</v>
      </c>
      <c r="BB466" s="91">
        <f t="shared" ref="BB466" si="7159">AR465</f>
        <v>-3.7297816416066022E-3</v>
      </c>
      <c r="BC466" s="91">
        <f t="shared" ref="BC466" si="7160">AS465</f>
        <v>-2.0843341468909332E-3</v>
      </c>
      <c r="BD466" s="39">
        <f t="shared" ref="BD466" si="7161">IF(AR465&lt;0,1,0)</f>
        <v>1</v>
      </c>
    </row>
    <row r="467" spans="1:57" x14ac:dyDescent="0.25">
      <c r="A467" s="88">
        <v>43194</v>
      </c>
      <c r="B467" s="41">
        <f t="shared" si="5028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90">
        <f t="shared" si="5618"/>
        <v>3233.7770000000005</v>
      </c>
      <c r="T467" s="90" t="str">
        <f t="shared" ref="T467:T469" si="7162">IF(AVERAGE(N466)&lt;S466,"熊",IF(AVERAGE(N466)&gt;S466,"牛",""))</f>
        <v>熊</v>
      </c>
      <c r="U467" s="90">
        <f t="shared" ref="U467" si="7163">MAX(H467,O467)</f>
        <v>3163.34</v>
      </c>
      <c r="V467" s="90">
        <f t="shared" ref="V467" si="7164">MIN(I467,P467)</f>
        <v>3128.94</v>
      </c>
      <c r="W467" s="40">
        <f t="shared" ref="W467" si="7165">LN(U467/V467)</f>
        <v>1.0934142385588931E-2</v>
      </c>
      <c r="X467" s="90">
        <f t="shared" ref="X467" si="7166">IF(U467=H467,J467,Q467)</f>
        <v>1300</v>
      </c>
      <c r="Y467" s="90">
        <f t="shared" ref="Y467" si="7167">IF(V467=I467,K467,R467)</f>
        <v>1451</v>
      </c>
      <c r="Z467" s="91">
        <f t="shared" ref="Z467" si="7168">(U467-V467)/(C467)</f>
        <v>1.093087176879938E-2</v>
      </c>
      <c r="AA467" s="91">
        <f t="shared" ref="AA467:AA469" si="7169">LN(C467/N466)</f>
        <v>3.3165309344601133E-3</v>
      </c>
      <c r="AB467" s="91">
        <f t="shared" ref="AB467" si="7170">LN(N467/U467)</f>
        <v>-1.0240857160417826E-2</v>
      </c>
      <c r="AC467" s="91">
        <f t="shared" ref="AC467" si="7171">LN(N467/V467)</f>
        <v>6.9328522517128404E-4</v>
      </c>
      <c r="AD467" s="91">
        <f t="shared" ref="AD467" si="7172">LN(U467/C467)</f>
        <v>5.1629253295689655E-3</v>
      </c>
      <c r="AE467" s="91">
        <f t="shared" ref="AE467" si="7173">LN(V467/C467)</f>
        <v>-5.77121705601992E-3</v>
      </c>
      <c r="AF467" s="91">
        <f t="shared" ref="AF467" si="7174">LN(N467/C467)</f>
        <v>-5.0779318308487474E-3</v>
      </c>
      <c r="AG467" s="91">
        <f t="shared" ref="AG467:AG469" si="7175">LN(N467/N466)</f>
        <v>-1.761400896388484E-3</v>
      </c>
      <c r="AH467" s="91">
        <f t="shared" ref="AH467" si="7176">LN(D467/C467)</f>
        <v>4.9557950458815479E-4</v>
      </c>
      <c r="AI467" s="91">
        <f t="shared" ref="AI467" si="7177">LN(E467/C467)</f>
        <v>5.3369083413818655E-4</v>
      </c>
      <c r="AJ467" s="91">
        <f t="shared" ref="AJ467" si="7178">LN(F467/C467)</f>
        <v>-5.1172112633716624E-4</v>
      </c>
      <c r="AK467" s="91">
        <f t="shared" ref="AK467" si="7179">+LN(G467/C467)</f>
        <v>4.6443515223670599E-3</v>
      </c>
      <c r="AL467" s="91">
        <f t="shared" ref="AL467" si="7180">LN(H467/I467)</f>
        <v>5.7470146600868358E-3</v>
      </c>
      <c r="AM467" s="91">
        <f t="shared" ref="AM467" si="7181">LN(O467/P467)</f>
        <v>1.0934142385588931E-2</v>
      </c>
      <c r="AN467" s="91">
        <f t="shared" ref="AN467" si="7182">LN(L467/G467)</f>
        <v>2.0872667318042274E-4</v>
      </c>
      <c r="AO467" s="40">
        <f t="shared" ref="AO467" si="7183">(C467-I467)/(H467-I467)</f>
        <v>0.1743929359823537</v>
      </c>
      <c r="AP467" s="40">
        <f t="shared" ref="AP467:AP469" si="7184">(N466-I467)/(H467-I467)</f>
        <v>-0.40066225165560843</v>
      </c>
      <c r="AQ467" s="91">
        <f t="shared" ref="AQ467" si="7185">LN(M467/L467)</f>
        <v>-8.8264190876223927E-4</v>
      </c>
      <c r="AR467" s="91">
        <f t="shared" ref="AR467" si="7186">LN(N467/L467)</f>
        <v>-9.9310100263960508E-3</v>
      </c>
      <c r="AS467" s="91">
        <f t="shared" ref="AS467" si="7187">LN(N467/C467)</f>
        <v>-5.0779318308487474E-3</v>
      </c>
      <c r="AT467" s="28">
        <f t="shared" ref="AT467" si="7188">+(G467-I467)/(H467-I467)</f>
        <v>0.98289183222955878</v>
      </c>
      <c r="AU467" s="28">
        <f t="shared" ref="AU467" si="7189">+(N467-P467)/(O467-P467)</f>
        <v>6.3081395348839164E-2</v>
      </c>
      <c r="AV467" s="40">
        <f t="shared" ref="AV467" si="7190">+(N467-V467)/(U467-V467)</f>
        <v>6.3081395348839164E-2</v>
      </c>
      <c r="AW467" s="91">
        <f t="shared" ref="AW467" si="7191">LN(N467/C467)</f>
        <v>-5.0779318308487474E-3</v>
      </c>
      <c r="AX467" s="28">
        <f t="shared" ref="AX467" si="7192">(N467-L467)/(U467-V467)</f>
        <v>-0.90843023255813715</v>
      </c>
      <c r="AY467" s="91">
        <f t="shared" ref="AY467" si="7193">LN(G467/I467)</f>
        <v>5.6489709483262748E-3</v>
      </c>
      <c r="AZ467" s="91">
        <f t="shared" ref="AZ467" si="7194">LN(N467/P467)</f>
        <v>6.9328522517128404E-4</v>
      </c>
      <c r="BA467" s="91">
        <f t="shared" ref="BA467" si="7195">AV466</f>
        <v>0.69444444444444942</v>
      </c>
      <c r="BB467" s="91">
        <f t="shared" ref="BB467" si="7196">AR466</f>
        <v>6.6654231263971501E-4</v>
      </c>
      <c r="BC467" s="91">
        <f t="shared" ref="BC467" si="7197">AS466</f>
        <v>2.1127757338991657E-3</v>
      </c>
      <c r="BD467" s="39">
        <f t="shared" ref="BD467" si="7198">IF(AR466&lt;0,1,0)</f>
        <v>0</v>
      </c>
    </row>
    <row r="468" spans="1:57" x14ac:dyDescent="0.25">
      <c r="A468" s="88">
        <v>43199</v>
      </c>
      <c r="B468" s="41">
        <f t="shared" si="5028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90">
        <f t="shared" ref="S468:S473" si="7199">AVERAGE($N450:$N467)</f>
        <v>3218.8555555555558</v>
      </c>
      <c r="T468" s="90" t="str">
        <f t="shared" si="7162"/>
        <v>熊</v>
      </c>
      <c r="U468" s="90">
        <f t="shared" ref="U468" si="7200">MAX(H468,O468)</f>
        <v>3145.95</v>
      </c>
      <c r="V468" s="90">
        <f t="shared" ref="V468" si="7201">MIN(I468,P468)</f>
        <v>3110.3</v>
      </c>
      <c r="W468" s="40">
        <f t="shared" ref="W468" si="7202">LN(U468/V468)</f>
        <v>1.139672675068383E-2</v>
      </c>
      <c r="X468" s="90">
        <f t="shared" ref="X468" si="7203">IF(U468=H468,J468,Q468)</f>
        <v>1301</v>
      </c>
      <c r="Y468" s="90">
        <f t="shared" ref="Y468" si="7204">IF(V468=I468,K468,R468)</f>
        <v>947</v>
      </c>
      <c r="Z468" s="91">
        <f t="shared" ref="Z468" si="7205">(U468-V468)/(C468)</f>
        <v>1.1406393979727538E-2</v>
      </c>
      <c r="AA468" s="91">
        <f t="shared" si="7169"/>
        <v>-1.8125009956726915E-3</v>
      </c>
      <c r="AB468" s="91">
        <f t="shared" ref="AB468" si="7206">LN(N468/U468)</f>
        <v>-2.4378457199830204E-3</v>
      </c>
      <c r="AC468" s="91">
        <f t="shared" ref="AC468" si="7207">LN(N468/V468)</f>
        <v>8.9588810307006522E-3</v>
      </c>
      <c r="AD468" s="91">
        <f t="shared" ref="AD468" si="7208">LN(U468/C468)</f>
        <v>6.5408380351012754E-3</v>
      </c>
      <c r="AE468" s="91">
        <f t="shared" ref="AE468" si="7209">LN(V468/C468)</f>
        <v>-4.8558887155824761E-3</v>
      </c>
      <c r="AF468" s="91">
        <f t="shared" ref="AF468" si="7210">LN(N468/C468)</f>
        <v>4.1029923151181492E-3</v>
      </c>
      <c r="AG468" s="91">
        <f t="shared" si="7175"/>
        <v>2.2904913194454371E-3</v>
      </c>
      <c r="AH468" s="91">
        <f t="shared" ref="AH468" si="7211">LN(D468/C468)</f>
        <v>2.0264597280010592E-3</v>
      </c>
      <c r="AI468" s="91">
        <f t="shared" ref="AI468" si="7212">LN(E468/C468)</f>
        <v>3.3347631729282925E-3</v>
      </c>
      <c r="AJ468" s="91">
        <f t="shared" ref="AJ468" si="7213">LN(F468/C468)</f>
        <v>-2.7650303971520265E-3</v>
      </c>
      <c r="AK468" s="91">
        <f t="shared" ref="AK468" si="7214">+LN(G468/C468)</f>
        <v>5.469045319600384E-3</v>
      </c>
      <c r="AL468" s="91">
        <f t="shared" ref="AL468" si="7215">LN(H468/I468)</f>
        <v>1.0324934035182904E-2</v>
      </c>
      <c r="AM468" s="91">
        <f t="shared" ref="AM468" si="7216">LN(O468/P468)</f>
        <v>5.6229886802389951E-3</v>
      </c>
      <c r="AN468" s="91">
        <f t="shared" ref="AN468" si="7217">LN(L468/G468)</f>
        <v>2.2272211054465968E-4</v>
      </c>
      <c r="AO468" s="40">
        <f t="shared" ref="AO468" si="7218">(C468-I468)/(H468-I468)</f>
        <v>0.46902106567534052</v>
      </c>
      <c r="AP468" s="40">
        <f t="shared" si="7184"/>
        <v>0.64467162329616201</v>
      </c>
      <c r="AQ468" s="91">
        <f t="shared" ref="AQ468" si="7219">LN(M468/L468)</f>
        <v>3.5307196832234689E-4</v>
      </c>
      <c r="AR468" s="91">
        <f t="shared" ref="AR468" si="7220">LN(N468/L468)</f>
        <v>-1.5887751150267574E-3</v>
      </c>
      <c r="AS468" s="91">
        <f t="shared" ref="AS468" si="7221">LN(N468/C468)</f>
        <v>4.1029923151181492E-3</v>
      </c>
      <c r="AT468" s="28">
        <f t="shared" ref="AT468" si="7222">+(G468-I468)/(H468-I468)</f>
        <v>1</v>
      </c>
      <c r="AU468" s="28">
        <f t="shared" ref="AU468" si="7223">+(N468-P468)/(O468-P468)</f>
        <v>0.56575963718821376</v>
      </c>
      <c r="AV468" s="40">
        <f t="shared" ref="AV468" si="7224">+(N468-V468)/(U468-V468)</f>
        <v>0.78513323983169891</v>
      </c>
      <c r="AW468" s="91">
        <f t="shared" ref="AW468" si="7225">LN(N468/C468)</f>
        <v>4.1029923151181492E-3</v>
      </c>
      <c r="AX468" s="28">
        <f t="shared" ref="AX468" si="7226">(N468-L468)/(U468-V468)</f>
        <v>-0.13997194950912448</v>
      </c>
      <c r="AY468" s="91">
        <f t="shared" ref="AY468" si="7227">LN(G468/I468)</f>
        <v>1.0324934035182904E-2</v>
      </c>
      <c r="AZ468" s="91">
        <f t="shared" ref="AZ468" si="7228">LN(N468/P468)</f>
        <v>3.1851429602559227E-3</v>
      </c>
      <c r="BA468" s="91">
        <f t="shared" ref="BA468" si="7229">AV467</f>
        <v>6.3081395348839164E-2</v>
      </c>
      <c r="BB468" s="91">
        <f t="shared" ref="BB468" si="7230">AR467</f>
        <v>-9.9310100263960508E-3</v>
      </c>
      <c r="BC468" s="91">
        <f t="shared" ref="BC468:BC473" si="7231">AS467</f>
        <v>-5.0779318308487474E-3</v>
      </c>
      <c r="BD468" s="39">
        <f t="shared" ref="BD468" si="7232">IF(AR467&lt;0,1,0)</f>
        <v>1</v>
      </c>
      <c r="BE468" t="s">
        <v>765</v>
      </c>
    </row>
    <row r="469" spans="1:57" x14ac:dyDescent="0.25">
      <c r="A469" s="88">
        <v>43200</v>
      </c>
      <c r="B469" s="41">
        <f t="shared" si="5028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90">
        <f t="shared" si="7199"/>
        <v>3208.3883333333338</v>
      </c>
      <c r="T469" s="90" t="str">
        <f t="shared" si="7162"/>
        <v>熊</v>
      </c>
      <c r="U469" s="90">
        <f t="shared" ref="U469" si="7233">MAX(H469,O469)</f>
        <v>3190.65</v>
      </c>
      <c r="V469" s="90">
        <f t="shared" ref="V469" si="7234">MIN(I469,P469)</f>
        <v>3139.12</v>
      </c>
      <c r="W469" s="40">
        <f t="shared" ref="W469" si="7235">LN(U469/V469)</f>
        <v>1.6282151931249111E-2</v>
      </c>
      <c r="X469" s="90">
        <f t="shared" ref="X469" si="7236">IF(U469=H469,J469,Q469)</f>
        <v>1459</v>
      </c>
      <c r="Y469" s="90">
        <f t="shared" ref="Y469" si="7237">IF(V469=I469,K469,R469)</f>
        <v>932</v>
      </c>
      <c r="Z469" s="91">
        <f t="shared" ref="Z469" si="7238">(U469-V469)/(C469)</f>
        <v>1.6388593818577407E-2</v>
      </c>
      <c r="AA469" s="91">
        <f t="shared" si="7169"/>
        <v>1.9005027566595448E-3</v>
      </c>
      <c r="AB469" s="91">
        <f t="shared" ref="AB469" si="7239">LN(N469/U469)</f>
        <v>-1.0343255031573471E-4</v>
      </c>
      <c r="AC469" s="91">
        <f t="shared" ref="AC469" si="7240">LN(N469/V469)</f>
        <v>1.6178719380933348E-2</v>
      </c>
      <c r="AD469" s="91">
        <f t="shared" ref="AD469" si="7241">LN(U469/C469)</f>
        <v>1.4646089446879246E-2</v>
      </c>
      <c r="AE469" s="91">
        <f t="shared" ref="AE469" si="7242">LN(V469/C469)</f>
        <v>-1.6360624843700204E-3</v>
      </c>
      <c r="AF469" s="91">
        <f t="shared" ref="AF469" si="7243">LN(N469/C469)</f>
        <v>1.4542656896563507E-2</v>
      </c>
      <c r="AG469" s="91">
        <f t="shared" si="7175"/>
        <v>1.644315965322312E-2</v>
      </c>
      <c r="AH469" s="91">
        <f t="shared" ref="AH469" si="7244">LN(D469/C469)</f>
        <v>-9.8322636603519328E-4</v>
      </c>
      <c r="AI469" s="91">
        <f t="shared" ref="AI469" si="7245">LN(E469/C469)</f>
        <v>0</v>
      </c>
      <c r="AJ469" s="91">
        <f t="shared" ref="AJ469" si="7246">LN(F469/C469)</f>
        <v>-8.845418936384281E-4</v>
      </c>
      <c r="AK469" s="91">
        <f t="shared" ref="AK469" si="7247">+LN(G469/C469)</f>
        <v>3.1753517976861574E-3</v>
      </c>
      <c r="AL469" s="91">
        <f t="shared" ref="AL469" si="7248">LN(H469/I469)</f>
        <v>8.2990134332618995E-3</v>
      </c>
      <c r="AM469" s="91">
        <f t="shared" ref="AM469" si="7249">LN(O469/P469)</f>
        <v>1.3927577562111869E-2</v>
      </c>
      <c r="AN469" s="91">
        <f t="shared" ref="AN469" si="7250">LN(L469/G469)</f>
        <v>-6.6578846022958258E-5</v>
      </c>
      <c r="AO469" s="40">
        <f t="shared" ref="AO469" si="7251">(C469-I469)/(H469-I469)</f>
        <v>0.19648318042814475</v>
      </c>
      <c r="AP469" s="40">
        <f t="shared" si="7184"/>
        <v>-3.1727828746174212E-2</v>
      </c>
      <c r="AQ469" s="91">
        <f t="shared" ref="AQ469" si="7252">LN(M469/L469)</f>
        <v>1.2515745330342913E-3</v>
      </c>
      <c r="AR469" s="91">
        <f t="shared" ref="AR469" si="7253">LN(N469/L469)</f>
        <v>1.143388394490037E-2</v>
      </c>
      <c r="AS469" s="91">
        <f t="shared" ref="AS469" si="7254">LN(N469/C469)</f>
        <v>1.4542656896563507E-2</v>
      </c>
      <c r="AT469" s="28">
        <f t="shared" ref="AT469" si="7255">+(G469-I469)/(H469-I469)</f>
        <v>0.57874617737003631</v>
      </c>
      <c r="AU469" s="28">
        <f t="shared" ref="AU469" si="7256">+(N469-P469)/(O469-P469)</f>
        <v>0.9925220938137338</v>
      </c>
      <c r="AV469" s="40">
        <f t="shared" ref="AV469" si="7257">+(N469-V469)/(U469-V469)</f>
        <v>0.99359596351639967</v>
      </c>
      <c r="AW469" s="91">
        <f t="shared" ref="AW469" si="7258">LN(N469/C469)</f>
        <v>1.4542656896563507E-2</v>
      </c>
      <c r="AX469" s="28">
        <f t="shared" ref="AX469" si="7259">(N469-L469)/(U469-V469)</f>
        <v>0.70386182806132036</v>
      </c>
      <c r="AY469" s="91">
        <f t="shared" ref="AY469" si="7260">LN(G469/I469)</f>
        <v>4.8114142820560616E-3</v>
      </c>
      <c r="AZ469" s="91">
        <f t="shared" ref="AZ469" si="7261">LN(N469/P469)</f>
        <v>1.3824145011796093E-2</v>
      </c>
      <c r="BA469" s="91">
        <f t="shared" ref="BA469" si="7262">AV468</f>
        <v>0.78513323983169891</v>
      </c>
      <c r="BB469" s="91">
        <f t="shared" ref="BB469" si="7263">AR468</f>
        <v>-1.5887751150267574E-3</v>
      </c>
      <c r="BC469" s="91">
        <f t="shared" si="7231"/>
        <v>4.1029923151181492E-3</v>
      </c>
      <c r="BD469" s="39">
        <f t="shared" ref="BD469" si="7264">IF(AR468&lt;0,1,0)</f>
        <v>1</v>
      </c>
      <c r="BE469" t="s">
        <v>766</v>
      </c>
    </row>
    <row r="470" spans="1:57" x14ac:dyDescent="0.25">
      <c r="A470" s="88">
        <v>43201</v>
      </c>
      <c r="B470" s="41">
        <f t="shared" si="5028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90">
        <f t="shared" si="7199"/>
        <v>3201.7261111111111</v>
      </c>
      <c r="T470" s="90" t="str">
        <f t="shared" ref="T470" si="7265">IF(AVERAGE(N469)&lt;S469,"熊",IF(AVERAGE(N469)&gt;S469,"牛",""))</f>
        <v>熊</v>
      </c>
      <c r="U470" s="90">
        <f t="shared" ref="U470" si="7266">MAX(H470,O470)</f>
        <v>3220.75</v>
      </c>
      <c r="V470" s="90">
        <f t="shared" ref="V470" si="7267">MIN(I470,P470)</f>
        <v>3191.84</v>
      </c>
      <c r="W470" s="40">
        <f t="shared" ref="W470" si="7268">LN(U470/V470)</f>
        <v>9.016698671533388E-3</v>
      </c>
      <c r="X470" s="90">
        <f t="shared" ref="X470" si="7269">IF(U470=H470,J470,Q470)</f>
        <v>1300</v>
      </c>
      <c r="Y470" s="90">
        <f t="shared" ref="Y470" si="7270">IF(V470=I470,K470,R470)</f>
        <v>954</v>
      </c>
      <c r="Z470" s="91">
        <f t="shared" ref="Z470" si="7271">(U470-V470)/(C470)</f>
        <v>9.0418062344989336E-3</v>
      </c>
      <c r="AA470" s="91">
        <f t="shared" ref="AA470" si="7272">LN(C470/N469)</f>
        <v>2.2073716359395567E-3</v>
      </c>
      <c r="AB470" s="91">
        <f t="shared" ref="AB470" si="7273">LN(N470/U470)</f>
        <v>-3.9416243403068213E-3</v>
      </c>
      <c r="AC470" s="91">
        <f t="shared" ref="AC470" si="7274">LN(N470/V470)</f>
        <v>5.0750743312266066E-3</v>
      </c>
      <c r="AD470" s="91">
        <f t="shared" ref="AD470" si="7275">LN(U470/C470)</f>
        <v>7.2856548082411397E-3</v>
      </c>
      <c r="AE470" s="91">
        <f t="shared" ref="AE470" si="7276">LN(V470/C470)</f>
        <v>-1.7310438632922153E-3</v>
      </c>
      <c r="AF470" s="91">
        <f t="shared" ref="AF470" si="7277">LN(N470/C470)</f>
        <v>3.3440304679342634E-3</v>
      </c>
      <c r="AG470" s="91">
        <f t="shared" ref="AG470" si="7278">LN(N470/N469)</f>
        <v>5.5514021038737503E-3</v>
      </c>
      <c r="AH470" s="91">
        <f t="shared" ref="AH470" si="7279">LN(D470/C470)</f>
        <v>2.2515972362956252E-4</v>
      </c>
      <c r="AI470" s="91">
        <f t="shared" ref="AI470" si="7280">LN(E470/C470)</f>
        <v>2.2774036206764346E-3</v>
      </c>
      <c r="AJ470" s="91">
        <f t="shared" ref="AJ470" si="7281">LN(F470/C470)</f>
        <v>5.003987553645881E-5</v>
      </c>
      <c r="AK470" s="91">
        <f t="shared" ref="AK470" si="7282">+LN(G470/C470)</f>
        <v>6.7639010827917814E-3</v>
      </c>
      <c r="AL470" s="91">
        <f t="shared" ref="AL470" si="7283">LN(H470/I470)</f>
        <v>8.4949449460840817E-3</v>
      </c>
      <c r="AM470" s="91">
        <f t="shared" ref="AM470" si="7284">LN(O470/P470)</f>
        <v>7.0511145295640426E-3</v>
      </c>
      <c r="AN470" s="91">
        <f t="shared" ref="AN470" si="7285">LN(L470/G470)</f>
        <v>4.0383519180671222E-5</v>
      </c>
      <c r="AO470" s="40">
        <f t="shared" ref="AO470" si="7286">(C470-I470)/(H470-I470)</f>
        <v>0.20308483290487483</v>
      </c>
      <c r="AP470" s="40">
        <f t="shared" ref="AP470" si="7287">(N469-I470)/(H470-I470)</f>
        <v>-5.5820785897906018E-2</v>
      </c>
      <c r="AQ470" s="91">
        <f t="shared" ref="AQ470" si="7288">LN(M470/L470)</f>
        <v>-2.1125491712247396E-4</v>
      </c>
      <c r="AR470" s="91">
        <f t="shared" ref="AR470" si="7289">LN(N470/L470)</f>
        <v>-3.4602541340380314E-3</v>
      </c>
      <c r="AS470" s="91">
        <f t="shared" ref="AS470" si="7290">LN(N470/C470)</f>
        <v>3.3440304679342634E-3</v>
      </c>
      <c r="AT470" s="28">
        <f t="shared" ref="AT470" si="7291">+(G470-I470)/(H470-I470)</f>
        <v>1</v>
      </c>
      <c r="AU470" s="28">
        <f t="shared" ref="AU470" si="7292">+(N470-P470)/(O470-P470)</f>
        <v>0.4401237295625271</v>
      </c>
      <c r="AV470" s="40">
        <f t="shared" ref="AV470" si="7293">+(N470-V470)/(U470-V470)</f>
        <v>0.56174334140435367</v>
      </c>
      <c r="AW470" s="91">
        <f t="shared" ref="AW470" si="7294">LN(N470/C470)</f>
        <v>3.3440304679342634E-3</v>
      </c>
      <c r="AX470" s="28">
        <f t="shared" ref="AX470" si="7295">(N470-L470)/(U470-V470)</f>
        <v>-0.38464199239017455</v>
      </c>
      <c r="AY470" s="91">
        <f t="shared" ref="AY470" si="7296">LN(G470/I470)</f>
        <v>8.4949449460840817E-3</v>
      </c>
      <c r="AZ470" s="91">
        <f t="shared" ref="AZ470" si="7297">LN(N470/P470)</f>
        <v>3.1094901892573393E-3</v>
      </c>
      <c r="BA470" s="91">
        <f t="shared" ref="BA470" si="7298">AV469</f>
        <v>0.99359596351639967</v>
      </c>
      <c r="BB470" s="91">
        <f t="shared" ref="BB470" si="7299">AR469</f>
        <v>1.143388394490037E-2</v>
      </c>
      <c r="BC470" s="91">
        <f t="shared" si="7231"/>
        <v>1.4542656896563507E-2</v>
      </c>
      <c r="BD470" s="39">
        <f t="shared" ref="BD470" si="7300">IF(AR469&lt;0,1,0)</f>
        <v>0</v>
      </c>
      <c r="BE470" t="s">
        <v>769</v>
      </c>
    </row>
    <row r="471" spans="1:57" x14ac:dyDescent="0.25">
      <c r="A471" s="88">
        <v>43202</v>
      </c>
      <c r="B471" s="41">
        <f t="shared" si="5028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90">
        <f t="shared" si="7199"/>
        <v>3197.0983333333334</v>
      </c>
      <c r="T471" s="90" t="str">
        <f t="shared" ref="T471" si="7301">IF(AVERAGE(N470)&lt;S470,"熊",IF(AVERAGE(N470)&gt;S470,"牛",""))</f>
        <v>牛</v>
      </c>
      <c r="U471" s="90">
        <f t="shared" ref="U471" si="7302">MAX(H471,O471)</f>
        <v>3205.21</v>
      </c>
      <c r="V471" s="90">
        <f t="shared" ref="V471" si="7303">MIN(I471,P471)</f>
        <v>3177.21</v>
      </c>
      <c r="W471" s="40">
        <f t="shared" ref="W471" si="7304">LN(U471/V471)</f>
        <v>8.7741576497322501E-3</v>
      </c>
      <c r="X471" s="90">
        <f t="shared" ref="X471" si="7305">IF(U471=H471,J471,Q471)</f>
        <v>942</v>
      </c>
      <c r="Y471" s="90">
        <f t="shared" ref="Y471" si="7306">IF(V471=I471,K471,R471)</f>
        <v>1445</v>
      </c>
      <c r="Z471" s="91">
        <f t="shared" ref="Z471" si="7307">(U471-V471)/(C471)</f>
        <v>8.7410404335556049E-3</v>
      </c>
      <c r="AA471" s="91">
        <f t="shared" ref="AA471" si="7308">LN(C471/N470)</f>
        <v>-1.4973424973214375E-3</v>
      </c>
      <c r="AB471" s="91">
        <f t="shared" ref="AB471" si="7309">LN(N471/U471)</f>
        <v>-7.8461008552610425E-3</v>
      </c>
      <c r="AC471" s="91">
        <f t="shared" ref="AC471" si="7310">LN(N471/V471)</f>
        <v>9.2805679447109136E-4</v>
      </c>
      <c r="AD471" s="91">
        <f t="shared" ref="AD471" si="7311">LN(U471/C471)</f>
        <v>6.0232599515631501E-4</v>
      </c>
      <c r="AE471" s="91">
        <f t="shared" ref="AE471" si="7312">LN(V471/C471)</f>
        <v>-8.1718316545759031E-3</v>
      </c>
      <c r="AF471" s="91">
        <f t="shared" ref="AF471" si="7313">LN(N471/C471)</f>
        <v>-7.2437748601047545E-3</v>
      </c>
      <c r="AG471" s="91">
        <f t="shared" ref="AG471" si="7314">LN(N471/N470)</f>
        <v>-8.7411173574263035E-3</v>
      </c>
      <c r="AH471" s="91">
        <f t="shared" ref="AH471" si="7315">LN(D471/C471)</f>
        <v>-9.5572740936088099E-4</v>
      </c>
      <c r="AI471" s="91">
        <f t="shared" ref="AI471" si="7316">LN(E471/C471)</f>
        <v>-1.467353723858115E-4</v>
      </c>
      <c r="AJ471" s="91">
        <f t="shared" ref="AJ471" si="7317">LN(F471/C471)</f>
        <v>-8.1170098229215205E-5</v>
      </c>
      <c r="AK471" s="91">
        <f t="shared" ref="AK471" si="7318">+LN(G471/C471)</f>
        <v>-4.4773042059209579E-3</v>
      </c>
      <c r="AL471" s="91">
        <f t="shared" ref="AL471" si="7319">LN(H471/I471)</f>
        <v>5.230160349727747E-3</v>
      </c>
      <c r="AM471" s="91">
        <f t="shared" ref="AM471" si="7320">LN(O471/P471)</f>
        <v>6.2719735724341063E-3</v>
      </c>
      <c r="AN471" s="91">
        <f t="shared" ref="AN471" si="7321">LN(L471/G471)</f>
        <v>3.7628996909601676E-5</v>
      </c>
      <c r="AO471" s="40">
        <f t="shared" ref="AO471" si="7322">(C471-I471)/(H471-I471)</f>
        <v>0.88456937799044222</v>
      </c>
      <c r="AP471" s="40">
        <f t="shared" ref="AP471" si="7323">(N470-I471)/(H471-I471)</f>
        <v>1.1716507177033402</v>
      </c>
      <c r="AQ471" s="91">
        <f t="shared" ref="AQ471" si="7324">LN(M471/L471)</f>
        <v>1.0874931536452588E-3</v>
      </c>
      <c r="AR471" s="91">
        <f t="shared" ref="AR471" si="7325">LN(N471/L471)</f>
        <v>-2.8040996510933502E-3</v>
      </c>
      <c r="AS471" s="91">
        <f t="shared" ref="AS471" si="7326">LN(N471/C471)</f>
        <v>-7.2437748601047545E-3</v>
      </c>
      <c r="AT471" s="28">
        <f t="shared" ref="AT471" si="7327">+(G471-I471)/(H471-I471)</f>
        <v>2.8708133971292515E-2</v>
      </c>
      <c r="AU471" s="28">
        <f t="shared" ref="AU471" si="7328">+(N471-P471)/(O471-P471)</f>
        <v>0.14757378689343922</v>
      </c>
      <c r="AV471" s="40">
        <f t="shared" ref="AV471" si="7329">+(N471-V471)/(U471-V471)</f>
        <v>0.10535714285713636</v>
      </c>
      <c r="AW471" s="91">
        <f t="shared" ref="AW471" si="7330">LN(N471/C471)</f>
        <v>-7.2437748601047545E-3</v>
      </c>
      <c r="AX471" s="28">
        <f t="shared" ref="AX471" si="7331">(N471-L471)/(U471-V471)</f>
        <v>-0.31892857142858183</v>
      </c>
      <c r="AY471" s="91">
        <f t="shared" ref="AY471" si="7332">LN(G471/I471)</f>
        <v>1.5053014865049408E-4</v>
      </c>
      <c r="AZ471" s="91">
        <f t="shared" ref="AZ471" si="7333">LN(N471/P471)</f>
        <v>9.2805679447109136E-4</v>
      </c>
      <c r="BA471" s="91">
        <f t="shared" ref="BA471" si="7334">AV470</f>
        <v>0.56174334140435367</v>
      </c>
      <c r="BB471" s="91">
        <f t="shared" ref="BB471" si="7335">AR470</f>
        <v>-3.4602541340380314E-3</v>
      </c>
      <c r="BC471" s="91">
        <f t="shared" si="7231"/>
        <v>3.3440304679342634E-3</v>
      </c>
      <c r="BD471" s="39">
        <f t="shared" ref="BD471:BD472" si="7336">IF(AR470&lt;0,1,0)</f>
        <v>1</v>
      </c>
      <c r="BE471" t="s">
        <v>770</v>
      </c>
    </row>
    <row r="472" spans="1:57" x14ac:dyDescent="0.25">
      <c r="A472" s="88">
        <v>43203</v>
      </c>
      <c r="B472" s="41">
        <f t="shared" si="5028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90">
        <f t="shared" si="7199"/>
        <v>3190.934444444445</v>
      </c>
      <c r="T472" s="90" t="str">
        <f t="shared" ref="T472" si="7337">IF(AVERAGE(N471)&lt;S471,"熊",IF(AVERAGE(N471)&gt;S471,"牛",""))</f>
        <v>熊</v>
      </c>
      <c r="U472" s="90">
        <f t="shared" ref="U472" si="7338">MAX(H472,O472)</f>
        <v>3197.81</v>
      </c>
      <c r="V472" s="90">
        <f t="shared" ref="V472" si="7339">MIN(I472,P472)</f>
        <v>3155.59</v>
      </c>
      <c r="W472" s="40">
        <f t="shared" ref="W472" si="7340">LN(U472/V472)</f>
        <v>1.3290717249883821E-2</v>
      </c>
      <c r="X472" s="90">
        <f t="shared" ref="X472" si="7341">IF(U472=H472,J472,Q472)</f>
        <v>934</v>
      </c>
      <c r="Y472" s="90">
        <f t="shared" ref="Y472" si="7342">IF(V472=I472,K472,R472)</f>
        <v>1438</v>
      </c>
      <c r="Z472" s="91">
        <f t="shared" ref="Z472" si="7343">(U472-V472)/(C472)</f>
        <v>1.322665129509649E-2</v>
      </c>
      <c r="AA472" s="91">
        <f t="shared" ref="AA472" si="7344">LN(C472/N471)</f>
        <v>3.7287008456026701E-3</v>
      </c>
      <c r="AB472" s="91">
        <f t="shared" ref="AB472" si="7345">LN(N472/U472)</f>
        <v>-1.2194851025913384E-2</v>
      </c>
      <c r="AC472" s="91">
        <f t="shared" ref="AC472" si="7346">LN(N472/V472)</f>
        <v>1.0958662239703059E-3</v>
      </c>
      <c r="AD472" s="91">
        <f t="shared" ref="AD472" si="7347">LN(U472/C472)</f>
        <v>1.805989676842319E-3</v>
      </c>
      <c r="AE472" s="91">
        <f t="shared" ref="AE472" si="7348">LN(V472/C472)</f>
        <v>-1.1484727573041528E-2</v>
      </c>
      <c r="AF472" s="91">
        <f t="shared" ref="AF472" si="7349">LN(N472/C472)</f>
        <v>-1.0388861349071131E-2</v>
      </c>
      <c r="AG472" s="91">
        <f t="shared" ref="AG472" si="7350">LN(N472/N471)</f>
        <v>-6.6601605034684284E-3</v>
      </c>
      <c r="AH472" s="91">
        <f t="shared" ref="AH472" si="7351">LN(D472/C472)</f>
        <v>1.4096574085963002E-4</v>
      </c>
      <c r="AI472" s="91">
        <f t="shared" ref="AI472" si="7352">LN(E472/C472)</f>
        <v>1.4900986347305917E-3</v>
      </c>
      <c r="AJ472" s="91">
        <f t="shared" ref="AJ472" si="7353">LN(F472/C472)</f>
        <v>-5.2017887805279458E-4</v>
      </c>
      <c r="AK472" s="91">
        <f t="shared" ref="AK472" si="7354">+LN(G472/C472)</f>
        <v>-7.5944597102398309E-3</v>
      </c>
      <c r="AL472" s="91">
        <f t="shared" ref="AL472" si="7355">LN(H472/I472)</f>
        <v>1.0904156813979219E-2</v>
      </c>
      <c r="AM472" s="91">
        <f t="shared" ref="AM472" si="7356">LN(O472/P472)</f>
        <v>7.0765848501990834E-3</v>
      </c>
      <c r="AN472" s="91">
        <f t="shared" ref="AN472" si="7357">LN(L472/G472)</f>
        <v>-7.2606166820919507E-5</v>
      </c>
      <c r="AO472" s="40">
        <f t="shared" ref="AO472" si="7358">(C472-I472)/(H472-I472)</f>
        <v>0.83362168396770442</v>
      </c>
      <c r="AP472" s="40">
        <f t="shared" ref="AP472" si="7359">(N471-I472)/(H472-I472)</f>
        <v>0.49106113033448173</v>
      </c>
      <c r="AQ472" s="91">
        <f t="shared" ref="AQ472" si="7360">LN(M472/L472)</f>
        <v>1.1610665446946875E-3</v>
      </c>
      <c r="AR472" s="91">
        <f t="shared" ref="AR472" si="7361">LN(N472/L472)</f>
        <v>-2.7217954720103825E-3</v>
      </c>
      <c r="AS472" s="91">
        <f t="shared" ref="AS472" si="7362">LN(N472/C472)</f>
        <v>-1.0388861349071131E-2</v>
      </c>
      <c r="AT472" s="28">
        <f t="shared" ref="AT472" si="7363">+(G472-I472)/(H472-I472)</f>
        <v>0.13725490196077814</v>
      </c>
      <c r="AU472" s="28">
        <f t="shared" ref="AU472" si="7364">+(N472-P472)/(O472-P472)</f>
        <v>0.15439535921463896</v>
      </c>
      <c r="AV472" s="40">
        <f t="shared" ref="AV472" si="7365">+(N472-V472)/(U472-V472)</f>
        <v>8.1951681667457435E-2</v>
      </c>
      <c r="AW472" s="91">
        <f t="shared" ref="AW472" si="7366">LN(N472/C472)</f>
        <v>-1.0388861349071131E-2</v>
      </c>
      <c r="AX472" s="28">
        <f t="shared" ref="AX472" si="7367">(N472-L472)/(U472-V472)</f>
        <v>-0.20393178588346075</v>
      </c>
      <c r="AY472" s="91">
        <f t="shared" ref="AY472" si="7368">LN(G472/I472)</f>
        <v>1.5037074268970472E-3</v>
      </c>
      <c r="AZ472" s="91">
        <f t="shared" ref="AZ472" si="7369">LN(N472/P472)</f>
        <v>1.0958662239703059E-3</v>
      </c>
      <c r="BA472" s="91">
        <f t="shared" ref="BA472" si="7370">AV471</f>
        <v>0.10535714285713636</v>
      </c>
      <c r="BB472" s="91">
        <f t="shared" ref="BB472" si="7371">AR471</f>
        <v>-2.8040996510933502E-3</v>
      </c>
      <c r="BC472" s="91">
        <f t="shared" si="7231"/>
        <v>-7.2437748601047545E-3</v>
      </c>
      <c r="BD472" s="39">
        <f t="shared" si="7336"/>
        <v>1</v>
      </c>
    </row>
    <row r="473" spans="1:57" x14ac:dyDescent="0.25">
      <c r="A473" s="88">
        <v>43206</v>
      </c>
      <c r="B473" s="41">
        <f t="shared" si="5028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90">
        <f t="shared" si="7199"/>
        <v>3184.7772222222225</v>
      </c>
      <c r="T473" s="90" t="str">
        <f t="shared" ref="T473" si="7372">IF(AVERAGE(N472)&lt;S472,"熊",IF(AVERAGE(N472)&gt;S472,"牛",""))</f>
        <v>熊</v>
      </c>
      <c r="U473" s="90">
        <f t="shared" ref="U473" si="7373">MAX(H473,O473)</f>
        <v>3153.11</v>
      </c>
      <c r="V473" s="90">
        <f t="shared" ref="V473" si="7374">MIN(I473,P473)</f>
        <v>3096.15</v>
      </c>
      <c r="W473" s="40">
        <f t="shared" ref="W473" si="7375">LN(U473/V473)</f>
        <v>1.8229863196950042E-2</v>
      </c>
      <c r="X473" s="90">
        <f t="shared" ref="X473" si="7376">IF(U473=H473,J473,Q473)</f>
        <v>936</v>
      </c>
      <c r="Y473" s="90">
        <f t="shared" ref="Y473" si="7377">IF(V473=I473,K473,R473)</f>
        <v>1357</v>
      </c>
      <c r="Z473" s="91">
        <f t="shared" ref="Z473" si="7378">(U473-V473)/(C473)</f>
        <v>1.8065964876668721E-2</v>
      </c>
      <c r="AA473" s="91">
        <f t="shared" ref="AA473" si="7379">LN(C473/N472)</f>
        <v>-1.9518569427686937E-3</v>
      </c>
      <c r="AB473" s="91">
        <f t="shared" ref="AB473" si="7380">LN(N473/U473)</f>
        <v>-1.3557559794741636E-2</v>
      </c>
      <c r="AC473" s="91">
        <f t="shared" ref="AC473" si="7381">LN(N473/V473)</f>
        <v>4.672303402208409E-3</v>
      </c>
      <c r="AD473" s="91">
        <f t="shared" ref="AD473" si="7382">LN(U473/C473)</f>
        <v>6.9774817662332197E-5</v>
      </c>
      <c r="AE473" s="91">
        <f t="shared" ref="AE473" si="7383">LN(V473/C473)</f>
        <v>-1.8160088379287682E-2</v>
      </c>
      <c r="AF473" s="91">
        <f t="shared" ref="AF473" si="7384">LN(N473/C473)</f>
        <v>-1.3487784977079293E-2</v>
      </c>
      <c r="AG473" s="91">
        <f t="shared" ref="AG473" si="7385">LN(N473/N472)</f>
        <v>-1.5439641919847941E-2</v>
      </c>
      <c r="AH473" s="91">
        <f t="shared" ref="AH473" si="7386">LN(D473/C473)</f>
        <v>-2.3243787515261874E-3</v>
      </c>
      <c r="AI473" s="91">
        <f t="shared" ref="AI473" si="7387">LN(E473/C473)</f>
        <v>-3.0452891832571732E-4</v>
      </c>
      <c r="AJ473" s="91">
        <f t="shared" ref="AJ473" si="7388">LN(F473/C473)</f>
        <v>-3.5681698977288409E-3</v>
      </c>
      <c r="AK473" s="91">
        <f t="shared" ref="AK473" si="7389">+LN(G473/C473)</f>
        <v>-1.3166360420690323E-2</v>
      </c>
      <c r="AL473" s="91">
        <f t="shared" ref="AL473" si="7390">LN(H473/I473)</f>
        <v>1.4586813194493143E-2</v>
      </c>
      <c r="AM473" s="91">
        <f t="shared" ref="AM473" si="7391">LN(O473/P473)</f>
        <v>6.871994405815306E-3</v>
      </c>
      <c r="AN473" s="91">
        <f t="shared" ref="AN473" si="7392">LN(L473/G473)</f>
        <v>1.9282188400452736E-5</v>
      </c>
      <c r="AO473" s="40">
        <f t="shared" ref="AO473" si="7393">(C473-I473)/(H473-I473)</f>
        <v>0.99518177836179911</v>
      </c>
      <c r="AP473" s="40">
        <f t="shared" ref="AP473" si="7394">(N472-I473)/(H473-I473)</f>
        <v>1.1300919842312749</v>
      </c>
      <c r="AQ473" s="91">
        <f t="shared" ref="AQ473" si="7395">LN(M473/L473)</f>
        <v>1.396968965593411E-3</v>
      </c>
      <c r="AR473" s="91">
        <f t="shared" ref="AR473" si="7396">LN(N473/L473)</f>
        <v>-3.4070674478932031E-4</v>
      </c>
      <c r="AS473" s="91">
        <f t="shared" ref="AS473" si="7397">LN(N473/C473)</f>
        <v>-1.3487784977079293E-2</v>
      </c>
      <c r="AT473" s="28">
        <f t="shared" ref="AT473" si="7398">+(G473-I473)/(H473-I473)</f>
        <v>9.1984231274643988E-2</v>
      </c>
      <c r="AU473" s="28">
        <f t="shared" ref="AU473" si="7399">+(N473-P473)/(O473-P473)</f>
        <v>0.67915690866510825</v>
      </c>
      <c r="AV473" s="40">
        <f t="shared" ref="AV473" si="7400">+(N473-V473)/(U473-V473)</f>
        <v>0.25456460674157289</v>
      </c>
      <c r="AW473" s="91">
        <f t="shared" ref="AW473" si="7401">LN(N473/C473)</f>
        <v>-1.3487784977079293E-2</v>
      </c>
      <c r="AX473" s="28">
        <f t="shared" ref="AX473" si="7402">(N473-L473)/(U473-V473)</f>
        <v>-1.8609550561796782E-2</v>
      </c>
      <c r="AY473" s="91">
        <f t="shared" ref="AY473" si="7403">LN(G473/I473)</f>
        <v>1.3506779561402579E-3</v>
      </c>
      <c r="AZ473" s="91">
        <f t="shared" ref="AZ473" si="7404">LN(N473/P473)</f>
        <v>4.672303402208409E-3</v>
      </c>
      <c r="BA473" s="91">
        <f t="shared" ref="BA473" si="7405">AV472</f>
        <v>8.1951681667457435E-2</v>
      </c>
      <c r="BB473" s="91">
        <f t="shared" ref="BB473" si="7406">AR472</f>
        <v>-2.7217954720103825E-3</v>
      </c>
      <c r="BC473" s="91">
        <f t="shared" si="7231"/>
        <v>-1.0388861349071131E-2</v>
      </c>
      <c r="BD473" s="39">
        <f t="shared" ref="BD473" si="7407">IF(AR472&lt;0,1,0)</f>
        <v>1</v>
      </c>
    </row>
    <row r="474" spans="1:57" x14ac:dyDescent="0.25">
      <c r="A474" s="88">
        <v>43207</v>
      </c>
      <c r="B474" s="41">
        <f t="shared" si="5028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90">
        <f t="shared" ref="S474:S495" si="7408">AVERAGE($N456:$N473)</f>
        <v>3175.4105555555561</v>
      </c>
      <c r="T474" s="90" t="str">
        <f t="shared" ref="T474" si="7409">IF(AVERAGE(N473)&lt;S473,"熊",IF(AVERAGE(N473)&gt;S473,"牛",""))</f>
        <v>熊</v>
      </c>
      <c r="U474" s="90">
        <f t="shared" ref="U474" si="7410">MAX(H474,O474)</f>
        <v>3118.65</v>
      </c>
      <c r="V474" s="90">
        <f t="shared" ref="V474" si="7411">MIN(I474,P474)</f>
        <v>3064.03</v>
      </c>
      <c r="W474" s="40">
        <f t="shared" ref="W474" si="7412">LN(U474/V474)</f>
        <v>1.7669172922242512E-2</v>
      </c>
      <c r="X474" s="90">
        <f t="shared" ref="X474" si="7413">IF(U474=H474,J474,Q474)</f>
        <v>934</v>
      </c>
      <c r="Y474" s="90">
        <f t="shared" ref="Y474" si="7414">IF(V474=I474,K474,R474)</f>
        <v>1454</v>
      </c>
      <c r="Z474" s="91">
        <f t="shared" ref="Z474" si="7415">(U474-V474)/(C474)</f>
        <v>1.7545944869369088E-2</v>
      </c>
      <c r="AA474" s="91">
        <f t="shared" ref="AA474" si="7416">LN(C474/N473)</f>
        <v>7.4554683848367847E-4</v>
      </c>
      <c r="AB474" s="91">
        <f t="shared" ref="AB474" si="7417">LN(N474/U474)</f>
        <v>-1.6765543172767711E-2</v>
      </c>
      <c r="AC474" s="91">
        <f t="shared" ref="AC474" si="7418">LN(N474/V474)</f>
        <v>9.0362974947466286E-4</v>
      </c>
      <c r="AD474" s="91">
        <f t="shared" ref="AD474" si="7419">LN(U474/C474)</f>
        <v>1.8229614684386682E-3</v>
      </c>
      <c r="AE474" s="91">
        <f t="shared" ref="AE474" si="7420">LN(V474/C474)</f>
        <v>-1.5846211453803747E-2</v>
      </c>
      <c r="AF474" s="91">
        <f t="shared" ref="AF474" si="7421">LN(N474/C474)</f>
        <v>-1.4942581704328956E-2</v>
      </c>
      <c r="AG474" s="91">
        <f t="shared" ref="AG474" si="7422">LN(N474/N473)</f>
        <v>-1.4197034865845256E-2</v>
      </c>
      <c r="AH474" s="91">
        <f t="shared" ref="AH474" si="7423">LN(D474/C474)</f>
        <v>6.7757968568889931E-4</v>
      </c>
      <c r="AI474" s="91">
        <f t="shared" ref="AI474" si="7424">LN(E474/C474)</f>
        <v>1.3322441935223188E-3</v>
      </c>
      <c r="AJ474" s="91">
        <f t="shared" ref="AJ474" si="7425">LN(F474/C474)</f>
        <v>-1.3082885307869638E-3</v>
      </c>
      <c r="AK474" s="91">
        <f t="shared" ref="AK474" si="7426">+LN(G474/C474)</f>
        <v>-4.2074015006494476E-3</v>
      </c>
      <c r="AL474" s="91">
        <f t="shared" ref="AL474" si="7427">LN(H474/I474)</f>
        <v>8.3751207990653241E-3</v>
      </c>
      <c r="AM474" s="91">
        <f t="shared" ref="AM474" si="7428">LN(O474/P474)</f>
        <v>1.2077437571794884E-2</v>
      </c>
      <c r="AN474" s="91">
        <f t="shared" ref="AN474" si="7429">LN(L474/G474)</f>
        <v>4.5161727379194674E-5</v>
      </c>
      <c r="AO474" s="40">
        <f t="shared" ref="AO474" si="7430">(C474-I474)/(H474-I474)</f>
        <v>0.78162245290272037</v>
      </c>
      <c r="AP474" s="40">
        <f t="shared" ref="AP474" si="7431">(N473-I474)/(H474-I474)</f>
        <v>0.6924259900038473</v>
      </c>
      <c r="AQ474" s="91">
        <f t="shared" ref="AQ474" si="7432">LN(M474/L474)</f>
        <v>-1.2846792490059983E-3</v>
      </c>
      <c r="AR474" s="91">
        <f t="shared" ref="AR474" si="7433">LN(N474/L474)</f>
        <v>-1.0780341931058701E-2</v>
      </c>
      <c r="AS474" s="91">
        <f t="shared" ref="AS474" si="7434">LN(N474/C474)</f>
        <v>-1.4942581704328956E-2</v>
      </c>
      <c r="AT474" s="28">
        <f t="shared" ref="AT474" si="7435">+(G474-I474)/(H474-I474)</f>
        <v>0.27912341407151703</v>
      </c>
      <c r="AU474" s="28">
        <f t="shared" ref="AU474" si="7436">+(N474-P474)/(O474-P474)</f>
        <v>7.4402363685199577E-2</v>
      </c>
      <c r="AV474" s="40">
        <f t="shared" ref="AV474" si="7437">+(N474-V474)/(U474-V474)</f>
        <v>5.0714024166971572E-2</v>
      </c>
      <c r="AW474" s="91">
        <f t="shared" ref="AW474" si="7438">LN(N474/C474)</f>
        <v>-1.4942581704328956E-2</v>
      </c>
      <c r="AX474" s="28">
        <f t="shared" ref="AX474" si="7439">(N474-L474)/(U474-V474)</f>
        <v>-0.60856829000365886</v>
      </c>
      <c r="AY474" s="91">
        <f t="shared" ref="AY474" si="7440">LN(G474/I474)</f>
        <v>2.3447578299771155E-3</v>
      </c>
      <c r="AZ474" s="91">
        <f t="shared" ref="AZ474" si="7441">LN(N474/P474)</f>
        <v>9.0362974947466286E-4</v>
      </c>
      <c r="BA474" s="91">
        <f t="shared" ref="BA474" si="7442">AV473</f>
        <v>0.25456460674157289</v>
      </c>
      <c r="BB474" s="91">
        <f t="shared" ref="BB474" si="7443">AR473</f>
        <v>-3.4070674478932031E-4</v>
      </c>
      <c r="BC474" s="91">
        <f t="shared" ref="BC474" si="7444">AS473</f>
        <v>-1.3487784977079293E-2</v>
      </c>
      <c r="BD474" s="39">
        <f t="shared" ref="BD474" si="7445">IF(AR473&lt;0,1,0)</f>
        <v>1</v>
      </c>
    </row>
    <row r="475" spans="1:57" x14ac:dyDescent="0.25">
      <c r="A475" s="88">
        <v>43208</v>
      </c>
      <c r="B475" s="41">
        <f t="shared" si="5028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90">
        <f t="shared" si="7408"/>
        <v>3162.9750000000004</v>
      </c>
      <c r="T475" s="90" t="str">
        <f t="shared" ref="T475" si="7446">IF(AVERAGE(N474)&lt;S474,"熊",IF(AVERAGE(N474)&gt;S474,"牛",""))</f>
        <v>熊</v>
      </c>
      <c r="U475" s="90">
        <f t="shared" ref="U475" si="7447">MAX(H475,O475)</f>
        <v>3096.89</v>
      </c>
      <c r="V475" s="90">
        <f t="shared" ref="V475" si="7448">MIN(I475,P475)</f>
        <v>3041.63</v>
      </c>
      <c r="W475" s="40">
        <f t="shared" ref="W475" si="7449">LN(U475/V475)</f>
        <v>1.80048261835512E-2</v>
      </c>
      <c r="X475" s="90">
        <f t="shared" ref="X475" si="7450">IF(U475=H475,J475,Q475)</f>
        <v>930</v>
      </c>
      <c r="Y475" s="90">
        <f t="shared" ref="Y475" si="7451">IF(V475=I475,K475,R475)</f>
        <v>1044</v>
      </c>
      <c r="Z475" s="91">
        <f t="shared" ref="Z475" si="7452">(U475-V475)/(C475)</f>
        <v>1.7872447774999845E-2</v>
      </c>
      <c r="AA475" s="91">
        <f t="shared" ref="AA475" si="7453">LN(C475/N474)</f>
        <v>8.1543502250772254E-3</v>
      </c>
      <c r="AB475" s="91">
        <f t="shared" ref="AB475" si="7454">LN(N475/U475)</f>
        <v>-1.7743193807353505E-3</v>
      </c>
      <c r="AC475" s="91">
        <f t="shared" ref="AC475" si="7455">LN(N475/V475)</f>
        <v>1.6230506802815771E-2</v>
      </c>
      <c r="AD475" s="91">
        <f t="shared" ref="AD475" si="7456">LN(U475/C475)</f>
        <v>1.6093591891368293E-3</v>
      </c>
      <c r="AE475" s="91">
        <f t="shared" ref="AE475" si="7457">LN(V475/C475)</f>
        <v>-1.6395466994414236E-2</v>
      </c>
      <c r="AF475" s="91">
        <f t="shared" ref="AF475" si="7458">LN(N475/C475)</f>
        <v>-1.6496019159848536E-4</v>
      </c>
      <c r="AG475" s="91">
        <f t="shared" ref="AG475" si="7459">LN(N475/N474)</f>
        <v>7.989390033478861E-3</v>
      </c>
      <c r="AH475" s="91">
        <f t="shared" ref="AH475" si="7460">LN(D475/C475)</f>
        <v>-2.3289288649844269E-4</v>
      </c>
      <c r="AI475" s="91">
        <f t="shared" ref="AI475" si="7461">LN(E475/C475)</f>
        <v>-3.7295642447216157E-3</v>
      </c>
      <c r="AJ475" s="91">
        <f t="shared" ref="AJ475" si="7462">LN(F475/C475)</f>
        <v>-5.5816874041897955E-3</v>
      </c>
      <c r="AK475" s="91">
        <f t="shared" ref="AK475" si="7463">+LN(G475/C475)</f>
        <v>-1.1868687344718841E-2</v>
      </c>
      <c r="AL475" s="91">
        <f t="shared" ref="AL475" si="7464">LN(H475/I475)</f>
        <v>1.80048261835512E-2</v>
      </c>
      <c r="AM475" s="91">
        <f t="shared" ref="AM475" si="7465">LN(O475/P475)</f>
        <v>1.2500223722696692E-2</v>
      </c>
      <c r="AN475" s="91">
        <f t="shared" ref="AN475" si="7466">LN(L475/G475)</f>
        <v>5.5950280965582602E-4</v>
      </c>
      <c r="AO475" s="40">
        <f t="shared" ref="AO475" si="7467">(C475-I475)/(H475-I475)</f>
        <v>0.90988056460369093</v>
      </c>
      <c r="AP475" s="40">
        <f t="shared" ref="AP475" si="7468">(N474-I475)/(H475-I475)</f>
        <v>0.45548317046688708</v>
      </c>
      <c r="AQ475" s="91">
        <f t="shared" ref="AQ475" si="7469">LN(M475/L475)</f>
        <v>1.4022886730044861E-3</v>
      </c>
      <c r="AR475" s="91">
        <f t="shared" ref="AR475" si="7470">LN(N475/L475)</f>
        <v>1.1144224343464706E-2</v>
      </c>
      <c r="AS475" s="91">
        <f t="shared" ref="AS475" si="7471">LN(N475/C475)</f>
        <v>-1.6496019159848536E-4</v>
      </c>
      <c r="AT475" s="28">
        <f t="shared" ref="AT475" si="7472">+(G475-I475)/(H475-I475)</f>
        <v>0.24972855591747714</v>
      </c>
      <c r="AU475" s="28">
        <f t="shared" ref="AU475" si="7473">+(N475-P475)/(O475-P475)</f>
        <v>0.90091027308192551</v>
      </c>
      <c r="AV475" s="40">
        <f t="shared" ref="AV475" si="7474">+(N475-V475)/(U475-V475)</f>
        <v>0.90065146579804911</v>
      </c>
      <c r="AW475" s="91">
        <f t="shared" ref="AW475" si="7475">LN(N475/C475)</f>
        <v>-1.6496019159848536E-4</v>
      </c>
      <c r="AX475" s="28">
        <f t="shared" ref="AX475" si="7476">(N475-L475)/(U475-V475)</f>
        <v>0.61997828447340508</v>
      </c>
      <c r="AY475" s="91">
        <f t="shared" ref="AY475" si="7477">LN(G475/I475)</f>
        <v>4.5267796496953842E-3</v>
      </c>
      <c r="AZ475" s="91">
        <f t="shared" ref="AZ475" si="7478">LN(N475/P475)</f>
        <v>1.1268531250836086E-2</v>
      </c>
      <c r="BA475" s="91">
        <f t="shared" ref="BA475" si="7479">AV474</f>
        <v>5.0714024166971572E-2</v>
      </c>
      <c r="BB475" s="91">
        <f t="shared" ref="BB475" si="7480">AR474</f>
        <v>-1.0780341931058701E-2</v>
      </c>
      <c r="BC475" s="91">
        <f t="shared" ref="BC475" si="7481">AS474</f>
        <v>-1.4942581704328956E-2</v>
      </c>
      <c r="BD475" s="39">
        <f t="shared" ref="BD475" si="7482">IF(AR474&lt;0,1,0)</f>
        <v>1</v>
      </c>
      <c r="BE475" t="s">
        <v>775</v>
      </c>
    </row>
    <row r="476" spans="1:57" x14ac:dyDescent="0.25">
      <c r="A476" s="88">
        <v>43209</v>
      </c>
      <c r="B476" s="41">
        <f t="shared" si="5028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90">
        <f t="shared" si="7408"/>
        <v>3152.4444444444453</v>
      </c>
      <c r="T476" s="90" t="str">
        <f t="shared" ref="T476" si="7483">IF(AVERAGE(N475)&lt;S475,"熊",IF(AVERAGE(N475)&gt;S475,"牛",""))</f>
        <v>熊</v>
      </c>
      <c r="U476" s="90">
        <f t="shared" ref="U476" si="7484">MAX(H476,O476)</f>
        <v>3127.38</v>
      </c>
      <c r="V476" s="90">
        <f t="shared" ref="V476" si="7485">MIN(I476,P476)</f>
        <v>3090.29</v>
      </c>
      <c r="W476" s="40">
        <f t="shared" ref="W476" si="7486">LN(U476/V476)</f>
        <v>1.1930655679654059E-2</v>
      </c>
      <c r="X476" s="90">
        <f t="shared" ref="X476" si="7487">IF(U476=H476,J476,Q476)</f>
        <v>1315</v>
      </c>
      <c r="Y476" s="90">
        <f t="shared" ref="Y476" si="7488">IF(V476=I476,K476,R476)</f>
        <v>932</v>
      </c>
      <c r="Z476" s="91">
        <f t="shared" ref="Z476" si="7489">(U476-V476)/(C476)</f>
        <v>1.1986672139147569E-2</v>
      </c>
      <c r="AA476" s="91">
        <f t="shared" ref="AA476" si="7490">LN(C476/N475)</f>
        <v>9.2795128286664026E-4</v>
      </c>
      <c r="AB476" s="91">
        <f t="shared" ref="AB476" si="7491">LN(N476/U476)</f>
        <v>-3.2026878687645504E-3</v>
      </c>
      <c r="AC476" s="91">
        <f t="shared" ref="AC476" si="7492">LN(N476/V476)</f>
        <v>8.7279678108895236E-3</v>
      </c>
      <c r="AD476" s="91">
        <f t="shared" ref="AD476" si="7493">LN(U476/C476)</f>
        <v>1.0643579299304349E-2</v>
      </c>
      <c r="AE476" s="91">
        <f t="shared" ref="AE476" si="7494">LN(V476/C476)</f>
        <v>-1.287076380349683E-3</v>
      </c>
      <c r="AF476" s="91">
        <f t="shared" ref="AF476" si="7495">LN(N476/C476)</f>
        <v>7.4408914305398813E-3</v>
      </c>
      <c r="AG476" s="91">
        <f t="shared" ref="AG476" si="7496">LN(N476/N475)</f>
        <v>8.3688427134064464E-3</v>
      </c>
      <c r="AH476" s="91">
        <f t="shared" ref="AH476" si="7497">LN(D476/C476)</f>
        <v>-1.2773686006967338E-3</v>
      </c>
      <c r="AI476" s="91">
        <f t="shared" ref="AI476" si="7498">LN(E476/C476)</f>
        <v>2.6916787271556572E-3</v>
      </c>
      <c r="AJ476" s="91">
        <f t="shared" ref="AJ476" si="7499">LN(F476/C476)</f>
        <v>2.4466936667954151E-3</v>
      </c>
      <c r="AK476" s="91">
        <f t="shared" ref="AK476" si="7500">+LN(G476/C476)</f>
        <v>8.7648450836011211E-3</v>
      </c>
      <c r="AL476" s="91">
        <f t="shared" ref="AL476" si="7501">LN(H476/I476)</f>
        <v>1.0148024178605915E-2</v>
      </c>
      <c r="AM476" s="91">
        <f t="shared" ref="AM476" si="7502">LN(O476/P476)</f>
        <v>6.2547715968478811E-3</v>
      </c>
      <c r="AN476" s="91">
        <f t="shared" ref="AN476" si="7503">LN(L476/G476)</f>
        <v>2.4984785036592967E-4</v>
      </c>
      <c r="AO476" s="40">
        <f t="shared" ref="AO476" si="7504">(C476-I476)/(H476-I476)</f>
        <v>0.12626903553299557</v>
      </c>
      <c r="AP476" s="40">
        <f t="shared" ref="AP476" si="7505">(N475-I476)/(H476-I476)</f>
        <v>3.5215736040613198E-2</v>
      </c>
      <c r="AQ476" s="91">
        <f t="shared" ref="AQ476" si="7506">LN(M476/L476)</f>
        <v>9.3797375748633682E-4</v>
      </c>
      <c r="AR476" s="91">
        <f t="shared" ref="AR476" si="7507">LN(N476/L476)</f>
        <v>-1.5738015034271677E-3</v>
      </c>
      <c r="AS476" s="91">
        <f t="shared" ref="AS476" si="7508">LN(N476/C476)</f>
        <v>7.4408914305398813E-3</v>
      </c>
      <c r="AT476" s="28">
        <f t="shared" ref="AT476" si="7509">+(G476-I476)/(H476-I476)</f>
        <v>0.99048223350254672</v>
      </c>
      <c r="AU476" s="28">
        <f t="shared" ref="AU476" si="7510">+(N476-P476)/(O476-P476)</f>
        <v>0.48717948717948717</v>
      </c>
      <c r="AV476" s="40">
        <f t="shared" ref="AV476" si="7511">+(N476-V476)/(U476-V476)</f>
        <v>0.7303855486654095</v>
      </c>
      <c r="AW476" s="91">
        <f t="shared" ref="AW476" si="7512">LN(N476/C476)</f>
        <v>7.4408914305398813E-3</v>
      </c>
      <c r="AX476" s="28">
        <f t="shared" ref="AX476" si="7513">(N476-L476)/(U476-V476)</f>
        <v>-0.13238069560528001</v>
      </c>
      <c r="AY476" s="91">
        <f t="shared" ref="AY476" si="7514">LN(G476/I476)</f>
        <v>1.0051921463950798E-2</v>
      </c>
      <c r="AZ476" s="91">
        <f t="shared" ref="AZ476" si="7515">LN(N476/P476)</f>
        <v>3.0520837280834526E-3</v>
      </c>
      <c r="BA476" s="91">
        <f t="shared" ref="BA476" si="7516">AV475</f>
        <v>0.90065146579804911</v>
      </c>
      <c r="BB476" s="91">
        <f t="shared" ref="BB476" si="7517">AR475</f>
        <v>1.1144224343464706E-2</v>
      </c>
      <c r="BC476" s="91">
        <f t="shared" ref="BC476" si="7518">AS475</f>
        <v>-1.6496019159848536E-4</v>
      </c>
      <c r="BD476" s="39">
        <f t="shared" ref="BD476:BD477" si="7519">IF(AR475&lt;0,1,0)</f>
        <v>0</v>
      </c>
    </row>
    <row r="477" spans="1:57" x14ac:dyDescent="0.25">
      <c r="A477" s="88">
        <v>43210</v>
      </c>
      <c r="B477" s="41">
        <f t="shared" si="5028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90">
        <f t="shared" si="7408"/>
        <v>3144.3277777777785</v>
      </c>
      <c r="T477" s="90" t="str">
        <f t="shared" ref="T477" si="7520">IF(AVERAGE(N476)&lt;S476,"熊",IF(AVERAGE(N476)&gt;S476,"牛",""))</f>
        <v>熊</v>
      </c>
      <c r="U477" s="90">
        <f t="shared" ref="U477" si="7521">MAX(H477,O477)</f>
        <v>3110.91</v>
      </c>
      <c r="V477" s="90">
        <f t="shared" ref="V477" si="7522">MIN(I477,P477)</f>
        <v>3065.92</v>
      </c>
      <c r="W477" s="40">
        <f t="shared" ref="W477" si="7523">LN(U477/V477)</f>
        <v>1.4567600412030679E-2</v>
      </c>
      <c r="X477" s="90">
        <f t="shared" ref="X477" si="7524">IF(U477=H477,J477,Q477)</f>
        <v>1014</v>
      </c>
      <c r="Y477" s="90">
        <f t="shared" ref="Y477" si="7525">IF(V477=I477,K477,R477)</f>
        <v>1346</v>
      </c>
      <c r="Z477" s="91">
        <f t="shared" ref="Z477" si="7526">(U477-V477)/(C477)</f>
        <v>1.4487386731756256E-2</v>
      </c>
      <c r="AA477" s="91">
        <f t="shared" ref="AA477" si="7527">LN(C477/N476)</f>
        <v>-3.8310528887505377E-3</v>
      </c>
      <c r="AB477" s="91">
        <f t="shared" ref="AB477" si="7528">LN(N477/U477)</f>
        <v>-1.2736223402400444E-2</v>
      </c>
      <c r="AC477" s="91">
        <f t="shared" ref="AC477" si="7529">LN(N477/V477)</f>
        <v>1.8313770096302236E-3</v>
      </c>
      <c r="AD477" s="91">
        <f t="shared" ref="AD477" si="7530">LN(U477/C477)</f>
        <v>1.753435331664993E-3</v>
      </c>
      <c r="AE477" s="91">
        <f t="shared" ref="AE477" si="7531">LN(V477/C477)</f>
        <v>-1.2814165080365566E-2</v>
      </c>
      <c r="AF477" s="91">
        <f t="shared" ref="AF477" si="7532">LN(N477/C477)</f>
        <v>-1.0982788070735359E-2</v>
      </c>
      <c r="AG477" s="91">
        <f t="shared" ref="AG477" si="7533">LN(N477/N476)</f>
        <v>-1.4813840959485923E-2</v>
      </c>
      <c r="AH477" s="91">
        <f t="shared" ref="AH477" si="7534">LN(D477/C477)</f>
        <v>2.5757761277827863E-4</v>
      </c>
      <c r="AI477" s="91">
        <f t="shared" ref="AI477" si="7535">LN(E477/C477)</f>
        <v>-1.8049033797607882E-3</v>
      </c>
      <c r="AJ477" s="91">
        <f t="shared" ref="AJ477" si="7536">LN(F477/C477)</f>
        <v>-1.416959722070538E-4</v>
      </c>
      <c r="AK477" s="91">
        <f t="shared" ref="AK477" si="7537">+LN(G477/C477)</f>
        <v>-8.2290088272778655E-3</v>
      </c>
      <c r="AL477" s="91">
        <f t="shared" ref="AL477" si="7538">LN(H477/I477)</f>
        <v>1.0060369019935187E-2</v>
      </c>
      <c r="AM477" s="91">
        <f t="shared" ref="AM477" si="7539">LN(O477/P477)</f>
        <v>4.4812550889765362E-3</v>
      </c>
      <c r="AN477" s="91">
        <f t="shared" ref="AN477" si="7540">LN(L477/G477)</f>
        <v>-1.0390116411122847E-4</v>
      </c>
      <c r="AO477" s="40">
        <f t="shared" ref="AO477" si="7541">(C477-I477)/(H477-I477)</f>
        <v>0.82498394348105841</v>
      </c>
      <c r="AP477" s="40">
        <f t="shared" ref="AP477" si="7542">(N476-I477)/(H477-I477)</f>
        <v>1.2077713551702081</v>
      </c>
      <c r="AQ477" s="91">
        <f t="shared" ref="AQ477" si="7543">LN(M477/L477)</f>
        <v>-2.1941845058537392E-3</v>
      </c>
      <c r="AR477" s="91">
        <f t="shared" ref="AR477" si="7544">LN(N477/L477)</f>
        <v>-2.6498780793462982E-3</v>
      </c>
      <c r="AS477" s="91">
        <f t="shared" ref="AS477" si="7545">LN(N477/C477)</f>
        <v>-1.0982788070735359E-2</v>
      </c>
      <c r="AT477" s="28">
        <f t="shared" ref="AT477" si="7546">+(G477-I477)/(H477-I477)</f>
        <v>7.7071290944199563E-3</v>
      </c>
      <c r="AU477" s="28">
        <f t="shared" ref="AU477" si="7547">+(N477-P477)/(O477-P477)</f>
        <v>0.40813362381989093</v>
      </c>
      <c r="AV477" s="40">
        <f t="shared" ref="AV477" si="7548">+(N477-V477)/(U477-V477)</f>
        <v>0.12491664814403018</v>
      </c>
      <c r="AW477" s="91">
        <f t="shared" ref="AW477" si="7549">LN(N477/C477)</f>
        <v>-1.0982788070735359E-2</v>
      </c>
      <c r="AX477" s="28">
        <f t="shared" ref="AX477" si="7550">(N477-L477)/(U477-V477)</f>
        <v>-0.18115136697044076</v>
      </c>
      <c r="AY477" s="91">
        <f t="shared" ref="AY477" si="7551">LN(G477/I477)</f>
        <v>7.7924860992324767E-5</v>
      </c>
      <c r="AZ477" s="91">
        <f t="shared" ref="AZ477" si="7552">LN(N477/P477)</f>
        <v>1.8313770096302236E-3</v>
      </c>
      <c r="BA477" s="91">
        <f t="shared" ref="BA477" si="7553">AV476</f>
        <v>0.7303855486654095</v>
      </c>
      <c r="BB477" s="91">
        <f t="shared" ref="BB477" si="7554">AR476</f>
        <v>-1.5738015034271677E-3</v>
      </c>
      <c r="BC477" s="91">
        <f t="shared" ref="BC477" si="7555">AS476</f>
        <v>7.4408914305398813E-3</v>
      </c>
      <c r="BD477" s="39">
        <f t="shared" si="7519"/>
        <v>1</v>
      </c>
    </row>
    <row r="478" spans="1:57" x14ac:dyDescent="0.25">
      <c r="A478" s="88">
        <v>43213</v>
      </c>
      <c r="B478" s="41">
        <f t="shared" si="5028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90">
        <f t="shared" si="7408"/>
        <v>3139.8155555555559</v>
      </c>
      <c r="T478" s="90" t="str">
        <f t="shared" ref="T478" si="7556">IF(AVERAGE(N477)&lt;S477,"熊",IF(AVERAGE(N477)&gt;S477,"牛",""))</f>
        <v>熊</v>
      </c>
      <c r="U478" s="90">
        <f t="shared" ref="U478" si="7557">MAX(H478,O478)</f>
        <v>3085.06</v>
      </c>
      <c r="V478" s="90">
        <f t="shared" ref="V478" si="7558">MIN(I478,P478)</f>
        <v>3045.97</v>
      </c>
      <c r="W478" s="40">
        <f t="shared" ref="W478" si="7559">LN(U478/V478)</f>
        <v>1.2751700672541595E-2</v>
      </c>
      <c r="X478" s="90">
        <f t="shared" ref="X478" si="7560">IF(U478=H478,J478,Q478)</f>
        <v>946</v>
      </c>
      <c r="Y478" s="90">
        <f t="shared" ref="Y478" si="7561">IF(V478=I478,K478,R478)</f>
        <v>1424</v>
      </c>
      <c r="Z478" s="91">
        <f t="shared" ref="Z478" si="7562">(U478-V478)/(C478)</f>
        <v>1.2760165043219435E-2</v>
      </c>
      <c r="AA478" s="91">
        <f t="shared" ref="AA478" si="7563">LN(C478/N477)</f>
        <v>-2.6405969397152373E-3</v>
      </c>
      <c r="AB478" s="91">
        <f t="shared" ref="AB478" si="7564">LN(N478/U478)</f>
        <v>-5.5419631626283765E-3</v>
      </c>
      <c r="AC478" s="91">
        <f t="shared" ref="AC478" si="7565">LN(N478/V478)</f>
        <v>7.2097375099131316E-3</v>
      </c>
      <c r="AD478" s="91">
        <f t="shared" ref="AD478" si="7566">LN(U478/C478)</f>
        <v>7.0326385644517032E-3</v>
      </c>
      <c r="AE478" s="91">
        <f t="shared" ref="AE478" si="7567">LN(V478/C478)</f>
        <v>-5.719062108089863E-3</v>
      </c>
      <c r="AF478" s="91">
        <f t="shared" ref="AF478" si="7568">LN(N478/C478)</f>
        <v>1.4906754018232504E-3</v>
      </c>
      <c r="AG478" s="91">
        <f t="shared" ref="AG478" si="7569">LN(N478/N477)</f>
        <v>-1.1499215378918965E-3</v>
      </c>
      <c r="AH478" s="91">
        <f t="shared" ref="AH478" si="7570">LN(D478/C478)</f>
        <v>2.1032627879948368E-3</v>
      </c>
      <c r="AI478" s="91">
        <f t="shared" ref="AI478" si="7571">LN(E478/C478)</f>
        <v>-1.1268195651932013E-3</v>
      </c>
      <c r="AJ478" s="91">
        <f t="shared" ref="AJ478" si="7572">LN(F478/C478)</f>
        <v>4.5921090046743057E-3</v>
      </c>
      <c r="AK478" s="91">
        <f t="shared" ref="AK478" si="7573">+LN(G478/C478)</f>
        <v>1.5786764578929115E-3</v>
      </c>
      <c r="AL478" s="91">
        <f t="shared" ref="AL478" si="7574">LN(H478/I478)</f>
        <v>9.9093600420128141E-3</v>
      </c>
      <c r="AM478" s="91">
        <f t="shared" ref="AM478" si="7575">LN(O478/P478)</f>
        <v>7.4672002647853571E-3</v>
      </c>
      <c r="AN478" s="91">
        <f t="shared" ref="AN478" si="7576">LN(L478/G478)</f>
        <v>-3.5851347281174222E-5</v>
      </c>
      <c r="AO478" s="40">
        <f t="shared" ref="AO478" si="7577">(C478-I478)/(H478-I478)</f>
        <v>0.2892833662064484</v>
      </c>
      <c r="AP478" s="40">
        <f t="shared" ref="AP478" si="7578">(N477-I478)/(H478-I478)</f>
        <v>0.55555555555555725</v>
      </c>
      <c r="AQ478" s="91">
        <f t="shared" ref="AQ478" si="7579">LN(M478/L478)</f>
        <v>-1.0174101920792094E-3</v>
      </c>
      <c r="AR478" s="91">
        <f t="shared" ref="AR478" si="7580">LN(N478/L478)</f>
        <v>-5.214970878821635E-5</v>
      </c>
      <c r="AS478" s="91">
        <f t="shared" ref="AS478" si="7581">LN(N478/C478)</f>
        <v>1.4906754018232504E-3</v>
      </c>
      <c r="AT478" s="28">
        <f t="shared" ref="AT478" si="7582">+(G478-I478)/(H478-I478)</f>
        <v>0.44838921761999656</v>
      </c>
      <c r="AU478" s="28">
        <f t="shared" ref="AU478" si="7583">+(N478-P478)/(O478-P478)</f>
        <v>0.96539640823478101</v>
      </c>
      <c r="AV478" s="40">
        <f t="shared" ref="AV478" si="7584">+(N478-V478)/(U478-V478)</f>
        <v>0.56382706574572361</v>
      </c>
      <c r="AW478" s="91">
        <f t="shared" ref="AW478" si="7585">LN(N478/C478)</f>
        <v>1.4906754018232504E-3</v>
      </c>
      <c r="AX478" s="28">
        <f t="shared" ref="AX478" si="7586">(N478-L478)/(U478-V478)</f>
        <v>-4.093118444611253E-3</v>
      </c>
      <c r="AY478" s="91">
        <f t="shared" ref="AY478" si="7587">LN(G478/I478)</f>
        <v>4.4553979354538973E-3</v>
      </c>
      <c r="AZ478" s="91">
        <f t="shared" ref="AZ478" si="7588">LN(N478/P478)</f>
        <v>7.2097375099131316E-3</v>
      </c>
      <c r="BA478" s="91">
        <f t="shared" ref="BA478" si="7589">AV477</f>
        <v>0.12491664814403018</v>
      </c>
      <c r="BB478" s="91">
        <f t="shared" ref="BB478" si="7590">AR477</f>
        <v>-2.6498780793462982E-3</v>
      </c>
      <c r="BC478" s="91">
        <f t="shared" ref="BC478" si="7591">AS477</f>
        <v>-1.0982788070735359E-2</v>
      </c>
      <c r="BD478" s="39">
        <f t="shared" ref="BD478" si="7592">IF(AR477&lt;0,1,0)</f>
        <v>1</v>
      </c>
    </row>
    <row r="479" spans="1:57" x14ac:dyDescent="0.25">
      <c r="A479" s="88">
        <v>43214</v>
      </c>
      <c r="B479" s="41">
        <f t="shared" si="5028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90">
        <f t="shared" si="7408"/>
        <v>3136.1650000000004</v>
      </c>
      <c r="T479" s="90" t="str">
        <f t="shared" ref="T479" si="7593">IF(AVERAGE(N478)&lt;S478,"熊",IF(AVERAGE(N478)&gt;S478,"牛",""))</f>
        <v>熊</v>
      </c>
      <c r="U479" s="90">
        <f t="shared" ref="U479" si="7594">MAX(H479,O479)</f>
        <v>3135.94</v>
      </c>
      <c r="V479" s="90">
        <f t="shared" ref="V479" si="7595">MIN(I479,P479)</f>
        <v>3069.75</v>
      </c>
      <c r="W479" s="40">
        <f t="shared" ref="W479" si="7596">LN(U479/V479)</f>
        <v>2.1332844593583564E-2</v>
      </c>
      <c r="X479" s="90">
        <f t="shared" ref="X479" si="7597">IF(U479=H479,J479,Q479)</f>
        <v>1121</v>
      </c>
      <c r="Y479" s="90">
        <f t="shared" ref="Y479" si="7598">IF(V479=I479,K479,R479)</f>
        <v>930</v>
      </c>
      <c r="Z479" s="91">
        <f t="shared" ref="Z479" si="7599">(U479-V479)/(C479)</f>
        <v>2.1562016450851065E-2</v>
      </c>
      <c r="AA479" s="91">
        <f t="shared" ref="AA479" si="7600">LN(C479/N478)</f>
        <v>5.6698210637519874E-4</v>
      </c>
      <c r="AB479" s="91">
        <f t="shared" ref="AB479" si="7601">LN(N479/U479)</f>
        <v>-2.237876580219639E-3</v>
      </c>
      <c r="AC479" s="91">
        <f t="shared" ref="AC479" si="7602">LN(N479/V479)</f>
        <v>1.9094968013363967E-2</v>
      </c>
      <c r="AD479" s="91">
        <f t="shared" ref="AD479" si="7603">LN(U479/C479)</f>
        <v>2.1332844593583564E-2</v>
      </c>
      <c r="AE479" s="91">
        <f t="shared" ref="AE479" si="7604">LN(V479/C479)</f>
        <v>0</v>
      </c>
      <c r="AF479" s="91">
        <f t="shared" ref="AF479" si="7605">LN(N479/C479)</f>
        <v>1.9094968013363967E-2</v>
      </c>
      <c r="AG479" s="91">
        <f t="shared" ref="AG479" si="7606">LN(N479/N478)</f>
        <v>1.9661950119739341E-2</v>
      </c>
      <c r="AH479" s="91">
        <f t="shared" ref="AH479" si="7607">LN(D479/C479)</f>
        <v>3.132152962396426E-3</v>
      </c>
      <c r="AI479" s="91">
        <f t="shared" ref="AI479" si="7608">LN(E479/C479)</f>
        <v>6.7367650587058401E-3</v>
      </c>
      <c r="AJ479" s="91">
        <f t="shared" ref="AJ479" si="7609">LN(F479/C479)</f>
        <v>5.8206361085692375E-3</v>
      </c>
      <c r="AK479" s="91">
        <f t="shared" ref="AK479" si="7610">+LN(G479/C479)</f>
        <v>1.9922384620081959E-2</v>
      </c>
      <c r="AL479" s="91">
        <f t="shared" ref="AL479" si="7611">LN(H479/I479)</f>
        <v>2.1332844593583564E-2</v>
      </c>
      <c r="AM479" s="91">
        <f t="shared" ref="AM479" si="7612">LN(O479/P479)</f>
        <v>5.9607116231681521E-3</v>
      </c>
      <c r="AN479" s="91">
        <f t="shared" ref="AN479" si="7613">LN(L479/G479)</f>
        <v>3.3843649051501653E-4</v>
      </c>
      <c r="AO479" s="40">
        <f t="shared" ref="AO479" si="7614">(C479-I479)/(H479-I479)</f>
        <v>0</v>
      </c>
      <c r="AP479" s="40">
        <f t="shared" ref="AP479" si="7615">(N478-I479)/(H479-I479)</f>
        <v>-2.628795890617586E-2</v>
      </c>
      <c r="AQ479" s="91">
        <f t="shared" ref="AQ479" si="7616">LN(M479/L479)</f>
        <v>-1.8980006400768983E-3</v>
      </c>
      <c r="AR479" s="91">
        <f t="shared" ref="AR479" si="7617">LN(N479/L479)</f>
        <v>-1.1658530972329828E-3</v>
      </c>
      <c r="AS479" s="91">
        <f t="shared" ref="AS479" si="7618">LN(N479/C479)</f>
        <v>1.9094968013363967E-2</v>
      </c>
      <c r="AT479" s="28">
        <f t="shared" ref="AT479" si="7619">+(G479-I479)/(H479-I479)</f>
        <v>0.93322254116935988</v>
      </c>
      <c r="AU479" s="28">
        <f t="shared" ref="AU479" si="7620">+(N479-P479)/(O479-P479)</f>
        <v>0.68545356951153558</v>
      </c>
      <c r="AV479" s="40">
        <f t="shared" ref="AV479" si="7621">+(N479-V479)/(U479-V479)</f>
        <v>0.89409276325728637</v>
      </c>
      <c r="AW479" s="91">
        <f t="shared" ref="AW479" si="7622">LN(N479/C479)</f>
        <v>1.9094968013363967E-2</v>
      </c>
      <c r="AX479" s="28">
        <f t="shared" ref="AX479" si="7623">(N479-L479)/(U479-V479)</f>
        <v>-5.5144281613538119E-2</v>
      </c>
      <c r="AY479" s="91">
        <f t="shared" ref="AY479" si="7624">LN(G479/I479)</f>
        <v>1.9922384620081959E-2</v>
      </c>
      <c r="AZ479" s="91">
        <f t="shared" ref="AZ479" si="7625">LN(N479/P479)</f>
        <v>4.0896184997048076E-3</v>
      </c>
      <c r="BA479" s="91">
        <f t="shared" ref="BA479" si="7626">AV478</f>
        <v>0.56382706574572361</v>
      </c>
      <c r="BB479" s="91">
        <f t="shared" ref="BB479" si="7627">AR478</f>
        <v>-5.214970878821635E-5</v>
      </c>
      <c r="BC479" s="91">
        <f t="shared" ref="BC479" si="7628">AS478</f>
        <v>1.4906754018232504E-3</v>
      </c>
      <c r="BD479" s="39">
        <f t="shared" ref="BD479" si="7629">IF(AR478&lt;0,1,0)</f>
        <v>1</v>
      </c>
    </row>
    <row r="480" spans="1:57" x14ac:dyDescent="0.25">
      <c r="A480" s="88">
        <v>43215</v>
      </c>
      <c r="B480" s="41">
        <f t="shared" si="5028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90">
        <f t="shared" si="7408"/>
        <v>3134.0694444444448</v>
      </c>
      <c r="T480" s="90" t="str">
        <f t="shared" ref="T480" si="7630">IF(AVERAGE(N479)&lt;S479,"熊",IF(AVERAGE(N479)&gt;S479,"牛",""))</f>
        <v>熊</v>
      </c>
      <c r="U480" s="90">
        <f t="shared" ref="U480" si="7631">MAX(H480,O480)</f>
        <v>3122.72</v>
      </c>
      <c r="V480" s="90">
        <f t="shared" ref="V480" si="7632">MIN(I480,P480)</f>
        <v>3107</v>
      </c>
      <c r="W480" s="40">
        <f t="shared" ref="W480" si="7633">LN(U480/V480)</f>
        <v>5.0467864898442105E-3</v>
      </c>
      <c r="X480" s="90">
        <f t="shared" ref="X480" si="7634">IF(U480=H480,J480,Q480)</f>
        <v>1036</v>
      </c>
      <c r="Y480" s="90">
        <f t="shared" ref="Y480" si="7635">IF(V480=I480,K480,R480)</f>
        <v>1006</v>
      </c>
      <c r="Z480" s="91">
        <f t="shared" ref="Z480" si="7636">(U480-V480)/(C480)</f>
        <v>5.0507646832026083E-3</v>
      </c>
      <c r="AA480" s="91">
        <f t="shared" ref="AA480" si="7637">LN(C480/N479)</f>
        <v>-5.2969603112110828E-3</v>
      </c>
      <c r="AB480" s="91">
        <f t="shared" ref="AB480" si="7638">LN(N480/U480)</f>
        <v>-1.5222678637343491E-3</v>
      </c>
      <c r="AC480" s="91">
        <f t="shared" ref="AC480" si="7639">LN(N480/V480)</f>
        <v>3.5245186261099238E-3</v>
      </c>
      <c r="AD480" s="91">
        <f t="shared" ref="AD480" si="7640">LN(U480/C480)</f>
        <v>3.3102841401164988E-3</v>
      </c>
      <c r="AE480" s="91">
        <f t="shared" ref="AE480" si="7641">LN(V480/C480)</f>
        <v>-1.7365023497276624E-3</v>
      </c>
      <c r="AF480" s="91">
        <f t="shared" ref="AF480" si="7642">LN(N480/C480)</f>
        <v>1.7880162763822063E-3</v>
      </c>
      <c r="AG480" s="91">
        <f t="shared" ref="AG480" si="7643">LN(N480/N479)</f>
        <v>-3.5089440348289366E-3</v>
      </c>
      <c r="AH480" s="91">
        <f t="shared" ref="AH480" si="7644">LN(D480/C480)</f>
        <v>1.1110648418458959E-3</v>
      </c>
      <c r="AI480" s="91">
        <f t="shared" ref="AI480" si="7645">LN(E480/C480)</f>
        <v>-2.8917009790489421E-5</v>
      </c>
      <c r="AJ480" s="91">
        <f t="shared" ref="AJ480" si="7646">LN(F480/C480)</f>
        <v>2.1760140045687876E-3</v>
      </c>
      <c r="AK480" s="91">
        <f t="shared" ref="AK480" si="7647">+LN(G480/C480)</f>
        <v>2.2144849141541596E-3</v>
      </c>
      <c r="AL480" s="91">
        <f t="shared" ref="AL480" si="7648">LN(H480/I480)</f>
        <v>5.0467864898442105E-3</v>
      </c>
      <c r="AM480" s="91">
        <f t="shared" ref="AM480" si="7649">LN(O480/P480)</f>
        <v>3.6706002080910301E-3</v>
      </c>
      <c r="AN480" s="91">
        <f t="shared" ref="AN480" si="7650">LN(L480/G480)</f>
        <v>2.0194799747422443E-4</v>
      </c>
      <c r="AO480" s="40">
        <f t="shared" ref="AO480" si="7651">(C480-I480)/(H480-I480)</f>
        <v>0.34351145038168956</v>
      </c>
      <c r="AP480" s="40">
        <f t="shared" ref="AP480" si="7652">(N479-I480)/(H480-I480)</f>
        <v>1.3950381679389385</v>
      </c>
      <c r="AQ480" s="91">
        <f t="shared" ref="AQ480" si="7653">LN(M480/L480)</f>
        <v>-5.8672371004860979E-4</v>
      </c>
      <c r="AR480" s="91">
        <f t="shared" ref="AR480" si="7654">LN(N480/L480)</f>
        <v>-6.2841663524630859E-4</v>
      </c>
      <c r="AS480" s="91">
        <f t="shared" ref="AS480" si="7655">LN(N480/C480)</f>
        <v>1.7880162763822063E-3</v>
      </c>
      <c r="AT480" s="28">
        <f t="shared" ref="AT480" si="7656">+(G480-I480)/(H480-I480)</f>
        <v>0.78244274809162462</v>
      </c>
      <c r="AU480" s="28">
        <f t="shared" ref="AU480" si="7657">+(N480-P480)/(O480-P480)</f>
        <v>0.61451048951046428</v>
      </c>
      <c r="AV480" s="40">
        <f t="shared" ref="AV480" si="7658">+(N480-V480)/(U480-V480)</f>
        <v>0.69783715012722258</v>
      </c>
      <c r="AW480" s="91">
        <f t="shared" ref="AW480" si="7659">LN(N480/C480)</f>
        <v>1.7880162763822063E-3</v>
      </c>
      <c r="AX480" s="28">
        <f t="shared" ref="AX480" si="7660">(N480-L480)/(U480-V480)</f>
        <v>-0.12468193384224309</v>
      </c>
      <c r="AY480" s="91">
        <f t="shared" ref="AY480" si="7661">LN(G480/I480)</f>
        <v>3.9509872638818751E-3</v>
      </c>
      <c r="AZ480" s="91">
        <f t="shared" ref="AZ480" si="7662">LN(N480/P480)</f>
        <v>2.257217710590992E-3</v>
      </c>
      <c r="BA480" s="91">
        <f t="shared" ref="BA480" si="7663">AV479</f>
        <v>0.89409276325728637</v>
      </c>
      <c r="BB480" s="91">
        <f t="shared" ref="BB480" si="7664">AR479</f>
        <v>-1.1658530972329828E-3</v>
      </c>
      <c r="BC480" s="91">
        <f t="shared" ref="BC480" si="7665">AS479</f>
        <v>1.9094968013363967E-2</v>
      </c>
      <c r="BD480" s="39">
        <f t="shared" ref="BD480" si="7666">IF(AR479&lt;0,1,0)</f>
        <v>1</v>
      </c>
    </row>
    <row r="481" spans="1:56" x14ac:dyDescent="0.25">
      <c r="A481" s="88">
        <v>43216</v>
      </c>
      <c r="B481" s="41">
        <f t="shared" si="5028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90">
        <f t="shared" si="7408"/>
        <v>3133.829444444445</v>
      </c>
      <c r="T481" s="90" t="str">
        <f t="shared" ref="T481" si="7667">IF(AVERAGE(N480)&lt;S480,"熊",IF(AVERAGE(N480)&gt;S480,"牛",""))</f>
        <v>熊</v>
      </c>
      <c r="U481" s="90">
        <f t="shared" ref="U481" si="7668">MAX(H481,O481)</f>
        <v>3121.84</v>
      </c>
      <c r="V481" s="90">
        <f t="shared" ref="V481" si="7669">MIN(I481,P481)</f>
        <v>3067.99</v>
      </c>
      <c r="W481" s="40">
        <f t="shared" ref="W481" si="7670">LN(U481/V481)</f>
        <v>1.7399947533438313E-2</v>
      </c>
      <c r="X481" s="90">
        <f t="shared" ref="X481" si="7671">IF(U481=H481,J481,Q481)</f>
        <v>933</v>
      </c>
      <c r="Y481" s="90">
        <f t="shared" ref="Y481" si="7672">IF(V481=I481,K481,R481)</f>
        <v>1436</v>
      </c>
      <c r="Z481" s="91">
        <f t="shared" ref="Z481" si="7673">(U481-V481)/(C481)</f>
        <v>1.7262381791953954E-2</v>
      </c>
      <c r="AA481" s="91">
        <f t="shared" ref="AA481" si="7674">LN(C481/N480)</f>
        <v>4.9058353168380826E-4</v>
      </c>
      <c r="AB481" s="91">
        <f t="shared" ref="AB481" si="7675">LN(N481/U481)</f>
        <v>-1.5107914272272161E-2</v>
      </c>
      <c r="AC481" s="91">
        <f t="shared" ref="AC481" si="7676">LN(N481/V481)</f>
        <v>2.2920332611662164E-3</v>
      </c>
      <c r="AD481" s="91">
        <f t="shared" ref="AD481" si="7677">LN(U481/C481)</f>
        <v>7.4983901202012272E-4</v>
      </c>
      <c r="AE481" s="91">
        <f t="shared" ref="AE481" si="7678">LN(V481/C481)</f>
        <v>-1.6650108521418336E-2</v>
      </c>
      <c r="AF481" s="91">
        <f t="shared" ref="AF481" si="7679">LN(N481/C481)</f>
        <v>-1.4358075260252132E-2</v>
      </c>
      <c r="AG481" s="91">
        <f t="shared" ref="AG481" si="7680">LN(N481/N480)</f>
        <v>-1.3867491728568338E-2</v>
      </c>
      <c r="AH481" s="91">
        <f t="shared" ref="AH481" si="7681">LN(D481/C481)</f>
        <v>-1.4564215032278048E-3</v>
      </c>
      <c r="AI481" s="91">
        <f t="shared" ref="AI481" si="7682">LN(E481/C481)</f>
        <v>-2.8185219181369415E-3</v>
      </c>
      <c r="AJ481" s="91">
        <f t="shared" ref="AJ481" si="7683">LN(F481/C481)</f>
        <v>-3.5646082157538826E-3</v>
      </c>
      <c r="AK481" s="91">
        <f t="shared" ref="AK481" si="7684">+LN(G481/C481)</f>
        <v>-9.7573377769369033E-3</v>
      </c>
      <c r="AL481" s="91">
        <f t="shared" ref="AL481" si="7685">LN(H481/I481)</f>
        <v>1.2658906941976283E-2</v>
      </c>
      <c r="AM481" s="91">
        <f t="shared" ref="AM481" si="7686">LN(O481/P481)</f>
        <v>7.0351918385810333E-3</v>
      </c>
      <c r="AN481" s="91">
        <f t="shared" ref="AN481" si="7687">LN(L481/G481)</f>
        <v>1.4242109409955603E-4</v>
      </c>
      <c r="AO481" s="40">
        <f t="shared" ref="AO481" si="7688">(C481-I481)/(H481-I481)</f>
        <v>0.94041252864781899</v>
      </c>
      <c r="AP481" s="40">
        <f t="shared" ref="AP481" si="7689">(N480-I481)/(H481-I481)</f>
        <v>0.90145148968677491</v>
      </c>
      <c r="AQ481" s="91">
        <f t="shared" ref="AQ481" si="7690">LN(M481/L481)</f>
        <v>-9.7145547850053247E-4</v>
      </c>
      <c r="AR481" s="91">
        <f t="shared" ref="AR481" si="7691">LN(N481/L481)</f>
        <v>-4.7431585774147748E-3</v>
      </c>
      <c r="AS481" s="91">
        <f t="shared" ref="AS481" si="7692">LN(N481/C481)</f>
        <v>-1.4358075260252132E-2</v>
      </c>
      <c r="AT481" s="28">
        <f t="shared" ref="AT481" si="7693">+(G481-I481)/(H481-I481)</f>
        <v>0.1690858161446365</v>
      </c>
      <c r="AU481" s="28">
        <f t="shared" ref="AU481" si="7694">+(N481-P481)/(O481-P481)</f>
        <v>0.32502308402586877</v>
      </c>
      <c r="AV481" s="40">
        <f t="shared" ref="AV481" si="7695">+(N481-V481)/(U481-V481)</f>
        <v>0.13073351903436156</v>
      </c>
      <c r="AW481" s="91">
        <f t="shared" ref="AW481" si="7696">LN(N481/C481)</f>
        <v>-1.4358075260252132E-2</v>
      </c>
      <c r="AX481" s="28">
        <f t="shared" ref="AX481" si="7697">(N481-L481)/(U481-V481)</f>
        <v>-0.27149489322190884</v>
      </c>
      <c r="AY481" s="91">
        <f t="shared" ref="AY481" si="7698">LN(G481/I481)</f>
        <v>2.151730153019546E-3</v>
      </c>
      <c r="AZ481" s="91">
        <f t="shared" ref="AZ481" si="7699">LN(N481/P481)</f>
        <v>2.2920332611662164E-3</v>
      </c>
      <c r="BA481" s="91">
        <f t="shared" ref="BA481" si="7700">AV480</f>
        <v>0.69783715012722258</v>
      </c>
      <c r="BB481" s="91">
        <f t="shared" ref="BB481" si="7701">AR480</f>
        <v>-6.2841663524630859E-4</v>
      </c>
      <c r="BC481" s="91">
        <f t="shared" ref="BC481" si="7702">AS480</f>
        <v>1.7880162763822063E-3</v>
      </c>
      <c r="BD481" s="39">
        <f t="shared" ref="BD481:BD482" si="7703">IF(AR480&lt;0,1,0)</f>
        <v>1</v>
      </c>
    </row>
    <row r="482" spans="1:56" x14ac:dyDescent="0.25">
      <c r="A482" s="88">
        <v>43217</v>
      </c>
      <c r="B482" s="41">
        <f t="shared" si="5028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90">
        <f t="shared" si="7408"/>
        <v>3129.079444444445</v>
      </c>
      <c r="T482" s="90" t="str">
        <f t="shared" ref="T482" si="7704">IF(AVERAGE(N481)&lt;S481,"熊",IF(AVERAGE(N481)&gt;S481,"牛",""))</f>
        <v>熊</v>
      </c>
      <c r="U482" s="90">
        <f t="shared" ref="U482" si="7705">MAX(H482,O482)</f>
        <v>3088.03</v>
      </c>
      <c r="V482" s="90">
        <f t="shared" ref="V482" si="7706">MIN(I482,P482)</f>
        <v>3049.91</v>
      </c>
      <c r="W482" s="40">
        <f t="shared" ref="W482" si="7707">LN(U482/V482)</f>
        <v>1.2421265154022417E-2</v>
      </c>
      <c r="X482" s="90">
        <f t="shared" ref="X482" si="7708">IF(U482=H482,J482,Q482)</f>
        <v>930</v>
      </c>
      <c r="Y482" s="90">
        <f t="shared" ref="Y482" si="7709">IF(V482=I482,K482,R482)</f>
        <v>1302</v>
      </c>
      <c r="Z482" s="91">
        <f t="shared" ref="Z482" si="7710">(U482-V482)/(C482)</f>
        <v>1.2366946642400053E-2</v>
      </c>
      <c r="AA482" s="91">
        <f t="shared" ref="AA482" si="7711">LN(C482/N481)</f>
        <v>2.3971012413754604E-3</v>
      </c>
      <c r="AB482" s="91">
        <f t="shared" ref="AB482" si="7712">LN(N482/U482)</f>
        <v>-1.8799861620962858E-3</v>
      </c>
      <c r="AC482" s="91">
        <f t="shared" ref="AC482" si="7713">LN(N482/V482)</f>
        <v>1.05412789919261E-2</v>
      </c>
      <c r="AD482" s="91">
        <f t="shared" ref="AD482" si="7714">LN(U482/C482)</f>
        <v>1.8215885914186374E-3</v>
      </c>
      <c r="AE482" s="91">
        <f t="shared" ref="AE482" si="7715">LN(V482/C482)</f>
        <v>-1.0599676562603808E-2</v>
      </c>
      <c r="AF482" s="91">
        <f t="shared" ref="AF482" si="7716">LN(N482/C482)</f>
        <v>-5.8397570677596999E-5</v>
      </c>
      <c r="AG482" s="91">
        <f t="shared" ref="AG482" si="7717">LN(N482/N481)</f>
        <v>2.338703670697741E-3</v>
      </c>
      <c r="AH482" s="91">
        <f t="shared" ref="AH482" si="7718">LN(D482/C482)</f>
        <v>8.1102079988375702E-5</v>
      </c>
      <c r="AI482" s="91">
        <f t="shared" ref="AI482" si="7719">LN(E482/C482)</f>
        <v>-4.7376756422107784E-4</v>
      </c>
      <c r="AJ482" s="91">
        <f t="shared" ref="AJ482" si="7720">LN(F482/C482)</f>
        <v>-2.7613916759499173E-3</v>
      </c>
      <c r="AK482" s="91">
        <f t="shared" ref="AK482" si="7721">+LN(G482/C482)</f>
        <v>-9.8098013447569018E-3</v>
      </c>
      <c r="AL482" s="91">
        <f t="shared" ref="AL482" si="7722">LN(H482/I482)</f>
        <v>1.1768999655570598E-2</v>
      </c>
      <c r="AM482" s="91">
        <f t="shared" ref="AM482" si="7723">LN(O482/P482)</f>
        <v>1.0774848815766791E-2</v>
      </c>
      <c r="AN482" s="91">
        <f t="shared" ref="AN482" si="7724">LN(L482/G482)</f>
        <v>-1.5399309027404136E-4</v>
      </c>
      <c r="AO482" s="40">
        <f t="shared" ref="AO482" si="7725">(C482-I482)/(H482-I482)</f>
        <v>0.8444505950733372</v>
      </c>
      <c r="AP482" s="40">
        <f t="shared" ref="AP482" si="7726">(N481-I482)/(H482-I482)</f>
        <v>0.64018820924439634</v>
      </c>
      <c r="AQ482" s="91">
        <f t="shared" ref="AQ482" si="7727">LN(M482/L482)</f>
        <v>2.0294938143243786E-3</v>
      </c>
      <c r="AR482" s="91">
        <f t="shared" ref="AR482" si="7728">LN(N482/L482)</f>
        <v>9.9053968643533948E-3</v>
      </c>
      <c r="AS482" s="91">
        <f t="shared" ref="AS482" si="7729">LN(N482/C482)</f>
        <v>-5.8397570677596999E-5</v>
      </c>
      <c r="AT482" s="28">
        <f t="shared" ref="AT482" si="7730">+(G482-I482)/(H482-I482)</f>
        <v>1.1624688624413826E-2</v>
      </c>
      <c r="AU482" s="28">
        <f t="shared" ref="AU482" si="7731">+(N482-P482)/(O482-P482)</f>
        <v>0.97820823244552657</v>
      </c>
      <c r="AV482" s="40">
        <f t="shared" ref="AV482" si="7732">+(N482-V482)/(U482-V482)</f>
        <v>0.84784889821615605</v>
      </c>
      <c r="AW482" s="91">
        <f t="shared" ref="AW482" si="7733">LN(N482/C482)</f>
        <v>-5.8397570677596999E-5</v>
      </c>
      <c r="AX482" s="28">
        <f t="shared" ref="AX482" si="7734">(N482-L482)/(U482-V482)</f>
        <v>0.79695697796431886</v>
      </c>
      <c r="AY482" s="91">
        <f t="shared" ref="AY482" si="7735">LN(G482/I482)</f>
        <v>1.3760971939513192E-4</v>
      </c>
      <c r="AZ482" s="91">
        <f t="shared" ref="AZ482" si="7736">LN(N482/P482)</f>
        <v>1.05412789919261E-2</v>
      </c>
      <c r="BA482" s="91">
        <f t="shared" ref="BA482" si="7737">AV481</f>
        <v>0.13073351903436156</v>
      </c>
      <c r="BB482" s="91">
        <f t="shared" ref="BB482" si="7738">AR481</f>
        <v>-4.7431585774147748E-3</v>
      </c>
      <c r="BC482" s="91">
        <f t="shared" ref="BC482" si="7739">AS481</f>
        <v>-1.4358075260252132E-2</v>
      </c>
      <c r="BD482" s="39">
        <f t="shared" si="7703"/>
        <v>1</v>
      </c>
    </row>
    <row r="483" spans="1:56" x14ac:dyDescent="0.25">
      <c r="A483" s="88">
        <v>43222</v>
      </c>
      <c r="B483" s="41">
        <f t="shared" si="5028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90">
        <f t="shared" si="7408"/>
        <v>3124.2644444444445</v>
      </c>
      <c r="T483" s="90" t="str">
        <f t="shared" ref="T483" si="7740">IF(AVERAGE(N482)&lt;S482,"熊",IF(AVERAGE(N482)&gt;S482,"牛",""))</f>
        <v>熊</v>
      </c>
      <c r="U483" s="90">
        <f t="shared" ref="U483" si="7741">MAX(H483,O483)</f>
        <v>3097.46</v>
      </c>
      <c r="V483" s="90">
        <f t="shared" ref="V483" si="7742">MIN(I483,P483)</f>
        <v>3064.76</v>
      </c>
      <c r="W483" s="40">
        <f t="shared" ref="W483" si="7743">LN(U483/V483)</f>
        <v>1.0613157901219823E-2</v>
      </c>
      <c r="X483" s="90">
        <f t="shared" ref="X483" si="7744">IF(U483=H483,J483,Q483)</f>
        <v>947</v>
      </c>
      <c r="Y483" s="90">
        <f t="shared" ref="Y483" si="7745">IF(V483=I483,K483,R483)</f>
        <v>1415</v>
      </c>
      <c r="Z483" s="91">
        <f t="shared" ref="Z483" si="7746">(U483-V483)/(C483)</f>
        <v>1.0591401854628903E-2</v>
      </c>
      <c r="AA483" s="91">
        <f t="shared" ref="AA483" si="7747">LN(C483/N482)</f>
        <v>1.6791907525114593E-3</v>
      </c>
      <c r="AB483" s="91">
        <f t="shared" ref="AB483" si="7748">LN(N483/U483)</f>
        <v>-5.2697802996804757E-3</v>
      </c>
      <c r="AC483" s="91">
        <f t="shared" ref="AC483" si="7749">LN(N483/V483)</f>
        <v>5.3433776015393911E-3</v>
      </c>
      <c r="AD483" s="91">
        <f t="shared" ref="AD483" si="7750">LN(U483/C483)</f>
        <v>3.2498690660852734E-3</v>
      </c>
      <c r="AE483" s="91">
        <f t="shared" ref="AE483" si="7751">LN(V483/C483)</f>
        <v>-7.363288835134432E-3</v>
      </c>
      <c r="AF483" s="91">
        <f t="shared" ref="AF483" si="7752">LN(N483/C483)</f>
        <v>-2.0199112335951459E-3</v>
      </c>
      <c r="AG483" s="91">
        <f t="shared" ref="AG483" si="7753">LN(N483/N482)</f>
        <v>-3.4072048108373283E-4</v>
      </c>
      <c r="AH483" s="91">
        <f t="shared" ref="AH483" si="7754">LN(D483/C483)</f>
        <v>1.9433576037739943E-5</v>
      </c>
      <c r="AI483" s="91">
        <f t="shared" ref="AI483" si="7755">LN(E483/C483)</f>
        <v>-2.3737343938758392E-3</v>
      </c>
      <c r="AJ483" s="91">
        <f t="shared" ref="AJ483" si="7756">LN(F483/C483)</f>
        <v>7.7381216415122161E-4</v>
      </c>
      <c r="AK483" s="91">
        <f t="shared" ref="AK483" si="7757">+LN(G483/C483)</f>
        <v>-5.5084210697649199E-3</v>
      </c>
      <c r="AL483" s="91">
        <f t="shared" ref="AL483" si="7758">LN(H483/I483)</f>
        <v>9.106833991569965E-3</v>
      </c>
      <c r="AM483" s="91">
        <f t="shared" ref="AM483" si="7759">LN(O483/P483)</f>
        <v>5.6419199383576455E-3</v>
      </c>
      <c r="AN483" s="91">
        <f t="shared" ref="AN483" si="7760">LN(L483/G483)</f>
        <v>-1.6611322771763339E-4</v>
      </c>
      <c r="AO483" s="40">
        <f t="shared" ref="AO483" si="7761">(C483-I483)/(H483-I483)</f>
        <v>0.64209401709400971</v>
      </c>
      <c r="AP483" s="40">
        <f t="shared" ref="AP483" si="7762">(N482-I483)/(H483-I483)</f>
        <v>0.45762108262108059</v>
      </c>
      <c r="AQ483" s="91">
        <f t="shared" ref="AQ483" si="7763">LN(M483/L483)</f>
        <v>-1.4333554876454753E-4</v>
      </c>
      <c r="AR483" s="91">
        <f t="shared" ref="AR483" si="7764">LN(N483/L483)</f>
        <v>3.6546230638873729E-3</v>
      </c>
      <c r="AS483" s="91">
        <f t="shared" ref="AS483" si="7765">LN(N483/C483)</f>
        <v>-2.0199112335951459E-3</v>
      </c>
      <c r="AT483" s="28">
        <f t="shared" ref="AT483" si="7766">+(G483-I483)/(H483-I483)</f>
        <v>3.8105413105402837E-2</v>
      </c>
      <c r="AU483" s="28">
        <f t="shared" ref="AU483" si="7767">+(N483-P483)/(O483-P483)</f>
        <v>0.94694348327565803</v>
      </c>
      <c r="AV483" s="40">
        <f t="shared" ref="AV483" si="7768">+(N483-V483)/(U483-V483)</f>
        <v>0.50214067278286578</v>
      </c>
      <c r="AW483" s="91">
        <f t="shared" ref="AW483" si="7769">LN(N483/C483)</f>
        <v>-2.0199112335951459E-3</v>
      </c>
      <c r="AX483" s="28">
        <f t="shared" ref="AX483" si="7770">(N483-L483)/(U483-V483)</f>
        <v>0.34373088685014813</v>
      </c>
      <c r="AY483" s="91">
        <f t="shared" ref="AY483" si="7771">LN(G483/I483)</f>
        <v>3.4854385571986485E-4</v>
      </c>
      <c r="AZ483" s="91">
        <f t="shared" ref="AZ483" si="7772">LN(N483/P483)</f>
        <v>5.3433776015393911E-3</v>
      </c>
      <c r="BA483" s="91">
        <f t="shared" ref="BA483" si="7773">AV482</f>
        <v>0.84784889821615605</v>
      </c>
      <c r="BB483" s="91">
        <f t="shared" ref="BB483" si="7774">AR482</f>
        <v>9.9053968643533948E-3</v>
      </c>
      <c r="BC483" s="91">
        <f t="shared" ref="BC483" si="7775">AS482</f>
        <v>-5.8397570677596999E-5</v>
      </c>
      <c r="BD483" s="39">
        <f t="shared" ref="BD483" si="7776">IF(AR482&lt;0,1,0)</f>
        <v>0</v>
      </c>
    </row>
    <row r="484" spans="1:56" x14ac:dyDescent="0.25">
      <c r="A484" s="88">
        <v>43223</v>
      </c>
      <c r="B484" s="41">
        <f t="shared" si="5028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90">
        <f t="shared" si="7408"/>
        <v>3119.7088888888889</v>
      </c>
      <c r="T484" s="90" t="str">
        <f t="shared" ref="T484" si="7777">IF(AVERAGE(N483)&lt;S483,"熊",IF(AVERAGE(N483)&gt;S483,"牛",""))</f>
        <v>熊</v>
      </c>
      <c r="U484" s="90">
        <f t="shared" ref="U484" si="7778">MAX(H484,O484)</f>
        <v>3105.15</v>
      </c>
      <c r="V484" s="90">
        <f t="shared" ref="V484" si="7779">MIN(I484,P484)</f>
        <v>3056.38</v>
      </c>
      <c r="W484" s="40">
        <f t="shared" ref="W484" si="7780">LN(U484/V484)</f>
        <v>1.5830814273589948E-2</v>
      </c>
      <c r="X484" s="90">
        <f t="shared" ref="X484" si="7781">IF(U484=H484,J484,Q484)</f>
        <v>1407</v>
      </c>
      <c r="Y484" s="90">
        <f t="shared" ref="Y484" si="7782">IF(V484=I484,K484,R484)</f>
        <v>1038</v>
      </c>
      <c r="Z484" s="91">
        <f t="shared" ref="Z484" si="7783">(U484-V484)/(C484)</f>
        <v>1.5862638720840972E-2</v>
      </c>
      <c r="AA484" s="91">
        <f t="shared" ref="AA484" si="7784">LN(C484/N483)</f>
        <v>-2.1638489850525932E-3</v>
      </c>
      <c r="AB484" s="91">
        <f t="shared" ref="AB484" si="7785">LN(N484/U484)</f>
        <v>-1.382531025029851E-3</v>
      </c>
      <c r="AC484" s="91">
        <f t="shared" ref="AC484" si="7786">LN(N484/V484)</f>
        <v>1.4448283248560232E-2</v>
      </c>
      <c r="AD484" s="91">
        <f t="shared" ref="AD484" si="7787">LN(U484/C484)</f>
        <v>9.9132318843219418E-3</v>
      </c>
      <c r="AE484" s="91">
        <f t="shared" ref="AE484" si="7788">LN(V484/C484)</f>
        <v>-5.9175823892680425E-3</v>
      </c>
      <c r="AF484" s="91">
        <f t="shared" ref="AF484" si="7789">LN(N484/C484)</f>
        <v>8.5307008592921899E-3</v>
      </c>
      <c r="AG484" s="91">
        <f t="shared" ref="AG484" si="7790">LN(N484/N483)</f>
        <v>6.3668518742396154E-3</v>
      </c>
      <c r="AH484" s="91">
        <f t="shared" ref="AH484" si="7791">LN(D484/C484)</f>
        <v>-1.7090432055335636E-3</v>
      </c>
      <c r="AI484" s="91">
        <f t="shared" ref="AI484" si="7792">LN(E484/C484)</f>
        <v>4.3249431196227259E-4</v>
      </c>
      <c r="AJ484" s="91">
        <f t="shared" ref="AJ484" si="7793">LN(F484/C484)</f>
        <v>1.2546930736353468E-3</v>
      </c>
      <c r="AK484" s="91">
        <f t="shared" ref="AK484" si="7794">+LN(G484/C484)</f>
        <v>5.8528592887618772E-4</v>
      </c>
      <c r="AL484" s="91">
        <f t="shared" ref="AL484" si="7795">LN(H484/I484)</f>
        <v>7.961340299702073E-3</v>
      </c>
      <c r="AM484" s="91">
        <f t="shared" ref="AM484" si="7796">LN(O484/P484)</f>
        <v>1.0567206265978315E-2</v>
      </c>
      <c r="AN484" s="91">
        <f t="shared" ref="AN484" si="7797">LN(L484/G484)</f>
        <v>-1.2353184048898355E-4</v>
      </c>
      <c r="AO484" s="40">
        <f t="shared" ref="AO484" si="7798">(C484-I484)/(H484-I484)</f>
        <v>0.74252967662709757</v>
      </c>
      <c r="AP484" s="40">
        <f t="shared" ref="AP484" si="7799">(N483-I484)/(H484-I484)</f>
        <v>1.015145313139578</v>
      </c>
      <c r="AQ484" s="91">
        <f t="shared" ref="AQ484" si="7800">LN(M484/L484)</f>
        <v>-1.0799277628130747E-3</v>
      </c>
      <c r="AR484" s="91">
        <f t="shared" ref="AR484" si="7801">LN(N484/L484)</f>
        <v>8.0689467709050399E-3</v>
      </c>
      <c r="AS484" s="91">
        <f t="shared" ref="AS484" si="7802">LN(N484/C484)</f>
        <v>8.5307008592921899E-3</v>
      </c>
      <c r="AT484" s="28">
        <f t="shared" ref="AT484" si="7803">+(G484-I484)/(H484-I484)</f>
        <v>0.81620957838723651</v>
      </c>
      <c r="AU484" s="28">
        <f t="shared" ref="AU484" si="7804">+(N484-P484)/(O484-P484)</f>
        <v>0.86856617647058887</v>
      </c>
      <c r="AV484" s="40">
        <f t="shared" ref="AV484" si="7805">+(N484-V484)/(U484-V484)</f>
        <v>0.91203608775886891</v>
      </c>
      <c r="AW484" s="91">
        <f t="shared" ref="AW484" si="7806">LN(N484/C484)</f>
        <v>8.5307008592921899E-3</v>
      </c>
      <c r="AX484" s="28">
        <f t="shared" ref="AX484" si="7807">(N484-L484)/(U484-V484)</f>
        <v>0.51096985851958343</v>
      </c>
      <c r="AY484" s="91">
        <f t="shared" ref="AY484" si="7808">LN(G484/I484)</f>
        <v>6.502868318144236E-3</v>
      </c>
      <c r="AZ484" s="91">
        <f t="shared" ref="AZ484" si="7809">LN(N484/P484)</f>
        <v>9.1846752409485664E-3</v>
      </c>
      <c r="BA484" s="91">
        <f t="shared" ref="BA484" si="7810">AV483</f>
        <v>0.50214067278286578</v>
      </c>
      <c r="BB484" s="91">
        <f t="shared" ref="BB484" si="7811">AR483</f>
        <v>3.6546230638873729E-3</v>
      </c>
      <c r="BC484" s="91">
        <f t="shared" ref="BC484" si="7812">AS483</f>
        <v>-2.0199112335951459E-3</v>
      </c>
      <c r="BD484" s="39">
        <f t="shared" ref="BD484:BD485" si="7813">IF(AR483&lt;0,1,0)</f>
        <v>0</v>
      </c>
    </row>
    <row r="485" spans="1:56" x14ac:dyDescent="0.25">
      <c r="A485" s="88">
        <v>43224</v>
      </c>
      <c r="B485" s="41">
        <f t="shared" si="5028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90">
        <f t="shared" si="7408"/>
        <v>3117.7216666666668</v>
      </c>
      <c r="T485" s="90" t="str">
        <f t="shared" ref="T485" si="7814">IF(AVERAGE(N484)&lt;S484,"熊",IF(AVERAGE(N484)&gt;S484,"牛",""))</f>
        <v>熊</v>
      </c>
      <c r="U485" s="90">
        <f t="shared" ref="U485" si="7815">MAX(H485,O485)</f>
        <v>3104.09</v>
      </c>
      <c r="V485" s="90">
        <f t="shared" ref="V485" si="7816">MIN(I485,P485)</f>
        <v>3087.23</v>
      </c>
      <c r="W485" s="40">
        <f t="shared" ref="W485" si="7817">LN(U485/V485)</f>
        <v>5.4463480085287204E-3</v>
      </c>
      <c r="X485" s="90">
        <f t="shared" ref="X485" si="7818">IF(U485=H485,J485,Q485)</f>
        <v>945</v>
      </c>
      <c r="Y485" s="90">
        <f t="shared" ref="Y485" si="7819">IF(V485=I485,K485,R485)</f>
        <v>1434</v>
      </c>
      <c r="Z485" s="91">
        <f t="shared" ref="Z485" si="7820">(U485-V485)/(C485)</f>
        <v>5.4508069522036413E-3</v>
      </c>
      <c r="AA485" s="91">
        <f t="shared" ref="AA485" si="7821">LN(C485/N484)</f>
        <v>-2.4992021377780661E-3</v>
      </c>
      <c r="AB485" s="91">
        <f t="shared" ref="AB485" si="7822">LN(N485/U485)</f>
        <v>-4.2162280462162745E-3</v>
      </c>
      <c r="AC485" s="91">
        <f t="shared" ref="AC485" si="7823">LN(N485/V485)</f>
        <v>1.230119962312543E-3</v>
      </c>
      <c r="AD485" s="91">
        <f t="shared" ref="AD485" si="7824">LN(U485/C485)</f>
        <v>3.5403065114633296E-3</v>
      </c>
      <c r="AE485" s="91">
        <f t="shared" ref="AE485" si="7825">LN(V485/C485)</f>
        <v>-1.906041497065532E-3</v>
      </c>
      <c r="AF485" s="91">
        <f t="shared" ref="AF485" si="7826">LN(N485/C485)</f>
        <v>-6.7592153475294148E-4</v>
      </c>
      <c r="AG485" s="91">
        <f t="shared" ref="AG485" si="7827">LN(N485/N484)</f>
        <v>-3.1751236725310007E-3</v>
      </c>
      <c r="AH485" s="91">
        <f t="shared" ref="AH485" si="7828">LN(D485/C485)</f>
        <v>3.7495555923039073E-4</v>
      </c>
      <c r="AI485" s="91">
        <f t="shared" ref="AI485" si="7829">LN(E485/C485)</f>
        <v>9.080554182258917E-4</v>
      </c>
      <c r="AJ485" s="91">
        <f t="shared" ref="AJ485" si="7830">LN(F485/C485)</f>
        <v>2.0605179253095863E-3</v>
      </c>
      <c r="AK485" s="91">
        <f t="shared" ref="AK485" si="7831">+LN(G485/C485)</f>
        <v>1.2600685981339031E-3</v>
      </c>
      <c r="AL485" s="91">
        <f t="shared" ref="AL485" si="7832">LN(H485/I485)</f>
        <v>4.5462695956185357E-3</v>
      </c>
      <c r="AM485" s="91">
        <f t="shared" ref="AM485" si="7833">LN(O485/P485)</f>
        <v>5.1563659209455017E-3</v>
      </c>
      <c r="AN485" s="91">
        <f t="shared" ref="AN485" si="7834">LN(L485/G485)</f>
        <v>0</v>
      </c>
      <c r="AO485" s="40">
        <f t="shared" ref="AO485" si="7835">(C485-I485)/(H485-I485)</f>
        <v>0.2208806818181597</v>
      </c>
      <c r="AP485" s="40">
        <f t="shared" ref="AP485" si="7836">(N484-I485)/(H485-I485)</f>
        <v>0.77059659090908839</v>
      </c>
      <c r="AQ485" s="91">
        <f t="shared" ref="AQ485" si="7837">LN(M485/L485)</f>
        <v>-6.1351179011345138E-5</v>
      </c>
      <c r="AR485" s="91">
        <f t="shared" ref="AR485" si="7838">LN(N485/L485)</f>
        <v>-1.93599013288687E-3</v>
      </c>
      <c r="AS485" s="91">
        <f t="shared" ref="AS485" si="7839">LN(N485/C485)</f>
        <v>-6.7592153475294148E-4</v>
      </c>
      <c r="AT485" s="28">
        <f t="shared" ref="AT485" si="7840">+(G485-I485)/(H485-I485)</f>
        <v>0.49786931818180397</v>
      </c>
      <c r="AU485" s="28">
        <f t="shared" ref="AU485" si="7841">+(N485-P485)/(O485-P485)</f>
        <v>0.23809523809524896</v>
      </c>
      <c r="AV485" s="40">
        <f t="shared" ref="AV485" si="7842">+(N485-V485)/(U485-V485)</f>
        <v>0.22538552787664018</v>
      </c>
      <c r="AW485" s="91">
        <f t="shared" ref="AW485" si="7843">LN(N485/C485)</f>
        <v>-6.7592153475294148E-4</v>
      </c>
      <c r="AX485" s="28">
        <f t="shared" ref="AX485" si="7844">(N485-L485)/(U485-V485)</f>
        <v>-0.35527876631077915</v>
      </c>
      <c r="AY485" s="91">
        <f t="shared" ref="AY485" si="7845">LN(G485/I485)</f>
        <v>2.2660316822891609E-3</v>
      </c>
      <c r="AZ485" s="91">
        <f t="shared" ref="AZ485" si="7846">LN(N485/P485)</f>
        <v>1.230119962312543E-3</v>
      </c>
      <c r="BA485" s="91">
        <f t="shared" ref="BA485" si="7847">AV484</f>
        <v>0.91203608775886891</v>
      </c>
      <c r="BB485" s="91">
        <f t="shared" ref="BB485" si="7848">AR484</f>
        <v>8.0689467709050399E-3</v>
      </c>
      <c r="BC485" s="91">
        <f t="shared" ref="BC485" si="7849">AS484</f>
        <v>8.5307008592921899E-3</v>
      </c>
      <c r="BD485" s="39">
        <f t="shared" si="7813"/>
        <v>0</v>
      </c>
    </row>
    <row r="486" spans="1:56" x14ac:dyDescent="0.25">
      <c r="A486" s="88">
        <v>43227</v>
      </c>
      <c r="B486" s="41">
        <f t="shared" si="5028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90">
        <f t="shared" si="7408"/>
        <v>3115.4950000000008</v>
      </c>
      <c r="T486" s="90" t="str">
        <f t="shared" ref="T486" si="7850">IF(AVERAGE(N485)&lt;S485,"熊",IF(AVERAGE(N485)&gt;S485,"牛",""))</f>
        <v>熊</v>
      </c>
      <c r="U486" s="90">
        <f t="shared" ref="U486" si="7851">MAX(H486,O486)</f>
        <v>3136.76</v>
      </c>
      <c r="V486" s="90">
        <f t="shared" ref="V486" si="7852">MIN(I486,P486)</f>
        <v>3091.88</v>
      </c>
      <c r="W486" s="40">
        <f t="shared" ref="W486" si="7853">LN(U486/V486)</f>
        <v>1.441109992543081E-2</v>
      </c>
      <c r="X486" s="90">
        <f t="shared" ref="X486" si="7854">IF(U486=H486,J486,Q486)</f>
        <v>1459</v>
      </c>
      <c r="Y486" s="90">
        <f t="shared" ref="Y486" si="7855">IF(V486=I486,K486,R486)</f>
        <v>937</v>
      </c>
      <c r="Z486" s="91">
        <f t="shared" ref="Z486" si="7856">(U486-V486)/(C486)</f>
        <v>1.4501276293256683E-2</v>
      </c>
      <c r="AA486" s="91">
        <f t="shared" ref="AA486" si="7857">LN(C486/N485)</f>
        <v>1.2512267370939991E-3</v>
      </c>
      <c r="AB486" s="91">
        <f t="shared" ref="AB486" si="7858">LN(N486/U486)</f>
        <v>-3.8256766670371646E-5</v>
      </c>
      <c r="AC486" s="91">
        <f t="shared" ref="AC486" si="7859">LN(N486/V486)</f>
        <v>1.43728431587603E-2</v>
      </c>
      <c r="AD486" s="91">
        <f t="shared" ref="AD486" si="7860">LN(U486/C486)</f>
        <v>1.343482462879282E-2</v>
      </c>
      <c r="AE486" s="91">
        <f t="shared" ref="AE486" si="7861">LN(V486/C486)</f>
        <v>-9.7627529663798422E-4</v>
      </c>
      <c r="AF486" s="91">
        <f t="shared" ref="AF486" si="7862">LN(N486/C486)</f>
        <v>1.3396567862122535E-2</v>
      </c>
      <c r="AG486" s="91">
        <f t="shared" ref="AG486" si="7863">LN(N486/N485)</f>
        <v>1.4647794599216274E-2</v>
      </c>
      <c r="AH486" s="91">
        <f t="shared" ref="AH486" si="7864">LN(D486/C486)</f>
        <v>8.0422594361909247E-4</v>
      </c>
      <c r="AI486" s="91">
        <f t="shared" ref="AI486" si="7865">LN(E486/C486)</f>
        <v>-3.7164810200505499E-4</v>
      </c>
      <c r="AJ486" s="91">
        <f t="shared" ref="AJ486" si="7866">LN(F486/C486)</f>
        <v>9.6563914886104536E-4</v>
      </c>
      <c r="AK486" s="91">
        <f t="shared" ref="AK486" si="7867">+LN(G486/C486)</f>
        <v>1.0746916991425841E-2</v>
      </c>
      <c r="AL486" s="91">
        <f t="shared" ref="AL486" si="7868">LN(H486/I486)</f>
        <v>1.2049190660959037E-2</v>
      </c>
      <c r="AM486" s="91">
        <f t="shared" ref="AM486" si="7869">LN(O486/P486)</f>
        <v>3.2186813324060789E-3</v>
      </c>
      <c r="AN486" s="91">
        <f t="shared" ref="AN486" si="7870">LN(L486/G486)</f>
        <v>2.972380850985742E-4</v>
      </c>
      <c r="AO486" s="40">
        <f t="shared" ref="AO486" si="7871">(C486-I486)/(H486-I486)</f>
        <v>8.0576307363926902E-2</v>
      </c>
      <c r="AP486" s="40">
        <f t="shared" ref="AP486" si="7872">(N485-I486)/(H486-I486)</f>
        <v>-2.2678762006400979E-2</v>
      </c>
      <c r="AQ486" s="91">
        <f t="shared" ref="AQ486" si="7873">LN(M486/L486)</f>
        <v>3.0673376708264296E-4</v>
      </c>
      <c r="AR486" s="91">
        <f t="shared" ref="AR486" si="7874">LN(N486/L486)</f>
        <v>2.3524127855979928E-3</v>
      </c>
      <c r="AS486" s="91">
        <f t="shared" ref="AS486" si="7875">LN(N486/C486)</f>
        <v>1.3396567862122535E-2</v>
      </c>
      <c r="AT486" s="28">
        <f t="shared" ref="AT486" si="7876">+(G486-I486)/(H486-I486)</f>
        <v>0.97278548559231637</v>
      </c>
      <c r="AU486" s="28">
        <f t="shared" ref="AU486" si="7877">+(N486-P486)/(O486-P486)</f>
        <v>0.98809523809520428</v>
      </c>
      <c r="AV486" s="40">
        <f t="shared" ref="AV486" si="7878">+(N486-V486)/(U486-V486)</f>
        <v>0.99732620320854848</v>
      </c>
      <c r="AW486" s="91">
        <f t="shared" ref="AW486" si="7879">LN(N486/C486)</f>
        <v>1.3396567862122535E-2</v>
      </c>
      <c r="AX486" s="28">
        <f t="shared" ref="AX486" si="7880">(N486-L486)/(U486-V486)</f>
        <v>0.16421568627450697</v>
      </c>
      <c r="AY486" s="91">
        <f t="shared" ref="AY486" si="7881">LN(G486/I486)</f>
        <v>1.1723192288063809E-2</v>
      </c>
      <c r="AZ486" s="91">
        <f t="shared" ref="AZ486" si="7882">LN(N486/P486)</f>
        <v>3.1804245657357129E-3</v>
      </c>
      <c r="BA486" s="91">
        <f t="shared" ref="BA486" si="7883">AV485</f>
        <v>0.22538552787664018</v>
      </c>
      <c r="BB486" s="91">
        <f t="shared" ref="BB486" si="7884">AR485</f>
        <v>-1.93599013288687E-3</v>
      </c>
      <c r="BC486" s="91">
        <f t="shared" ref="BC486" si="7885">AS485</f>
        <v>-6.7592153475294148E-4</v>
      </c>
      <c r="BD486" s="39">
        <f t="shared" ref="BD486" si="7886">IF(AR485&lt;0,1,0)</f>
        <v>1</v>
      </c>
    </row>
    <row r="487" spans="1:56" x14ac:dyDescent="0.25">
      <c r="A487" s="88">
        <v>43228</v>
      </c>
      <c r="B487" s="41">
        <f t="shared" si="5028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90">
        <f t="shared" si="7408"/>
        <v>3115.4033333333336</v>
      </c>
      <c r="T487" s="90" t="str">
        <f t="shared" ref="T487" si="7887">IF(AVERAGE(N486)&lt;S486,"熊",IF(AVERAGE(N486)&gt;S486,"牛",""))</f>
        <v>牛</v>
      </c>
      <c r="U487" s="90">
        <f t="shared" ref="U487" si="7888">MAX(H487,O487)</f>
        <v>3169.7</v>
      </c>
      <c r="V487" s="90">
        <f t="shared" ref="V487" si="7889">MIN(I487,P487)</f>
        <v>3134.1</v>
      </c>
      <c r="W487" s="40">
        <f t="shared" ref="W487" si="7890">LN(U487/V487)</f>
        <v>1.1294894657394978E-2</v>
      </c>
      <c r="X487" s="90">
        <f t="shared" ref="X487" si="7891">IF(U487=H487,J487,Q487)</f>
        <v>1316</v>
      </c>
      <c r="Y487" s="90">
        <f t="shared" ref="Y487" si="7892">IF(V487=I487,K487,R487)</f>
        <v>930</v>
      </c>
      <c r="Z487" s="91">
        <f t="shared" ref="Z487" si="7893">(U487-V487)/(C487)</f>
        <v>1.1354575319746088E-2</v>
      </c>
      <c r="AA487" s="91">
        <f t="shared" ref="AA487" si="7894">LN(C487/N486)</f>
        <v>-4.2730001256021603E-4</v>
      </c>
      <c r="AB487" s="91">
        <f t="shared" ref="AB487" si="7895">LN(N487/U487)</f>
        <v>-2.5903476702989234E-3</v>
      </c>
      <c r="AC487" s="91">
        <f t="shared" ref="AC487" si="7896">LN(N487/V487)</f>
        <v>8.7045469870958639E-3</v>
      </c>
      <c r="AD487" s="91">
        <f t="shared" ref="AD487" si="7897">LN(U487/C487)</f>
        <v>1.0912082900399151E-2</v>
      </c>
      <c r="AE487" s="91">
        <f t="shared" ref="AE487" si="7898">LN(V487/C487)</f>
        <v>-3.8281175699581124E-4</v>
      </c>
      <c r="AF487" s="91">
        <f t="shared" ref="AF487" si="7899">LN(N487/C487)</f>
        <v>8.3217352301000764E-3</v>
      </c>
      <c r="AG487" s="91">
        <f t="shared" ref="AG487" si="7900">LN(N487/N486)</f>
        <v>7.8944352175399166E-3</v>
      </c>
      <c r="AH487" s="91">
        <f t="shared" ref="AH487" si="7901">LN(D487/C487)</f>
        <v>3.9223002401820418E-4</v>
      </c>
      <c r="AI487" s="91">
        <f t="shared" ref="AI487" si="7902">LN(E487/C487)</f>
        <v>1.4820129400709714E-3</v>
      </c>
      <c r="AJ487" s="91">
        <f t="shared" ref="AJ487" si="7903">LN(F487/C487)</f>
        <v>2.2969803705648216E-3</v>
      </c>
      <c r="AK487" s="91">
        <f t="shared" ref="AK487" si="7904">+LN(G487/C487)</f>
        <v>9.4534684515598343E-3</v>
      </c>
      <c r="AL487" s="91">
        <f t="shared" ref="AL487" si="7905">LN(H487/I487)</f>
        <v>9.9247416741671621E-3</v>
      </c>
      <c r="AM487" s="91">
        <f t="shared" ref="AM487" si="7906">LN(O487/P487)</f>
        <v>5.1588815509270546E-3</v>
      </c>
      <c r="AN487" s="91">
        <f t="shared" ref="AN487" si="7907">LN(L487/G487)</f>
        <v>5.6868983356073577E-5</v>
      </c>
      <c r="AO487" s="40">
        <f t="shared" ref="AO487" si="7908">(C487-I487)/(H487-I487)</f>
        <v>3.8387715930910574E-2</v>
      </c>
      <c r="AP487" s="40">
        <f t="shared" ref="AP487" si="7909">(N486-I487)/(H487-I487)</f>
        <v>8.1253998720407741E-2</v>
      </c>
      <c r="AQ487" s="91">
        <f t="shared" ref="AQ487" si="7910">LN(M487/L487)</f>
        <v>2.9692993619357847E-4</v>
      </c>
      <c r="AR487" s="91">
        <f t="shared" ref="AR487" si="7911">LN(N487/L487)</f>
        <v>-1.1886022048157089E-3</v>
      </c>
      <c r="AS487" s="91">
        <f t="shared" ref="AS487" si="7912">LN(N487/C487)</f>
        <v>8.3217352301000764E-3</v>
      </c>
      <c r="AT487" s="28">
        <f t="shared" ref="AT487" si="7913">+(G487-I487)/(H487-I487)</f>
        <v>0.99104286628278315</v>
      </c>
      <c r="AU487" s="28">
        <f t="shared" ref="AU487" si="7914">+(N487-P487)/(O487-P487)</f>
        <v>0.49724095646843375</v>
      </c>
      <c r="AV487" s="40">
        <f t="shared" ref="AV487" si="7915">+(N487-V487)/(U487-V487)</f>
        <v>0.76966292134831915</v>
      </c>
      <c r="AW487" s="91">
        <f t="shared" ref="AW487" si="7916">LN(N487/C487)</f>
        <v>8.3217352301000764E-3</v>
      </c>
      <c r="AX487" s="28">
        <f t="shared" ref="AX487" si="7917">(N487-L487)/(U487-V487)</f>
        <v>-0.10561797752809629</v>
      </c>
      <c r="AY487" s="91">
        <f t="shared" ref="AY487" si="7918">LN(G487/I487)</f>
        <v>9.8362802085555992E-3</v>
      </c>
      <c r="AZ487" s="91">
        <f t="shared" ref="AZ487" si="7919">LN(N487/P487)</f>
        <v>2.5685338806280258E-3</v>
      </c>
      <c r="BA487" s="91">
        <f t="shared" ref="BA487" si="7920">AV486</f>
        <v>0.99732620320854848</v>
      </c>
      <c r="BB487" s="91">
        <f t="shared" ref="BB487" si="7921">AR486</f>
        <v>2.3524127855979928E-3</v>
      </c>
      <c r="BC487" s="91">
        <f t="shared" ref="BC487" si="7922">AS486</f>
        <v>1.3396567862122535E-2</v>
      </c>
      <c r="BD487" s="39">
        <f t="shared" ref="BD487" si="7923">IF(AR486&lt;0,1,0)</f>
        <v>0</v>
      </c>
    </row>
    <row r="488" spans="1:56" x14ac:dyDescent="0.25">
      <c r="A488" s="88">
        <v>43229</v>
      </c>
      <c r="B488" s="41">
        <f t="shared" si="5028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90">
        <f t="shared" si="7408"/>
        <v>3113.8022222222226</v>
      </c>
      <c r="T488" s="90" t="str">
        <f t="shared" ref="T488" si="7924">IF(AVERAGE(N487)&lt;S487,"熊",IF(AVERAGE(N487)&gt;S487,"牛",""))</f>
        <v>牛</v>
      </c>
      <c r="U488" s="90">
        <f t="shared" ref="U488" si="7925">MAX(H488,O488)</f>
        <v>3165.33</v>
      </c>
      <c r="V488" s="90">
        <f t="shared" ref="V488" si="7926">MIN(I488,P488)</f>
        <v>3145.66</v>
      </c>
      <c r="W488" s="40">
        <f t="shared" ref="W488" si="7927">LN(U488/V488)</f>
        <v>6.2335905124631056E-3</v>
      </c>
      <c r="X488" s="90">
        <f t="shared" ref="X488" si="7928">IF(U488=H488,J488,Q488)</f>
        <v>1300</v>
      </c>
      <c r="Y488" s="90">
        <f t="shared" ref="Y488" si="7929">IF(V488=I488,K488,R488)</f>
        <v>1428</v>
      </c>
      <c r="Z488" s="91">
        <f t="shared" ref="Z488" si="7930">(U488-V488)/(C488)</f>
        <v>6.224407779402202E-3</v>
      </c>
      <c r="AA488" s="91">
        <f t="shared" ref="AA488" si="7931">LN(C488/N487)</f>
        <v>-4.3026810162601168E-4</v>
      </c>
      <c r="AB488" s="91">
        <f t="shared" ref="AB488" si="7932">LN(N488/U488)</f>
        <v>-1.9543114902589348E-3</v>
      </c>
      <c r="AC488" s="91">
        <f t="shared" ref="AC488" si="7933">LN(N488/V488)</f>
        <v>4.2792790222040593E-3</v>
      </c>
      <c r="AD488" s="91">
        <f t="shared" ref="AD488" si="7934">LN(U488/C488)</f>
        <v>1.6409851488188665E-3</v>
      </c>
      <c r="AE488" s="91">
        <f t="shared" ref="AE488" si="7935">LN(V488/C488)</f>
        <v>-4.5926053636441127E-3</v>
      </c>
      <c r="AF488" s="91">
        <f t="shared" ref="AF488" si="7936">LN(N488/C488)</f>
        <v>-3.1332634143998637E-4</v>
      </c>
      <c r="AG488" s="91">
        <f t="shared" ref="AG488" si="7937">LN(N488/N487)</f>
        <v>-7.4359444306598091E-4</v>
      </c>
      <c r="AH488" s="91">
        <f t="shared" ref="AH488" si="7938">LN(D488/C488)</f>
        <v>-4.2412177361592069E-4</v>
      </c>
      <c r="AI488" s="91">
        <f t="shared" ref="AI488" si="7939">LN(E488/C488)</f>
        <v>8.859974438457111E-5</v>
      </c>
      <c r="AJ488" s="91">
        <f t="shared" ref="AJ488" si="7940">LN(F488/C488)</f>
        <v>-1.6341735860363402E-3</v>
      </c>
      <c r="AK488" s="91">
        <f t="shared" ref="AK488" si="7941">+LN(G488/C488)</f>
        <v>9.8364967233129813E-4</v>
      </c>
      <c r="AL488" s="91">
        <f t="shared" ref="AL488" si="7942">LN(H488/I488)</f>
        <v>3.498604919639848E-3</v>
      </c>
      <c r="AM488" s="91">
        <f t="shared" ref="AM488" si="7943">LN(O488/P488)</f>
        <v>6.2335905124631056E-3</v>
      </c>
      <c r="AN488" s="91">
        <f t="shared" ref="AN488" si="7944">LN(L488/G488)</f>
        <v>4.045652716935294E-4</v>
      </c>
      <c r="AO488" s="40">
        <f t="shared" ref="AO488" si="7945">(C488-I488)/(H488-I488)</f>
        <v>0.65701357466062826</v>
      </c>
      <c r="AP488" s="40">
        <f t="shared" ref="AP488" si="7946">(N487-I488)/(H488-I488)</f>
        <v>0.78009049773756589</v>
      </c>
      <c r="AQ488" s="91">
        <f t="shared" ref="AQ488" si="7947">LN(M488/L488)</f>
        <v>-1.7585202602385488E-3</v>
      </c>
      <c r="AR488" s="91">
        <f t="shared" ref="AR488" si="7948">LN(N488/L488)</f>
        <v>-1.7015412854647237E-3</v>
      </c>
      <c r="AS488" s="91">
        <f t="shared" ref="AS488" si="7949">LN(N488/C488)</f>
        <v>-3.1332634143998637E-4</v>
      </c>
      <c r="AT488" s="28">
        <f t="shared" ref="AT488" si="7950">+(G488-I488)/(H488-I488)</f>
        <v>0.93846153846155178</v>
      </c>
      <c r="AU488" s="28">
        <f t="shared" ref="AU488" si="7951">+(N488-P488)/(O488-P488)</f>
        <v>0.685815963396044</v>
      </c>
      <c r="AV488" s="40">
        <f t="shared" ref="AV488" si="7952">+(N488-V488)/(U488-V488)</f>
        <v>0.685815963396044</v>
      </c>
      <c r="AW488" s="91">
        <f t="shared" ref="AW488" si="7953">LN(N488/C488)</f>
        <v>-3.1332634143998637E-4</v>
      </c>
      <c r="AX488" s="28">
        <f t="shared" ref="AX488" si="7954">(N488-L488)/(U488-V488)</f>
        <v>-0.27351296390442753</v>
      </c>
      <c r="AY488" s="91">
        <f t="shared" ref="AY488" si="7955">LN(G488/I488)</f>
        <v>3.2836592400106381E-3</v>
      </c>
      <c r="AZ488" s="91">
        <f t="shared" ref="AZ488" si="7956">LN(N488/P488)</f>
        <v>4.2792790222040593E-3</v>
      </c>
      <c r="BA488" s="91">
        <f t="shared" ref="BA488" si="7957">AV487</f>
        <v>0.76966292134831915</v>
      </c>
      <c r="BB488" s="91">
        <f t="shared" ref="BB488" si="7958">AR487</f>
        <v>-1.1886022048157089E-3</v>
      </c>
      <c r="BC488" s="91">
        <f t="shared" ref="BC488" si="7959">AS487</f>
        <v>8.3217352301000764E-3</v>
      </c>
      <c r="BD488" s="39">
        <f t="shared" ref="BD488" si="7960">IF(AR487&lt;0,1,0)</f>
        <v>1</v>
      </c>
    </row>
    <row r="489" spans="1:56" x14ac:dyDescent="0.25">
      <c r="A489" s="88">
        <v>43230</v>
      </c>
      <c r="B489" s="41">
        <f t="shared" si="5028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90">
        <f t="shared" si="7408"/>
        <v>3111.0838888888889</v>
      </c>
      <c r="T489" s="90" t="str">
        <f t="shared" ref="T489" si="7961">IF(AVERAGE(N488)&lt;S488,"熊",IF(AVERAGE(N488)&gt;S488,"牛",""))</f>
        <v>牛</v>
      </c>
      <c r="U489" s="90">
        <f t="shared" ref="U489" si="7962">MAX(H489,O489)</f>
        <v>3175.88</v>
      </c>
      <c r="V489" s="90">
        <f t="shared" ref="V489" si="7963">MIN(I489,P489)</f>
        <v>3155.57</v>
      </c>
      <c r="W489" s="40">
        <f t="shared" ref="W489" si="7964">LN(U489/V489)</f>
        <v>6.4156140105114503E-3</v>
      </c>
      <c r="X489" s="90">
        <f t="shared" ref="X489" si="7965">IF(U489=H489,J489,Q489)</f>
        <v>933</v>
      </c>
      <c r="Y489" s="90">
        <f t="shared" ref="Y489" si="7966">IF(V489=I489,K489,R489)</f>
        <v>1404</v>
      </c>
      <c r="Z489" s="91">
        <f t="shared" ref="Z489" si="7967">(U489-V489)/(C489)</f>
        <v>6.4088606995787202E-3</v>
      </c>
      <c r="AA489" s="91">
        <f t="shared" ref="AA489" si="7968">LN(C489/N488)</f>
        <v>3.1288543587515609E-3</v>
      </c>
      <c r="AB489" s="91">
        <f t="shared" ref="AB489" si="7969">LN(N489/U489)</f>
        <v>-4.6297099069722385E-4</v>
      </c>
      <c r="AC489" s="91">
        <f t="shared" ref="AC489" si="7970">LN(N489/V489)</f>
        <v>5.9526430198143894E-3</v>
      </c>
      <c r="AD489" s="91">
        <f t="shared" ref="AD489" si="7971">LN(U489/C489)</f>
        <v>2.1529008635483033E-3</v>
      </c>
      <c r="AE489" s="91">
        <f t="shared" ref="AE489" si="7972">LN(V489/C489)</f>
        <v>-4.2627131469631131E-3</v>
      </c>
      <c r="AF489" s="91">
        <f t="shared" ref="AF489" si="7973">LN(N489/C489)</f>
        <v>1.6899298728512396E-3</v>
      </c>
      <c r="AG489" s="91">
        <f t="shared" ref="AG489" si="7974">LN(N489/N488)</f>
        <v>4.8187842316026359E-3</v>
      </c>
      <c r="AH489" s="91">
        <f t="shared" ref="AH489" si="7975">LN(D489/C489)</f>
        <v>6.813600967672806E-4</v>
      </c>
      <c r="AI489" s="91">
        <f t="shared" ref="AI489" si="7976">LN(E489/C489)</f>
        <v>1.3559537899959619E-3</v>
      </c>
      <c r="AJ489" s="91">
        <f t="shared" ref="AJ489" si="7977">LN(F489/C489)</f>
        <v>1.0439319648474616E-3</v>
      </c>
      <c r="AK489" s="91">
        <f t="shared" ref="AK489" si="7978">+LN(G489/C489)</f>
        <v>-1.2440483057413281E-3</v>
      </c>
      <c r="AL489" s="91">
        <f t="shared" ref="AL489" si="7979">LN(H489/I489)</f>
        <v>5.0570364758545493E-3</v>
      </c>
      <c r="AM489" s="91">
        <f t="shared" ref="AM489" si="7980">LN(O489/P489)</f>
        <v>6.1920289330966403E-3</v>
      </c>
      <c r="AN489" s="91">
        <f t="shared" ref="AN489" si="7981">LN(L489/G489)</f>
        <v>9.7938087410678871E-5</v>
      </c>
      <c r="AO489" s="40">
        <f t="shared" ref="AO489" si="7982">(C489-I489)/(H489-I489)</f>
        <v>0.57365792759051593</v>
      </c>
      <c r="AP489" s="40">
        <f t="shared" ref="AP489" si="7983">(N488-I489)/(H489-I489)</f>
        <v>-4.4319600499378102E-2</v>
      </c>
      <c r="AQ489" s="91">
        <f t="shared" ref="AQ489" si="7984">LN(M489/L489)</f>
        <v>-7.2686594420329686E-4</v>
      </c>
      <c r="AR489" s="91">
        <f t="shared" ref="AR489" si="7985">LN(N489/L489)</f>
        <v>2.8360400911818964E-3</v>
      </c>
      <c r="AS489" s="91">
        <f t="shared" ref="AS489" si="7986">LN(N489/C489)</f>
        <v>1.6899298728512396E-3</v>
      </c>
      <c r="AT489" s="28">
        <f t="shared" ref="AT489" si="7987">+(G489-I489)/(H489-I489)</f>
        <v>0.3277153558052438</v>
      </c>
      <c r="AU489" s="28">
        <f t="shared" ref="AU489" si="7988">+(N489-P489)/(O489-P489)</f>
        <v>0.96122448979590702</v>
      </c>
      <c r="AV489" s="40">
        <f t="shared" ref="AV489" si="7989">+(N489-V489)/(U489-V489)</f>
        <v>0.92762186115212908</v>
      </c>
      <c r="AW489" s="91">
        <f t="shared" ref="AW489" si="7990">LN(N489/C489)</f>
        <v>1.6899298728512396E-3</v>
      </c>
      <c r="AX489" s="28">
        <f t="shared" ref="AX489" si="7991">(N489-L489)/(U489-V489)</f>
        <v>0.44263909404233409</v>
      </c>
      <c r="AY489" s="91">
        <f t="shared" ref="AY489" si="7992">LN(G489/I489)</f>
        <v>1.6600873065648145E-3</v>
      </c>
      <c r="AZ489" s="91">
        <f t="shared" ref="AZ489" si="7993">LN(N489/P489)</f>
        <v>5.9526430198143894E-3</v>
      </c>
      <c r="BA489" s="91">
        <f t="shared" ref="BA489" si="7994">AV488</f>
        <v>0.685815963396044</v>
      </c>
      <c r="BB489" s="91">
        <f t="shared" ref="BB489" si="7995">AR488</f>
        <v>-1.7015412854647237E-3</v>
      </c>
      <c r="BC489" s="91">
        <f t="shared" ref="BC489" si="7996">AS488</f>
        <v>-3.1332634143998637E-4</v>
      </c>
      <c r="BD489" s="39">
        <f t="shared" ref="BD489:BD490" si="7997">IF(AR488&lt;0,1,0)</f>
        <v>1</v>
      </c>
    </row>
    <row r="490" spans="1:56" x14ac:dyDescent="0.25">
      <c r="A490" s="88">
        <v>43231</v>
      </c>
      <c r="B490" s="41">
        <f t="shared" si="5028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90">
        <f t="shared" si="7408"/>
        <v>3110.764444444445</v>
      </c>
      <c r="T490" s="90" t="str">
        <f t="shared" ref="T490" si="7998">IF(AVERAGE(N489)&lt;S489,"熊",IF(AVERAGE(N489)&gt;S489,"牛",""))</f>
        <v>牛</v>
      </c>
      <c r="U490" s="90">
        <f t="shared" ref="U490" si="7999">MAX(H490,O490)</f>
        <v>3180.67</v>
      </c>
      <c r="V490" s="90">
        <f t="shared" ref="V490" si="8000">MIN(I490,P490)</f>
        <v>3162.35</v>
      </c>
      <c r="W490" s="40">
        <f t="shared" ref="W490" si="8001">LN(U490/V490)</f>
        <v>5.7764443248580063E-3</v>
      </c>
      <c r="X490" s="90">
        <f t="shared" ref="X490" si="8002">IF(U490=H490,J490,Q490)</f>
        <v>930</v>
      </c>
      <c r="Y490" s="90">
        <f t="shared" ref="Y490" si="8003">IF(V490=I490,K490,R490)</f>
        <v>1459</v>
      </c>
      <c r="Z490" s="91">
        <f t="shared" ref="Z490" si="8004">(U490-V490)/(C490)</f>
        <v>5.7613686395371292E-3</v>
      </c>
      <c r="AA490" s="91">
        <f t="shared" ref="AA490" si="8005">LN(C490/N489)</f>
        <v>1.6965134274042259E-3</v>
      </c>
      <c r="AB490" s="91">
        <f t="shared" ref="AB490" si="8006">LN(N490/U490)</f>
        <v>-5.4887250357213112E-3</v>
      </c>
      <c r="AC490" s="91">
        <f t="shared" ref="AC490" si="8007">LN(N490/V490)</f>
        <v>2.8771928913661469E-4</v>
      </c>
      <c r="AD490" s="91">
        <f t="shared" ref="AD490" si="8008">LN(U490/C490)</f>
        <v>2.7356469110798769E-4</v>
      </c>
      <c r="AE490" s="91">
        <f t="shared" ref="AE490" si="8009">LN(V490/C490)</f>
        <v>-5.502879633749987E-3</v>
      </c>
      <c r="AF490" s="91">
        <f t="shared" ref="AF490" si="8010">LN(N490/C490)</f>
        <v>-5.215160344613402E-3</v>
      </c>
      <c r="AG490" s="91">
        <f t="shared" ref="AG490" si="8011">LN(N490/N489)</f>
        <v>-3.5186469172092212E-3</v>
      </c>
      <c r="AH490" s="91">
        <f t="shared" ref="AH490" si="8012">LN(D490/C490)</f>
        <v>-5.2218172481031705E-4</v>
      </c>
      <c r="AI490" s="91">
        <f t="shared" ref="AI490" si="8013">LN(E490/C490)</f>
        <v>-2.3274612221077875E-4</v>
      </c>
      <c r="AJ490" s="91">
        <f t="shared" ref="AJ490" si="8014">LN(F490/C490)</f>
        <v>-1.2839234430783416E-3</v>
      </c>
      <c r="AK490" s="91">
        <f t="shared" ref="AK490" si="8015">+LN(G490/C490)</f>
        <v>-2.4875243080182486E-3</v>
      </c>
      <c r="AL490" s="91">
        <f t="shared" ref="AL490" si="8016">LN(H490/I490)</f>
        <v>4.5565774108478167E-3</v>
      </c>
      <c r="AM490" s="91">
        <f t="shared" ref="AM490" si="8017">LN(O490/P490)</f>
        <v>5.1191340837916906E-3</v>
      </c>
      <c r="AN490" s="91">
        <f t="shared" ref="AN490" si="8018">LN(L490/G490)</f>
        <v>5.0441679970782907E-5</v>
      </c>
      <c r="AO490" s="40">
        <f t="shared" ref="AO490" si="8019">(C490-I490)/(H490-I490)</f>
        <v>0.93983402489627321</v>
      </c>
      <c r="AP490" s="40">
        <f t="shared" ref="AP490" si="8020">(N489-I490)/(H490-I490)</f>
        <v>0.56708160442598876</v>
      </c>
      <c r="AQ490" s="91">
        <f t="shared" ref="AQ490" si="8021">LN(M490/L490)</f>
        <v>-6.305249753024036E-5</v>
      </c>
      <c r="AR490" s="91">
        <f t="shared" ref="AR490" si="8022">LN(N490/L490)</f>
        <v>-2.778077716565925E-3</v>
      </c>
      <c r="AS490" s="91">
        <f t="shared" ref="AS490" si="8023">LN(N490/C490)</f>
        <v>-5.215160344613402E-3</v>
      </c>
      <c r="AT490" s="28">
        <f t="shared" ref="AT490" si="8024">+(G490-I490)/(H490-I490)</f>
        <v>0.39349930843707054</v>
      </c>
      <c r="AU490" s="28">
        <f t="shared" ref="AU490" si="8025">+(N490-P490)/(O490-P490)</f>
        <v>5.6069008009877276E-2</v>
      </c>
      <c r="AV490" s="40">
        <f t="shared" ref="AV490" si="8026">+(N490-V490)/(U490-V490)</f>
        <v>4.9672489082985868E-2</v>
      </c>
      <c r="AW490" s="91">
        <f t="shared" ref="AW490" si="8027">LN(N490/C490)</f>
        <v>-5.215160344613402E-3</v>
      </c>
      <c r="AX490" s="28">
        <f t="shared" ref="AX490" si="8028">(N490-L490)/(U490-V490)</f>
        <v>-0.48034934497814674</v>
      </c>
      <c r="AY490" s="91">
        <f t="shared" ref="AY490" si="8029">LN(G490/I490)</f>
        <v>1.7954884117215685E-3</v>
      </c>
      <c r="AZ490" s="91">
        <f t="shared" ref="AZ490" si="8030">LN(N490/P490)</f>
        <v>2.8771928913661469E-4</v>
      </c>
      <c r="BA490" s="91">
        <f t="shared" ref="BA490" si="8031">AV489</f>
        <v>0.92762186115212908</v>
      </c>
      <c r="BB490" s="91">
        <f t="shared" ref="BB490" si="8032">AR489</f>
        <v>2.8360400911818964E-3</v>
      </c>
      <c r="BC490" s="91">
        <f t="shared" ref="BC490" si="8033">AS489</f>
        <v>1.6899298728512396E-3</v>
      </c>
      <c r="BD490" s="39">
        <f t="shared" si="7997"/>
        <v>0</v>
      </c>
    </row>
    <row r="491" spans="1:56" x14ac:dyDescent="0.25">
      <c r="A491" s="88">
        <v>43234</v>
      </c>
      <c r="B491" s="41">
        <f t="shared" si="5028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90">
        <f t="shared" si="7408"/>
        <v>3110.998333333333</v>
      </c>
      <c r="T491" s="90" t="str">
        <f t="shared" ref="T491" si="8034">IF(AVERAGE(N490)&lt;S490,"熊",IF(AVERAGE(N490)&gt;S490,"牛",""))</f>
        <v>牛</v>
      </c>
      <c r="U491" s="90">
        <f t="shared" ref="U491" si="8035">MAX(H491,O491)</f>
        <v>3183.71</v>
      </c>
      <c r="V491" s="90">
        <f t="shared" ref="V491" si="8036">MIN(I491,P491)</f>
        <v>3163.55</v>
      </c>
      <c r="W491" s="40">
        <f t="shared" ref="W491" si="8037">LN(U491/V491)</f>
        <v>6.3523686731917668E-3</v>
      </c>
      <c r="X491" s="90">
        <f t="shared" ref="X491" si="8038">IF(U491=H491,J491,Q491)</f>
        <v>1052</v>
      </c>
      <c r="Y491" s="90">
        <f t="shared" ref="Y491" si="8039">IF(V491=I491,K491,R491)</f>
        <v>1445</v>
      </c>
      <c r="Z491" s="91">
        <f t="shared" ref="Z491" si="8040">(U491-V491)/(C491)</f>
        <v>6.3655653228250524E-3</v>
      </c>
      <c r="AA491" s="91">
        <f t="shared" ref="AA491" si="8041">LN(C491/N490)</f>
        <v>1.1942563383309502E-3</v>
      </c>
      <c r="AB491" s="91">
        <f t="shared" ref="AB491" si="8042">LN(N491/U491)</f>
        <v>-3.0451095766641369E-3</v>
      </c>
      <c r="AC491" s="91">
        <f t="shared" ref="AC491" si="8043">LN(N491/V491)</f>
        <v>3.3072590965276772E-3</v>
      </c>
      <c r="AD491" s="91">
        <f t="shared" ref="AD491" si="8044">LN(U491/C491)</f>
        <v>5.2497857058655404E-3</v>
      </c>
      <c r="AE491" s="91">
        <f t="shared" ref="AE491" si="8045">LN(V491/C491)</f>
        <v>-1.1025829673261603E-3</v>
      </c>
      <c r="AF491" s="91">
        <f t="shared" ref="AF491" si="8046">LN(N491/C491)</f>
        <v>2.2046761292013237E-3</v>
      </c>
      <c r="AG491" s="91">
        <f t="shared" ref="AG491" si="8047">LN(N491/N490)</f>
        <v>3.3989324675322541E-3</v>
      </c>
      <c r="AH491" s="91">
        <f t="shared" ref="AH491" si="8048">LN(D491/C491)</f>
        <v>9.4996290927210753E-4</v>
      </c>
      <c r="AI491" s="91">
        <f t="shared" ref="AI491" si="8049">LN(E491/C491)</f>
        <v>4.3824965897137219E-3</v>
      </c>
      <c r="AJ491" s="91">
        <f t="shared" ref="AJ491" si="8050">LN(F491/C491)</f>
        <v>3.5396258732852243E-3</v>
      </c>
      <c r="AK491" s="91">
        <f t="shared" ref="AK491" si="8051">+LN(G491/C491)</f>
        <v>4.3353397539287785E-3</v>
      </c>
      <c r="AL491" s="91">
        <f t="shared" ref="AL491" si="8052">LN(H491/I491)</f>
        <v>5.2497857058655404E-3</v>
      </c>
      <c r="AM491" s="91">
        <f t="shared" ref="AM491" si="8053">LN(O491/P491)</f>
        <v>6.0476462588146046E-3</v>
      </c>
      <c r="AN491" s="91">
        <f t="shared" ref="AN491" si="8054">LN(L491/G491)</f>
        <v>5.3444245875043712E-5</v>
      </c>
      <c r="AO491" s="40">
        <f t="shared" ref="AO491" si="8055">(C491-I491)/(H491-I491)</f>
        <v>0</v>
      </c>
      <c r="AP491" s="40">
        <f t="shared" ref="AP491" si="8056">(N490-I491)/(H491-I491)</f>
        <v>-0.22675464907016971</v>
      </c>
      <c r="AQ491" s="91">
        <f t="shared" ref="AQ491" si="8057">LN(M491/L491)</f>
        <v>1.2888319585316682E-4</v>
      </c>
      <c r="AR491" s="91">
        <f t="shared" ref="AR491" si="8058">LN(N491/L491)</f>
        <v>-2.1841078706022706E-3</v>
      </c>
      <c r="AS491" s="91">
        <f t="shared" ref="AS491" si="8059">LN(N491/C491)</f>
        <v>2.2046761292013237E-3</v>
      </c>
      <c r="AT491" s="28">
        <f t="shared" ref="AT491" si="8060">+(G491-I491)/(H491-I491)</f>
        <v>0.82543491301740601</v>
      </c>
      <c r="AU491" s="28">
        <f t="shared" ref="AU491" si="8061">+(N491-P491)/(O491-P491)</f>
        <v>0.54611776967171632</v>
      </c>
      <c r="AV491" s="40">
        <f t="shared" ref="AV491" si="8062">+(N491-V491)/(U491-V491)</f>
        <v>0.51984126984127454</v>
      </c>
      <c r="AW491" s="91">
        <f t="shared" ref="AW491" si="8063">LN(N491/C491)</f>
        <v>2.2046761292013237E-3</v>
      </c>
      <c r="AX491" s="28">
        <f t="shared" ref="AX491" si="8064">(N491-L491)/(U491-V491)</f>
        <v>-0.34424603174601437</v>
      </c>
      <c r="AY491" s="91">
        <f t="shared" ref="AY491" si="8065">LN(G491/I491)</f>
        <v>4.3353397539287785E-3</v>
      </c>
      <c r="AZ491" s="91">
        <f t="shared" ref="AZ491" si="8066">LN(N491/P491)</f>
        <v>3.3072590965276772E-3</v>
      </c>
      <c r="BA491" s="91">
        <f t="shared" ref="BA491" si="8067">AV490</f>
        <v>4.9672489082985868E-2</v>
      </c>
      <c r="BB491" s="91">
        <f t="shared" ref="BB491" si="8068">AR490</f>
        <v>-2.778077716565925E-3</v>
      </c>
      <c r="BC491" s="91">
        <f t="shared" ref="BC491" si="8069">AS490</f>
        <v>-5.215160344613402E-3</v>
      </c>
      <c r="BD491" s="39">
        <f t="shared" ref="BD491" si="8070">IF(AR490&lt;0,1,0)</f>
        <v>1</v>
      </c>
    </row>
    <row r="492" spans="1:56" x14ac:dyDescent="0.25">
      <c r="A492" s="88">
        <v>43235</v>
      </c>
      <c r="B492" s="41">
        <f t="shared" si="5028"/>
        <v>2</v>
      </c>
      <c r="C492" s="39">
        <v>3180.42</v>
      </c>
      <c r="D492" s="39">
        <v>3178.64</v>
      </c>
      <c r="E492" s="39">
        <v>3176.55</v>
      </c>
      <c r="F492" s="39">
        <v>3173.13</v>
      </c>
      <c r="G492" s="39">
        <v>3167.16</v>
      </c>
      <c r="H492" s="39">
        <v>3182.13</v>
      </c>
      <c r="I492" s="39">
        <v>3164.79</v>
      </c>
      <c r="J492" s="39">
        <v>951</v>
      </c>
      <c r="K492" s="39">
        <v>1058</v>
      </c>
      <c r="L492" s="39">
        <v>3167.45</v>
      </c>
      <c r="M492" s="39">
        <v>3168.3</v>
      </c>
      <c r="N492" s="39">
        <v>3192.12</v>
      </c>
      <c r="O492" s="39">
        <v>3192.58</v>
      </c>
      <c r="P492" s="39">
        <v>3165.65</v>
      </c>
      <c r="Q492" s="39">
        <v>1459</v>
      </c>
      <c r="R492" s="39">
        <v>1333</v>
      </c>
      <c r="S492" s="90">
        <f t="shared" si="7408"/>
        <v>3114.5194444444442</v>
      </c>
      <c r="T492" s="90" t="str">
        <f t="shared" ref="T492" si="8071">IF(AVERAGE(N491)&lt;S491,"熊",IF(AVERAGE(N491)&gt;S491,"牛",""))</f>
        <v>牛</v>
      </c>
      <c r="U492" s="90">
        <f t="shared" ref="U492" si="8072">MAX(H492,O492)</f>
        <v>3192.58</v>
      </c>
      <c r="V492" s="90">
        <f t="shared" ref="V492" si="8073">MIN(I492,P492)</f>
        <v>3164.79</v>
      </c>
      <c r="W492" s="40">
        <f t="shared" ref="W492" si="8074">LN(U492/V492)</f>
        <v>8.7426646580609831E-3</v>
      </c>
      <c r="X492" s="90">
        <f t="shared" ref="X492" si="8075">IF(U492=H492,J492,Q492)</f>
        <v>1459</v>
      </c>
      <c r="Y492" s="90">
        <f t="shared" ref="Y492" si="8076">IF(V492=I492,K492,R492)</f>
        <v>1058</v>
      </c>
      <c r="Z492" s="91">
        <f t="shared" ref="Z492" si="8077">(U492-V492)/(C492)</f>
        <v>8.7378396563975707E-3</v>
      </c>
      <c r="AA492" s="91">
        <f t="shared" ref="AA492" si="8078">LN(C492/N491)</f>
        <v>2.0111896871956429E-3</v>
      </c>
      <c r="AB492" s="91">
        <f t="shared" ref="AB492" si="8079">LN(N492/U492)</f>
        <v>-1.440944761057296E-4</v>
      </c>
      <c r="AC492" s="91">
        <f t="shared" ref="AC492" si="8080">LN(N492/V492)</f>
        <v>8.5985701819553204E-3</v>
      </c>
      <c r="AD492" s="91">
        <f t="shared" ref="AD492" si="8081">LN(U492/C492)</f>
        <v>3.8161037994078589E-3</v>
      </c>
      <c r="AE492" s="91">
        <f t="shared" ref="AE492" si="8082">LN(V492/C492)</f>
        <v>-4.9265608586532049E-3</v>
      </c>
      <c r="AF492" s="91">
        <f t="shared" ref="AF492" si="8083">LN(N492/C492)</f>
        <v>3.6720093233021259E-3</v>
      </c>
      <c r="AG492" s="91">
        <f t="shared" ref="AG492" si="8084">LN(N492/N491)</f>
        <v>5.6831990104979496E-3</v>
      </c>
      <c r="AH492" s="91">
        <f t="shared" ref="AH492" si="8085">LN(D492/C492)</f>
        <v>-5.5983118463720082E-4</v>
      </c>
      <c r="AI492" s="91">
        <f t="shared" ref="AI492" si="8086">LN(E492/C492)</f>
        <v>-1.2175613470228473E-3</v>
      </c>
      <c r="AJ492" s="91">
        <f t="shared" ref="AJ492" si="8087">LN(F492/C492)</f>
        <v>-2.2947810906051142E-3</v>
      </c>
      <c r="AK492" s="91">
        <f t="shared" ref="AK492" si="8088">+LN(G492/C492)</f>
        <v>-4.1779762644365602E-3</v>
      </c>
      <c r="AL492" s="91">
        <f t="shared" ref="AL492" si="8089">LN(H492/I492)</f>
        <v>5.4640812054236876E-3</v>
      </c>
      <c r="AM492" s="91">
        <f t="shared" ref="AM492" si="8090">LN(O492/P492)</f>
        <v>8.4709615836173393E-3</v>
      </c>
      <c r="AN492" s="91">
        <f t="shared" ref="AN492" si="8091">LN(L492/G492)</f>
        <v>9.1560490765111191E-5</v>
      </c>
      <c r="AO492" s="40">
        <f t="shared" ref="AO492" si="8092">(C492-I492)/(H492-I492)</f>
        <v>0.90138408304498141</v>
      </c>
      <c r="AP492" s="40">
        <f t="shared" ref="AP492" si="8093">(N491-I492)/(H492-I492)</f>
        <v>0.53287197231834826</v>
      </c>
      <c r="AQ492" s="91">
        <f t="shared" ref="AQ492" si="8094">LN(M492/L492)</f>
        <v>2.6831866948672103E-4</v>
      </c>
      <c r="AR492" s="91">
        <f t="shared" ref="AR492" si="8095">LN(N492/L492)</f>
        <v>7.7584250969738181E-3</v>
      </c>
      <c r="AS492" s="91">
        <f t="shared" ref="AS492" si="8096">LN(N492/C492)</f>
        <v>3.6720093233021259E-3</v>
      </c>
      <c r="AT492" s="28">
        <f t="shared" ref="AT492" si="8097">+(G492-I492)/(H492-I492)</f>
        <v>0.13667820069203407</v>
      </c>
      <c r="AU492" s="28">
        <f t="shared" ref="AU492" si="8098">+(N492-P492)/(O492-P492)</f>
        <v>0.98291867805421318</v>
      </c>
      <c r="AV492" s="40">
        <f t="shared" ref="AV492" si="8099">+(N492-V492)/(U492-V492)</f>
        <v>0.98344728319539265</v>
      </c>
      <c r="AW492" s="91">
        <f t="shared" ref="AW492" si="8100">LN(N492/C492)</f>
        <v>3.6720093233021259E-3</v>
      </c>
      <c r="AX492" s="28">
        <f t="shared" ref="AX492" si="8101">(N492-L492)/(U492-V492)</f>
        <v>0.88772939906441539</v>
      </c>
      <c r="AY492" s="91">
        <f t="shared" ref="AY492" si="8102">LN(G492/I492)</f>
        <v>7.4858459421644282E-4</v>
      </c>
      <c r="AZ492" s="91">
        <f t="shared" ref="AZ492" si="8103">LN(N492/P492)</f>
        <v>8.3268671075115812E-3</v>
      </c>
      <c r="BA492" s="91">
        <f t="shared" ref="BA492" si="8104">AV491</f>
        <v>0.51984126984127454</v>
      </c>
      <c r="BB492" s="91">
        <f t="shared" ref="BB492" si="8105">AR491</f>
        <v>-2.1841078706022706E-3</v>
      </c>
      <c r="BC492" s="91">
        <f t="shared" ref="BC492" si="8106">AS491</f>
        <v>2.2046761292013237E-3</v>
      </c>
      <c r="BD492" s="39">
        <f t="shared" ref="BD492" si="8107">IF(AR491&lt;0,1,0)</f>
        <v>1</v>
      </c>
    </row>
    <row r="493" spans="1:56" x14ac:dyDescent="0.25">
      <c r="A493" s="88">
        <v>43236</v>
      </c>
      <c r="B493" s="41">
        <f t="shared" si="5028"/>
        <v>3</v>
      </c>
      <c r="C493" s="39">
        <v>3180.23</v>
      </c>
      <c r="D493" s="39">
        <v>3176.53</v>
      </c>
      <c r="E493" s="39">
        <v>3180.2</v>
      </c>
      <c r="F493" s="39">
        <v>3180.37</v>
      </c>
      <c r="G493" s="39">
        <v>3183.28</v>
      </c>
      <c r="H493" s="39">
        <v>3186.08</v>
      </c>
      <c r="I493" s="39">
        <v>3172.43</v>
      </c>
      <c r="J493" s="39">
        <v>1107</v>
      </c>
      <c r="K493" s="39">
        <v>955</v>
      </c>
      <c r="L493" s="39">
        <v>3183.42</v>
      </c>
      <c r="M493" s="39">
        <v>3183.23</v>
      </c>
      <c r="N493" s="39">
        <v>3169.57</v>
      </c>
      <c r="O493" s="39">
        <v>3191.95</v>
      </c>
      <c r="P493" s="39">
        <v>3166.98</v>
      </c>
      <c r="Q493" s="39">
        <v>1344</v>
      </c>
      <c r="R493" s="39">
        <v>1452</v>
      </c>
      <c r="S493" s="90">
        <f t="shared" si="7408"/>
        <v>3121.4816666666666</v>
      </c>
      <c r="T493" s="90" t="str">
        <f t="shared" ref="T493" si="8108">IF(AVERAGE(N492)&lt;S492,"熊",IF(AVERAGE(N492)&gt;S492,"牛",""))</f>
        <v>牛</v>
      </c>
      <c r="U493" s="90">
        <f t="shared" ref="U493" si="8109">MAX(H493,O493)</f>
        <v>3191.95</v>
      </c>
      <c r="V493" s="90">
        <f t="shared" ref="V493" si="8110">MIN(I493,P493)</f>
        <v>3166.98</v>
      </c>
      <c r="W493" s="40">
        <f t="shared" ref="W493" si="8111">LN(U493/V493)</f>
        <v>7.8535628926385583E-3</v>
      </c>
      <c r="X493" s="90">
        <f t="shared" ref="X493" si="8112">IF(U493=H493,J493,Q493)</f>
        <v>1344</v>
      </c>
      <c r="Y493" s="90">
        <f t="shared" ref="Y493" si="8113">IF(V493=I493,K493,R493)</f>
        <v>1452</v>
      </c>
      <c r="Z493" s="91">
        <f t="shared" ref="Z493" si="8114">(U493-V493)/(C493)</f>
        <v>7.851633372428975E-3</v>
      </c>
      <c r="AA493" s="91">
        <f t="shared" ref="AA493" si="8115">LN(C493/N492)</f>
        <v>-3.7317516452524536E-3</v>
      </c>
      <c r="AB493" s="91">
        <f t="shared" ref="AB493" si="8116">LN(N493/U493)</f>
        <v>-7.0360833038289284E-3</v>
      </c>
      <c r="AC493" s="91">
        <f t="shared" ref="AC493" si="8117">LN(N493/V493)</f>
        <v>8.1747958880949278E-4</v>
      </c>
      <c r="AD493" s="91">
        <f t="shared" ref="AD493" si="8118">LN(U493/C493)</f>
        <v>3.6784940838408787E-3</v>
      </c>
      <c r="AE493" s="91">
        <f t="shared" ref="AE493" si="8119">LN(V493/C493)</f>
        <v>-4.1750688087975156E-3</v>
      </c>
      <c r="AF493" s="91">
        <f t="shared" ref="AF493" si="8120">LN(N493/C493)</f>
        <v>-3.3575892199879109E-3</v>
      </c>
      <c r="AG493" s="91">
        <f t="shared" ref="AG493" si="8121">LN(N493/N492)</f>
        <v>-7.0893408652404309E-3</v>
      </c>
      <c r="AH493" s="91">
        <f t="shared" ref="AH493" si="8122">LN(D493/C493)</f>
        <v>-1.1641151837860596E-3</v>
      </c>
      <c r="AI493" s="91">
        <f t="shared" ref="AI493" si="8123">LN(E493/C493)</f>
        <v>-9.433324476594298E-6</v>
      </c>
      <c r="AJ493" s="91">
        <f t="shared" ref="AJ493" si="8124">LN(F493/C493)</f>
        <v>4.402100431474371E-5</v>
      </c>
      <c r="AK493" s="91">
        <f t="shared" ref="AK493" si="8125">+LN(G493/C493)</f>
        <v>9.5859053684303958E-4</v>
      </c>
      <c r="AL493" s="91">
        <f t="shared" ref="AL493" si="8126">LN(H493/I493)</f>
        <v>4.2934652830588895E-3</v>
      </c>
      <c r="AM493" s="91">
        <f t="shared" ref="AM493" si="8127">LN(O493/P493)</f>
        <v>7.8535628926385583E-3</v>
      </c>
      <c r="AN493" s="91">
        <f t="shared" ref="AN493" si="8128">LN(L493/G493)</f>
        <v>4.3978827343025982E-5</v>
      </c>
      <c r="AO493" s="40">
        <f t="shared" ref="AO493" si="8129">(C493-I493)/(H493-I493)</f>
        <v>0.57142857142858094</v>
      </c>
      <c r="AP493" s="40">
        <f t="shared" ref="AP493" si="8130">(N492-I493)/(H493-I493)</f>
        <v>1.4424908424908369</v>
      </c>
      <c r="AQ493" s="91">
        <f t="shared" ref="AQ493" si="8131">LN(M493/L493)</f>
        <v>-5.9686020138249579E-5</v>
      </c>
      <c r="AR493" s="91">
        <f t="shared" ref="AR493" si="8132">LN(N493/L493)</f>
        <v>-4.3601585841739525E-3</v>
      </c>
      <c r="AS493" s="91">
        <f t="shared" ref="AS493" si="8133">LN(N493/C493)</f>
        <v>-3.3575892199879109E-3</v>
      </c>
      <c r="AT493" s="28">
        <f t="shared" ref="AT493" si="8134">+(G493-I493)/(H493-I493)</f>
        <v>0.79487179487181625</v>
      </c>
      <c r="AU493" s="28">
        <f t="shared" ref="AU493" si="8135">+(N493-P493)/(O493-P493)</f>
        <v>0.10372446936324255</v>
      </c>
      <c r="AV493" s="40">
        <f t="shared" ref="AV493" si="8136">+(N493-V493)/(U493-V493)</f>
        <v>0.10372446936324255</v>
      </c>
      <c r="AW493" s="91">
        <f t="shared" ref="AW493" si="8137">LN(N493/C493)</f>
        <v>-3.3575892199879109E-3</v>
      </c>
      <c r="AX493" s="28">
        <f t="shared" ref="AX493" si="8138">(N493-L493)/(U493-V493)</f>
        <v>-0.55466559871846299</v>
      </c>
      <c r="AY493" s="91">
        <f t="shared" ref="AY493" si="8139">LN(G493/I493)</f>
        <v>3.4142560123101122E-3</v>
      </c>
      <c r="AZ493" s="91">
        <f t="shared" ref="AZ493" si="8140">LN(N493/P493)</f>
        <v>8.1747958880949278E-4</v>
      </c>
      <c r="BA493" s="91">
        <f t="shared" ref="BA493" si="8141">AV492</f>
        <v>0.98344728319539265</v>
      </c>
      <c r="BB493" s="91">
        <f t="shared" ref="BB493" si="8142">AR492</f>
        <v>7.7584250969738181E-3</v>
      </c>
      <c r="BC493" s="91">
        <f t="shared" ref="BC493" si="8143">AS492</f>
        <v>3.6720093233021259E-3</v>
      </c>
      <c r="BD493" s="39">
        <f t="shared" ref="BD493" si="8144">IF(AR492&lt;0,1,0)</f>
        <v>0</v>
      </c>
    </row>
    <row r="494" spans="1:56" x14ac:dyDescent="0.25">
      <c r="A494" s="88">
        <v>43237</v>
      </c>
      <c r="B494" s="41">
        <f t="shared" si="5028"/>
        <v>4</v>
      </c>
      <c r="C494" s="39">
        <v>3170.01</v>
      </c>
      <c r="D494" s="39">
        <v>3169.48</v>
      </c>
      <c r="E494" s="39">
        <v>3164.39</v>
      </c>
      <c r="F494" s="39">
        <v>3166.84</v>
      </c>
      <c r="G494" s="39">
        <v>3162.23</v>
      </c>
      <c r="H494" s="39">
        <v>3172.75</v>
      </c>
      <c r="I494" s="39">
        <v>3155.66</v>
      </c>
      <c r="J494" s="39">
        <v>930</v>
      </c>
      <c r="K494" s="39">
        <v>1052</v>
      </c>
      <c r="L494" s="39">
        <v>3162.57</v>
      </c>
      <c r="M494" s="39">
        <v>3161.37</v>
      </c>
      <c r="N494" s="39">
        <v>3154.28</v>
      </c>
      <c r="O494" s="39">
        <v>3163.77</v>
      </c>
      <c r="P494" s="39">
        <v>3148.67</v>
      </c>
      <c r="Q494" s="39">
        <v>1300</v>
      </c>
      <c r="R494" s="39">
        <v>1425</v>
      </c>
      <c r="S494" s="90">
        <f t="shared" si="7408"/>
        <v>3125.8244444444445</v>
      </c>
      <c r="T494" s="90" t="str">
        <f t="shared" ref="T494" si="8145">IF(AVERAGE(N493)&lt;S493,"熊",IF(AVERAGE(N493)&gt;S493,"牛",""))</f>
        <v>牛</v>
      </c>
      <c r="U494" s="90">
        <f t="shared" ref="U494" si="8146">MAX(H494,O494)</f>
        <v>3172.75</v>
      </c>
      <c r="V494" s="90">
        <f t="shared" ref="V494" si="8147">MIN(I494,P494)</f>
        <v>3148.67</v>
      </c>
      <c r="W494" s="40">
        <f t="shared" ref="W494" si="8148">LN(U494/V494)</f>
        <v>7.6185782537177248E-3</v>
      </c>
      <c r="X494" s="90">
        <f t="shared" ref="X494" si="8149">IF(U494=H494,J494,Q494)</f>
        <v>930</v>
      </c>
      <c r="Y494" s="90">
        <f t="shared" ref="Y494" si="8150">IF(V494=I494,K494,R494)</f>
        <v>1425</v>
      </c>
      <c r="Z494" s="91">
        <f t="shared" ref="Z494" si="8151">(U494-V494)/(C494)</f>
        <v>7.5961905482947768E-3</v>
      </c>
      <c r="AA494" s="91">
        <f t="shared" ref="AA494" si="8152">LN(C494/N493)</f>
        <v>1.388104576979883E-4</v>
      </c>
      <c r="AB494" s="91">
        <f t="shared" ref="AB494" si="8153">LN(N494/U494)</f>
        <v>-5.8384589503992614E-3</v>
      </c>
      <c r="AC494" s="91">
        <f t="shared" ref="AC494" si="8154">LN(N494/V494)</f>
        <v>1.7801193033185796E-3</v>
      </c>
      <c r="AD494" s="91">
        <f t="shared" ref="AD494" si="8155">LN(U494/C494)</f>
        <v>8.6397724979048207E-4</v>
      </c>
      <c r="AE494" s="91">
        <f t="shared" ref="AE494" si="8156">LN(V494/C494)</f>
        <v>-6.7546010039271753E-3</v>
      </c>
      <c r="AF494" s="91">
        <f t="shared" ref="AF494" si="8157">LN(N494/C494)</f>
        <v>-4.9744817006087093E-3</v>
      </c>
      <c r="AG494" s="91">
        <f t="shared" ref="AG494" si="8158">LN(N494/N493)</f>
        <v>-4.8356712429106219E-3</v>
      </c>
      <c r="AH494" s="91">
        <f t="shared" ref="AH494" si="8159">LN(D494/C494)</f>
        <v>-1.6720587972688083E-4</v>
      </c>
      <c r="AI494" s="91">
        <f t="shared" ref="AI494" si="8160">LN(E494/C494)</f>
        <v>-1.7744384549790541E-3</v>
      </c>
      <c r="AJ494" s="91">
        <f t="shared" ref="AJ494" si="8161">LN(F494/C494)</f>
        <v>-1.000497175861652E-3</v>
      </c>
      <c r="AK494" s="91">
        <f t="shared" ref="AK494" si="8162">+LN(G494/C494)</f>
        <v>-2.4572675434735526E-3</v>
      </c>
      <c r="AL494" s="91">
        <f t="shared" ref="AL494" si="8163">LN(H494/I494)</f>
        <v>5.4010538333928012E-3</v>
      </c>
      <c r="AM494" s="91">
        <f t="shared" ref="AM494" si="8164">LN(O494/P494)</f>
        <v>4.7842130148075491E-3</v>
      </c>
      <c r="AN494" s="91">
        <f t="shared" ref="AN494" si="8165">LN(L494/G494)</f>
        <v>1.0751328115593955E-4</v>
      </c>
      <c r="AO494" s="40">
        <f t="shared" ref="AO494" si="8166">(C494-I494)/(H494-I494)</f>
        <v>0.83967232299591821</v>
      </c>
      <c r="AP494" s="40">
        <f t="shared" ref="AP494" si="8167">(N493-I494)/(H494-I494)</f>
        <v>0.81392627267408957</v>
      </c>
      <c r="AQ494" s="91">
        <f t="shared" ref="AQ494" si="8168">LN(M494/L494)</f>
        <v>-3.7951024658777234E-4</v>
      </c>
      <c r="AR494" s="91">
        <f t="shared" ref="AR494" si="8169">LN(N494/L494)</f>
        <v>-2.6247274382910852E-3</v>
      </c>
      <c r="AS494" s="91">
        <f t="shared" ref="AS494" si="8170">LN(N494/C494)</f>
        <v>-4.9744817006087093E-3</v>
      </c>
      <c r="AT494" s="28">
        <f t="shared" ref="AT494" si="8171">+(G494-I494)/(H494-I494)</f>
        <v>0.38443534230544807</v>
      </c>
      <c r="AU494" s="28">
        <f t="shared" ref="AU494" si="8172">+(N494-P494)/(O494-P494)</f>
        <v>0.37152317880795771</v>
      </c>
      <c r="AV494" s="40">
        <f t="shared" ref="AV494" si="8173">+(N494-V494)/(U494-V494)</f>
        <v>0.23297342192691628</v>
      </c>
      <c r="AW494" s="91">
        <f t="shared" ref="AW494" si="8174">LN(N494/C494)</f>
        <v>-4.9744817006087093E-3</v>
      </c>
      <c r="AX494" s="28">
        <f t="shared" ref="AX494" si="8175">(N494-L494)/(U494-V494)</f>
        <v>-0.34426910299003277</v>
      </c>
      <c r="AY494" s="91">
        <f t="shared" ref="AY494" si="8176">LN(G494/I494)</f>
        <v>2.0798090401286037E-3</v>
      </c>
      <c r="AZ494" s="91">
        <f t="shared" ref="AZ494" si="8177">LN(N494/P494)</f>
        <v>1.7801193033185796E-3</v>
      </c>
      <c r="BA494" s="91">
        <f t="shared" ref="BA494" si="8178">AV493</f>
        <v>0.10372446936324255</v>
      </c>
      <c r="BB494" s="91">
        <f t="shared" ref="BB494" si="8179">AR493</f>
        <v>-4.3601585841739525E-3</v>
      </c>
      <c r="BC494" s="91">
        <f t="shared" ref="BC494" si="8180">AS493</f>
        <v>-3.3575892199879109E-3</v>
      </c>
      <c r="BD494" s="39">
        <f t="shared" ref="BD494:BD495" si="8181">IF(AR493&lt;0,1,0)</f>
        <v>1</v>
      </c>
    </row>
    <row r="495" spans="1:56" x14ac:dyDescent="0.25">
      <c r="A495" s="88">
        <v>43238</v>
      </c>
      <c r="B495" s="41">
        <f t="shared" si="5028"/>
        <v>5</v>
      </c>
      <c r="C495" s="39">
        <v>3151.08</v>
      </c>
      <c r="D495" s="39">
        <v>3150.5</v>
      </c>
      <c r="E495" s="39">
        <v>3155.43</v>
      </c>
      <c r="F495" s="39">
        <v>3157.95</v>
      </c>
      <c r="G495" s="39">
        <v>3162.97</v>
      </c>
      <c r="H495" s="39">
        <v>3169.26</v>
      </c>
      <c r="I495" s="39">
        <v>3144.84</v>
      </c>
      <c r="J495" s="39">
        <v>1058</v>
      </c>
      <c r="K495" s="39">
        <v>1000</v>
      </c>
      <c r="L495" s="39">
        <v>3162.7</v>
      </c>
      <c r="M495" s="39">
        <v>3162.68</v>
      </c>
      <c r="N495" s="39">
        <v>3193.3</v>
      </c>
      <c r="O495" s="39">
        <v>3193.31</v>
      </c>
      <c r="P495" s="39">
        <v>3154.78</v>
      </c>
      <c r="Q495" s="39">
        <v>1459</v>
      </c>
      <c r="R495" s="39">
        <v>1339</v>
      </c>
      <c r="S495" s="90">
        <f t="shared" si="7408"/>
        <v>3127.8744444444442</v>
      </c>
      <c r="T495" s="90" t="str">
        <f t="shared" ref="T495" si="8182">IF(AVERAGE(N494)&lt;S494,"熊",IF(AVERAGE(N494)&gt;S494,"牛",""))</f>
        <v>牛</v>
      </c>
      <c r="U495" s="90">
        <f t="shared" ref="U495" si="8183">MAX(H495,O495)</f>
        <v>3193.31</v>
      </c>
      <c r="V495" s="90">
        <f t="shared" ref="V495" si="8184">MIN(I495,P495)</f>
        <v>3144.84</v>
      </c>
      <c r="W495" s="40">
        <f t="shared" ref="W495" si="8185">LN(U495/V495)</f>
        <v>1.5294981944169207E-2</v>
      </c>
      <c r="X495" s="90">
        <f t="shared" ref="X495" si="8186">IF(U495=H495,J495,Q495)</f>
        <v>1459</v>
      </c>
      <c r="Y495" s="90">
        <f t="shared" ref="Y495" si="8187">IF(V495=I495,K495,R495)</f>
        <v>1000</v>
      </c>
      <c r="Z495" s="91">
        <f t="shared" ref="Z495" si="8188">(U495-V495)/(C495)</f>
        <v>1.5382027749216079E-2</v>
      </c>
      <c r="AA495" s="91">
        <f t="shared" ref="AA495" si="8189">LN(C495/N494)</f>
        <v>-1.0150095394179731E-3</v>
      </c>
      <c r="AB495" s="91">
        <f t="shared" ref="AB495" si="8190">LN(N495/U495)</f>
        <v>-3.1315517934370399E-6</v>
      </c>
      <c r="AC495" s="91">
        <f t="shared" ref="AC495" si="8191">LN(N495/V495)</f>
        <v>1.5291850392375721E-2</v>
      </c>
      <c r="AD495" s="91">
        <f t="shared" ref="AD495" si="8192">LN(U495/C495)</f>
        <v>1.3312745180291597E-2</v>
      </c>
      <c r="AE495" s="91">
        <f t="shared" ref="AE495" si="8193">LN(V495/C495)</f>
        <v>-1.982236763877634E-3</v>
      </c>
      <c r="AF495" s="91">
        <f t="shared" ref="AF495" si="8194">LN(N495/C495)</f>
        <v>1.33096136284981E-2</v>
      </c>
      <c r="AG495" s="91">
        <f t="shared" ref="AG495" si="8195">LN(N495/N494)</f>
        <v>1.2294604089080357E-2</v>
      </c>
      <c r="AH495" s="91">
        <f t="shared" ref="AH495" si="8196">LN(D495/C495)</f>
        <v>-1.8408081834642276E-4</v>
      </c>
      <c r="AI495" s="91">
        <f t="shared" ref="AI495" si="8197">LN(E495/C495)</f>
        <v>1.379527088634488E-3</v>
      </c>
      <c r="AJ495" s="91">
        <f t="shared" ref="AJ495" si="8198">LN(F495/C495)</f>
        <v>2.1778316842173311E-3</v>
      </c>
      <c r="AK495" s="91">
        <f t="shared" ref="AK495" si="8199">+LN(G495/C495)</f>
        <v>3.7662083937566294E-3</v>
      </c>
      <c r="AL495" s="91">
        <f t="shared" ref="AL495" si="8200">LN(H495/I495)</f>
        <v>7.7351076979386493E-3</v>
      </c>
      <c r="AM495" s="91">
        <f t="shared" ref="AM495" si="8201">LN(O495/P495)</f>
        <v>1.2139233423095841E-2</v>
      </c>
      <c r="AN495" s="91">
        <f t="shared" ref="AN495" si="8202">LN(L495/G495)</f>
        <v>-8.5366451352678725E-5</v>
      </c>
      <c r="AO495" s="40">
        <f t="shared" ref="AO495" si="8203">(C495-I495)/(H495-I495)</f>
        <v>0.25552825552824582</v>
      </c>
      <c r="AP495" s="40">
        <f t="shared" ref="AP495" si="8204">(N494-I495)/(H495-I495)</f>
        <v>0.38656838656838766</v>
      </c>
      <c r="AQ495" s="91">
        <f t="shared" ref="AQ495" si="8205">LN(M495/L495)</f>
        <v>-6.3237307482295081E-6</v>
      </c>
      <c r="AR495" s="91">
        <f t="shared" ref="AR495" si="8206">LN(N495/L495)</f>
        <v>9.628771686094377E-3</v>
      </c>
      <c r="AS495" s="91">
        <f t="shared" ref="AS495" si="8207">LN(N495/C495)</f>
        <v>1.33096136284981E-2</v>
      </c>
      <c r="AT495" s="28">
        <f t="shared" ref="AT495" si="8208">+(G495-I495)/(H495-I495)</f>
        <v>0.74242424242422611</v>
      </c>
      <c r="AU495" s="28">
        <f t="shared" ref="AU495" si="8209">+(N495-P495)/(O495-P495)</f>
        <v>0.99974046197768585</v>
      </c>
      <c r="AV495" s="40">
        <f t="shared" ref="AV495" si="8210">+(N495-V495)/(U495-V495)</f>
        <v>0.99979368681659242</v>
      </c>
      <c r="AW495" s="91">
        <f t="shared" ref="AW495" si="8211">LN(N495/C495)</f>
        <v>1.33096136284981E-2</v>
      </c>
      <c r="AX495" s="28">
        <f t="shared" ref="AX495" si="8212">(N495-L495)/(U495-V495)</f>
        <v>0.63131834124201547</v>
      </c>
      <c r="AY495" s="91">
        <f t="shared" ref="AY495" si="8213">LN(G495/I495)</f>
        <v>5.7484451576340764E-3</v>
      </c>
      <c r="AZ495" s="91">
        <f t="shared" ref="AZ495" si="8214">LN(N495/P495)</f>
        <v>1.2136101871302318E-2</v>
      </c>
      <c r="BA495" s="91">
        <f t="shared" ref="BA495" si="8215">AV494</f>
        <v>0.23297342192691628</v>
      </c>
      <c r="BB495" s="91">
        <f t="shared" ref="BB495" si="8216">AR494</f>
        <v>-2.6247274382910852E-3</v>
      </c>
      <c r="BC495" s="91">
        <f t="shared" ref="BC495" si="8217">AS494</f>
        <v>-4.9744817006087093E-3</v>
      </c>
      <c r="BD495" s="39">
        <f t="shared" si="8181"/>
        <v>1</v>
      </c>
    </row>
    <row r="496" spans="1:56" x14ac:dyDescent="0.25">
      <c r="A496" s="88">
        <v>43241</v>
      </c>
      <c r="B496" s="41">
        <f t="shared" si="5028"/>
        <v>1</v>
      </c>
    </row>
    <row r="497" spans="1:2" x14ac:dyDescent="0.25">
      <c r="A497" s="88">
        <v>43242</v>
      </c>
      <c r="B497" s="41">
        <f t="shared" si="5028"/>
        <v>2</v>
      </c>
    </row>
    <row r="498" spans="1:2" x14ac:dyDescent="0.25">
      <c r="A498" s="88">
        <v>43243</v>
      </c>
      <c r="B498" s="41">
        <f t="shared" si="5028"/>
        <v>3</v>
      </c>
    </row>
    <row r="499" spans="1:2" x14ac:dyDescent="0.25">
      <c r="A499" s="88">
        <v>43244</v>
      </c>
      <c r="B499" s="41">
        <f t="shared" si="5028"/>
        <v>4</v>
      </c>
    </row>
    <row r="500" spans="1:2" x14ac:dyDescent="0.25">
      <c r="A500" s="88">
        <v>43245</v>
      </c>
      <c r="B500" s="41">
        <f t="shared" si="50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60"/>
  <sheetViews>
    <sheetView zoomScale="115" zoomScaleNormal="115" workbookViewId="0">
      <pane xSplit="1" ySplit="1" topLeftCell="I439" activePane="bottomRight" state="frozen"/>
      <selection pane="topRight" activeCell="B1" sqref="B1"/>
      <selection pane="bottomLeft" activeCell="A2" sqref="A2"/>
      <selection pane="bottomRight" activeCell="M455" sqref="M451:M455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1">
        <f t="shared" si="15"/>
        <v>-1.6803448659956709E-3</v>
      </c>
      <c r="H263">
        <v>6.662795</v>
      </c>
      <c r="I263" s="91">
        <f t="shared" si="16"/>
        <v>-2.9388865081653058E-3</v>
      </c>
      <c r="J263">
        <v>6.6652100000000001</v>
      </c>
      <c r="K263" s="91">
        <f t="shared" si="17"/>
        <v>-2.472481801884262E-3</v>
      </c>
      <c r="L263">
        <v>6.6684400000000004</v>
      </c>
      <c r="M263" s="9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1">
        <f t="shared" si="15"/>
        <v>5.4041883774152988E-4</v>
      </c>
      <c r="H264">
        <v>6.6643400000000002</v>
      </c>
      <c r="I264" s="91">
        <f t="shared" si="16"/>
        <v>2.3185778592646136E-4</v>
      </c>
      <c r="J264">
        <v>6.66594</v>
      </c>
      <c r="K264" s="91">
        <f t="shared" si="17"/>
        <v>1.0951793367112746E-4</v>
      </c>
      <c r="L264">
        <v>6.6632400000000001</v>
      </c>
      <c r="M264" s="9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1">
        <f t="shared" si="15"/>
        <v>-1.622133460728556E-3</v>
      </c>
      <c r="H265">
        <v>6.6563800000000004</v>
      </c>
      <c r="I265" s="91">
        <f t="shared" si="16"/>
        <v>-1.1951307357956104E-3</v>
      </c>
      <c r="J265">
        <v>6.6604850000000004</v>
      </c>
      <c r="K265" s="91">
        <f t="shared" si="17"/>
        <v>-8.1867422128202247E-4</v>
      </c>
      <c r="L265">
        <v>6.6608000000000001</v>
      </c>
      <c r="M265" s="91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1">
        <f t="shared" si="15"/>
        <v>8.1139564494882971E-4</v>
      </c>
      <c r="H266">
        <v>6.6596599999999997</v>
      </c>
      <c r="I266" s="91">
        <f t="shared" si="16"/>
        <v>4.926389626848537E-4</v>
      </c>
      <c r="J266">
        <v>6.6595000000000004</v>
      </c>
      <c r="K266" s="91">
        <f t="shared" si="17"/>
        <v>-1.4789806471940723E-4</v>
      </c>
      <c r="L266">
        <v>6.6436400000000004</v>
      </c>
      <c r="M266" s="91">
        <f t="shared" si="18"/>
        <v>-2.579591401913329E-3</v>
      </c>
    </row>
    <row r="267" spans="1:14" x14ac:dyDescent="0.25">
      <c r="A267" s="88">
        <v>42975</v>
      </c>
      <c r="B267" s="41">
        <f t="shared" si="14"/>
        <v>1</v>
      </c>
      <c r="C267">
        <v>6.6353</v>
      </c>
      <c r="D267" s="91">
        <f t="shared" si="15"/>
        <v>-3.400237982483764E-3</v>
      </c>
      <c r="H267">
        <v>6.6331350000000002</v>
      </c>
      <c r="I267" s="91">
        <f t="shared" si="16"/>
        <v>-3.9908890802467321E-3</v>
      </c>
      <c r="J267">
        <v>6.6285299999999996</v>
      </c>
      <c r="K267" s="91">
        <f t="shared" si="17"/>
        <v>-4.6613465015833411E-3</v>
      </c>
      <c r="L267">
        <v>6.6186550000000004</v>
      </c>
      <c r="M267" s="91">
        <f t="shared" si="18"/>
        <v>-3.7678289554502918E-3</v>
      </c>
      <c r="N267" t="s">
        <v>424</v>
      </c>
    </row>
    <row r="268" spans="1:14" x14ac:dyDescent="0.25">
      <c r="A268" s="88">
        <v>42976</v>
      </c>
      <c r="B268" s="41">
        <f t="shared" si="14"/>
        <v>2</v>
      </c>
      <c r="C268">
        <v>6.6292999999999997</v>
      </c>
      <c r="D268" s="91">
        <f t="shared" si="15"/>
        <v>-9.0466360225082483E-4</v>
      </c>
      <c r="H268">
        <v>6.6102049999999997</v>
      </c>
      <c r="I268" s="91">
        <f t="shared" si="16"/>
        <v>-3.4628761194343501E-3</v>
      </c>
      <c r="J268">
        <v>6.5986500000000001</v>
      </c>
      <c r="K268" s="91">
        <f t="shared" si="17"/>
        <v>-4.5179775018050292E-3</v>
      </c>
      <c r="L268">
        <v>6.6080100000000002</v>
      </c>
      <c r="M268" s="91">
        <f t="shared" si="18"/>
        <v>-1.6096275664871547E-3</v>
      </c>
    </row>
    <row r="269" spans="1:14" x14ac:dyDescent="0.25">
      <c r="A269" s="88">
        <v>42977</v>
      </c>
      <c r="B269" s="41">
        <f t="shared" si="14"/>
        <v>3</v>
      </c>
      <c r="C269">
        <v>6.6101999999999999</v>
      </c>
      <c r="D269" s="91">
        <f t="shared" si="15"/>
        <v>-2.8853073379841538E-3</v>
      </c>
      <c r="H269">
        <v>6.5885899999999999</v>
      </c>
      <c r="I269" s="91">
        <f t="shared" si="16"/>
        <v>-3.2753019231059033E-3</v>
      </c>
      <c r="J269">
        <v>6.5914900000000003</v>
      </c>
      <c r="K269" s="91">
        <f t="shared" si="17"/>
        <v>-1.0856595461859869E-3</v>
      </c>
      <c r="L269">
        <v>6.5991</v>
      </c>
      <c r="M269" s="91">
        <f t="shared" si="18"/>
        <v>-1.349273437072969E-3</v>
      </c>
      <c r="N269" t="s">
        <v>426</v>
      </c>
    </row>
    <row r="270" spans="1:14" x14ac:dyDescent="0.25">
      <c r="A270" s="88">
        <v>42978</v>
      </c>
      <c r="B270" s="41">
        <f t="shared" si="14"/>
        <v>4</v>
      </c>
      <c r="C270">
        <v>6.601</v>
      </c>
      <c r="D270" s="91">
        <f t="shared" si="15"/>
        <v>-1.3927578853034689E-3</v>
      </c>
      <c r="H270">
        <v>6.6054950000000003</v>
      </c>
      <c r="I270" s="91">
        <f t="shared" si="16"/>
        <v>2.5625133157047104E-3</v>
      </c>
      <c r="J270">
        <v>6.6020050000000001</v>
      </c>
      <c r="K270" s="91">
        <f t="shared" si="17"/>
        <v>1.593967667599357E-3</v>
      </c>
      <c r="L270">
        <v>6.5965150000000001</v>
      </c>
      <c r="M270" s="91">
        <f t="shared" si="18"/>
        <v>-3.9179682539495532E-4</v>
      </c>
      <c r="N270" t="s">
        <v>431</v>
      </c>
    </row>
    <row r="271" spans="1:14" x14ac:dyDescent="0.25">
      <c r="A271" s="88">
        <v>42979</v>
      </c>
      <c r="B271" s="41">
        <f t="shared" si="14"/>
        <v>5</v>
      </c>
      <c r="C271">
        <v>6.5909000000000004</v>
      </c>
      <c r="D271" s="91">
        <f t="shared" si="15"/>
        <v>-1.5312429556712281E-3</v>
      </c>
      <c r="H271">
        <v>6.5837700000000003</v>
      </c>
      <c r="I271" s="91">
        <f t="shared" si="16"/>
        <v>-3.2943487977483343E-3</v>
      </c>
      <c r="J271">
        <v>6.5751049999999998</v>
      </c>
      <c r="K271" s="91">
        <f t="shared" si="17"/>
        <v>-4.0828432589084035E-3</v>
      </c>
      <c r="L271">
        <v>6.5598099999999997</v>
      </c>
      <c r="M271" s="91">
        <f t="shared" si="18"/>
        <v>-5.5798401503396079E-3</v>
      </c>
      <c r="N271" t="s">
        <v>432</v>
      </c>
    </row>
    <row r="272" spans="1:14" x14ac:dyDescent="0.25">
      <c r="A272" s="88">
        <v>42982</v>
      </c>
      <c r="B272" s="41">
        <f t="shared" si="14"/>
        <v>1</v>
      </c>
      <c r="C272">
        <v>6.5667999999999997</v>
      </c>
      <c r="D272" s="91">
        <f t="shared" si="15"/>
        <v>-3.6632583127365072E-3</v>
      </c>
      <c r="H272">
        <v>6.5494199999999996</v>
      </c>
      <c r="I272" s="91">
        <f t="shared" si="16"/>
        <v>-5.2310334851758825E-3</v>
      </c>
      <c r="J272">
        <v>6.5284000000000004</v>
      </c>
      <c r="K272" s="91">
        <f t="shared" si="17"/>
        <v>-7.128657223661081E-3</v>
      </c>
      <c r="L272">
        <v>6.5289700000000002</v>
      </c>
      <c r="M272" s="91">
        <f t="shared" si="18"/>
        <v>-4.7124418123377981E-3</v>
      </c>
    </row>
    <row r="273" spans="1:14" x14ac:dyDescent="0.25">
      <c r="A273" s="88">
        <v>42983</v>
      </c>
      <c r="B273" s="41">
        <f t="shared" si="14"/>
        <v>2</v>
      </c>
      <c r="C273">
        <v>6.5369999999999999</v>
      </c>
      <c r="D273" s="91">
        <f t="shared" si="15"/>
        <v>-4.5483068076335297E-3</v>
      </c>
      <c r="H273">
        <v>6.5427499999999998</v>
      </c>
      <c r="I273" s="91">
        <f t="shared" si="16"/>
        <v>-1.0189297231972274E-3</v>
      </c>
      <c r="J273">
        <v>6.5557850000000002</v>
      </c>
      <c r="K273" s="91">
        <f t="shared" si="17"/>
        <v>4.185975662610677E-3</v>
      </c>
      <c r="L273">
        <v>6.5394300000000003</v>
      </c>
      <c r="M273" s="91">
        <f t="shared" si="18"/>
        <v>1.6008083979250876E-3</v>
      </c>
    </row>
    <row r="274" spans="1:14" x14ac:dyDescent="0.25">
      <c r="A274" s="88">
        <v>42984</v>
      </c>
      <c r="B274" s="41">
        <f t="shared" si="14"/>
        <v>3</v>
      </c>
      <c r="C274">
        <v>6.5311000000000003</v>
      </c>
      <c r="D274" s="91">
        <f t="shared" si="15"/>
        <v>-9.0296223641928041E-4</v>
      </c>
      <c r="H274">
        <v>6.5413600000000001</v>
      </c>
      <c r="I274" s="91">
        <f t="shared" si="16"/>
        <v>-2.1247146427678818E-4</v>
      </c>
      <c r="J274">
        <v>6.5376950000000003</v>
      </c>
      <c r="K274" s="91">
        <f t="shared" si="17"/>
        <v>-2.7632090949465307E-3</v>
      </c>
      <c r="L274">
        <v>6.54087</v>
      </c>
      <c r="M274" s="91">
        <f t="shared" si="18"/>
        <v>2.2017843716380463E-4</v>
      </c>
    </row>
    <row r="275" spans="1:14" x14ac:dyDescent="0.25">
      <c r="A275" s="88">
        <v>42985</v>
      </c>
      <c r="B275" s="41">
        <f t="shared" si="14"/>
        <v>4</v>
      </c>
      <c r="C275">
        <v>6.5269000000000004</v>
      </c>
      <c r="D275" s="91">
        <f t="shared" si="15"/>
        <v>-6.4328383287413882E-4</v>
      </c>
      <c r="H275">
        <v>6.5339749999999999</v>
      </c>
      <c r="I275" s="91">
        <f t="shared" si="16"/>
        <v>-1.1296078892480558E-3</v>
      </c>
      <c r="J275">
        <v>6.5053450000000002</v>
      </c>
      <c r="K275" s="91">
        <f t="shared" si="17"/>
        <v>-4.9605101779079596E-3</v>
      </c>
      <c r="L275">
        <v>6.4865550000000001</v>
      </c>
      <c r="M275" s="91">
        <f t="shared" si="18"/>
        <v>-8.3386110026827821E-3</v>
      </c>
    </row>
    <row r="276" spans="1:14" x14ac:dyDescent="0.25">
      <c r="A276" s="88">
        <v>42986</v>
      </c>
      <c r="B276" s="41">
        <f t="shared" si="14"/>
        <v>5</v>
      </c>
      <c r="C276" s="90">
        <v>6.5031999999999996</v>
      </c>
      <c r="D276" s="91">
        <f t="shared" si="15"/>
        <v>-3.6377351110737201E-3</v>
      </c>
      <c r="H276">
        <v>6.4523900000000003</v>
      </c>
      <c r="I276" s="91">
        <f t="shared" si="16"/>
        <v>-1.2564882221997245E-2</v>
      </c>
      <c r="J276">
        <v>6.4684949999999999</v>
      </c>
      <c r="K276" s="91">
        <f t="shared" si="17"/>
        <v>-5.6806772853724707E-3</v>
      </c>
      <c r="L276">
        <v>6.4982049999999996</v>
      </c>
      <c r="M276" s="91">
        <f t="shared" si="18"/>
        <v>1.794411775958695E-3</v>
      </c>
    </row>
    <row r="277" spans="1:14" x14ac:dyDescent="0.25">
      <c r="A277" s="88">
        <v>42989</v>
      </c>
      <c r="B277" s="41">
        <f t="shared" si="14"/>
        <v>1</v>
      </c>
      <c r="C277">
        <v>6.4996999999999998</v>
      </c>
      <c r="D277" s="91">
        <f t="shared" si="15"/>
        <v>-5.3834145990939053E-4</v>
      </c>
      <c r="H277">
        <v>6.5189399999999997</v>
      </c>
      <c r="I277" s="91">
        <f t="shared" si="16"/>
        <v>1.0261181225051057E-2</v>
      </c>
      <c r="J277">
        <v>6.5262950000000002</v>
      </c>
      <c r="K277" s="91">
        <f t="shared" si="17"/>
        <v>8.895931550864376E-3</v>
      </c>
      <c r="L277">
        <v>6.5392049999999999</v>
      </c>
      <c r="M277" s="91">
        <f t="shared" si="18"/>
        <v>6.2896135291659865E-3</v>
      </c>
      <c r="N277" t="s">
        <v>435</v>
      </c>
    </row>
    <row r="278" spans="1:14" x14ac:dyDescent="0.25">
      <c r="A278" s="88">
        <v>42990</v>
      </c>
      <c r="B278" s="41">
        <f t="shared" si="14"/>
        <v>2</v>
      </c>
      <c r="C278">
        <v>6.5276999999999896</v>
      </c>
      <c r="D278" s="91">
        <f t="shared" si="15"/>
        <v>4.2986387331313851E-3</v>
      </c>
      <c r="H278">
        <v>6.5389699999999999</v>
      </c>
      <c r="I278" s="91">
        <f t="shared" si="16"/>
        <v>3.0678746767211886E-3</v>
      </c>
      <c r="J278">
        <v>6.5425250000000004</v>
      </c>
      <c r="K278" s="91">
        <f t="shared" si="17"/>
        <v>2.4837756344893314E-3</v>
      </c>
      <c r="L278">
        <v>6.5352399999999999</v>
      </c>
      <c r="M278" s="91">
        <f t="shared" si="18"/>
        <v>-6.0652672010963211E-4</v>
      </c>
    </row>
    <row r="279" spans="1:14" x14ac:dyDescent="0.25">
      <c r="A279" s="88">
        <v>42991</v>
      </c>
      <c r="B279" s="41">
        <f t="shared" si="14"/>
        <v>3</v>
      </c>
      <c r="C279">
        <v>6.5381999999999998</v>
      </c>
      <c r="D279" s="91">
        <f t="shared" si="15"/>
        <v>1.607237505310905E-3</v>
      </c>
      <c r="H279">
        <v>6.5280750000000003</v>
      </c>
      <c r="I279" s="91">
        <f t="shared" si="16"/>
        <v>-1.6675541447476439E-3</v>
      </c>
      <c r="J279">
        <v>6.531625</v>
      </c>
      <c r="K279" s="91">
        <f t="shared" si="17"/>
        <v>-1.667412799364843E-3</v>
      </c>
      <c r="L279">
        <v>6.5477499999999997</v>
      </c>
      <c r="M279" s="91">
        <f t="shared" si="18"/>
        <v>1.9124074562065535E-3</v>
      </c>
    </row>
    <row r="280" spans="1:14" x14ac:dyDescent="0.25">
      <c r="A280" s="88">
        <v>42992</v>
      </c>
      <c r="B280" s="41">
        <f t="shared" si="14"/>
        <v>4</v>
      </c>
      <c r="C280">
        <v>6.5465</v>
      </c>
      <c r="D280" s="91">
        <f t="shared" si="15"/>
        <v>1.2686574569126298E-3</v>
      </c>
      <c r="H280">
        <v>6.5514900000000003</v>
      </c>
      <c r="I280" s="91">
        <f t="shared" si="16"/>
        <v>3.5803981269342967E-3</v>
      </c>
      <c r="J280">
        <v>6.5562849999999999</v>
      </c>
      <c r="K280" s="91">
        <f t="shared" si="17"/>
        <v>3.7683677809852577E-3</v>
      </c>
      <c r="L280">
        <v>6.5422450000000003</v>
      </c>
      <c r="M280" s="91">
        <f t="shared" si="18"/>
        <v>-8.4110044725638721E-4</v>
      </c>
    </row>
    <row r="281" spans="1:14" x14ac:dyDescent="0.25">
      <c r="A281" s="88">
        <v>42993</v>
      </c>
      <c r="B281" s="41">
        <f t="shared" si="14"/>
        <v>5</v>
      </c>
      <c r="C281">
        <v>6.5423</v>
      </c>
      <c r="D281" s="91">
        <f t="shared" si="15"/>
        <v>-6.4177008498168559E-4</v>
      </c>
      <c r="H281">
        <v>6.5448849999999998</v>
      </c>
      <c r="I281" s="91">
        <f t="shared" si="16"/>
        <v>-1.0086761504629728E-3</v>
      </c>
      <c r="J281">
        <v>6.5447100000000002</v>
      </c>
      <c r="K281" s="91">
        <f t="shared" si="17"/>
        <v>-1.7670418180986021E-3</v>
      </c>
      <c r="L281">
        <v>6.5497649999999998</v>
      </c>
      <c r="M281" s="91">
        <f t="shared" si="18"/>
        <v>1.148792404989908E-3</v>
      </c>
    </row>
    <row r="282" spans="1:14" x14ac:dyDescent="0.25">
      <c r="A282" s="88">
        <v>42996</v>
      </c>
      <c r="B282" s="41">
        <f t="shared" si="14"/>
        <v>1</v>
      </c>
      <c r="C282">
        <v>6.5419</v>
      </c>
      <c r="D282" s="91">
        <f t="shared" si="15"/>
        <v>-6.1142446634046335E-5</v>
      </c>
      <c r="H282">
        <v>6.5494950000000003</v>
      </c>
      <c r="I282" s="91">
        <f t="shared" si="16"/>
        <v>7.0411889535260477E-4</v>
      </c>
      <c r="J282">
        <v>6.5669050000000002</v>
      </c>
      <c r="K282" s="91">
        <f t="shared" si="17"/>
        <v>3.385551085787464E-3</v>
      </c>
      <c r="L282">
        <v>6.5742399999999996</v>
      </c>
      <c r="M282" s="91">
        <f t="shared" si="18"/>
        <v>3.7298108883126618E-3</v>
      </c>
    </row>
    <row r="283" spans="1:14" x14ac:dyDescent="0.25">
      <c r="A283" s="88">
        <v>42997</v>
      </c>
      <c r="B283" s="41">
        <f t="shared" si="14"/>
        <v>2</v>
      </c>
      <c r="C283">
        <v>6.5529999999999999</v>
      </c>
      <c r="D283" s="91">
        <f t="shared" si="15"/>
        <v>1.6953169033046818E-3</v>
      </c>
      <c r="H283">
        <v>6.5921500000000002</v>
      </c>
      <c r="I283" s="91">
        <f t="shared" si="16"/>
        <v>6.4915997644313505E-3</v>
      </c>
      <c r="J283">
        <v>6.58575</v>
      </c>
      <c r="K283" s="91">
        <f t="shared" si="17"/>
        <v>2.8655830926270893E-3</v>
      </c>
      <c r="L283">
        <v>6.5839949999999998</v>
      </c>
      <c r="M283" s="91">
        <f t="shared" si="18"/>
        <v>1.4827219284605474E-3</v>
      </c>
      <c r="N283" t="s">
        <v>444</v>
      </c>
    </row>
    <row r="284" spans="1:14" x14ac:dyDescent="0.25">
      <c r="A284" s="88">
        <v>42998</v>
      </c>
      <c r="B284" s="41">
        <f t="shared" si="14"/>
        <v>3</v>
      </c>
      <c r="C284" s="90">
        <v>6.5670000000000002</v>
      </c>
      <c r="D284" s="91">
        <f t="shared" si="15"/>
        <v>2.1341471514758994E-3</v>
      </c>
      <c r="H284" s="90">
        <v>6.56494</v>
      </c>
      <c r="I284" s="91">
        <f t="shared" si="16"/>
        <v>-4.1361788651326321E-3</v>
      </c>
      <c r="J284">
        <v>6.5714750000000004</v>
      </c>
      <c r="K284" s="91">
        <f t="shared" si="17"/>
        <v>-2.1699112998629908E-3</v>
      </c>
      <c r="L284">
        <v>6.58697</v>
      </c>
      <c r="M284" s="91">
        <f t="shared" si="18"/>
        <v>4.517512650888181E-4</v>
      </c>
    </row>
    <row r="285" spans="1:14" x14ac:dyDescent="0.25">
      <c r="A285" s="88">
        <v>42999</v>
      </c>
      <c r="B285" s="41">
        <f t="shared" si="14"/>
        <v>4</v>
      </c>
      <c r="C285">
        <v>6.5866999999999898</v>
      </c>
      <c r="D285" s="91">
        <f t="shared" si="15"/>
        <v>2.9953571587144597E-3</v>
      </c>
      <c r="H285">
        <v>6.5917649999999997</v>
      </c>
      <c r="I285" s="91">
        <f t="shared" si="16"/>
        <v>4.0777743623563092E-3</v>
      </c>
      <c r="J285">
        <v>6.5894849999999998</v>
      </c>
      <c r="K285" s="91">
        <f t="shared" si="17"/>
        <v>2.7368841242649019E-3</v>
      </c>
      <c r="L285">
        <v>6.568295</v>
      </c>
      <c r="M285" s="91">
        <f t="shared" ref="M285:M290" si="19">LN(L285/L284)</f>
        <v>-2.839169343186405E-3</v>
      </c>
    </row>
    <row r="286" spans="1:14" x14ac:dyDescent="0.25">
      <c r="A286" s="88">
        <v>43000</v>
      </c>
      <c r="B286" s="41">
        <f t="shared" si="14"/>
        <v>5</v>
      </c>
      <c r="C286">
        <v>6.5861000000000001</v>
      </c>
      <c r="D286" s="91">
        <f t="shared" si="15"/>
        <v>-9.1096805600163411E-5</v>
      </c>
      <c r="H286">
        <v>6.5771050000000004</v>
      </c>
      <c r="I286" s="91">
        <f t="shared" si="16"/>
        <v>-2.2264637825375106E-3</v>
      </c>
      <c r="J286">
        <v>6.5807549999999999</v>
      </c>
      <c r="K286" s="91">
        <f t="shared" si="17"/>
        <v>-1.3257163542347899E-3</v>
      </c>
      <c r="L286">
        <v>6.5797549999999996</v>
      </c>
      <c r="M286" s="91">
        <f t="shared" si="19"/>
        <v>1.7432247218538209E-3</v>
      </c>
      <c r="N286" t="s">
        <v>447</v>
      </c>
    </row>
    <row r="287" spans="1:14" x14ac:dyDescent="0.25">
      <c r="A287" s="88">
        <v>43003</v>
      </c>
      <c r="B287" s="41">
        <f t="shared" si="14"/>
        <v>1</v>
      </c>
      <c r="C287">
        <v>6.5945</v>
      </c>
      <c r="D287" s="91">
        <f t="shared" si="15"/>
        <v>1.2746007218525056E-3</v>
      </c>
      <c r="H287">
        <v>6.5984699999999998</v>
      </c>
      <c r="I287" s="91">
        <f t="shared" si="16"/>
        <v>3.2431250592356753E-3</v>
      </c>
      <c r="J287">
        <v>6.6071</v>
      </c>
      <c r="K287" s="91">
        <f t="shared" si="17"/>
        <v>3.9953479993525684E-3</v>
      </c>
      <c r="L287">
        <v>6.6134000000000004</v>
      </c>
      <c r="M287" s="91">
        <f t="shared" si="19"/>
        <v>5.1003831815006296E-3</v>
      </c>
    </row>
    <row r="288" spans="1:14" x14ac:dyDescent="0.25">
      <c r="A288" s="88">
        <v>43004</v>
      </c>
      <c r="B288" s="41">
        <f t="shared" si="14"/>
        <v>2</v>
      </c>
      <c r="C288">
        <v>6.6075999999999997</v>
      </c>
      <c r="D288" s="91">
        <f t="shared" si="15"/>
        <v>1.9845334150460476E-3</v>
      </c>
      <c r="H288">
        <v>6.6142450000000004</v>
      </c>
      <c r="I288" s="91">
        <f t="shared" si="16"/>
        <v>2.3878525337969318E-3</v>
      </c>
      <c r="J288">
        <v>6.6229699999999996</v>
      </c>
      <c r="K288" s="91">
        <f t="shared" si="17"/>
        <v>2.3990814276522265E-3</v>
      </c>
      <c r="L288">
        <v>6.6288049999999998</v>
      </c>
      <c r="M288" s="91">
        <f t="shared" si="19"/>
        <v>2.3266528420817566E-3</v>
      </c>
      <c r="N288" t="s">
        <v>455</v>
      </c>
    </row>
    <row r="289" spans="1:14" x14ac:dyDescent="0.25">
      <c r="A289" s="88">
        <v>43005</v>
      </c>
      <c r="B289" s="41">
        <f t="shared" si="14"/>
        <v>3</v>
      </c>
      <c r="C289">
        <v>6.6191999999999904</v>
      </c>
      <c r="D289" s="91">
        <f t="shared" si="15"/>
        <v>1.75401502616001E-3</v>
      </c>
      <c r="H289">
        <v>6.6312850000000001</v>
      </c>
      <c r="I289" s="91">
        <f t="shared" si="16"/>
        <v>2.5729448954421516E-3</v>
      </c>
      <c r="J289">
        <v>6.6391049999999998</v>
      </c>
      <c r="K289" s="91">
        <f t="shared" si="17"/>
        <v>2.4332554235920439E-3</v>
      </c>
      <c r="L289">
        <v>6.6398200000000003</v>
      </c>
      <c r="M289" s="91">
        <f t="shared" si="19"/>
        <v>1.6603080621165438E-3</v>
      </c>
    </row>
    <row r="290" spans="1:14" x14ac:dyDescent="0.25">
      <c r="A290" s="88">
        <v>43006</v>
      </c>
      <c r="B290" s="41">
        <f t="shared" si="14"/>
        <v>4</v>
      </c>
      <c r="C290">
        <v>6.6284999999999998</v>
      </c>
      <c r="D290" s="91">
        <f t="shared" si="15"/>
        <v>1.4040175317587785E-3</v>
      </c>
      <c r="H290">
        <v>6.6710849999999997</v>
      </c>
      <c r="I290" s="91">
        <f t="shared" si="16"/>
        <v>5.9839139582740569E-3</v>
      </c>
      <c r="J290">
        <v>6.6678850000000001</v>
      </c>
      <c r="K290" s="91">
        <f t="shared" si="17"/>
        <v>4.3255529422931514E-3</v>
      </c>
      <c r="L290">
        <v>6.6544299999999996</v>
      </c>
      <c r="M290" s="91">
        <f t="shared" si="19"/>
        <v>2.1979436044437116E-3</v>
      </c>
    </row>
    <row r="291" spans="1:14" x14ac:dyDescent="0.25">
      <c r="A291" s="88">
        <v>43007</v>
      </c>
      <c r="B291" s="41">
        <f t="shared" ref="B291:B455" si="20">WEEKDAY(A291,2)</f>
        <v>5</v>
      </c>
      <c r="C291">
        <v>6.6368999999999998</v>
      </c>
      <c r="D291" s="91">
        <f t="shared" si="15"/>
        <v>1.2664527451463289E-3</v>
      </c>
      <c r="H291">
        <v>6.6724550000000002</v>
      </c>
      <c r="I291" s="91">
        <f t="shared" si="16"/>
        <v>2.0534281080040795E-4</v>
      </c>
      <c r="J291">
        <v>6.6478149999999996</v>
      </c>
      <c r="K291" s="91">
        <f t="shared" si="17"/>
        <v>-3.0144889413618067E-3</v>
      </c>
      <c r="L291">
        <v>6.6526050000000003</v>
      </c>
      <c r="M291" s="91">
        <f t="shared" si="18"/>
        <v>-2.7429100644001261E-4</v>
      </c>
    </row>
    <row r="292" spans="1:14" x14ac:dyDescent="0.25">
      <c r="A292" s="88">
        <v>43010</v>
      </c>
      <c r="B292" s="41">
        <f t="shared" si="20"/>
        <v>1</v>
      </c>
      <c r="C292">
        <v>6.6368999999999998</v>
      </c>
      <c r="D292" s="91">
        <f t="shared" si="15"/>
        <v>0</v>
      </c>
      <c r="H292">
        <v>6.6680349999999997</v>
      </c>
      <c r="I292" s="91">
        <f t="shared" si="16"/>
        <v>-6.6264434990543448E-4</v>
      </c>
      <c r="J292">
        <v>6.6701499999999996</v>
      </c>
      <c r="K292" s="91">
        <f t="shared" si="17"/>
        <v>3.3541191825137897E-3</v>
      </c>
      <c r="L292">
        <v>6.6730799999999997</v>
      </c>
      <c r="M292" s="91">
        <f t="shared" si="18"/>
        <v>3.073015175255208E-3</v>
      </c>
      <c r="N292" t="s">
        <v>459</v>
      </c>
    </row>
    <row r="293" spans="1:14" x14ac:dyDescent="0.25">
      <c r="A293" s="88">
        <v>43011</v>
      </c>
      <c r="B293" s="41">
        <f t="shared" si="20"/>
        <v>2</v>
      </c>
      <c r="C293">
        <v>6.6368999999999998</v>
      </c>
      <c r="D293" s="91">
        <f t="shared" si="15"/>
        <v>0</v>
      </c>
      <c r="H293">
        <v>6.6802200000000003</v>
      </c>
      <c r="I293" s="91">
        <f t="shared" si="16"/>
        <v>1.8257073129924549E-3</v>
      </c>
      <c r="J293">
        <v>6.6707999999999998</v>
      </c>
      <c r="K293" s="91">
        <f t="shared" si="17"/>
        <v>9.7444335000822924E-5</v>
      </c>
      <c r="L293">
        <v>6.6654999999999998</v>
      </c>
      <c r="M293" s="91">
        <f t="shared" si="18"/>
        <v>-1.136552888831804E-3</v>
      </c>
    </row>
    <row r="294" spans="1:14" x14ac:dyDescent="0.25">
      <c r="A294" s="88">
        <v>43012</v>
      </c>
      <c r="B294" s="41">
        <f t="shared" si="20"/>
        <v>3</v>
      </c>
      <c r="C294">
        <v>6.6368999999999998</v>
      </c>
      <c r="D294" s="91">
        <f t="shared" si="15"/>
        <v>0</v>
      </c>
      <c r="H294">
        <v>6.6427399999999999</v>
      </c>
      <c r="I294" s="91">
        <f t="shared" si="16"/>
        <v>-5.626392164067193E-3</v>
      </c>
      <c r="J294">
        <v>6.6483150000000002</v>
      </c>
      <c r="K294" s="91">
        <f t="shared" si="17"/>
        <v>-3.3763536631831502E-3</v>
      </c>
      <c r="L294">
        <v>6.6483100000000004</v>
      </c>
      <c r="M294" s="91">
        <f t="shared" si="18"/>
        <v>-2.5822825400348879E-3</v>
      </c>
    </row>
    <row r="295" spans="1:14" x14ac:dyDescent="0.25">
      <c r="A295" s="88">
        <v>43013</v>
      </c>
      <c r="B295" s="41">
        <f t="shared" si="20"/>
        <v>4</v>
      </c>
      <c r="C295">
        <v>6.6368999999999998</v>
      </c>
      <c r="D295" s="91">
        <f t="shared" si="15"/>
        <v>0</v>
      </c>
      <c r="H295">
        <v>6.6511899999999997</v>
      </c>
      <c r="I295" s="91">
        <f t="shared" si="16"/>
        <v>1.2712570531060849E-3</v>
      </c>
      <c r="J295">
        <v>6.6390450000000003</v>
      </c>
      <c r="K295" s="91">
        <f t="shared" si="17"/>
        <v>-1.3953112588167087E-3</v>
      </c>
      <c r="L295">
        <v>6.6537600000000001</v>
      </c>
      <c r="M295" s="91">
        <f t="shared" si="18"/>
        <v>8.1942138403274102E-4</v>
      </c>
    </row>
    <row r="296" spans="1:14" x14ac:dyDescent="0.25">
      <c r="A296" s="88">
        <v>43014</v>
      </c>
      <c r="B296" s="41">
        <f t="shared" si="20"/>
        <v>5</v>
      </c>
      <c r="C296">
        <v>6.6368999999999998</v>
      </c>
      <c r="D296" s="91">
        <f t="shared" si="15"/>
        <v>0</v>
      </c>
      <c r="H296">
        <v>6.65618</v>
      </c>
      <c r="I296" s="91">
        <f t="shared" si="16"/>
        <v>7.4996039546236764E-4</v>
      </c>
      <c r="J296">
        <v>6.6538300000000001</v>
      </c>
      <c r="K296" s="91">
        <f t="shared" si="17"/>
        <v>2.2245008843979263E-3</v>
      </c>
      <c r="L296">
        <v>6.6513499999999999</v>
      </c>
      <c r="M296" s="91">
        <f t="shared" si="18"/>
        <v>-3.6226683227072123E-4</v>
      </c>
      <c r="N296" t="s">
        <v>470</v>
      </c>
    </row>
    <row r="297" spans="1:14" x14ac:dyDescent="0.25">
      <c r="A297" s="88">
        <v>43017</v>
      </c>
      <c r="B297" s="41">
        <f t="shared" si="20"/>
        <v>1</v>
      </c>
      <c r="C297">
        <v>6.6492999999999904</v>
      </c>
      <c r="D297" s="91">
        <f t="shared" si="15"/>
        <v>1.8665989673979496E-3</v>
      </c>
      <c r="H297">
        <v>6.6261749999999999</v>
      </c>
      <c r="I297" s="91">
        <f t="shared" si="16"/>
        <v>-4.5180317857813658E-3</v>
      </c>
      <c r="J297">
        <v>6.6259249999999996</v>
      </c>
      <c r="K297" s="91">
        <f t="shared" si="17"/>
        <v>-4.2026439602237094E-3</v>
      </c>
      <c r="L297">
        <v>6.61557</v>
      </c>
      <c r="M297" s="91">
        <f t="shared" si="18"/>
        <v>-5.3938799281809668E-3</v>
      </c>
      <c r="N297" t="s">
        <v>479</v>
      </c>
    </row>
    <row r="298" spans="1:14" x14ac:dyDescent="0.25">
      <c r="A298" s="88">
        <v>43018</v>
      </c>
      <c r="B298" s="41">
        <f t="shared" si="20"/>
        <v>2</v>
      </c>
      <c r="C298">
        <v>6.6273</v>
      </c>
      <c r="D298" s="91">
        <f t="shared" si="15"/>
        <v>-3.3141045351996828E-3</v>
      </c>
      <c r="H298">
        <v>6.5837250000000003</v>
      </c>
      <c r="I298" s="91">
        <f t="shared" si="16"/>
        <v>-6.4270200564652295E-3</v>
      </c>
      <c r="J298">
        <v>6.5759499999999997</v>
      </c>
      <c r="K298" s="91">
        <f t="shared" si="17"/>
        <v>-7.5709304488147753E-3</v>
      </c>
      <c r="L298">
        <v>6.5666200000000003</v>
      </c>
      <c r="M298" s="91">
        <f t="shared" si="18"/>
        <v>-7.4267212035443878E-3</v>
      </c>
      <c r="N298" t="s">
        <v>493</v>
      </c>
    </row>
    <row r="299" spans="1:14" x14ac:dyDescent="0.25">
      <c r="A299" s="88">
        <v>43019</v>
      </c>
      <c r="B299" s="41">
        <f t="shared" si="20"/>
        <v>3</v>
      </c>
      <c r="C299">
        <v>6.5840999999999896</v>
      </c>
      <c r="D299" s="91">
        <f t="shared" si="15"/>
        <v>-6.5398298393279245E-3</v>
      </c>
      <c r="H299">
        <v>6.5751799999999996</v>
      </c>
      <c r="I299" s="91">
        <f t="shared" si="16"/>
        <v>-1.2987404652729008E-3</v>
      </c>
      <c r="J299">
        <v>6.5864950000000002</v>
      </c>
      <c r="K299" s="91">
        <f t="shared" si="17"/>
        <v>1.6022862402895503E-3</v>
      </c>
      <c r="L299">
        <v>6.5739049999999999</v>
      </c>
      <c r="M299" s="91">
        <f t="shared" si="18"/>
        <v>1.1087838189644341E-3</v>
      </c>
      <c r="N299" t="s">
        <v>492</v>
      </c>
    </row>
    <row r="300" spans="1:14" x14ac:dyDescent="0.25">
      <c r="A300" s="88">
        <v>43020</v>
      </c>
      <c r="B300" s="41">
        <f t="shared" si="20"/>
        <v>4</v>
      </c>
      <c r="C300">
        <v>6.5808</v>
      </c>
      <c r="D300" s="91">
        <f t="shared" si="15"/>
        <v>-5.0133310076142727E-4</v>
      </c>
      <c r="H300">
        <v>6.5769849999999996</v>
      </c>
      <c r="I300" s="91">
        <f t="shared" si="16"/>
        <v>2.7447952657709546E-4</v>
      </c>
      <c r="J300">
        <v>6.5829700000000004</v>
      </c>
      <c r="K300" s="91">
        <f t="shared" si="17"/>
        <v>-5.3532927634972844E-4</v>
      </c>
      <c r="L300">
        <v>6.5783699999999996</v>
      </c>
      <c r="M300" s="91">
        <f t="shared" si="18"/>
        <v>6.7897001416569996E-4</v>
      </c>
      <c r="N300" t="s">
        <v>491</v>
      </c>
    </row>
    <row r="301" spans="1:14" x14ac:dyDescent="0.25">
      <c r="A301" s="88">
        <v>43021</v>
      </c>
      <c r="B301" s="41">
        <f t="shared" si="20"/>
        <v>5</v>
      </c>
      <c r="C301">
        <v>6.5865999999999998</v>
      </c>
      <c r="D301" s="91">
        <f t="shared" si="15"/>
        <v>8.8096364887735464E-4</v>
      </c>
      <c r="H301">
        <v>6.5703849999999999</v>
      </c>
      <c r="I301" s="91">
        <f t="shared" si="16"/>
        <v>-1.0040031663233505E-3</v>
      </c>
      <c r="J301">
        <v>6.5779949999999996</v>
      </c>
      <c r="K301" s="91">
        <f t="shared" si="17"/>
        <v>-7.5602362546588545E-4</v>
      </c>
      <c r="L301">
        <v>6.5677599999999998</v>
      </c>
      <c r="M301" s="91">
        <f t="shared" si="18"/>
        <v>-1.6141636061285779E-3</v>
      </c>
      <c r="N301" t="s">
        <v>494</v>
      </c>
    </row>
    <row r="302" spans="1:14" x14ac:dyDescent="0.25">
      <c r="A302" s="88">
        <v>43024</v>
      </c>
      <c r="B302" s="41">
        <f t="shared" si="20"/>
        <v>1</v>
      </c>
      <c r="C302">
        <v>6.5838999999999999</v>
      </c>
      <c r="D302" s="91">
        <f t="shared" si="15"/>
        <v>-4.1000721883359046E-4</v>
      </c>
      <c r="H302">
        <v>6.5734599999999999</v>
      </c>
      <c r="I302" s="91">
        <f t="shared" si="16"/>
        <v>4.6789962238610395E-4</v>
      </c>
      <c r="J302">
        <v>6.5820499999999997</v>
      </c>
      <c r="K302" s="91">
        <f t="shared" si="17"/>
        <v>6.1625931041007294E-4</v>
      </c>
      <c r="L302">
        <v>6.583145</v>
      </c>
      <c r="M302" s="91">
        <f t="shared" si="18"/>
        <v>2.3397639962814331E-3</v>
      </c>
    </row>
    <row r="303" spans="1:14" x14ac:dyDescent="0.25">
      <c r="A303" s="88">
        <v>43025</v>
      </c>
      <c r="B303" s="41">
        <f t="shared" si="20"/>
        <v>2</v>
      </c>
      <c r="C303">
        <v>6.5883000000000003</v>
      </c>
      <c r="D303" s="91">
        <f t="shared" si="15"/>
        <v>6.6807369515373193E-4</v>
      </c>
      <c r="H303">
        <v>6.6043000000000003</v>
      </c>
      <c r="I303" s="91">
        <f t="shared" si="16"/>
        <v>4.6806219424408973E-3</v>
      </c>
      <c r="J303">
        <v>6.6109749999999998</v>
      </c>
      <c r="K303" s="91">
        <f t="shared" si="17"/>
        <v>4.3848998005992937E-3</v>
      </c>
      <c r="L303">
        <v>6.6064550000000004</v>
      </c>
      <c r="M303" s="91">
        <f t="shared" si="18"/>
        <v>3.5346067005080804E-3</v>
      </c>
      <c r="N303" t="s">
        <v>501</v>
      </c>
    </row>
    <row r="304" spans="1:14" x14ac:dyDescent="0.25">
      <c r="A304" s="88">
        <v>43026</v>
      </c>
      <c r="B304" s="41">
        <f t="shared" si="20"/>
        <v>3</v>
      </c>
      <c r="C304">
        <v>6.5991</v>
      </c>
      <c r="D304" s="91">
        <f t="shared" si="15"/>
        <v>1.6379274784301349E-3</v>
      </c>
      <c r="H304">
        <v>6.6116799999999998</v>
      </c>
      <c r="I304" s="91">
        <f t="shared" si="16"/>
        <v>1.1168298933706537E-3</v>
      </c>
      <c r="J304">
        <v>6.6202249999999996</v>
      </c>
      <c r="K304" s="91">
        <f t="shared" si="17"/>
        <v>1.3982105186186205E-3</v>
      </c>
      <c r="L304">
        <v>6.6202699999999997</v>
      </c>
      <c r="M304" s="91">
        <f t="shared" si="18"/>
        <v>2.0889532403127152E-3</v>
      </c>
      <c r="N304" t="s">
        <v>502</v>
      </c>
    </row>
    <row r="305" spans="1:14" x14ac:dyDescent="0.25">
      <c r="A305" s="88">
        <v>43027</v>
      </c>
      <c r="B305" s="41">
        <f t="shared" si="20"/>
        <v>4</v>
      </c>
      <c r="C305">
        <v>6.6093000000000002</v>
      </c>
      <c r="D305" s="91">
        <f t="shared" si="15"/>
        <v>1.5444720068418288E-3</v>
      </c>
      <c r="H305">
        <v>6.6289100000000003</v>
      </c>
      <c r="I305" s="91">
        <f t="shared" si="16"/>
        <v>2.6026045252800219E-3</v>
      </c>
      <c r="J305">
        <v>6.6236449999999998</v>
      </c>
      <c r="K305" s="91">
        <f t="shared" si="17"/>
        <v>5.1646536488512127E-4</v>
      </c>
      <c r="L305">
        <v>6.6057949999999996</v>
      </c>
      <c r="M305" s="91">
        <f t="shared" si="18"/>
        <v>-2.1888605234099078E-3</v>
      </c>
      <c r="N305" t="s">
        <v>509</v>
      </c>
    </row>
    <row r="306" spans="1:14" x14ac:dyDescent="0.25">
      <c r="A306" s="88">
        <v>43028</v>
      </c>
      <c r="B306" s="41">
        <f t="shared" si="20"/>
        <v>5</v>
      </c>
      <c r="C306">
        <v>6.6091999999999897</v>
      </c>
      <c r="D306" s="91">
        <f t="shared" si="15"/>
        <v>-1.5130309794951198E-5</v>
      </c>
      <c r="H306">
        <v>6.6228749999999996</v>
      </c>
      <c r="I306" s="91">
        <f t="shared" si="16"/>
        <v>-9.108207561800112E-4</v>
      </c>
      <c r="J306">
        <v>6.6208450000000001</v>
      </c>
      <c r="K306" s="91">
        <f t="shared" si="17"/>
        <v>-4.228173439240105E-4</v>
      </c>
      <c r="L306">
        <v>6.6236199999999998</v>
      </c>
      <c r="M306" s="91">
        <f t="shared" si="18"/>
        <v>2.694754195351787E-3</v>
      </c>
      <c r="N306" t="s">
        <v>513</v>
      </c>
    </row>
    <row r="307" spans="1:14" x14ac:dyDescent="0.25">
      <c r="A307" s="88">
        <v>43031</v>
      </c>
      <c r="B307" s="41">
        <f t="shared" si="20"/>
        <v>1</v>
      </c>
      <c r="C307">
        <v>6.6204999999999998</v>
      </c>
      <c r="D307" s="91">
        <f t="shared" si="15"/>
        <v>1.7082780029772653E-3</v>
      </c>
      <c r="H307">
        <v>6.6304499999999997</v>
      </c>
      <c r="I307" s="91">
        <f t="shared" si="16"/>
        <v>1.1431094951423007E-3</v>
      </c>
      <c r="J307">
        <v>6.6419499999999996</v>
      </c>
      <c r="K307" s="91">
        <f t="shared" si="17"/>
        <v>3.1825897654544784E-3</v>
      </c>
      <c r="L307">
        <v>6.637575</v>
      </c>
      <c r="M307" s="91">
        <f t="shared" ref="M307:M441" si="21">LN(L307/L306)</f>
        <v>2.1046376516050971E-3</v>
      </c>
    </row>
    <row r="308" spans="1:14" x14ac:dyDescent="0.25">
      <c r="A308" s="88">
        <v>43032</v>
      </c>
      <c r="B308" s="41">
        <f t="shared" si="20"/>
        <v>2</v>
      </c>
      <c r="C308">
        <v>6.6267999999999896</v>
      </c>
      <c r="D308" s="91">
        <f t="shared" si="15"/>
        <v>9.5113728456935887E-4</v>
      </c>
      <c r="H308">
        <v>6.6323699999999999</v>
      </c>
      <c r="I308" s="91">
        <f t="shared" si="16"/>
        <v>2.8953118769806411E-4</v>
      </c>
      <c r="J308">
        <v>6.6319650000000001</v>
      </c>
      <c r="K308" s="91">
        <f t="shared" si="17"/>
        <v>-1.5044546967979838E-3</v>
      </c>
      <c r="L308">
        <v>6.6426850000000002</v>
      </c>
      <c r="M308" s="91">
        <f t="shared" si="21"/>
        <v>7.6956328448240597E-4</v>
      </c>
    </row>
    <row r="309" spans="1:14" x14ac:dyDescent="0.25">
      <c r="A309" s="88">
        <v>43033</v>
      </c>
      <c r="B309" s="41">
        <f t="shared" si="20"/>
        <v>3</v>
      </c>
      <c r="C309">
        <v>6.6322000000000001</v>
      </c>
      <c r="D309" s="91">
        <f t="shared" si="15"/>
        <v>8.1454111148271467E-4</v>
      </c>
      <c r="H309">
        <v>6.6388550000000004</v>
      </c>
      <c r="I309" s="91">
        <f t="shared" si="16"/>
        <v>9.7730247451355257E-4</v>
      </c>
      <c r="J309">
        <v>6.6445850000000002</v>
      </c>
      <c r="K309" s="91">
        <f t="shared" si="17"/>
        <v>1.9010968664150811E-3</v>
      </c>
      <c r="L309">
        <v>6.6375450000000003</v>
      </c>
      <c r="M309" s="91">
        <f t="shared" si="21"/>
        <v>-7.7408301763737068E-4</v>
      </c>
    </row>
    <row r="310" spans="1:14" x14ac:dyDescent="0.25">
      <c r="A310" s="88">
        <v>43034</v>
      </c>
      <c r="B310" s="41">
        <f t="shared" si="20"/>
        <v>4</v>
      </c>
      <c r="C310">
        <v>6.6288</v>
      </c>
      <c r="D310" s="91">
        <f t="shared" si="15"/>
        <v>-5.1278185272617127E-4</v>
      </c>
      <c r="H310">
        <v>6.6320699999999997</v>
      </c>
      <c r="I310" s="91">
        <f t="shared" si="16"/>
        <v>-1.0225361971662511E-3</v>
      </c>
      <c r="J310">
        <v>6.6360299999999999</v>
      </c>
      <c r="K310" s="91">
        <f t="shared" si="17"/>
        <v>-1.2883441291417948E-3</v>
      </c>
      <c r="L310">
        <v>6.6536900000000001</v>
      </c>
      <c r="M310" s="91">
        <f t="shared" si="21"/>
        <v>2.4294217867293338E-3</v>
      </c>
    </row>
    <row r="311" spans="1:14" x14ac:dyDescent="0.25">
      <c r="A311" s="88">
        <v>43035</v>
      </c>
      <c r="B311" s="41">
        <f t="shared" si="20"/>
        <v>5</v>
      </c>
      <c r="C311">
        <v>6.6473000000000004</v>
      </c>
      <c r="D311" s="91">
        <f t="shared" si="15"/>
        <v>2.7869648427461336E-3</v>
      </c>
      <c r="H311">
        <v>6.6532249999999999</v>
      </c>
      <c r="I311" s="91">
        <f t="shared" si="16"/>
        <v>3.1847268548201384E-3</v>
      </c>
      <c r="J311">
        <v>6.6536999999999997</v>
      </c>
      <c r="K311" s="91">
        <f t="shared" si="17"/>
        <v>2.6591978034973514E-3</v>
      </c>
      <c r="L311">
        <v>6.6473149999999999</v>
      </c>
      <c r="M311" s="91">
        <f t="shared" si="21"/>
        <v>-9.5857425632830799E-4</v>
      </c>
      <c r="N311" t="s">
        <v>539</v>
      </c>
    </row>
    <row r="312" spans="1:14" x14ac:dyDescent="0.25">
      <c r="A312" s="88">
        <v>43038</v>
      </c>
      <c r="B312" s="41">
        <f t="shared" si="20"/>
        <v>1</v>
      </c>
      <c r="C312">
        <v>6.6486999999999998</v>
      </c>
      <c r="D312" s="91">
        <f t="shared" si="15"/>
        <v>2.1058965180103254E-4</v>
      </c>
      <c r="H312">
        <v>6.6462649999999996</v>
      </c>
      <c r="I312" s="91">
        <f t="shared" si="16"/>
        <v>-1.0466567718588257E-3</v>
      </c>
      <c r="J312">
        <v>6.6465449999999997</v>
      </c>
      <c r="K312" s="91">
        <f t="shared" si="17"/>
        <v>-1.075920133835315E-3</v>
      </c>
      <c r="L312">
        <v>6.6370899999999997</v>
      </c>
      <c r="M312" s="91">
        <f t="shared" si="21"/>
        <v>-1.5393993211174791E-3</v>
      </c>
    </row>
    <row r="313" spans="1:14" x14ac:dyDescent="0.25">
      <c r="A313" s="88">
        <v>43039</v>
      </c>
      <c r="B313" s="41">
        <f t="shared" si="20"/>
        <v>2</v>
      </c>
      <c r="C313">
        <v>6.6397000000000004</v>
      </c>
      <c r="D313" s="91">
        <f t="shared" si="15"/>
        <v>-1.354565090776076E-3</v>
      </c>
      <c r="H313">
        <v>6.6261999999999999</v>
      </c>
      <c r="I313" s="91">
        <f t="shared" si="16"/>
        <v>-3.0235552003327927E-3</v>
      </c>
      <c r="J313">
        <v>6.628895</v>
      </c>
      <c r="K313" s="91">
        <f t="shared" si="17"/>
        <v>-2.659047142629154E-3</v>
      </c>
      <c r="L313">
        <v>6.6324199999999998</v>
      </c>
      <c r="M313" s="91">
        <f t="shared" si="21"/>
        <v>-7.0386927517379844E-4</v>
      </c>
    </row>
    <row r="314" spans="1:14" x14ac:dyDescent="0.25">
      <c r="A314" s="88">
        <v>43040</v>
      </c>
      <c r="B314" s="41">
        <f t="shared" si="20"/>
        <v>3</v>
      </c>
      <c r="C314">
        <v>6.63</v>
      </c>
      <c r="D314" s="91">
        <f t="shared" si="15"/>
        <v>-1.461977547000194E-3</v>
      </c>
      <c r="H314">
        <v>6.6291349999999998</v>
      </c>
      <c r="I314" s="91">
        <f t="shared" si="16"/>
        <v>4.4284056916922202E-4</v>
      </c>
      <c r="J314">
        <v>6.6165149999999997</v>
      </c>
      <c r="K314" s="91">
        <f t="shared" si="17"/>
        <v>-1.8693273526513145E-3</v>
      </c>
      <c r="L314">
        <v>6.60886</v>
      </c>
      <c r="M314" s="91">
        <f t="shared" si="21"/>
        <v>-3.5585721112368655E-3</v>
      </c>
    </row>
    <row r="315" spans="1:14" x14ac:dyDescent="0.25">
      <c r="A315" s="88">
        <v>43041</v>
      </c>
      <c r="B315" s="41">
        <f t="shared" si="20"/>
        <v>4</v>
      </c>
      <c r="C315">
        <v>6.6196000000000002</v>
      </c>
      <c r="D315" s="91">
        <f t="shared" si="15"/>
        <v>-1.5698590351200178E-3</v>
      </c>
      <c r="H315">
        <v>6.60053</v>
      </c>
      <c r="I315" s="91">
        <f t="shared" si="16"/>
        <v>-4.324379275925932E-3</v>
      </c>
      <c r="J315">
        <v>6.6126699999999996</v>
      </c>
      <c r="K315" s="91">
        <f t="shared" si="17"/>
        <v>-5.8129054938285262E-4</v>
      </c>
      <c r="L315">
        <v>6.6069599999999999</v>
      </c>
      <c r="M315" s="91">
        <f t="shared" si="21"/>
        <v>-2.8753418449866395E-4</v>
      </c>
    </row>
    <row r="316" spans="1:14" x14ac:dyDescent="0.25">
      <c r="A316" s="88">
        <v>43042</v>
      </c>
      <c r="B316" s="41">
        <f t="shared" si="20"/>
        <v>5</v>
      </c>
      <c r="C316">
        <v>6.6071999999999997</v>
      </c>
      <c r="D316" s="91">
        <f t="shared" si="15"/>
        <v>-1.8749816482810449E-3</v>
      </c>
      <c r="H316">
        <v>6.6189900000000002</v>
      </c>
      <c r="I316" s="91">
        <f t="shared" si="16"/>
        <v>2.7928414948414433E-3</v>
      </c>
      <c r="J316">
        <v>6.6257299999999999</v>
      </c>
      <c r="K316" s="91">
        <f t="shared" si="17"/>
        <v>1.9730487425664305E-3</v>
      </c>
      <c r="L316">
        <v>6.6369949999999998</v>
      </c>
      <c r="M316" s="91">
        <f t="shared" si="21"/>
        <v>4.5356619666192359E-3</v>
      </c>
      <c r="N316" t="s">
        <v>543</v>
      </c>
    </row>
    <row r="317" spans="1:14" x14ac:dyDescent="0.25">
      <c r="A317" s="88">
        <v>43045</v>
      </c>
      <c r="B317" s="41">
        <f t="shared" si="20"/>
        <v>1</v>
      </c>
      <c r="C317">
        <v>6.6246999999999998</v>
      </c>
      <c r="D317" s="91">
        <f t="shared" si="15"/>
        <v>2.6451243137408983E-3</v>
      </c>
      <c r="H317">
        <v>6.6367450000000003</v>
      </c>
      <c r="I317" s="91">
        <f t="shared" si="16"/>
        <v>2.6788421189435818E-3</v>
      </c>
      <c r="J317">
        <v>6.6326799999999997</v>
      </c>
      <c r="K317" s="91">
        <f t="shared" si="17"/>
        <v>1.0483912681198337E-3</v>
      </c>
      <c r="L317">
        <v>6.6239600000000003</v>
      </c>
      <c r="M317" s="91">
        <f t="shared" si="21"/>
        <v>-1.965922393702964E-3</v>
      </c>
    </row>
    <row r="318" spans="1:14" x14ac:dyDescent="0.25">
      <c r="A318" s="88">
        <v>43046</v>
      </c>
      <c r="B318" s="41">
        <f t="shared" si="20"/>
        <v>2</v>
      </c>
      <c r="C318">
        <v>6.6215999999999999</v>
      </c>
      <c r="D318" s="91">
        <f t="shared" si="15"/>
        <v>-4.680552390621538E-4</v>
      </c>
      <c r="H318">
        <v>6.6250600000000004</v>
      </c>
      <c r="I318" s="91">
        <f t="shared" si="16"/>
        <v>-1.76220401730336E-3</v>
      </c>
      <c r="J318">
        <v>6.6351550000000001</v>
      </c>
      <c r="K318" s="91">
        <f t="shared" si="17"/>
        <v>3.7308272656525854E-4</v>
      </c>
      <c r="L318">
        <v>6.6426949999999998</v>
      </c>
      <c r="M318" s="91">
        <f t="shared" si="21"/>
        <v>2.8243762205689867E-3</v>
      </c>
    </row>
    <row r="319" spans="1:14" x14ac:dyDescent="0.25">
      <c r="A319" s="88">
        <v>43047</v>
      </c>
      <c r="B319" s="41">
        <f t="shared" si="20"/>
        <v>3</v>
      </c>
      <c r="C319">
        <v>6.6276999999999999</v>
      </c>
      <c r="D319" s="91">
        <f t="shared" si="15"/>
        <v>9.2080342825746648E-4</v>
      </c>
      <c r="H319">
        <v>6.64398</v>
      </c>
      <c r="I319" s="91">
        <f t="shared" si="16"/>
        <v>2.8517530766706124E-3</v>
      </c>
      <c r="J319">
        <v>6.6378000000000004</v>
      </c>
      <c r="K319" s="91">
        <f t="shared" si="17"/>
        <v>3.9855481089372263E-4</v>
      </c>
      <c r="L319">
        <v>6.6318299999999999</v>
      </c>
      <c r="M319" s="91">
        <f t="shared" si="21"/>
        <v>-1.6369704266208315E-3</v>
      </c>
      <c r="N319" t="s">
        <v>555</v>
      </c>
    </row>
    <row r="320" spans="1:14" x14ac:dyDescent="0.25">
      <c r="A320" s="88">
        <v>43048</v>
      </c>
      <c r="B320" s="41">
        <f t="shared" si="20"/>
        <v>4</v>
      </c>
      <c r="C320">
        <v>6.6325000000000003</v>
      </c>
      <c r="D320" s="91">
        <f t="shared" si="15"/>
        <v>7.2397101245144256E-4</v>
      </c>
      <c r="H320">
        <v>6.6337250000000001</v>
      </c>
      <c r="I320" s="91">
        <f t="shared" si="16"/>
        <v>-1.5446949663524472E-3</v>
      </c>
      <c r="J320">
        <v>6.6430600000000002</v>
      </c>
      <c r="K320" s="91">
        <f t="shared" si="17"/>
        <v>7.9211741935872901E-4</v>
      </c>
      <c r="L320">
        <v>6.6487249999999998</v>
      </c>
      <c r="M320" s="91">
        <f t="shared" si="21"/>
        <v>2.5443227507069418E-3</v>
      </c>
    </row>
    <row r="321" spans="1:14" x14ac:dyDescent="0.25">
      <c r="A321" s="88">
        <v>43049</v>
      </c>
      <c r="B321" s="41">
        <f t="shared" si="20"/>
        <v>5</v>
      </c>
      <c r="C321">
        <v>6.6281999999999996</v>
      </c>
      <c r="D321" s="91">
        <f t="shared" si="15"/>
        <v>-6.4853290561041083E-4</v>
      </c>
      <c r="H321">
        <v>6.6444850000000004</v>
      </c>
      <c r="I321" s="91">
        <f t="shared" si="16"/>
        <v>1.620700735302189E-3</v>
      </c>
      <c r="J321">
        <v>6.6501099999999997</v>
      </c>
      <c r="K321" s="91">
        <f t="shared" si="17"/>
        <v>1.0606951781976083E-3</v>
      </c>
      <c r="L321">
        <v>6.6605749999999997</v>
      </c>
      <c r="M321" s="91">
        <f t="shared" si="21"/>
        <v>1.7807101998289407E-3</v>
      </c>
      <c r="N321" t="s">
        <v>562</v>
      </c>
    </row>
    <row r="322" spans="1:14" x14ac:dyDescent="0.25">
      <c r="A322" s="88">
        <v>43052</v>
      </c>
      <c r="B322" s="41">
        <f t="shared" si="20"/>
        <v>1</v>
      </c>
      <c r="C322">
        <v>6.6346999999999996</v>
      </c>
      <c r="D322" s="91">
        <f t="shared" si="15"/>
        <v>9.8017786764665726E-4</v>
      </c>
      <c r="H322">
        <v>6.6510049999999996</v>
      </c>
      <c r="I322" s="91">
        <f t="shared" si="16"/>
        <v>9.8078378798404069E-4</v>
      </c>
      <c r="J322">
        <v>6.6498999999999997</v>
      </c>
      <c r="K322" s="91">
        <f t="shared" si="17"/>
        <v>-3.157892362751267E-5</v>
      </c>
      <c r="L322">
        <v>6.6552899999999999</v>
      </c>
      <c r="M322" s="91">
        <f t="shared" si="21"/>
        <v>-7.9379000575743354E-4</v>
      </c>
    </row>
    <row r="323" spans="1:14" x14ac:dyDescent="0.25">
      <c r="A323" s="88">
        <v>43053</v>
      </c>
      <c r="B323" s="41">
        <f t="shared" si="20"/>
        <v>2</v>
      </c>
      <c r="C323">
        <v>6.6398999999999999</v>
      </c>
      <c r="D323" s="91">
        <f t="shared" si="15"/>
        <v>7.8345114217810447E-4</v>
      </c>
      <c r="H323">
        <v>6.6469199999999997</v>
      </c>
      <c r="I323" s="91">
        <f t="shared" si="16"/>
        <v>-6.1438158637461965E-4</v>
      </c>
      <c r="J323">
        <v>6.6474450000000003</v>
      </c>
      <c r="K323" s="91">
        <f t="shared" si="17"/>
        <v>-3.6924664704009012E-4</v>
      </c>
      <c r="L323">
        <v>6.6368499999999999</v>
      </c>
      <c r="M323" s="91">
        <f t="shared" si="21"/>
        <v>-2.7745738202664119E-3</v>
      </c>
      <c r="N323" t="s">
        <v>569</v>
      </c>
    </row>
    <row r="324" spans="1:14" x14ac:dyDescent="0.25">
      <c r="A324" s="88">
        <v>43054</v>
      </c>
      <c r="B324" s="41">
        <f t="shared" si="20"/>
        <v>3</v>
      </c>
      <c r="C324">
        <v>6.6262999999999996</v>
      </c>
      <c r="D324" s="91">
        <f t="shared" si="15"/>
        <v>-2.050324096476693E-3</v>
      </c>
      <c r="H324">
        <v>6.6401599999999998</v>
      </c>
      <c r="I324" s="91">
        <f t="shared" si="16"/>
        <v>-1.0175298987071643E-3</v>
      </c>
      <c r="J324">
        <v>6.631545</v>
      </c>
      <c r="K324" s="91">
        <f t="shared" si="17"/>
        <v>-2.3947615893557478E-3</v>
      </c>
      <c r="L324">
        <v>6.6333849999999996</v>
      </c>
      <c r="M324" s="91">
        <f t="shared" si="21"/>
        <v>-5.2222135911639842E-4</v>
      </c>
    </row>
    <row r="325" spans="1:14" x14ac:dyDescent="0.25">
      <c r="A325" s="88">
        <v>43055</v>
      </c>
      <c r="B325" s="41">
        <f t="shared" si="20"/>
        <v>4</v>
      </c>
      <c r="C325">
        <v>6.6285999999999996</v>
      </c>
      <c r="D325" s="91">
        <f t="shared" si="15"/>
        <v>3.4704147493890518E-4</v>
      </c>
      <c r="H325">
        <v>6.6387600000000004</v>
      </c>
      <c r="I325" s="91">
        <f t="shared" si="16"/>
        <v>-2.1086052257064767E-4</v>
      </c>
      <c r="J325">
        <v>6.6344250000000002</v>
      </c>
      <c r="K325" s="91">
        <f t="shared" si="17"/>
        <v>4.3419366171431033E-4</v>
      </c>
      <c r="L325">
        <v>6.6330450000000001</v>
      </c>
      <c r="M325" s="91">
        <f t="shared" si="21"/>
        <v>-5.1257195805308586E-5</v>
      </c>
      <c r="N325" t="s">
        <v>575</v>
      </c>
    </row>
    <row r="326" spans="1:14" x14ac:dyDescent="0.25">
      <c r="A326" s="88">
        <v>43056</v>
      </c>
      <c r="B326" s="41">
        <f t="shared" si="20"/>
        <v>5</v>
      </c>
      <c r="C326">
        <v>6.6276999999999999</v>
      </c>
      <c r="D326" s="91">
        <f t="shared" si="15"/>
        <v>-1.3578449512793853E-4</v>
      </c>
      <c r="H326">
        <v>6.6351449999999996</v>
      </c>
      <c r="I326" s="91">
        <f t="shared" si="16"/>
        <v>-5.4467771004441316E-4</v>
      </c>
      <c r="J326">
        <v>6.6437600000000003</v>
      </c>
      <c r="K326" s="91">
        <f t="shared" si="17"/>
        <v>1.4060658949936054E-3</v>
      </c>
      <c r="L326">
        <v>6.6367950000000002</v>
      </c>
      <c r="M326" s="91">
        <f t="shared" si="21"/>
        <v>5.6519145669049363E-4</v>
      </c>
    </row>
    <row r="327" spans="1:14" x14ac:dyDescent="0.25">
      <c r="A327" s="88">
        <v>43059</v>
      </c>
      <c r="B327" s="41">
        <f t="shared" si="20"/>
        <v>1</v>
      </c>
      <c r="C327">
        <v>6.6271000000000004</v>
      </c>
      <c r="D327" s="91">
        <f t="shared" si="15"/>
        <v>-9.0533240849981149E-5</v>
      </c>
      <c r="H327">
        <v>6.6423449999999997</v>
      </c>
      <c r="I327" s="91">
        <f t="shared" si="16"/>
        <v>1.0845424407383323E-3</v>
      </c>
      <c r="J327">
        <v>6.6376949999999999</v>
      </c>
      <c r="K327" s="91">
        <f t="shared" si="17"/>
        <v>-9.1330361343401872E-4</v>
      </c>
      <c r="L327">
        <v>6.6470450000000003</v>
      </c>
      <c r="M327" s="91">
        <f t="shared" si="21"/>
        <v>1.5432287703321546E-3</v>
      </c>
    </row>
    <row r="328" spans="1:14" x14ac:dyDescent="0.25">
      <c r="A328" s="88">
        <v>43060</v>
      </c>
      <c r="B328" s="41">
        <f t="shared" si="20"/>
        <v>2</v>
      </c>
      <c r="C328">
        <v>6.6355999999999904</v>
      </c>
      <c r="D328" s="91">
        <f t="shared" si="15"/>
        <v>1.281790459525124E-3</v>
      </c>
      <c r="H328">
        <v>6.6445249999999998</v>
      </c>
      <c r="I328" s="91">
        <f t="shared" si="16"/>
        <v>3.2814350099936296E-4</v>
      </c>
      <c r="J328">
        <v>6.6413650000000004</v>
      </c>
      <c r="K328" s="91">
        <f t="shared" si="17"/>
        <v>5.5274998282135051E-4</v>
      </c>
      <c r="L328">
        <v>6.6270100000000003</v>
      </c>
      <c r="M328" s="91">
        <f t="shared" si="21"/>
        <v>-3.018672924571422E-3</v>
      </c>
    </row>
    <row r="329" spans="1:14" x14ac:dyDescent="0.25">
      <c r="A329" s="88">
        <v>43061</v>
      </c>
      <c r="B329" s="41">
        <f t="shared" si="20"/>
        <v>3</v>
      </c>
      <c r="C329">
        <v>6.6289999999999996</v>
      </c>
      <c r="D329" s="91">
        <f t="shared" si="15"/>
        <v>-9.9512997672700589E-4</v>
      </c>
      <c r="H329">
        <v>6.6176199999999996</v>
      </c>
      <c r="I329" s="91">
        <f t="shared" si="16"/>
        <v>-4.0574186016838045E-3</v>
      </c>
      <c r="J329">
        <v>6.6112549999999999</v>
      </c>
      <c r="K329" s="91">
        <f t="shared" si="17"/>
        <v>-4.5440149660122536E-3</v>
      </c>
      <c r="L329">
        <v>6.5990250000000001</v>
      </c>
      <c r="M329" s="91">
        <f t="shared" si="21"/>
        <v>-4.231811236468699E-3</v>
      </c>
      <c r="N329" t="s">
        <v>579</v>
      </c>
    </row>
    <row r="330" spans="1:14" x14ac:dyDescent="0.25">
      <c r="A330" s="88">
        <v>43062</v>
      </c>
      <c r="B330" s="41">
        <f t="shared" si="20"/>
        <v>4</v>
      </c>
      <c r="C330">
        <v>6.6021000000000001</v>
      </c>
      <c r="D330" s="91">
        <f t="shared" si="15"/>
        <v>-4.0661830177925211E-3</v>
      </c>
      <c r="H330">
        <v>6.5913300000000001</v>
      </c>
      <c r="I330" s="91">
        <f t="shared" si="16"/>
        <v>-3.9806395988812695E-3</v>
      </c>
      <c r="J330">
        <v>6.5835999999999997</v>
      </c>
      <c r="K330" s="91">
        <f t="shared" si="17"/>
        <v>-4.1917914966233972E-3</v>
      </c>
      <c r="L330">
        <v>6.5790899999999999</v>
      </c>
      <c r="M330" s="91">
        <f t="shared" si="21"/>
        <v>-3.0254729460514572E-3</v>
      </c>
      <c r="N330" t="s">
        <v>583</v>
      </c>
    </row>
    <row r="331" spans="1:14" x14ac:dyDescent="0.25">
      <c r="A331" s="88">
        <v>43063</v>
      </c>
      <c r="B331" s="41">
        <f t="shared" si="20"/>
        <v>5</v>
      </c>
      <c r="C331">
        <v>6.5810000000000004</v>
      </c>
      <c r="D331" s="91">
        <f t="shared" si="15"/>
        <v>-3.2010707674798014E-3</v>
      </c>
      <c r="H331">
        <v>6.5871199999999996</v>
      </c>
      <c r="I331" s="91">
        <f t="shared" si="16"/>
        <v>-6.3892189798012708E-4</v>
      </c>
      <c r="J331">
        <v>6.6002049999999999</v>
      </c>
      <c r="K331" s="91">
        <f t="shared" si="17"/>
        <v>2.5190009682940005E-3</v>
      </c>
      <c r="L331">
        <v>6.5882800000000001</v>
      </c>
      <c r="M331" s="91">
        <f t="shared" si="21"/>
        <v>1.3958750292884759E-3</v>
      </c>
      <c r="N331" t="s">
        <v>590</v>
      </c>
    </row>
    <row r="332" spans="1:14" x14ac:dyDescent="0.25">
      <c r="A332" s="88">
        <v>43066</v>
      </c>
      <c r="B332" s="41">
        <f t="shared" si="20"/>
        <v>1</v>
      </c>
      <c r="C332">
        <v>6.5873999999999997</v>
      </c>
      <c r="D332" s="91">
        <f t="shared" si="15"/>
        <v>9.7202401262257176E-4</v>
      </c>
      <c r="H332">
        <v>6.5950699999999998</v>
      </c>
      <c r="I332" s="91">
        <f t="shared" si="16"/>
        <v>1.2061730203918985E-3</v>
      </c>
      <c r="J332">
        <v>6.5960400000000003</v>
      </c>
      <c r="K332" s="91">
        <f t="shared" si="17"/>
        <v>-6.312401957223135E-4</v>
      </c>
      <c r="L332">
        <v>6.5951250000000003</v>
      </c>
      <c r="M332" s="91">
        <f t="shared" si="21"/>
        <v>1.0384268123594929E-3</v>
      </c>
    </row>
    <row r="333" spans="1:14" x14ac:dyDescent="0.25">
      <c r="A333" s="88">
        <v>43067</v>
      </c>
      <c r="B333" s="41">
        <f t="shared" si="20"/>
        <v>2</v>
      </c>
      <c r="C333">
        <v>6.5944000000000003</v>
      </c>
      <c r="D333" s="91">
        <f t="shared" si="15"/>
        <v>1.0620705302761021E-3</v>
      </c>
      <c r="H333">
        <v>6.6055200000000003</v>
      </c>
      <c r="I333" s="91">
        <f t="shared" si="16"/>
        <v>1.5832628970276503E-3</v>
      </c>
      <c r="J333">
        <v>6.5966899999999997</v>
      </c>
      <c r="K333" s="91">
        <f t="shared" si="17"/>
        <v>9.8539119731215895E-5</v>
      </c>
      <c r="L333">
        <v>6.6083299999999996</v>
      </c>
      <c r="M333" s="91">
        <f t="shared" si="21"/>
        <v>2.0002346965546083E-3</v>
      </c>
    </row>
    <row r="334" spans="1:14" x14ac:dyDescent="0.25">
      <c r="A334" s="88">
        <v>43068</v>
      </c>
      <c r="B334" s="41">
        <f t="shared" si="20"/>
        <v>3</v>
      </c>
      <c r="C334">
        <v>6.6010999999999997</v>
      </c>
      <c r="D334" s="91">
        <f t="shared" si="15"/>
        <v>1.0154977948198544E-3</v>
      </c>
      <c r="H334">
        <v>6.6066000000000003</v>
      </c>
      <c r="I334" s="91">
        <f t="shared" si="16"/>
        <v>1.6348625389502237E-4</v>
      </c>
      <c r="J334">
        <v>6.5997599999999998</v>
      </c>
      <c r="K334" s="91">
        <f t="shared" si="17"/>
        <v>4.6527665476445818E-4</v>
      </c>
      <c r="L334">
        <v>6.6123450000000004</v>
      </c>
      <c r="M334" s="91">
        <f t="shared" si="21"/>
        <v>6.0738201694445165E-4</v>
      </c>
    </row>
    <row r="335" spans="1:14" x14ac:dyDescent="0.25">
      <c r="A335" s="88">
        <v>43069</v>
      </c>
      <c r="B335" s="41">
        <f t="shared" si="20"/>
        <v>4</v>
      </c>
      <c r="C335">
        <v>6.6033999999999997</v>
      </c>
      <c r="D335" s="91">
        <f t="shared" si="15"/>
        <v>3.4836609084178778E-4</v>
      </c>
      <c r="H335">
        <v>6.6163449999999999</v>
      </c>
      <c r="I335" s="91">
        <f t="shared" si="16"/>
        <v>1.4739533083260137E-3</v>
      </c>
      <c r="J335">
        <v>6.6166549999999997</v>
      </c>
      <c r="K335" s="91">
        <f t="shared" si="17"/>
        <v>2.5566705045107743E-3</v>
      </c>
      <c r="L335">
        <v>6.6118750000000004</v>
      </c>
      <c r="M335" s="91">
        <f t="shared" si="21"/>
        <v>-7.1081697097890255E-5</v>
      </c>
    </row>
    <row r="336" spans="1:14" x14ac:dyDescent="0.25">
      <c r="A336" s="88">
        <v>43070</v>
      </c>
      <c r="B336" s="41">
        <f t="shared" si="20"/>
        <v>5</v>
      </c>
      <c r="C336">
        <v>6.6067</v>
      </c>
      <c r="D336" s="91">
        <f t="shared" si="15"/>
        <v>4.9961772713987224E-4</v>
      </c>
      <c r="H336">
        <v>6.6158000000000001</v>
      </c>
      <c r="I336" s="91">
        <f t="shared" si="16"/>
        <v>-8.2375155397416286E-5</v>
      </c>
      <c r="J336">
        <v>6.6073899999999997</v>
      </c>
      <c r="K336" s="91">
        <f t="shared" si="17"/>
        <v>-1.4012356303922777E-3</v>
      </c>
      <c r="L336">
        <v>6.5948349999999998</v>
      </c>
      <c r="M336" s="91">
        <f t="shared" si="21"/>
        <v>-2.5805078563562673E-3</v>
      </c>
      <c r="N336" t="s">
        <v>595</v>
      </c>
    </row>
    <row r="337" spans="1:14" x14ac:dyDescent="0.25">
      <c r="A337" s="88">
        <v>43073</v>
      </c>
      <c r="B337" s="41">
        <f t="shared" si="20"/>
        <v>1</v>
      </c>
      <c r="C337">
        <v>6.6104999999999903</v>
      </c>
      <c r="D337" s="91">
        <f t="shared" si="15"/>
        <v>5.7500833833045069E-4</v>
      </c>
      <c r="H337">
        <v>6.6146799999999999</v>
      </c>
      <c r="I337" s="91">
        <f t="shared" si="16"/>
        <v>-1.693060270943231E-4</v>
      </c>
      <c r="J337">
        <v>6.6181900000000002</v>
      </c>
      <c r="K337" s="91">
        <f t="shared" si="17"/>
        <v>1.6331990582804472E-3</v>
      </c>
      <c r="L337">
        <v>6.6165500000000002</v>
      </c>
      <c r="M337" s="91">
        <f t="shared" si="21"/>
        <v>3.2873191652804746E-3</v>
      </c>
    </row>
    <row r="338" spans="1:14" x14ac:dyDescent="0.25">
      <c r="A338" s="88">
        <v>43074</v>
      </c>
      <c r="B338" s="41">
        <f t="shared" si="20"/>
        <v>2</v>
      </c>
      <c r="C338">
        <v>6.6113</v>
      </c>
      <c r="D338" s="91">
        <f t="shared" si="15"/>
        <v>1.2101226776778779E-4</v>
      </c>
      <c r="H338">
        <v>6.6142649999999996</v>
      </c>
      <c r="I338" s="91">
        <f t="shared" si="16"/>
        <v>-6.2741208786663984E-5</v>
      </c>
      <c r="J338">
        <v>6.6188099999999999</v>
      </c>
      <c r="K338" s="91">
        <f t="shared" si="17"/>
        <v>9.3676815056829485E-5</v>
      </c>
      <c r="L338">
        <v>6.6170600000000004</v>
      </c>
      <c r="M338" s="91">
        <f t="shared" si="21"/>
        <v>7.7076474258032387E-5</v>
      </c>
    </row>
    <row r="339" spans="1:14" x14ac:dyDescent="0.25">
      <c r="A339" s="88">
        <v>43075</v>
      </c>
      <c r="B339" s="41">
        <f t="shared" si="20"/>
        <v>3</v>
      </c>
      <c r="C339">
        <v>6.6162999999999998</v>
      </c>
      <c r="D339" s="91">
        <f t="shared" si="15"/>
        <v>7.5599507667868735E-4</v>
      </c>
      <c r="H339">
        <v>6.6170900000000001</v>
      </c>
      <c r="I339" s="91">
        <f t="shared" si="16"/>
        <v>4.2701598482195851E-4</v>
      </c>
      <c r="J339">
        <v>6.6196999999999999</v>
      </c>
      <c r="K339" s="91">
        <f t="shared" si="17"/>
        <v>1.3445621921826561E-4</v>
      </c>
      <c r="L339">
        <v>6.6188250000000002</v>
      </c>
      <c r="M339" s="91">
        <f t="shared" si="21"/>
        <v>2.6669920605417862E-4</v>
      </c>
    </row>
    <row r="340" spans="1:14" x14ac:dyDescent="0.25">
      <c r="A340" s="88">
        <v>43076</v>
      </c>
      <c r="B340" s="41">
        <f t="shared" si="20"/>
        <v>4</v>
      </c>
      <c r="C340">
        <v>6.6195000000000004</v>
      </c>
      <c r="D340" s="91">
        <f t="shared" si="15"/>
        <v>4.8353708311544311E-4</v>
      </c>
      <c r="H340">
        <v>6.6182699999999999</v>
      </c>
      <c r="I340" s="91">
        <f t="shared" si="16"/>
        <v>1.7831022399478037E-4</v>
      </c>
      <c r="J340">
        <v>6.6203399999999997</v>
      </c>
      <c r="K340" s="91">
        <f t="shared" si="17"/>
        <v>9.6676445161590133E-5</v>
      </c>
      <c r="L340">
        <v>6.6231</v>
      </c>
      <c r="M340" s="91">
        <f t="shared" si="21"/>
        <v>6.456765384972214E-4</v>
      </c>
      <c r="N340" t="s">
        <v>604</v>
      </c>
    </row>
    <row r="341" spans="1:14" x14ac:dyDescent="0.25">
      <c r="A341" s="88">
        <v>43077</v>
      </c>
      <c r="B341" s="41">
        <f t="shared" si="20"/>
        <v>5</v>
      </c>
      <c r="C341">
        <v>6.6217999999999897</v>
      </c>
      <c r="D341" s="91">
        <f t="shared" si="15"/>
        <v>3.4739791759432333E-4</v>
      </c>
      <c r="H341">
        <v>6.6232949999999997</v>
      </c>
      <c r="I341" s="91">
        <f t="shared" si="16"/>
        <v>7.589737680125556E-4</v>
      </c>
      <c r="J341">
        <v>6.6242799999999997</v>
      </c>
      <c r="K341" s="91">
        <f t="shared" si="17"/>
        <v>5.9495857430737805E-4</v>
      </c>
      <c r="L341">
        <v>6.6233449999999996</v>
      </c>
      <c r="M341" s="91">
        <f t="shared" si="21"/>
        <v>3.6991056849868284E-5</v>
      </c>
      <c r="N341" t="s">
        <v>608</v>
      </c>
    </row>
    <row r="342" spans="1:14" x14ac:dyDescent="0.25">
      <c r="A342" s="88">
        <v>43080</v>
      </c>
      <c r="B342" s="41">
        <f t="shared" si="20"/>
        <v>1</v>
      </c>
      <c r="C342">
        <v>6.6151999999999997</v>
      </c>
      <c r="D342" s="91">
        <f t="shared" si="15"/>
        <v>-9.9720488734899465E-4</v>
      </c>
      <c r="H342">
        <v>6.6188500000000001</v>
      </c>
      <c r="I342" s="91">
        <f t="shared" si="16"/>
        <v>-6.7134141288227177E-4</v>
      </c>
      <c r="J342">
        <v>6.6213649999999999</v>
      </c>
      <c r="K342" s="91">
        <f t="shared" si="17"/>
        <v>-4.401446735224068E-4</v>
      </c>
      <c r="L342">
        <v>6.6210000000000004</v>
      </c>
      <c r="M342" s="91">
        <f t="shared" si="21"/>
        <v>-3.5411340077646277E-4</v>
      </c>
    </row>
    <row r="343" spans="1:14" x14ac:dyDescent="0.25">
      <c r="A343" s="88">
        <v>43081</v>
      </c>
      <c r="B343" s="41">
        <f t="shared" si="20"/>
        <v>2</v>
      </c>
      <c r="C343">
        <v>6.6162000000000001</v>
      </c>
      <c r="D343" s="91">
        <f t="shared" si="15"/>
        <v>1.5115558473092754E-4</v>
      </c>
      <c r="H343" s="90">
        <v>6.6188500000000001</v>
      </c>
      <c r="I343" s="91">
        <f t="shared" si="16"/>
        <v>0</v>
      </c>
      <c r="J343" s="90">
        <v>6.6213649999999999</v>
      </c>
      <c r="K343" s="91">
        <f t="shared" si="17"/>
        <v>0</v>
      </c>
      <c r="L343" s="90">
        <v>6.6210000000000004</v>
      </c>
      <c r="M343" s="91">
        <f t="shared" si="21"/>
        <v>0</v>
      </c>
    </row>
    <row r="344" spans="1:14" x14ac:dyDescent="0.25">
      <c r="A344" s="88">
        <v>43082</v>
      </c>
      <c r="B344" s="41">
        <f t="shared" si="20"/>
        <v>3</v>
      </c>
      <c r="C344">
        <v>6.6250999999999998</v>
      </c>
      <c r="D344" s="91">
        <f t="shared" si="15"/>
        <v>1.3442790874393451E-3</v>
      </c>
      <c r="H344">
        <v>6.6227900000000002</v>
      </c>
      <c r="I344" s="91">
        <f t="shared" ref="I344:I440" si="22">LN(H344/H343)</f>
        <v>5.9509246834607457E-4</v>
      </c>
      <c r="J344">
        <v>6.6237849999999998</v>
      </c>
      <c r="K344" s="91">
        <f t="shared" ref="K344:K440" si="23">LN(J344/J343)</f>
        <v>3.6541677926307337E-4</v>
      </c>
      <c r="L344">
        <v>6.6131000000000002</v>
      </c>
      <c r="M344" s="91">
        <f t="shared" si="21"/>
        <v>-1.1938856345900524E-3</v>
      </c>
      <c r="N344" t="s">
        <v>609</v>
      </c>
    </row>
    <row r="345" spans="1:14" x14ac:dyDescent="0.25">
      <c r="A345" s="88">
        <v>43083</v>
      </c>
      <c r="B345" s="41">
        <f t="shared" si="20"/>
        <v>4</v>
      </c>
      <c r="C345">
        <v>6.6032999999999999</v>
      </c>
      <c r="D345" s="91">
        <f t="shared" si="15"/>
        <v>-3.2959420239592413E-3</v>
      </c>
      <c r="H345">
        <v>6.6084149999999999</v>
      </c>
      <c r="I345" s="91">
        <f t="shared" si="22"/>
        <v>-2.1728944046936652E-3</v>
      </c>
      <c r="J345">
        <v>6.6100849999999998</v>
      </c>
      <c r="K345" s="91">
        <f t="shared" si="23"/>
        <v>-2.0704457417270159E-3</v>
      </c>
      <c r="L345">
        <v>6.6084199999999997</v>
      </c>
      <c r="M345" s="91">
        <f t="shared" si="21"/>
        <v>-7.0793678721640084E-4</v>
      </c>
      <c r="N345" t="s">
        <v>611</v>
      </c>
    </row>
    <row r="346" spans="1:14" x14ac:dyDescent="0.25">
      <c r="A346" s="88">
        <v>43084</v>
      </c>
      <c r="B346" s="41">
        <f t="shared" si="20"/>
        <v>5</v>
      </c>
      <c r="C346">
        <v>6.6113</v>
      </c>
      <c r="D346" s="91">
        <f t="shared" si="15"/>
        <v>1.2107821617496147E-3</v>
      </c>
      <c r="H346">
        <v>6.6060949999999998</v>
      </c>
      <c r="I346" s="91">
        <f t="shared" si="22"/>
        <v>-3.5112917903675086E-4</v>
      </c>
      <c r="J346">
        <v>6.6095899999999999</v>
      </c>
      <c r="K346" s="91">
        <f t="shared" si="23"/>
        <v>-7.4888376640324796E-5</v>
      </c>
      <c r="L346">
        <v>6.6065500000000004</v>
      </c>
      <c r="M346" s="91">
        <f t="shared" si="21"/>
        <v>-2.830123734644683E-4</v>
      </c>
      <c r="N346" t="s">
        <v>613</v>
      </c>
    </row>
    <row r="347" spans="1:14" x14ac:dyDescent="0.25">
      <c r="A347" s="88">
        <v>43087</v>
      </c>
      <c r="B347" s="41">
        <f t="shared" si="20"/>
        <v>1</v>
      </c>
      <c r="C347">
        <v>6.6162000000000001</v>
      </c>
      <c r="D347" s="91">
        <f t="shared" si="15"/>
        <v>7.4088077477019502E-4</v>
      </c>
      <c r="H347">
        <v>6.6105650000000002</v>
      </c>
      <c r="I347" s="91">
        <f t="shared" si="22"/>
        <v>6.7641903028975642E-4</v>
      </c>
      <c r="J347">
        <v>6.6164949999999996</v>
      </c>
      <c r="K347" s="91">
        <f t="shared" si="23"/>
        <v>1.0441488357809832E-3</v>
      </c>
      <c r="L347">
        <v>6.6109749999999998</v>
      </c>
      <c r="M347" s="91">
        <f t="shared" si="21"/>
        <v>6.6956562069173098E-4</v>
      </c>
    </row>
    <row r="348" spans="1:14" x14ac:dyDescent="0.25">
      <c r="A348" s="88">
        <v>43088</v>
      </c>
      <c r="B348" s="41">
        <f t="shared" si="20"/>
        <v>2</v>
      </c>
      <c r="C348">
        <v>6.6097999999999999</v>
      </c>
      <c r="D348" s="91">
        <f t="shared" si="15"/>
        <v>-9.6779079079550477E-4</v>
      </c>
      <c r="H348">
        <v>6.6122500000000004</v>
      </c>
      <c r="I348" s="91">
        <f t="shared" si="22"/>
        <v>2.5486252497978871E-4</v>
      </c>
      <c r="J348">
        <v>6.6044450000000001</v>
      </c>
      <c r="K348" s="91">
        <f t="shared" si="23"/>
        <v>-1.8228663524206302E-3</v>
      </c>
      <c r="L348">
        <v>6.6039700000000003</v>
      </c>
      <c r="M348" s="91">
        <f t="shared" si="21"/>
        <v>-1.0601634219594741E-3</v>
      </c>
    </row>
    <row r="349" spans="1:14" x14ac:dyDescent="0.25">
      <c r="A349" s="88">
        <v>43089</v>
      </c>
      <c r="B349" s="41">
        <f t="shared" si="20"/>
        <v>3</v>
      </c>
      <c r="C349">
        <v>6.6065999999999896</v>
      </c>
      <c r="D349" s="91">
        <f t="shared" si="15"/>
        <v>-4.8424685429353199E-4</v>
      </c>
      <c r="H349">
        <v>6.5936349999999999</v>
      </c>
      <c r="I349" s="91">
        <f t="shared" si="22"/>
        <v>-2.8191995203891203E-3</v>
      </c>
      <c r="J349">
        <v>6.57707</v>
      </c>
      <c r="K349" s="91">
        <f t="shared" si="23"/>
        <v>-4.1535497787710133E-3</v>
      </c>
      <c r="L349">
        <v>6.5639149999999997</v>
      </c>
      <c r="M349" s="91">
        <f t="shared" si="21"/>
        <v>-6.0837596232552324E-3</v>
      </c>
    </row>
    <row r="350" spans="1:14" x14ac:dyDescent="0.25">
      <c r="A350" s="88">
        <v>43090</v>
      </c>
      <c r="B350" s="41">
        <f t="shared" si="20"/>
        <v>4</v>
      </c>
      <c r="C350">
        <v>6.5795000000000003</v>
      </c>
      <c r="D350" s="91">
        <f t="shared" si="15"/>
        <v>-4.1103947574035607E-3</v>
      </c>
      <c r="H350">
        <v>6.5666700000000002</v>
      </c>
      <c r="I350" s="91">
        <f t="shared" si="22"/>
        <v>-4.0979350760367243E-3</v>
      </c>
      <c r="J350">
        <v>6.5752750000000004</v>
      </c>
      <c r="K350" s="91">
        <f t="shared" si="23"/>
        <v>-2.7295512870815721E-4</v>
      </c>
      <c r="L350">
        <v>6.5641850000000002</v>
      </c>
      <c r="M350" s="91">
        <f t="shared" si="21"/>
        <v>4.1133141892364158E-5</v>
      </c>
      <c r="N350" t="s">
        <v>623</v>
      </c>
    </row>
    <row r="351" spans="1:14" x14ac:dyDescent="0.25">
      <c r="A351" s="88">
        <v>43091</v>
      </c>
      <c r="B351" s="41">
        <f t="shared" si="20"/>
        <v>5</v>
      </c>
      <c r="C351">
        <v>6.5820999999999996</v>
      </c>
      <c r="D351" s="91">
        <f t="shared" si="15"/>
        <v>3.9508874814923525E-4</v>
      </c>
      <c r="H351">
        <v>6.5644150000000003</v>
      </c>
      <c r="I351" s="91">
        <f t="shared" si="22"/>
        <v>-3.4345981648388507E-4</v>
      </c>
      <c r="J351">
        <v>6.5712149999999996</v>
      </c>
      <c r="K351" s="91">
        <f t="shared" si="23"/>
        <v>-6.1765537859522965E-4</v>
      </c>
      <c r="L351">
        <v>6.5653249999999996</v>
      </c>
      <c r="M351" s="91">
        <f t="shared" si="21"/>
        <v>1.7365461511721644E-4</v>
      </c>
    </row>
    <row r="352" spans="1:14" x14ac:dyDescent="0.25">
      <c r="A352" s="88">
        <v>43094</v>
      </c>
      <c r="B352" s="41">
        <f t="shared" si="20"/>
        <v>1</v>
      </c>
      <c r="C352">
        <v>6.5682999999999998</v>
      </c>
      <c r="D352" s="91">
        <f t="shared" si="15"/>
        <v>-2.0987962443252267E-3</v>
      </c>
      <c r="H352">
        <v>6.5644150000000003</v>
      </c>
      <c r="I352" s="91">
        <f t="shared" si="22"/>
        <v>0</v>
      </c>
      <c r="J352">
        <v>6.5712149999999996</v>
      </c>
      <c r="K352" s="91">
        <f t="shared" si="23"/>
        <v>0</v>
      </c>
      <c r="L352">
        <v>6.5653249999999996</v>
      </c>
      <c r="M352" s="91">
        <f t="shared" si="21"/>
        <v>0</v>
      </c>
    </row>
    <row r="353" spans="1:14" x14ac:dyDescent="0.25">
      <c r="A353" s="88">
        <v>43095</v>
      </c>
      <c r="B353" s="41">
        <f t="shared" si="20"/>
        <v>2</v>
      </c>
      <c r="C353">
        <v>6.5415999999999999</v>
      </c>
      <c r="D353" s="91">
        <f t="shared" si="15"/>
        <v>-4.0732632462517999E-3</v>
      </c>
      <c r="H353">
        <v>6.5483500000000001</v>
      </c>
      <c r="I353" s="91">
        <f t="shared" si="22"/>
        <v>-2.4502853574694043E-3</v>
      </c>
      <c r="J353">
        <v>6.5451249999999996</v>
      </c>
      <c r="K353" s="91">
        <f t="shared" si="23"/>
        <v>-3.9782491776466193E-3</v>
      </c>
      <c r="L353">
        <v>6.540565</v>
      </c>
      <c r="M353" s="91">
        <f t="shared" si="21"/>
        <v>-3.7784583050339497E-3</v>
      </c>
    </row>
    <row r="354" spans="1:14" x14ac:dyDescent="0.25">
      <c r="A354" s="88">
        <v>43096</v>
      </c>
      <c r="B354" s="41">
        <f t="shared" si="20"/>
        <v>3</v>
      </c>
      <c r="C354">
        <v>6.5420999999999996</v>
      </c>
      <c r="D354" s="91">
        <f t="shared" si="15"/>
        <v>7.6430979041562988E-5</v>
      </c>
      <c r="H354">
        <v>6.5509250000000003</v>
      </c>
      <c r="I354" s="91">
        <f t="shared" si="22"/>
        <v>3.9315153444272039E-4</v>
      </c>
      <c r="J354">
        <v>6.5568299999999997</v>
      </c>
      <c r="K354" s="91">
        <f t="shared" si="23"/>
        <v>1.786756726613172E-3</v>
      </c>
      <c r="L354">
        <v>6.5531600000000001</v>
      </c>
      <c r="M354" s="91">
        <f t="shared" si="21"/>
        <v>1.9238228822747382E-3</v>
      </c>
    </row>
    <row r="355" spans="1:14" x14ac:dyDescent="0.25">
      <c r="A355" s="88">
        <v>43097</v>
      </c>
      <c r="B355" s="41">
        <f t="shared" si="20"/>
        <v>4</v>
      </c>
      <c r="C355">
        <v>6.5411999999999999</v>
      </c>
      <c r="D355" s="91">
        <f t="shared" si="15"/>
        <v>-1.3757996857358836E-4</v>
      </c>
      <c r="H355">
        <v>6.5421050000000003</v>
      </c>
      <c r="I355" s="91">
        <f t="shared" si="22"/>
        <v>-1.3472819254441418E-3</v>
      </c>
      <c r="J355">
        <v>6.5337500000000004</v>
      </c>
      <c r="K355" s="91">
        <f t="shared" si="23"/>
        <v>-3.5262034096172432E-3</v>
      </c>
      <c r="L355">
        <v>6.5331650000000003</v>
      </c>
      <c r="M355" s="91">
        <f t="shared" si="21"/>
        <v>-3.0558641268574639E-3</v>
      </c>
    </row>
    <row r="356" spans="1:14" x14ac:dyDescent="0.25">
      <c r="A356" s="88">
        <v>43098</v>
      </c>
      <c r="B356" s="41">
        <f t="shared" si="20"/>
        <v>5</v>
      </c>
      <c r="C356">
        <v>6.5341999999999896</v>
      </c>
      <c r="D356" s="91">
        <f t="shared" si="15"/>
        <v>-1.0707130441530476E-3</v>
      </c>
      <c r="H356">
        <v>6.51661</v>
      </c>
      <c r="I356" s="91">
        <f t="shared" si="22"/>
        <v>-3.9046770516789142E-3</v>
      </c>
      <c r="J356">
        <v>6.5200699999999996</v>
      </c>
      <c r="K356" s="91">
        <f t="shared" si="23"/>
        <v>-2.0959389677466492E-3</v>
      </c>
      <c r="L356">
        <v>6.5138800000000003</v>
      </c>
      <c r="M356" s="91">
        <f t="shared" si="21"/>
        <v>-2.9562271065588916E-3</v>
      </c>
    </row>
    <row r="357" spans="1:14" x14ac:dyDescent="0.25">
      <c r="A357" s="88">
        <v>43102</v>
      </c>
      <c r="B357" s="41">
        <f t="shared" si="20"/>
        <v>2</v>
      </c>
      <c r="C357">
        <v>6.5078999999999896</v>
      </c>
      <c r="D357" s="91">
        <f t="shared" si="15"/>
        <v>-4.0330982969585642E-3</v>
      </c>
      <c r="H357">
        <v>6.4955449999999999</v>
      </c>
      <c r="I357" s="91">
        <f t="shared" si="22"/>
        <v>-3.2377447704879654E-3</v>
      </c>
      <c r="J357">
        <v>6.4931400000000004</v>
      </c>
      <c r="K357" s="91">
        <f t="shared" si="23"/>
        <v>-4.1388771015368302E-3</v>
      </c>
      <c r="L357">
        <v>6.5010700000000003</v>
      </c>
      <c r="M357" s="91">
        <f t="shared" si="21"/>
        <v>-1.9685060851681335E-3</v>
      </c>
      <c r="N357" t="s">
        <v>630</v>
      </c>
    </row>
    <row r="358" spans="1:14" x14ac:dyDescent="0.25">
      <c r="A358" s="88">
        <v>43103</v>
      </c>
      <c r="B358" s="41">
        <f t="shared" si="20"/>
        <v>3</v>
      </c>
      <c r="C358">
        <v>6.492</v>
      </c>
      <c r="D358" s="91">
        <f t="shared" si="15"/>
        <v>-2.446173882642171E-3</v>
      </c>
      <c r="H358">
        <v>6.5029399999999997</v>
      </c>
      <c r="I358" s="91">
        <f t="shared" si="22"/>
        <v>1.1378250308132654E-3</v>
      </c>
      <c r="J358">
        <v>6.4973799999999997</v>
      </c>
      <c r="K358" s="91">
        <f t="shared" si="23"/>
        <v>6.5278374546414732E-4</v>
      </c>
      <c r="L358">
        <v>6.4974400000000001</v>
      </c>
      <c r="M358" s="91">
        <f t="shared" si="21"/>
        <v>-5.585255686021308E-4</v>
      </c>
      <c r="N358" t="s">
        <v>634</v>
      </c>
    </row>
    <row r="359" spans="1:14" x14ac:dyDescent="0.25">
      <c r="A359" s="88">
        <v>43104</v>
      </c>
      <c r="B359" s="41">
        <f t="shared" si="20"/>
        <v>4</v>
      </c>
      <c r="C359">
        <v>6.5042999999999997</v>
      </c>
      <c r="D359" s="91">
        <f t="shared" si="15"/>
        <v>1.8928469906728748E-3</v>
      </c>
      <c r="H359">
        <v>6.5033750000000001</v>
      </c>
      <c r="I359" s="91">
        <f t="shared" si="22"/>
        <v>6.6890583560679371E-5</v>
      </c>
      <c r="J359">
        <v>6.4978999999999996</v>
      </c>
      <c r="K359" s="91">
        <f t="shared" si="23"/>
        <v>8.0029056746369352E-5</v>
      </c>
      <c r="L359">
        <v>6.4892099999999999</v>
      </c>
      <c r="M359" s="91">
        <f t="shared" si="21"/>
        <v>-1.2674555950538422E-3</v>
      </c>
    </row>
    <row r="360" spans="1:14" x14ac:dyDescent="0.25">
      <c r="A360" s="88">
        <v>43105</v>
      </c>
      <c r="B360" s="41">
        <f t="shared" si="20"/>
        <v>5</v>
      </c>
      <c r="C360">
        <v>6.4914999999999896</v>
      </c>
      <c r="D360" s="91">
        <f t="shared" si="15"/>
        <v>-1.9698678248482398E-3</v>
      </c>
      <c r="H360">
        <v>6.4830449999999997</v>
      </c>
      <c r="I360" s="91">
        <f t="shared" si="22"/>
        <v>-3.1309655174898256E-3</v>
      </c>
      <c r="J360">
        <v>6.483085</v>
      </c>
      <c r="K360" s="91">
        <f t="shared" si="23"/>
        <v>-2.2825704570702755E-3</v>
      </c>
      <c r="L360">
        <v>6.4803100000000002</v>
      </c>
      <c r="M360" s="91">
        <f t="shared" si="21"/>
        <v>-1.3724488488416858E-3</v>
      </c>
    </row>
    <row r="361" spans="1:14" x14ac:dyDescent="0.25">
      <c r="A361" s="88">
        <v>43108</v>
      </c>
      <c r="B361" s="41">
        <f t="shared" si="20"/>
        <v>1</v>
      </c>
      <c r="C361">
        <v>6.4832000000000001</v>
      </c>
      <c r="D361" s="91">
        <f t="shared" si="15"/>
        <v>-1.2794131859969382E-3</v>
      </c>
      <c r="H361">
        <v>6.488505</v>
      </c>
      <c r="I361" s="91">
        <f t="shared" si="22"/>
        <v>8.4184238929929807E-4</v>
      </c>
      <c r="J361">
        <v>6.5004299999999997</v>
      </c>
      <c r="K361" s="91">
        <f t="shared" si="23"/>
        <v>2.6718512388244817E-3</v>
      </c>
      <c r="L361">
        <v>6.4974999999999996</v>
      </c>
      <c r="M361" s="91">
        <f t="shared" si="21"/>
        <v>2.6491388074246273E-3</v>
      </c>
    </row>
    <row r="362" spans="1:14" x14ac:dyDescent="0.25">
      <c r="A362" s="88">
        <v>43109</v>
      </c>
      <c r="B362" s="41">
        <f t="shared" si="20"/>
        <v>2</v>
      </c>
      <c r="C362">
        <v>6.4967999999999897</v>
      </c>
      <c r="D362" s="91">
        <f t="shared" si="15"/>
        <v>2.0955323538900442E-3</v>
      </c>
      <c r="H362">
        <v>6.5025950000000003</v>
      </c>
      <c r="I362" s="91">
        <f t="shared" si="22"/>
        <v>2.1691782104435614E-3</v>
      </c>
      <c r="J362">
        <v>6.53111</v>
      </c>
      <c r="K362" s="91">
        <f t="shared" si="23"/>
        <v>4.7085849689681636E-3</v>
      </c>
      <c r="L362">
        <v>6.536575</v>
      </c>
      <c r="M362" s="91">
        <f t="shared" si="21"/>
        <v>5.9958404508877261E-3</v>
      </c>
      <c r="N362" t="s">
        <v>638</v>
      </c>
    </row>
    <row r="363" spans="1:14" x14ac:dyDescent="0.25">
      <c r="A363" s="88">
        <v>43110</v>
      </c>
      <c r="B363" s="41">
        <f t="shared" si="20"/>
        <v>3</v>
      </c>
      <c r="C363">
        <v>6.5206999999999997</v>
      </c>
      <c r="D363" s="91">
        <f t="shared" si="15"/>
        <v>3.6719841528061658E-3</v>
      </c>
      <c r="H363">
        <v>6.5331400000000004</v>
      </c>
      <c r="I363" s="91">
        <f t="shared" si="22"/>
        <v>4.686357294357445E-3</v>
      </c>
      <c r="J363">
        <v>6.5228700000000002</v>
      </c>
      <c r="K363" s="91">
        <f t="shared" si="23"/>
        <v>-1.2624503935804718E-3</v>
      </c>
      <c r="L363">
        <v>6.5229400000000002</v>
      </c>
      <c r="M363" s="91">
        <f t="shared" si="21"/>
        <v>-2.0881334344180222E-3</v>
      </c>
    </row>
    <row r="364" spans="1:14" x14ac:dyDescent="0.25">
      <c r="A364" s="88">
        <v>43111</v>
      </c>
      <c r="B364" s="41">
        <f t="shared" si="20"/>
        <v>4</v>
      </c>
      <c r="C364">
        <v>6.5147000000000004</v>
      </c>
      <c r="D364" s="91">
        <f t="shared" si="15"/>
        <v>-9.2057020478457754E-4</v>
      </c>
      <c r="H364">
        <v>6.5219699999999996</v>
      </c>
      <c r="I364" s="91">
        <f t="shared" si="22"/>
        <v>-1.7112077532394083E-3</v>
      </c>
      <c r="J364">
        <v>6.5165449999999998</v>
      </c>
      <c r="K364" s="91">
        <f t="shared" si="23"/>
        <v>-9.7013562281306014E-4</v>
      </c>
      <c r="L364">
        <v>6.4919399999999996</v>
      </c>
      <c r="M364" s="91">
        <f t="shared" si="21"/>
        <v>-4.763787084519547E-3</v>
      </c>
      <c r="N364" t="s">
        <v>639</v>
      </c>
    </row>
    <row r="365" spans="1:14" x14ac:dyDescent="0.25">
      <c r="A365" s="88">
        <v>43112</v>
      </c>
      <c r="B365" s="41">
        <f t="shared" si="20"/>
        <v>5</v>
      </c>
      <c r="C365">
        <v>6.4931999999999999</v>
      </c>
      <c r="D365" s="91">
        <f t="shared" si="15"/>
        <v>-3.3056864795312753E-3</v>
      </c>
      <c r="H365">
        <v>6.4870200000000002</v>
      </c>
      <c r="I365" s="91">
        <f t="shared" si="22"/>
        <v>-5.373220225119683E-3</v>
      </c>
      <c r="J365">
        <v>6.4683099999999998</v>
      </c>
      <c r="K365" s="91">
        <f t="shared" si="23"/>
        <v>-7.429458683698759E-3</v>
      </c>
      <c r="L365">
        <v>6.4602449999999996</v>
      </c>
      <c r="M365" s="91">
        <f t="shared" si="21"/>
        <v>-4.8941646935145968E-3</v>
      </c>
    </row>
    <row r="366" spans="1:14" x14ac:dyDescent="0.25">
      <c r="A366" s="88">
        <v>43115</v>
      </c>
      <c r="B366" s="41">
        <f t="shared" si="20"/>
        <v>1</v>
      </c>
      <c r="C366">
        <v>6.4573999999999998</v>
      </c>
      <c r="D366" s="91">
        <f t="shared" si="15"/>
        <v>-5.5287154557460078E-3</v>
      </c>
      <c r="H366">
        <v>6.42544</v>
      </c>
      <c r="I366" s="91">
        <f t="shared" si="22"/>
        <v>-9.5381463886839071E-3</v>
      </c>
      <c r="J366">
        <v>6.4378799999999998</v>
      </c>
      <c r="K366" s="91">
        <f t="shared" si="23"/>
        <v>-4.7155754546341399E-3</v>
      </c>
      <c r="L366">
        <v>6.4298799999999998</v>
      </c>
      <c r="M366" s="91">
        <f t="shared" si="21"/>
        <v>-4.7113672160028616E-3</v>
      </c>
      <c r="N366" t="s">
        <v>640</v>
      </c>
    </row>
    <row r="367" spans="1:14" x14ac:dyDescent="0.25">
      <c r="A367" s="88">
        <v>43116</v>
      </c>
      <c r="B367" s="41">
        <f t="shared" si="20"/>
        <v>2</v>
      </c>
      <c r="C367">
        <v>6.4371999999999998</v>
      </c>
      <c r="D367" s="91">
        <f t="shared" si="15"/>
        <v>-3.1330970366041061E-3</v>
      </c>
      <c r="H367">
        <v>6.4302849999999996</v>
      </c>
      <c r="I367" s="91">
        <f t="shared" si="22"/>
        <v>7.5374982420457174E-4</v>
      </c>
      <c r="J367">
        <v>6.4379350000000004</v>
      </c>
      <c r="K367" s="91">
        <f t="shared" si="23"/>
        <v>8.5431485308377157E-6</v>
      </c>
      <c r="L367">
        <v>6.4368150000000002</v>
      </c>
      <c r="M367" s="91">
        <f t="shared" si="21"/>
        <v>1.0779770052152379E-3</v>
      </c>
    </row>
    <row r="368" spans="1:14" x14ac:dyDescent="0.25">
      <c r="A368" s="88">
        <v>43117</v>
      </c>
      <c r="B368" s="41">
        <f t="shared" si="20"/>
        <v>3</v>
      </c>
      <c r="C368">
        <v>6.4335000000000004</v>
      </c>
      <c r="D368" s="91">
        <f t="shared" si="15"/>
        <v>-5.7494931929482783E-4</v>
      </c>
      <c r="H368">
        <v>6.4373649999999998</v>
      </c>
      <c r="I368" s="91">
        <f t="shared" si="22"/>
        <v>1.1004341452345182E-3</v>
      </c>
      <c r="J368">
        <v>6.4383499999999998</v>
      </c>
      <c r="K368" s="91">
        <f t="shared" si="23"/>
        <v>6.4459585997468758E-5</v>
      </c>
      <c r="L368">
        <v>6.4284299999999996</v>
      </c>
      <c r="M368" s="91">
        <f t="shared" si="21"/>
        <v>-1.3035120881532986E-3</v>
      </c>
    </row>
    <row r="369" spans="1:14" x14ac:dyDescent="0.25">
      <c r="A369" s="88">
        <v>43118</v>
      </c>
      <c r="B369" s="41">
        <f t="shared" si="20"/>
        <v>4</v>
      </c>
      <c r="C369">
        <v>6.4401000000000002</v>
      </c>
      <c r="D369" s="91">
        <f t="shared" si="15"/>
        <v>1.0253543031075187E-3</v>
      </c>
      <c r="H369">
        <v>6.4356900000000001</v>
      </c>
      <c r="I369" s="91">
        <f t="shared" si="22"/>
        <v>-2.6023348916820655E-4</v>
      </c>
      <c r="J369">
        <v>6.4285449999999997</v>
      </c>
      <c r="K369" s="91">
        <f t="shared" si="23"/>
        <v>-1.5240665130016112E-3</v>
      </c>
      <c r="L369">
        <v>6.4205050000000004</v>
      </c>
      <c r="M369" s="91">
        <f t="shared" si="21"/>
        <v>-1.2335654285657454E-3</v>
      </c>
    </row>
    <row r="370" spans="1:14" x14ac:dyDescent="0.25">
      <c r="A370" s="88">
        <v>43119</v>
      </c>
      <c r="B370" s="41">
        <f t="shared" si="20"/>
        <v>5</v>
      </c>
      <c r="C370">
        <v>6.4169</v>
      </c>
      <c r="D370" s="91">
        <f t="shared" si="15"/>
        <v>-3.608932905109228E-3</v>
      </c>
      <c r="H370">
        <v>6.3939050000000002</v>
      </c>
      <c r="I370" s="91">
        <f t="shared" si="22"/>
        <v>-6.5138685588087422E-3</v>
      </c>
      <c r="J370">
        <v>6.3982799999999997</v>
      </c>
      <c r="K370" s="91">
        <f t="shared" si="23"/>
        <v>-4.7190253495713709E-3</v>
      </c>
      <c r="L370">
        <v>6.4001950000000001</v>
      </c>
      <c r="M370" s="91">
        <f t="shared" si="21"/>
        <v>-3.1683163929737881E-3</v>
      </c>
      <c r="N370" t="s">
        <v>642</v>
      </c>
    </row>
    <row r="371" spans="1:14" x14ac:dyDescent="0.25">
      <c r="A371" s="88">
        <v>43122</v>
      </c>
      <c r="B371" s="41">
        <f t="shared" si="20"/>
        <v>1</v>
      </c>
      <c r="C371">
        <v>6.4112</v>
      </c>
      <c r="D371" s="91">
        <f t="shared" si="15"/>
        <v>-8.8867414116317804E-4</v>
      </c>
      <c r="H371">
        <v>6.4076449999999996</v>
      </c>
      <c r="I371" s="91">
        <f t="shared" si="22"/>
        <v>2.146615882625524E-3</v>
      </c>
      <c r="J371">
        <v>6.4046799999999999</v>
      </c>
      <c r="K371" s="91">
        <f t="shared" si="23"/>
        <v>9.9976888673968933E-4</v>
      </c>
      <c r="L371">
        <v>6.403435</v>
      </c>
      <c r="M371" s="91">
        <f t="shared" si="21"/>
        <v>5.0610648217084653E-4</v>
      </c>
    </row>
    <row r="372" spans="1:14" x14ac:dyDescent="0.25">
      <c r="A372" s="88">
        <v>43123</v>
      </c>
      <c r="B372" s="41">
        <f t="shared" si="20"/>
        <v>2</v>
      </c>
      <c r="C372">
        <v>6.4009</v>
      </c>
      <c r="D372" s="91">
        <f t="shared" si="15"/>
        <v>-1.6078554208853629E-3</v>
      </c>
      <c r="H372">
        <v>6.399235</v>
      </c>
      <c r="I372" s="91">
        <f t="shared" si="22"/>
        <v>-1.3133567596278228E-3</v>
      </c>
      <c r="J372">
        <v>6.4074799999999996</v>
      </c>
      <c r="K372" s="91">
        <f t="shared" si="23"/>
        <v>4.370847764273493E-4</v>
      </c>
      <c r="L372">
        <v>6.3999600000000001</v>
      </c>
      <c r="M372" s="91">
        <f t="shared" si="21"/>
        <v>-5.4282478753932067E-4</v>
      </c>
      <c r="N372" t="s">
        <v>650</v>
      </c>
    </row>
    <row r="373" spans="1:14" x14ac:dyDescent="0.25">
      <c r="A373" s="88">
        <v>43124</v>
      </c>
      <c r="B373" s="41">
        <f t="shared" si="20"/>
        <v>3</v>
      </c>
      <c r="C373">
        <v>6.3915999999999897</v>
      </c>
      <c r="D373" s="91">
        <f t="shared" si="15"/>
        <v>-1.4539771957629906E-3</v>
      </c>
      <c r="H373">
        <v>6.3931399999999998</v>
      </c>
      <c r="I373" s="91">
        <f t="shared" si="22"/>
        <v>-9.5291147440702015E-4</v>
      </c>
      <c r="J373">
        <v>6.3804800000000004</v>
      </c>
      <c r="K373" s="91">
        <f t="shared" si="23"/>
        <v>-4.2227282726430108E-3</v>
      </c>
      <c r="L373">
        <v>6.350365</v>
      </c>
      <c r="M373" s="91">
        <f t="shared" si="21"/>
        <v>-7.7794487784639457E-3</v>
      </c>
      <c r="N373" t="s">
        <v>653</v>
      </c>
    </row>
    <row r="374" spans="1:14" x14ac:dyDescent="0.25">
      <c r="A374" s="88">
        <v>43125</v>
      </c>
      <c r="B374" s="41">
        <f t="shared" si="20"/>
        <v>4</v>
      </c>
      <c r="C374">
        <v>6.3723999999999998</v>
      </c>
      <c r="D374" s="91">
        <f t="shared" si="15"/>
        <v>-3.0084635664920597E-3</v>
      </c>
      <c r="H374">
        <v>6.3283050000000003</v>
      </c>
      <c r="I374" s="91">
        <f t="shared" si="22"/>
        <v>-1.0193112710013736E-2</v>
      </c>
      <c r="J374">
        <v>6.3343449999999999</v>
      </c>
      <c r="K374" s="91">
        <f t="shared" si="23"/>
        <v>-7.2569150525323691E-3</v>
      </c>
      <c r="L374">
        <v>6.3284549999999999</v>
      </c>
      <c r="M374" s="91">
        <f t="shared" si="21"/>
        <v>-3.4561610322828987E-3</v>
      </c>
      <c r="N374" t="s">
        <v>655</v>
      </c>
    </row>
    <row r="375" spans="1:14" x14ac:dyDescent="0.25">
      <c r="A375" s="88">
        <v>43126</v>
      </c>
      <c r="B375" s="41">
        <f t="shared" si="20"/>
        <v>5</v>
      </c>
      <c r="C375">
        <v>6.3436000000000003</v>
      </c>
      <c r="D375" s="91">
        <f t="shared" si="15"/>
        <v>-4.529734074293904E-3</v>
      </c>
      <c r="H375">
        <v>6.3308200000000001</v>
      </c>
      <c r="I375" s="91">
        <f t="shared" si="22"/>
        <v>3.9734184362497771E-4</v>
      </c>
      <c r="J375">
        <v>6.3203050000000003</v>
      </c>
      <c r="K375" s="91">
        <f t="shared" si="23"/>
        <v>-2.2189480958800349E-3</v>
      </c>
      <c r="L375">
        <v>6.3259550000000004</v>
      </c>
      <c r="M375" s="91">
        <f t="shared" si="21"/>
        <v>-3.9511917703379841E-4</v>
      </c>
      <c r="N375" t="s">
        <v>656</v>
      </c>
    </row>
    <row r="376" spans="1:14" x14ac:dyDescent="0.25">
      <c r="A376" s="88">
        <v>43129</v>
      </c>
      <c r="B376" s="41">
        <f t="shared" si="20"/>
        <v>1</v>
      </c>
      <c r="C376">
        <v>6.3266999999999998</v>
      </c>
      <c r="D376" s="91">
        <f t="shared" si="15"/>
        <v>-2.6676574386174591E-3</v>
      </c>
      <c r="H376">
        <v>6.3297749999999997</v>
      </c>
      <c r="I376" s="91">
        <f t="shared" si="22"/>
        <v>-1.6507912975235767E-4</v>
      </c>
      <c r="J376">
        <v>6.3300700000000001</v>
      </c>
      <c r="K376" s="91">
        <f t="shared" si="23"/>
        <v>1.5438280587721849E-3</v>
      </c>
      <c r="L376">
        <v>6.3366600000000002</v>
      </c>
      <c r="M376" s="91">
        <f t="shared" si="21"/>
        <v>1.6908043955066896E-3</v>
      </c>
    </row>
    <row r="377" spans="1:14" x14ac:dyDescent="0.25">
      <c r="A377" s="88">
        <v>43130</v>
      </c>
      <c r="B377" s="41">
        <f t="shared" si="20"/>
        <v>2</v>
      </c>
      <c r="C377">
        <v>6.3311999999999999</v>
      </c>
      <c r="D377" s="91">
        <f t="shared" si="15"/>
        <v>7.1101844533136944E-4</v>
      </c>
      <c r="H377">
        <v>6.3421200000000004</v>
      </c>
      <c r="I377" s="91">
        <f t="shared" si="22"/>
        <v>1.94840691237303E-3</v>
      </c>
      <c r="J377">
        <v>6.34476</v>
      </c>
      <c r="K377" s="91">
        <f t="shared" si="23"/>
        <v>2.3179808451064218E-3</v>
      </c>
      <c r="L377">
        <v>6.330705</v>
      </c>
      <c r="M377" s="91">
        <f t="shared" si="21"/>
        <v>-9.4021139182205325E-4</v>
      </c>
    </row>
    <row r="378" spans="1:14" x14ac:dyDescent="0.25">
      <c r="A378" s="88">
        <v>43131</v>
      </c>
      <c r="B378" s="41">
        <f t="shared" si="20"/>
        <v>3</v>
      </c>
      <c r="C378">
        <v>6.3338999999999999</v>
      </c>
      <c r="D378" s="91">
        <f t="shared" si="15"/>
        <v>4.2636853098715707E-4</v>
      </c>
      <c r="H378">
        <v>6.3090400000000004</v>
      </c>
      <c r="I378" s="91">
        <f t="shared" si="22"/>
        <v>-5.2295718954545722E-3</v>
      </c>
      <c r="J378">
        <v>6.3000100000000003</v>
      </c>
      <c r="K378" s="91">
        <f t="shared" si="23"/>
        <v>-7.078054694049085E-3</v>
      </c>
      <c r="L378">
        <v>6.2977350000000003</v>
      </c>
      <c r="M378" s="91">
        <f t="shared" si="21"/>
        <v>-5.2215594182150275E-3</v>
      </c>
    </row>
    <row r="379" spans="1:14" x14ac:dyDescent="0.25">
      <c r="A379" s="88">
        <v>43132</v>
      </c>
      <c r="B379" s="41">
        <f t="shared" si="20"/>
        <v>4</v>
      </c>
      <c r="C379">
        <v>6.3045</v>
      </c>
      <c r="D379" s="91">
        <f t="shared" si="15"/>
        <v>-4.6524960488658618E-3</v>
      </c>
      <c r="H379">
        <v>6.2965949999999999</v>
      </c>
      <c r="I379" s="91">
        <f t="shared" si="22"/>
        <v>-1.9745144204610455E-3</v>
      </c>
      <c r="J379">
        <v>6.2991099999999998</v>
      </c>
      <c r="K379" s="91">
        <f t="shared" si="23"/>
        <v>-1.4286712112143138E-4</v>
      </c>
      <c r="L379">
        <v>6.2881150000000003</v>
      </c>
      <c r="M379" s="91">
        <f t="shared" si="21"/>
        <v>-1.5287011800453412E-3</v>
      </c>
    </row>
    <row r="380" spans="1:14" x14ac:dyDescent="0.25">
      <c r="A380" s="88">
        <v>43133</v>
      </c>
      <c r="B380" s="41">
        <f t="shared" si="20"/>
        <v>5</v>
      </c>
      <c r="C380">
        <v>6.2885</v>
      </c>
      <c r="D380" s="91">
        <f t="shared" si="15"/>
        <v>-2.5410956260708433E-3</v>
      </c>
      <c r="H380">
        <v>6.2929399999999998</v>
      </c>
      <c r="I380" s="91">
        <f t="shared" si="22"/>
        <v>-5.8064100106775657E-4</v>
      </c>
      <c r="J380">
        <v>6.2917199999999998</v>
      </c>
      <c r="K380" s="91">
        <f t="shared" si="23"/>
        <v>-1.1738703244505565E-3</v>
      </c>
      <c r="L380">
        <v>6.3131250000000003</v>
      </c>
      <c r="M380" s="91">
        <f t="shared" si="21"/>
        <v>3.9694558375730328E-3</v>
      </c>
      <c r="N380" t="s">
        <v>670</v>
      </c>
    </row>
    <row r="381" spans="1:14" x14ac:dyDescent="0.25">
      <c r="A381" s="88">
        <v>43136</v>
      </c>
      <c r="B381" s="41">
        <f t="shared" si="20"/>
        <v>1</v>
      </c>
      <c r="C381">
        <v>6.3018999999999998</v>
      </c>
      <c r="D381" s="91">
        <f t="shared" si="15"/>
        <v>2.1286067256925134E-3</v>
      </c>
      <c r="H381">
        <v>6.30246</v>
      </c>
      <c r="I381" s="91">
        <f t="shared" si="22"/>
        <v>1.5116632759367542E-3</v>
      </c>
      <c r="J381">
        <v>6.303655</v>
      </c>
      <c r="K381" s="91">
        <f t="shared" si="23"/>
        <v>1.8951406483894136E-3</v>
      </c>
      <c r="L381">
        <v>6.3082450000000003</v>
      </c>
      <c r="M381" s="91">
        <f t="shared" si="21"/>
        <v>-7.7329168595465783E-4</v>
      </c>
    </row>
    <row r="382" spans="1:14" x14ac:dyDescent="0.25">
      <c r="A382" s="88">
        <v>43137</v>
      </c>
      <c r="B382" s="41">
        <f t="shared" si="20"/>
        <v>2</v>
      </c>
      <c r="C382">
        <v>6.3071999999999999</v>
      </c>
      <c r="D382" s="91">
        <f t="shared" si="15"/>
        <v>8.4066274549850239E-4</v>
      </c>
      <c r="H382">
        <v>6.2877400000000003</v>
      </c>
      <c r="I382" s="91">
        <f t="shared" si="22"/>
        <v>-2.3383277004556426E-3</v>
      </c>
      <c r="J382">
        <v>6.2876899999999996</v>
      </c>
      <c r="K382" s="91">
        <f t="shared" si="23"/>
        <v>-2.5358702434771672E-3</v>
      </c>
      <c r="L382">
        <v>6.2806699999999998</v>
      </c>
      <c r="M382" s="91">
        <f t="shared" si="21"/>
        <v>-4.3808452279096221E-3</v>
      </c>
      <c r="N382" t="s">
        <v>675</v>
      </c>
    </row>
    <row r="383" spans="1:14" x14ac:dyDescent="0.25">
      <c r="A383" s="88">
        <v>43138</v>
      </c>
      <c r="B383" s="41">
        <f t="shared" si="20"/>
        <v>3</v>
      </c>
      <c r="C383">
        <v>6.2881999999999998</v>
      </c>
      <c r="D383" s="91">
        <f t="shared" si="15"/>
        <v>-3.0169767394022068E-3</v>
      </c>
      <c r="H383">
        <v>6.263325</v>
      </c>
      <c r="I383" s="91">
        <f t="shared" si="22"/>
        <v>-3.8905114100846292E-3</v>
      </c>
      <c r="J383">
        <v>6.270035</v>
      </c>
      <c r="K383" s="91">
        <f t="shared" si="23"/>
        <v>-2.8118168907446429E-3</v>
      </c>
      <c r="L383">
        <v>6.3174900000000003</v>
      </c>
      <c r="M383" s="91">
        <f t="shared" si="21"/>
        <v>5.8453146868821821E-3</v>
      </c>
      <c r="N383" t="s">
        <v>679</v>
      </c>
    </row>
    <row r="384" spans="1:14" x14ac:dyDescent="0.25">
      <c r="A384" s="88">
        <v>43139</v>
      </c>
      <c r="B384" s="41">
        <f t="shared" si="20"/>
        <v>4</v>
      </c>
      <c r="C384">
        <v>6.2821999999999996</v>
      </c>
      <c r="D384" s="91">
        <f t="shared" si="15"/>
        <v>-9.5462363260564727E-4</v>
      </c>
      <c r="H384">
        <v>6.3463450000000003</v>
      </c>
      <c r="I384" s="91">
        <f t="shared" si="22"/>
        <v>1.3167862376150289E-2</v>
      </c>
      <c r="J384">
        <v>6.3428500000000003</v>
      </c>
      <c r="K384" s="91">
        <f t="shared" si="23"/>
        <v>1.1546257489695349E-2</v>
      </c>
      <c r="L384">
        <v>6.3711849999999997</v>
      </c>
      <c r="M384" s="91">
        <f t="shared" si="21"/>
        <v>8.4635031660886262E-3</v>
      </c>
      <c r="N384" t="s">
        <v>682</v>
      </c>
    </row>
    <row r="385" spans="1:14" x14ac:dyDescent="0.25">
      <c r="A385" s="88">
        <v>43140</v>
      </c>
      <c r="B385" s="41">
        <f t="shared" si="20"/>
        <v>5</v>
      </c>
      <c r="C385">
        <v>6.3193999999999999</v>
      </c>
      <c r="D385" s="91">
        <f t="shared" si="15"/>
        <v>5.9040293388744986E-3</v>
      </c>
      <c r="H385">
        <v>6.34788</v>
      </c>
      <c r="I385" s="91">
        <f t="shared" si="22"/>
        <v>2.4184225621989221E-4</v>
      </c>
      <c r="J385">
        <v>6.3128700000000002</v>
      </c>
      <c r="K385" s="91">
        <f t="shared" si="23"/>
        <v>-4.7377875109664907E-3</v>
      </c>
      <c r="L385">
        <v>6.3149749999999996</v>
      </c>
      <c r="M385" s="91">
        <f t="shared" si="21"/>
        <v>-8.8616835739867995E-3</v>
      </c>
      <c r="N385" t="s">
        <v>686</v>
      </c>
    </row>
    <row r="386" spans="1:14" x14ac:dyDescent="0.25">
      <c r="A386" s="88">
        <v>43143</v>
      </c>
      <c r="B386" s="41">
        <f t="shared" si="20"/>
        <v>1</v>
      </c>
      <c r="C386">
        <v>6.3000999999999996</v>
      </c>
      <c r="D386" s="91">
        <f t="shared" si="15"/>
        <v>-3.0587606557457504E-3</v>
      </c>
      <c r="H386">
        <v>6.3128549999999999</v>
      </c>
      <c r="I386" s="91">
        <f t="shared" si="22"/>
        <v>-5.532868249840432E-3</v>
      </c>
      <c r="J386">
        <v>6.3378449999999997</v>
      </c>
      <c r="K386" s="91">
        <f t="shared" si="23"/>
        <v>3.9483985602977237E-3</v>
      </c>
      <c r="L386">
        <v>6.3269599999999997</v>
      </c>
      <c r="M386" s="91">
        <f t="shared" si="21"/>
        <v>1.8960710667459816E-3</v>
      </c>
    </row>
    <row r="387" spans="1:14" x14ac:dyDescent="0.25">
      <c r="A387" s="88">
        <v>43144</v>
      </c>
      <c r="B387" s="41">
        <f t="shared" si="20"/>
        <v>2</v>
      </c>
      <c r="C387">
        <v>6.3247</v>
      </c>
      <c r="D387" s="91">
        <f t="shared" si="15"/>
        <v>3.897096371281964E-3</v>
      </c>
      <c r="H387">
        <v>6.3269650000000004</v>
      </c>
      <c r="I387" s="91">
        <f t="shared" si="22"/>
        <v>2.2326276578447527E-3</v>
      </c>
      <c r="J387">
        <v>6.3417349999999999</v>
      </c>
      <c r="K387" s="91">
        <f t="shared" si="23"/>
        <v>6.1358501181343862E-4</v>
      </c>
      <c r="L387">
        <v>6.3332050000000004</v>
      </c>
      <c r="M387" s="91">
        <f t="shared" si="21"/>
        <v>9.8655910195825209E-4</v>
      </c>
    </row>
    <row r="388" spans="1:14" x14ac:dyDescent="0.25">
      <c r="A388" s="88">
        <v>43145</v>
      </c>
      <c r="B388" s="41">
        <f t="shared" si="20"/>
        <v>3</v>
      </c>
      <c r="C388">
        <v>6.3427999999999898</v>
      </c>
      <c r="D388" s="91">
        <f t="shared" si="15"/>
        <v>2.8577086746067993E-3</v>
      </c>
      <c r="H388">
        <v>6.3288450000000003</v>
      </c>
      <c r="I388" s="91">
        <f t="shared" si="22"/>
        <v>2.9709675063517061E-4</v>
      </c>
      <c r="J388">
        <v>6.3316850000000002</v>
      </c>
      <c r="K388" s="91">
        <f t="shared" si="23"/>
        <v>-1.5859968511476058E-3</v>
      </c>
      <c r="L388">
        <v>6.3121150000000004</v>
      </c>
      <c r="M388" s="91">
        <f t="shared" si="21"/>
        <v>-3.3356244926389406E-3</v>
      </c>
    </row>
    <row r="389" spans="1:14" x14ac:dyDescent="0.25">
      <c r="A389" s="88">
        <v>43146</v>
      </c>
      <c r="B389" s="41">
        <f t="shared" si="20"/>
        <v>4</v>
      </c>
      <c r="C389">
        <v>6.3427999999999898</v>
      </c>
      <c r="D389" s="91">
        <f t="shared" si="15"/>
        <v>0</v>
      </c>
      <c r="H389">
        <v>6.2988799999999996</v>
      </c>
      <c r="I389" s="91">
        <f t="shared" si="22"/>
        <v>-4.745915237077826E-3</v>
      </c>
      <c r="J389">
        <v>6.2907450000000003</v>
      </c>
      <c r="K389" s="91">
        <f t="shared" si="23"/>
        <v>-6.486887796066855E-3</v>
      </c>
      <c r="L389">
        <v>6.2805299999999997</v>
      </c>
      <c r="M389" s="91">
        <f t="shared" si="21"/>
        <v>-5.0164308189804205E-3</v>
      </c>
      <c r="N389" t="s">
        <v>697</v>
      </c>
    </row>
    <row r="390" spans="1:14" x14ac:dyDescent="0.25">
      <c r="A390" s="88">
        <v>43147</v>
      </c>
      <c r="B390" s="41">
        <f t="shared" si="20"/>
        <v>5</v>
      </c>
      <c r="C390">
        <v>6.3427999999999898</v>
      </c>
      <c r="D390" s="91">
        <f t="shared" si="15"/>
        <v>0</v>
      </c>
      <c r="H390">
        <v>6.2765849999999999</v>
      </c>
      <c r="I390" s="91">
        <f t="shared" si="22"/>
        <v>-3.5457970514777455E-3</v>
      </c>
      <c r="J390">
        <v>6.2809549999999996</v>
      </c>
      <c r="K390" s="91">
        <f t="shared" si="23"/>
        <v>-1.5574666877144353E-3</v>
      </c>
      <c r="L390">
        <v>6.2981400000000001</v>
      </c>
      <c r="M390" s="91">
        <f t="shared" si="21"/>
        <v>2.7999798873860125E-3</v>
      </c>
    </row>
    <row r="391" spans="1:14" x14ac:dyDescent="0.25">
      <c r="A391" s="88">
        <v>43150</v>
      </c>
      <c r="B391" s="41">
        <f t="shared" si="20"/>
        <v>1</v>
      </c>
      <c r="C391">
        <v>6.3427999999999898</v>
      </c>
      <c r="D391" s="91">
        <f t="shared" si="15"/>
        <v>0</v>
      </c>
      <c r="H391">
        <v>6.3056349999999997</v>
      </c>
      <c r="I391" s="91">
        <f t="shared" si="22"/>
        <v>4.6176353009778773E-3</v>
      </c>
      <c r="J391">
        <v>6.3073750000000004</v>
      </c>
      <c r="K391" s="91">
        <f t="shared" si="23"/>
        <v>4.1975446770133838E-3</v>
      </c>
      <c r="L391">
        <v>6.3055199999999996</v>
      </c>
      <c r="M391" s="91">
        <f t="shared" si="21"/>
        <v>1.1710885319725574E-3</v>
      </c>
    </row>
    <row r="392" spans="1:14" x14ac:dyDescent="0.25">
      <c r="A392" s="88">
        <v>43151</v>
      </c>
      <c r="B392" s="41">
        <f t="shared" si="20"/>
        <v>2</v>
      </c>
      <c r="C392">
        <v>6.3427999999999898</v>
      </c>
      <c r="D392" s="91">
        <f t="shared" si="15"/>
        <v>0</v>
      </c>
      <c r="H392">
        <v>6.3162000000000003</v>
      </c>
      <c r="I392" s="91">
        <f t="shared" si="22"/>
        <v>1.6740834383300171E-3</v>
      </c>
      <c r="J392">
        <v>6.3321300000000003</v>
      </c>
      <c r="K392" s="91">
        <f t="shared" si="23"/>
        <v>3.9170887867092125E-3</v>
      </c>
      <c r="L392">
        <v>6.3409250000000004</v>
      </c>
      <c r="M392" s="91">
        <f t="shared" si="21"/>
        <v>5.5992166176556781E-3</v>
      </c>
      <c r="N392" t="s">
        <v>702</v>
      </c>
    </row>
    <row r="393" spans="1:14" x14ac:dyDescent="0.25">
      <c r="A393" s="88">
        <v>43152</v>
      </c>
      <c r="B393" s="41">
        <f t="shared" si="20"/>
        <v>3</v>
      </c>
      <c r="C393">
        <v>6.3427999999999898</v>
      </c>
      <c r="D393" s="91">
        <f t="shared" si="15"/>
        <v>0</v>
      </c>
      <c r="H393">
        <v>6.3436700000000004</v>
      </c>
      <c r="I393" s="91">
        <f t="shared" si="22"/>
        <v>4.3397038219080281E-3</v>
      </c>
      <c r="J393">
        <v>6.3369450000000001</v>
      </c>
      <c r="K393" s="91">
        <f t="shared" si="23"/>
        <v>7.6011867193678069E-4</v>
      </c>
      <c r="L393">
        <v>6.3389699999999998</v>
      </c>
      <c r="M393" s="91">
        <f t="shared" si="21"/>
        <v>-3.0836217736693804E-4</v>
      </c>
    </row>
    <row r="394" spans="1:14" x14ac:dyDescent="0.25">
      <c r="A394" s="88">
        <v>43153</v>
      </c>
      <c r="B394" s="41">
        <f t="shared" si="20"/>
        <v>4</v>
      </c>
      <c r="C394">
        <v>6.3529999999999998</v>
      </c>
      <c r="D394" s="91">
        <f t="shared" si="15"/>
        <v>1.6068309511222758E-3</v>
      </c>
      <c r="H394">
        <v>6.3416100000000002</v>
      </c>
      <c r="I394" s="91">
        <f t="shared" si="22"/>
        <v>-3.2478589642623436E-4</v>
      </c>
      <c r="J394">
        <v>6.351445</v>
      </c>
      <c r="K394" s="91">
        <f t="shared" si="23"/>
        <v>2.2855549541027889E-3</v>
      </c>
      <c r="L394">
        <v>6.3338999999999999</v>
      </c>
      <c r="M394" s="91">
        <f t="shared" si="21"/>
        <v>-8.0013450315375746E-4</v>
      </c>
    </row>
    <row r="395" spans="1:14" x14ac:dyDescent="0.25">
      <c r="A395" s="88">
        <v>43154</v>
      </c>
      <c r="B395" s="41">
        <f t="shared" si="20"/>
        <v>5</v>
      </c>
      <c r="C395">
        <v>6.3482000000000003</v>
      </c>
      <c r="D395" s="91">
        <f t="shared" si="15"/>
        <v>-7.5583413039926359E-4</v>
      </c>
      <c r="H395">
        <v>6.3384749999999999</v>
      </c>
      <c r="I395" s="91">
        <f t="shared" si="22"/>
        <v>-4.9447619063716685E-4</v>
      </c>
      <c r="J395">
        <v>6.3296650000000003</v>
      </c>
      <c r="K395" s="91">
        <f t="shared" si="23"/>
        <v>-3.435033907286032E-3</v>
      </c>
      <c r="L395">
        <v>6.3266</v>
      </c>
      <c r="M395" s="91">
        <f t="shared" si="21"/>
        <v>-1.1531931296544047E-3</v>
      </c>
    </row>
    <row r="396" spans="1:14" x14ac:dyDescent="0.25">
      <c r="A396" s="88">
        <v>43157</v>
      </c>
      <c r="B396" s="41">
        <f t="shared" si="20"/>
        <v>1</v>
      </c>
      <c r="C396">
        <v>6.3377999999999997</v>
      </c>
      <c r="D396" s="91">
        <f t="shared" si="15"/>
        <v>-1.639603078962484E-3</v>
      </c>
      <c r="H396">
        <v>6.3072699999999999</v>
      </c>
      <c r="I396" s="91">
        <f t="shared" si="22"/>
        <v>-4.9352668961705794E-3</v>
      </c>
      <c r="J396">
        <v>6.3073100000000002</v>
      </c>
      <c r="K396" s="91">
        <f t="shared" si="23"/>
        <v>-3.5380339550245003E-3</v>
      </c>
      <c r="L396">
        <v>6.296055</v>
      </c>
      <c r="M396" s="91">
        <f t="shared" si="21"/>
        <v>-4.8397202681998422E-3</v>
      </c>
      <c r="N396" t="s">
        <v>712</v>
      </c>
    </row>
    <row r="397" spans="1:14" x14ac:dyDescent="0.25">
      <c r="A397" s="88">
        <v>43158</v>
      </c>
      <c r="B397" s="41">
        <f t="shared" si="20"/>
        <v>2</v>
      </c>
      <c r="C397">
        <v>6.3146000000000004</v>
      </c>
      <c r="D397" s="91">
        <f t="shared" si="15"/>
        <v>-3.6672925297113949E-3</v>
      </c>
      <c r="H397">
        <v>6.3024050000000003</v>
      </c>
      <c r="I397" s="91">
        <f t="shared" si="22"/>
        <v>-7.7162975911593712E-4</v>
      </c>
      <c r="J397">
        <v>6.3064499999999999</v>
      </c>
      <c r="K397" s="91">
        <f t="shared" si="23"/>
        <v>-1.3635902400755532E-4</v>
      </c>
      <c r="L397">
        <v>6.3253849999999998</v>
      </c>
      <c r="M397" s="91">
        <f t="shared" si="21"/>
        <v>4.6476555441686985E-3</v>
      </c>
    </row>
    <row r="398" spans="1:14" x14ac:dyDescent="0.25">
      <c r="A398" s="88">
        <v>43159</v>
      </c>
      <c r="B398" s="41">
        <f t="shared" si="20"/>
        <v>3</v>
      </c>
      <c r="C398">
        <v>6.3293999999999997</v>
      </c>
      <c r="D398" s="91">
        <f t="shared" si="15"/>
        <v>2.3410323883579689E-3</v>
      </c>
      <c r="H398">
        <v>6.3290699999999998</v>
      </c>
      <c r="I398" s="91">
        <f t="shared" si="22"/>
        <v>4.2219993483328909E-3</v>
      </c>
      <c r="J398">
        <v>6.32667</v>
      </c>
      <c r="K398" s="91">
        <f t="shared" si="23"/>
        <v>3.2011121981574443E-3</v>
      </c>
      <c r="L398">
        <v>6.3292000000000002</v>
      </c>
      <c r="M398" s="91">
        <f t="shared" si="21"/>
        <v>6.0294353636651987E-4</v>
      </c>
    </row>
    <row r="399" spans="1:14" x14ac:dyDescent="0.25">
      <c r="A399" s="88">
        <v>43160</v>
      </c>
      <c r="B399" s="41">
        <f t="shared" si="20"/>
        <v>4</v>
      </c>
      <c r="C399">
        <v>6.3351999999999897</v>
      </c>
      <c r="D399" s="91">
        <f t="shared" si="15"/>
        <v>9.1593898038318353E-4</v>
      </c>
      <c r="H399">
        <v>6.3421000000000003</v>
      </c>
      <c r="I399" s="91">
        <f t="shared" si="22"/>
        <v>2.0566379573179285E-3</v>
      </c>
      <c r="J399">
        <v>6.3479200000000002</v>
      </c>
      <c r="K399" s="91">
        <f t="shared" si="23"/>
        <v>3.3531688063736416E-3</v>
      </c>
      <c r="L399">
        <v>6.350905</v>
      </c>
      <c r="M399" s="91">
        <f t="shared" si="21"/>
        <v>3.4234765719830624E-3</v>
      </c>
      <c r="N399" t="s">
        <v>716</v>
      </c>
    </row>
    <row r="400" spans="1:14" x14ac:dyDescent="0.25">
      <c r="A400" s="88">
        <v>43161</v>
      </c>
      <c r="B400" s="41">
        <f t="shared" si="20"/>
        <v>5</v>
      </c>
      <c r="C400">
        <v>6.3334000000000001</v>
      </c>
      <c r="D400" s="91">
        <f t="shared" si="15"/>
        <v>-2.8416715534506737E-4</v>
      </c>
      <c r="H400">
        <v>6.3510049999999998</v>
      </c>
      <c r="I400" s="91">
        <f t="shared" si="22"/>
        <v>1.4031242097156944E-3</v>
      </c>
      <c r="J400">
        <v>6.3472200000000001</v>
      </c>
      <c r="K400" s="91">
        <f t="shared" si="23"/>
        <v>-1.1027842161795316E-4</v>
      </c>
      <c r="L400">
        <v>6.326085</v>
      </c>
      <c r="M400" s="91">
        <f t="shared" si="21"/>
        <v>-3.9157610306750218E-3</v>
      </c>
      <c r="N400" t="s">
        <v>723</v>
      </c>
    </row>
    <row r="401" spans="1:14" x14ac:dyDescent="0.25">
      <c r="A401" s="88">
        <v>43164</v>
      </c>
      <c r="B401" s="41">
        <f t="shared" si="20"/>
        <v>1</v>
      </c>
      <c r="C401">
        <v>6.3430999999999997</v>
      </c>
      <c r="D401" s="91">
        <f t="shared" si="15"/>
        <v>1.5303911794572931E-3</v>
      </c>
      <c r="H401">
        <v>6.3335949999999999</v>
      </c>
      <c r="I401" s="91">
        <f t="shared" si="22"/>
        <v>-2.7450626637912615E-3</v>
      </c>
      <c r="J401">
        <v>6.3380999999999998</v>
      </c>
      <c r="K401" s="91">
        <f t="shared" si="23"/>
        <v>-1.4378827765173336E-3</v>
      </c>
      <c r="L401">
        <v>6.3336100000000002</v>
      </c>
      <c r="M401" s="91">
        <f t="shared" si="21"/>
        <v>1.1888123507306696E-3</v>
      </c>
    </row>
    <row r="402" spans="1:14" x14ac:dyDescent="0.25">
      <c r="A402" s="88">
        <v>43165</v>
      </c>
      <c r="B402" s="41">
        <f t="shared" si="20"/>
        <v>2</v>
      </c>
      <c r="C402">
        <v>6.3385999999999996</v>
      </c>
      <c r="D402" s="91">
        <f t="shared" si="15"/>
        <v>-7.0968406268395918E-4</v>
      </c>
      <c r="H402">
        <v>6.3369999999999997</v>
      </c>
      <c r="I402" s="91">
        <f t="shared" si="22"/>
        <v>5.3746490704907916E-4</v>
      </c>
      <c r="J402">
        <v>6.3408300000000004</v>
      </c>
      <c r="K402" s="91">
        <f t="shared" si="23"/>
        <v>4.3063571487349017E-4</v>
      </c>
      <c r="L402">
        <v>6.3101399999999996</v>
      </c>
      <c r="M402" s="91">
        <f t="shared" si="21"/>
        <v>-3.7125104429816319E-3</v>
      </c>
      <c r="N402" t="s">
        <v>729</v>
      </c>
    </row>
    <row r="403" spans="1:14" x14ac:dyDescent="0.25">
      <c r="A403" s="88">
        <v>43166</v>
      </c>
      <c r="B403" s="41">
        <f t="shared" si="20"/>
        <v>3</v>
      </c>
      <c r="C403">
        <v>6.3293999999999997</v>
      </c>
      <c r="D403" s="91">
        <f t="shared" si="15"/>
        <v>-1.4524789418112855E-3</v>
      </c>
      <c r="H403">
        <v>6.3222300000000002</v>
      </c>
      <c r="I403" s="91">
        <f t="shared" si="22"/>
        <v>-2.3334763175996594E-3</v>
      </c>
      <c r="J403">
        <v>6.3189450000000003</v>
      </c>
      <c r="K403" s="91">
        <f t="shared" si="23"/>
        <v>-3.4574108624422892E-3</v>
      </c>
      <c r="L403">
        <v>6.3214050000000004</v>
      </c>
      <c r="M403" s="91">
        <f t="shared" si="21"/>
        <v>1.7836302663657572E-3</v>
      </c>
    </row>
    <row r="404" spans="1:14" x14ac:dyDescent="0.25">
      <c r="A404" s="88">
        <v>43167</v>
      </c>
      <c r="B404" s="41">
        <f t="shared" si="20"/>
        <v>4</v>
      </c>
      <c r="C404">
        <v>6.3239000000000001</v>
      </c>
      <c r="D404" s="91">
        <f t="shared" si="15"/>
        <v>-8.693384882022527E-4</v>
      </c>
      <c r="H404">
        <v>6.3258349999999997</v>
      </c>
      <c r="I404" s="91">
        <f t="shared" si="22"/>
        <v>5.7004768676015955E-4</v>
      </c>
      <c r="J404">
        <v>6.3327799999999996</v>
      </c>
      <c r="K404" s="91">
        <f t="shared" si="23"/>
        <v>2.1870544158425894E-3</v>
      </c>
      <c r="L404">
        <v>6.3429200000000003</v>
      </c>
      <c r="M404" s="91">
        <f t="shared" si="21"/>
        <v>3.3977366655589688E-3</v>
      </c>
    </row>
    <row r="405" spans="1:14" x14ac:dyDescent="0.25">
      <c r="A405" s="88">
        <v>43168</v>
      </c>
      <c r="B405" s="41">
        <f t="shared" si="20"/>
        <v>5</v>
      </c>
      <c r="C405">
        <v>6.3450999999999897</v>
      </c>
      <c r="D405" s="91">
        <f t="shared" si="15"/>
        <v>3.3467550379685032E-3</v>
      </c>
      <c r="H405">
        <v>6.343235</v>
      </c>
      <c r="I405" s="91">
        <f t="shared" si="22"/>
        <v>2.7468489700521368E-3</v>
      </c>
      <c r="J405">
        <v>6.3375750000000002</v>
      </c>
      <c r="K405" s="91">
        <f t="shared" si="23"/>
        <v>7.5688490636791517E-4</v>
      </c>
      <c r="L405">
        <v>6.3257599999999998</v>
      </c>
      <c r="M405" s="91">
        <f t="shared" si="21"/>
        <v>-2.7090447457288249E-3</v>
      </c>
      <c r="N405" t="s">
        <v>731</v>
      </c>
    </row>
    <row r="406" spans="1:14" x14ac:dyDescent="0.25">
      <c r="A406" s="88">
        <v>43171</v>
      </c>
      <c r="B406" s="41">
        <f t="shared" si="20"/>
        <v>1</v>
      </c>
      <c r="C406">
        <v>6.3333000000000004</v>
      </c>
      <c r="D406" s="91">
        <f t="shared" si="15"/>
        <v>-1.8614341568616542E-3</v>
      </c>
      <c r="H406">
        <v>6.33005</v>
      </c>
      <c r="I406" s="91">
        <f t="shared" si="22"/>
        <v>-2.0807556615488462E-3</v>
      </c>
      <c r="J406">
        <v>6.3221749999999997</v>
      </c>
      <c r="K406" s="91">
        <f t="shared" si="23"/>
        <v>-2.4329086429205463E-3</v>
      </c>
      <c r="L406">
        <v>6.3224</v>
      </c>
      <c r="M406" s="91">
        <f t="shared" si="21"/>
        <v>-5.3130258931553234E-4</v>
      </c>
    </row>
    <row r="407" spans="1:14" x14ac:dyDescent="0.25">
      <c r="A407" s="88">
        <v>43172</v>
      </c>
      <c r="B407" s="41">
        <f t="shared" si="20"/>
        <v>2</v>
      </c>
      <c r="C407">
        <v>6.3217999999999996</v>
      </c>
      <c r="D407" s="91">
        <f t="shared" si="15"/>
        <v>-1.8174495919421199E-3</v>
      </c>
      <c r="H407">
        <v>6.3272950000000003</v>
      </c>
      <c r="I407" s="91">
        <f t="shared" si="22"/>
        <v>-4.3532036829308602E-4</v>
      </c>
      <c r="J407">
        <v>6.3273999999999999</v>
      </c>
      <c r="K407" s="91">
        <f t="shared" si="23"/>
        <v>8.2611475834678486E-4</v>
      </c>
      <c r="L407">
        <v>6.3230599999999999</v>
      </c>
      <c r="M407" s="91">
        <f t="shared" si="21"/>
        <v>1.0438528936063524E-4</v>
      </c>
    </row>
    <row r="408" spans="1:14" x14ac:dyDescent="0.25">
      <c r="A408" s="88">
        <v>43173</v>
      </c>
      <c r="B408" s="41">
        <f t="shared" si="20"/>
        <v>3</v>
      </c>
      <c r="C408">
        <v>6.3204999999999902</v>
      </c>
      <c r="D408" s="91">
        <f t="shared" si="15"/>
        <v>-2.0565878116984295E-4</v>
      </c>
      <c r="H408">
        <v>6.3122800000000003</v>
      </c>
      <c r="I408" s="91">
        <f t="shared" si="22"/>
        <v>-2.3758721417477674E-3</v>
      </c>
      <c r="J408">
        <v>6.3132999999999999</v>
      </c>
      <c r="K408" s="91">
        <f t="shared" si="23"/>
        <v>-2.2308900373907313E-3</v>
      </c>
      <c r="L408">
        <v>6.3033400000000004</v>
      </c>
      <c r="M408" s="91">
        <f t="shared" si="21"/>
        <v>-3.1236165548323785E-3</v>
      </c>
    </row>
    <row r="409" spans="1:14" x14ac:dyDescent="0.25">
      <c r="A409" s="88">
        <v>43174</v>
      </c>
      <c r="B409" s="41">
        <f t="shared" si="20"/>
        <v>4</v>
      </c>
      <c r="C409">
        <v>6.3140999999999998</v>
      </c>
      <c r="D409" s="91">
        <f t="shared" si="15"/>
        <v>-1.0130911223748735E-3</v>
      </c>
      <c r="H409">
        <v>6.3098749999999999</v>
      </c>
      <c r="I409" s="91">
        <f t="shared" si="22"/>
        <v>-3.8107597777159967E-4</v>
      </c>
      <c r="J409">
        <v>6.3149150000000001</v>
      </c>
      <c r="K409" s="91">
        <f t="shared" si="23"/>
        <v>2.5577645119352025E-4</v>
      </c>
      <c r="L409">
        <v>6.328945</v>
      </c>
      <c r="M409" s="91">
        <f t="shared" si="21"/>
        <v>4.053903955829199E-3</v>
      </c>
      <c r="N409" t="s">
        <v>739</v>
      </c>
    </row>
    <row r="410" spans="1:14" x14ac:dyDescent="0.25">
      <c r="A410" s="88">
        <v>43175</v>
      </c>
      <c r="B410" s="41">
        <f t="shared" si="20"/>
        <v>5</v>
      </c>
      <c r="C410">
        <v>6.3339999999999996</v>
      </c>
      <c r="D410" s="91">
        <f t="shared" si="15"/>
        <v>3.1467202853491397E-3</v>
      </c>
      <c r="H410">
        <v>6.3252800000000002</v>
      </c>
      <c r="I410" s="91">
        <f t="shared" si="22"/>
        <v>2.4384358772231839E-3</v>
      </c>
      <c r="J410">
        <v>6.3224650000000002</v>
      </c>
      <c r="K410" s="91">
        <f t="shared" si="23"/>
        <v>1.1948680657330635E-3</v>
      </c>
      <c r="L410">
        <v>6.3249649999999997</v>
      </c>
      <c r="M410" s="91">
        <f t="shared" si="21"/>
        <v>-6.2905459755037711E-4</v>
      </c>
      <c r="N410" t="s">
        <v>740</v>
      </c>
    </row>
    <row r="411" spans="1:14" x14ac:dyDescent="0.25">
      <c r="A411" s="88">
        <v>43178</v>
      </c>
      <c r="B411" s="41">
        <f t="shared" si="20"/>
        <v>1</v>
      </c>
      <c r="C411">
        <v>6.3319999999999999</v>
      </c>
      <c r="D411" s="91">
        <f t="shared" si="15"/>
        <v>-3.1580609768230063E-4</v>
      </c>
      <c r="H411">
        <v>6.3323</v>
      </c>
      <c r="I411" s="91">
        <f t="shared" si="22"/>
        <v>1.1092168834423697E-3</v>
      </c>
      <c r="J411">
        <v>6.3312200000000001</v>
      </c>
      <c r="K411" s="91">
        <f t="shared" si="23"/>
        <v>1.3837868410750374E-3</v>
      </c>
      <c r="L411">
        <v>6.3187100000000003</v>
      </c>
      <c r="M411" s="91">
        <f t="shared" si="21"/>
        <v>-9.8942760080209771E-4</v>
      </c>
    </row>
    <row r="412" spans="1:14" x14ac:dyDescent="0.25">
      <c r="A412" s="88">
        <v>43179</v>
      </c>
      <c r="B412" s="41">
        <f t="shared" si="20"/>
        <v>2</v>
      </c>
      <c r="C412">
        <v>6.3246000000000002</v>
      </c>
      <c r="D412" s="91">
        <f t="shared" si="15"/>
        <v>-1.1693505117042339E-3</v>
      </c>
      <c r="H412">
        <v>6.3250599999999997</v>
      </c>
      <c r="I412" s="91">
        <f t="shared" si="22"/>
        <v>-1.1439985572982688E-3</v>
      </c>
      <c r="J412">
        <v>6.3230649999999997</v>
      </c>
      <c r="K412" s="91">
        <f t="shared" si="23"/>
        <v>-1.2888916487897586E-3</v>
      </c>
      <c r="L412">
        <v>6.3324800000000003</v>
      </c>
      <c r="M412" s="91">
        <f t="shared" si="21"/>
        <v>2.1768711777684709E-3</v>
      </c>
    </row>
    <row r="413" spans="1:14" x14ac:dyDescent="0.25">
      <c r="A413" s="88">
        <v>43180</v>
      </c>
      <c r="B413" s="41">
        <f t="shared" si="20"/>
        <v>3</v>
      </c>
      <c r="C413">
        <v>6.3395999999999999</v>
      </c>
      <c r="D413" s="91">
        <f t="shared" si="15"/>
        <v>2.3688834690718755E-3</v>
      </c>
      <c r="H413">
        <v>6.3313750000000004</v>
      </c>
      <c r="I413" s="91">
        <f t="shared" si="22"/>
        <v>9.9791142198490056E-4</v>
      </c>
      <c r="J413">
        <v>6.3272950000000003</v>
      </c>
      <c r="K413" s="91">
        <f t="shared" si="23"/>
        <v>6.6875569669973343E-4</v>
      </c>
      <c r="L413">
        <v>6.3049400000000002</v>
      </c>
      <c r="M413" s="91">
        <f t="shared" si="21"/>
        <v>-4.3584914637377365E-3</v>
      </c>
      <c r="N413" t="s">
        <v>752</v>
      </c>
    </row>
    <row r="414" spans="1:14" x14ac:dyDescent="0.25">
      <c r="A414" s="88">
        <v>43181</v>
      </c>
      <c r="B414" s="41">
        <f t="shared" si="20"/>
        <v>4</v>
      </c>
      <c r="C414">
        <v>6.3167</v>
      </c>
      <c r="D414" s="91">
        <f t="shared" si="15"/>
        <v>-3.6187550848764561E-3</v>
      </c>
      <c r="H414">
        <v>6.3171400000000002</v>
      </c>
      <c r="I414" s="91">
        <f t="shared" si="22"/>
        <v>-2.2508580667329925E-3</v>
      </c>
      <c r="J414">
        <v>6.3221350000000003</v>
      </c>
      <c r="K414" s="91">
        <f t="shared" si="23"/>
        <v>-8.1584708341965592E-4</v>
      </c>
      <c r="L414">
        <v>6.338565</v>
      </c>
      <c r="M414" s="91">
        <f t="shared" si="21"/>
        <v>5.3189490215434804E-3</v>
      </c>
    </row>
    <row r="415" spans="1:14" x14ac:dyDescent="0.25">
      <c r="A415" s="88">
        <v>43182</v>
      </c>
      <c r="B415" s="41">
        <f t="shared" si="20"/>
        <v>5</v>
      </c>
      <c r="C415">
        <v>6.3272000000000004</v>
      </c>
      <c r="D415" s="91">
        <f t="shared" si="15"/>
        <v>1.6608803318134955E-3</v>
      </c>
      <c r="H415">
        <v>6.3321800000000001</v>
      </c>
      <c r="I415" s="91">
        <f t="shared" si="22"/>
        <v>2.3779945621458256E-3</v>
      </c>
      <c r="J415">
        <v>6.3205</v>
      </c>
      <c r="K415" s="91">
        <f t="shared" si="23"/>
        <v>-2.586486138554111E-4</v>
      </c>
      <c r="L415">
        <v>6.3133150000000002</v>
      </c>
      <c r="M415" s="91">
        <f t="shared" si="21"/>
        <v>-3.9915069576763208E-3</v>
      </c>
    </row>
    <row r="416" spans="1:14" x14ac:dyDescent="0.25">
      <c r="A416" s="88">
        <v>43185</v>
      </c>
      <c r="B416" s="41">
        <f t="shared" si="20"/>
        <v>1</v>
      </c>
      <c r="C416">
        <v>6.3192999999999904</v>
      </c>
      <c r="D416" s="91">
        <f t="shared" si="15"/>
        <v>-1.2493576922625548E-3</v>
      </c>
      <c r="H416">
        <v>6.3088800000000003</v>
      </c>
      <c r="I416" s="91">
        <f t="shared" si="22"/>
        <v>-3.6864038911951593E-3</v>
      </c>
      <c r="J416">
        <v>6.2707750000000004</v>
      </c>
      <c r="K416" s="91">
        <f t="shared" si="23"/>
        <v>-7.8983674813386841E-3</v>
      </c>
      <c r="L416">
        <v>6.2577749999999996</v>
      </c>
      <c r="M416" s="91">
        <f t="shared" si="21"/>
        <v>-8.8362045571076658E-3</v>
      </c>
    </row>
    <row r="417" spans="1:14" x14ac:dyDescent="0.25">
      <c r="A417" s="88">
        <v>43186</v>
      </c>
      <c r="B417" s="41">
        <f t="shared" si="20"/>
        <v>2</v>
      </c>
      <c r="C417">
        <v>6.2816000000000001</v>
      </c>
      <c r="D417" s="91">
        <f t="shared" si="15"/>
        <v>-5.9837174308030438E-3</v>
      </c>
      <c r="H417">
        <v>6.2504350000000004</v>
      </c>
      <c r="I417" s="91">
        <f t="shared" si="22"/>
        <v>-9.3071034344583605E-3</v>
      </c>
      <c r="J417">
        <v>6.2666250000000003</v>
      </c>
      <c r="K417" s="91">
        <f t="shared" si="23"/>
        <v>-6.6201926261720914E-4</v>
      </c>
      <c r="L417">
        <v>6.2694000000000001</v>
      </c>
      <c r="M417" s="91">
        <f t="shared" si="21"/>
        <v>1.8559656645596207E-3</v>
      </c>
    </row>
    <row r="418" spans="1:14" x14ac:dyDescent="0.25">
      <c r="A418" s="88">
        <v>43187</v>
      </c>
      <c r="B418" s="41">
        <f t="shared" si="20"/>
        <v>3</v>
      </c>
      <c r="C418">
        <v>6.2785000000000002</v>
      </c>
      <c r="D418" s="91">
        <f t="shared" si="15"/>
        <v>-4.9362665312328955E-4</v>
      </c>
      <c r="H418">
        <v>6.2698400000000003</v>
      </c>
      <c r="I418" s="91">
        <f t="shared" si="22"/>
        <v>3.0997746515806276E-3</v>
      </c>
      <c r="J418">
        <v>6.2797999999999998</v>
      </c>
      <c r="K418" s="91">
        <f t="shared" si="23"/>
        <v>2.1002006296992506E-3</v>
      </c>
      <c r="L418">
        <v>6.2847600000000003</v>
      </c>
      <c r="M418" s="91">
        <f t="shared" si="21"/>
        <v>2.4469988695998476E-3</v>
      </c>
    </row>
    <row r="419" spans="1:14" x14ac:dyDescent="0.25">
      <c r="A419" s="88">
        <v>43188</v>
      </c>
      <c r="B419" s="41">
        <f t="shared" si="20"/>
        <v>4</v>
      </c>
      <c r="C419">
        <v>6.3045999999999998</v>
      </c>
      <c r="D419" s="91">
        <f t="shared" si="15"/>
        <v>4.1484272445643624E-3</v>
      </c>
      <c r="H419">
        <v>6.2809799999999996</v>
      </c>
      <c r="I419" s="91">
        <f t="shared" si="22"/>
        <v>1.7751832829142288E-3</v>
      </c>
      <c r="J419">
        <v>6.2827450000000002</v>
      </c>
      <c r="K419" s="91">
        <f t="shared" si="23"/>
        <v>4.6885405050468517E-4</v>
      </c>
      <c r="L419">
        <v>6.2714400000000001</v>
      </c>
      <c r="M419" s="91">
        <f t="shared" si="21"/>
        <v>-2.1216618079686451E-3</v>
      </c>
    </row>
    <row r="420" spans="1:14" x14ac:dyDescent="0.25">
      <c r="A420" s="88">
        <v>43189</v>
      </c>
      <c r="B420" s="41">
        <f t="shared" si="20"/>
        <v>5</v>
      </c>
      <c r="C420">
        <v>6.2880999999999903</v>
      </c>
      <c r="D420" s="91">
        <f t="shared" si="15"/>
        <v>-2.6205673831103679E-3</v>
      </c>
      <c r="H420">
        <v>6.2638199999999999</v>
      </c>
      <c r="I420" s="91">
        <f t="shared" si="22"/>
        <v>-2.7357966173956224E-3</v>
      </c>
      <c r="J420">
        <v>6.2688649999999999</v>
      </c>
      <c r="K420" s="91">
        <f t="shared" si="23"/>
        <v>-2.211669364776893E-3</v>
      </c>
      <c r="L420">
        <v>6.2638049999999996</v>
      </c>
      <c r="M420" s="91">
        <f t="shared" si="21"/>
        <v>-1.2181654118685493E-3</v>
      </c>
    </row>
    <row r="421" spans="1:14" x14ac:dyDescent="0.25">
      <c r="A421" s="88">
        <v>43192</v>
      </c>
      <c r="B421" s="41">
        <f t="shared" si="20"/>
        <v>1</v>
      </c>
      <c r="C421">
        <v>6.2763999999999998</v>
      </c>
      <c r="D421" s="91">
        <f t="shared" si="15"/>
        <v>-1.8623906055595812E-3</v>
      </c>
      <c r="H421">
        <v>6.2702600000000004</v>
      </c>
      <c r="I421" s="91">
        <f t="shared" si="22"/>
        <v>1.0275984462677127E-3</v>
      </c>
      <c r="J421">
        <v>6.26999</v>
      </c>
      <c r="K421" s="91">
        <f t="shared" si="23"/>
        <v>1.7944222227932397E-4</v>
      </c>
      <c r="L421">
        <v>6.2689750000000002</v>
      </c>
      <c r="M421" s="91">
        <f t="shared" si="21"/>
        <v>8.2503647127972295E-4</v>
      </c>
    </row>
    <row r="422" spans="1:14" x14ac:dyDescent="0.25">
      <c r="A422" s="88">
        <v>43193</v>
      </c>
      <c r="B422" s="41">
        <f t="shared" si="20"/>
        <v>2</v>
      </c>
      <c r="C422">
        <v>6.2832999999999997</v>
      </c>
      <c r="D422" s="91">
        <f t="shared" si="15"/>
        <v>1.0987524692744636E-3</v>
      </c>
      <c r="H422">
        <v>6.2770000000000001</v>
      </c>
      <c r="I422" s="91">
        <f t="shared" si="22"/>
        <v>1.0743382456851276E-3</v>
      </c>
      <c r="J422">
        <v>6.2744799999999996</v>
      </c>
      <c r="K422" s="91">
        <f t="shared" si="23"/>
        <v>7.1585331093948804E-4</v>
      </c>
      <c r="L422">
        <v>6.27386</v>
      </c>
      <c r="M422" s="91">
        <f t="shared" si="21"/>
        <v>7.7893079945502155E-4</v>
      </c>
    </row>
    <row r="423" spans="1:14" x14ac:dyDescent="0.25">
      <c r="A423" s="88">
        <v>43194</v>
      </c>
      <c r="B423" s="41">
        <f t="shared" si="20"/>
        <v>3</v>
      </c>
      <c r="C423">
        <v>6.2926000000000002</v>
      </c>
      <c r="D423" s="91">
        <f t="shared" si="15"/>
        <v>1.4790196638511137E-3</v>
      </c>
      <c r="H423">
        <v>6.2907000000000002</v>
      </c>
      <c r="I423" s="91">
        <f t="shared" si="22"/>
        <v>2.1801929432778838E-3</v>
      </c>
      <c r="J423">
        <v>6.2995150000000004</v>
      </c>
      <c r="K423" s="91">
        <f t="shared" si="23"/>
        <v>3.9820332489078486E-3</v>
      </c>
      <c r="L423">
        <v>6.2842750000000001</v>
      </c>
      <c r="M423" s="91">
        <f t="shared" si="21"/>
        <v>1.6586861644419914E-3</v>
      </c>
    </row>
    <row r="424" spans="1:14" x14ac:dyDescent="0.25">
      <c r="A424" s="88">
        <v>43195</v>
      </c>
      <c r="B424" s="41">
        <f t="shared" si="20"/>
        <v>4</v>
      </c>
      <c r="C424">
        <v>6.2926000000000002</v>
      </c>
      <c r="D424" s="91">
        <f t="shared" si="15"/>
        <v>0</v>
      </c>
      <c r="H424">
        <v>6.2841300000000002</v>
      </c>
      <c r="I424" s="91">
        <f t="shared" si="22"/>
        <v>-1.0449446390639002E-3</v>
      </c>
      <c r="J424">
        <v>6.3006149999999996</v>
      </c>
      <c r="K424" s="91">
        <f t="shared" si="23"/>
        <v>1.7460137360387541E-4</v>
      </c>
      <c r="L424">
        <v>6.29399</v>
      </c>
      <c r="M424" s="91">
        <f t="shared" si="21"/>
        <v>1.5447284552863637E-3</v>
      </c>
    </row>
    <row r="425" spans="1:14" x14ac:dyDescent="0.25">
      <c r="A425" s="88">
        <v>43196</v>
      </c>
      <c r="B425" s="41">
        <f t="shared" si="20"/>
        <v>5</v>
      </c>
      <c r="C425">
        <v>6.2926000000000002</v>
      </c>
      <c r="D425" s="91">
        <f t="shared" si="15"/>
        <v>0</v>
      </c>
      <c r="H425">
        <v>6.3090250000000001</v>
      </c>
      <c r="I425" s="91">
        <f t="shared" si="22"/>
        <v>3.9537403343336917E-3</v>
      </c>
      <c r="J425">
        <v>6.3159450000000001</v>
      </c>
      <c r="K425" s="91">
        <f t="shared" si="23"/>
        <v>2.4301406317384236E-3</v>
      </c>
      <c r="L425">
        <v>6.3137850000000002</v>
      </c>
      <c r="M425" s="91">
        <f t="shared" si="21"/>
        <v>3.1401284152928421E-3</v>
      </c>
    </row>
    <row r="426" spans="1:14" x14ac:dyDescent="0.25">
      <c r="A426" s="88">
        <v>43199</v>
      </c>
      <c r="B426" s="41">
        <f t="shared" si="20"/>
        <v>1</v>
      </c>
      <c r="C426">
        <v>6.3113999999999999</v>
      </c>
      <c r="D426" s="91">
        <f t="shared" si="15"/>
        <v>2.9831821552448231E-3</v>
      </c>
      <c r="H426">
        <v>6.2968299999999999</v>
      </c>
      <c r="I426" s="91">
        <f t="shared" si="22"/>
        <v>-1.9348158144519957E-3</v>
      </c>
      <c r="J426">
        <v>6.3123899999999997</v>
      </c>
      <c r="K426" s="91">
        <f t="shared" si="23"/>
        <v>-5.6301960534133326E-4</v>
      </c>
      <c r="L426">
        <v>6.3068749999999998</v>
      </c>
      <c r="M426" s="91">
        <f t="shared" si="21"/>
        <v>-1.0950300048454648E-3</v>
      </c>
    </row>
    <row r="427" spans="1:14" x14ac:dyDescent="0.25">
      <c r="A427" s="88">
        <v>43200</v>
      </c>
      <c r="B427" s="41">
        <f t="shared" si="20"/>
        <v>2</v>
      </c>
      <c r="C427">
        <v>6.3071000000000002</v>
      </c>
      <c r="D427" s="91">
        <f t="shared" si="15"/>
        <v>-6.815390365643853E-4</v>
      </c>
      <c r="H427">
        <v>6.2947350000000002</v>
      </c>
      <c r="I427" s="91">
        <f t="shared" si="22"/>
        <v>-3.3276245158274728E-4</v>
      </c>
      <c r="J427">
        <v>6.2916949999999998</v>
      </c>
      <c r="K427" s="91">
        <f t="shared" si="23"/>
        <v>-3.2838589389767845E-3</v>
      </c>
      <c r="L427">
        <v>6.2773149999999998</v>
      </c>
      <c r="M427" s="91">
        <f t="shared" si="21"/>
        <v>-4.697966951857464E-3</v>
      </c>
      <c r="N427" t="s">
        <v>768</v>
      </c>
    </row>
    <row r="428" spans="1:14" x14ac:dyDescent="0.25">
      <c r="A428" s="88">
        <v>43201</v>
      </c>
      <c r="B428" s="41">
        <f t="shared" si="20"/>
        <v>3</v>
      </c>
      <c r="C428">
        <v>6.2911000000000001</v>
      </c>
      <c r="D428" s="91">
        <f t="shared" si="15"/>
        <v>-2.5400467689747691E-3</v>
      </c>
      <c r="H428">
        <v>6.27522</v>
      </c>
      <c r="I428" s="91">
        <f t="shared" si="22"/>
        <v>-3.105025543682886E-3</v>
      </c>
      <c r="J428">
        <v>6.2805799999999996</v>
      </c>
      <c r="K428" s="91">
        <f t="shared" si="23"/>
        <v>-1.7681768647080597E-3</v>
      </c>
      <c r="L428">
        <v>6.2726050000000004</v>
      </c>
      <c r="M428" s="91">
        <f t="shared" si="21"/>
        <v>-7.5060242951918189E-4</v>
      </c>
    </row>
    <row r="429" spans="1:14" x14ac:dyDescent="0.25">
      <c r="A429" s="88">
        <v>43202</v>
      </c>
      <c r="B429" s="41">
        <f t="shared" si="20"/>
        <v>4</v>
      </c>
      <c r="C429">
        <v>6.2834000000000003</v>
      </c>
      <c r="D429" s="91">
        <f t="shared" si="15"/>
        <v>-1.2247009364078809E-3</v>
      </c>
      <c r="H429">
        <v>6.2753750000000004</v>
      </c>
      <c r="I429" s="91">
        <f t="shared" si="22"/>
        <v>2.4700024183410656E-5</v>
      </c>
      <c r="J429">
        <v>6.2840949999999998</v>
      </c>
      <c r="K429" s="91">
        <f t="shared" si="23"/>
        <v>5.5950513510249274E-4</v>
      </c>
      <c r="L429">
        <v>6.2763099999999996</v>
      </c>
      <c r="M429" s="91">
        <f t="shared" si="21"/>
        <v>5.9048931443917525E-4</v>
      </c>
    </row>
    <row r="430" spans="1:14" x14ac:dyDescent="0.25">
      <c r="A430" s="88">
        <v>43203</v>
      </c>
      <c r="B430" s="41">
        <f t="shared" si="20"/>
        <v>5</v>
      </c>
      <c r="C430">
        <v>6.2897999999999996</v>
      </c>
      <c r="D430" s="91">
        <f t="shared" si="15"/>
        <v>1.0180384552457326E-3</v>
      </c>
      <c r="H430">
        <v>6.2866999999999997</v>
      </c>
      <c r="I430" s="91">
        <f t="shared" si="22"/>
        <v>1.8030465616722133E-3</v>
      </c>
      <c r="J430">
        <v>6.277895</v>
      </c>
      <c r="K430" s="91">
        <f t="shared" si="23"/>
        <v>-9.8710483027403088E-4</v>
      </c>
      <c r="L430">
        <v>6.2725900000000001</v>
      </c>
      <c r="M430" s="91">
        <f t="shared" si="21"/>
        <v>-5.9288066826045094E-4</v>
      </c>
      <c r="N430" t="s">
        <v>771</v>
      </c>
    </row>
    <row r="431" spans="1:14" x14ac:dyDescent="0.25">
      <c r="A431" s="88">
        <v>43206</v>
      </c>
      <c r="B431" s="41">
        <f t="shared" si="20"/>
        <v>1</v>
      </c>
      <c r="C431">
        <v>6.2884000000000002</v>
      </c>
      <c r="D431" s="91">
        <f t="shared" si="15"/>
        <v>-2.2260736922306802E-4</v>
      </c>
      <c r="H431">
        <v>6.2824150000000003</v>
      </c>
      <c r="I431" s="91">
        <f t="shared" si="22"/>
        <v>-6.8183005183813363E-4</v>
      </c>
      <c r="J431">
        <v>6.27691</v>
      </c>
      <c r="K431" s="91">
        <f t="shared" si="23"/>
        <v>-1.5691203519628541E-4</v>
      </c>
      <c r="L431">
        <v>6.268065</v>
      </c>
      <c r="M431" s="91">
        <f t="shared" si="21"/>
        <v>-7.2165292743943594E-4</v>
      </c>
    </row>
    <row r="432" spans="1:14" x14ac:dyDescent="0.25">
      <c r="A432" s="88">
        <v>43207</v>
      </c>
      <c r="B432" s="41">
        <f t="shared" si="20"/>
        <v>2</v>
      </c>
      <c r="C432">
        <v>6.2770999999999999</v>
      </c>
      <c r="D432" s="91">
        <f t="shared" si="15"/>
        <v>-1.7985759494129464E-3</v>
      </c>
      <c r="H432">
        <v>6.2741100000000003</v>
      </c>
      <c r="I432" s="91">
        <f t="shared" si="22"/>
        <v>-1.3228184089214324E-3</v>
      </c>
      <c r="J432">
        <v>6.2747200000000003</v>
      </c>
      <c r="K432" s="91">
        <f t="shared" si="23"/>
        <v>-3.489586646871203E-4</v>
      </c>
      <c r="L432">
        <v>6.281345</v>
      </c>
      <c r="M432" s="91">
        <f t="shared" si="21"/>
        <v>2.1164349490674331E-3</v>
      </c>
    </row>
    <row r="433" spans="1:14" x14ac:dyDescent="0.25">
      <c r="A433" s="88">
        <v>43208</v>
      </c>
      <c r="B433" s="41">
        <f t="shared" si="20"/>
        <v>3</v>
      </c>
      <c r="C433">
        <v>6.2816999999999998</v>
      </c>
      <c r="D433" s="91">
        <f t="shared" si="15"/>
        <v>7.3255409843469535E-4</v>
      </c>
      <c r="H433">
        <v>6.2846450000000003</v>
      </c>
      <c r="I433" s="91">
        <f t="shared" si="22"/>
        <v>1.6777144662977219E-3</v>
      </c>
      <c r="J433">
        <v>6.2821199999999999</v>
      </c>
      <c r="K433" s="91">
        <f t="shared" si="23"/>
        <v>1.1786406224286951E-3</v>
      </c>
      <c r="L433">
        <v>6.2712500000000002</v>
      </c>
      <c r="M433" s="91">
        <f t="shared" si="21"/>
        <v>-1.6084327067607096E-3</v>
      </c>
    </row>
    <row r="434" spans="1:14" x14ac:dyDescent="0.25">
      <c r="A434" s="88">
        <v>43209</v>
      </c>
      <c r="B434" s="41">
        <f t="shared" si="20"/>
        <v>4</v>
      </c>
      <c r="C434">
        <v>6.2831999999999999</v>
      </c>
      <c r="D434" s="91">
        <f t="shared" si="15"/>
        <v>2.3876035736467572E-4</v>
      </c>
      <c r="H434">
        <v>6.2602500000000001</v>
      </c>
      <c r="I434" s="91">
        <f t="shared" si="22"/>
        <v>-3.8892363387997273E-3</v>
      </c>
      <c r="J434">
        <v>6.2701200000000004</v>
      </c>
      <c r="K434" s="91">
        <f t="shared" si="23"/>
        <v>-1.9120099130962148E-3</v>
      </c>
      <c r="L434">
        <v>6.2795199999999998</v>
      </c>
      <c r="M434" s="91">
        <f t="shared" si="21"/>
        <v>1.3178476216026004E-3</v>
      </c>
    </row>
    <row r="435" spans="1:14" x14ac:dyDescent="0.25">
      <c r="A435" s="88">
        <v>43210</v>
      </c>
      <c r="B435" s="41">
        <f t="shared" si="20"/>
        <v>5</v>
      </c>
      <c r="C435">
        <v>6.2831999999999999</v>
      </c>
      <c r="D435" s="91">
        <f t="shared" si="15"/>
        <v>0</v>
      </c>
      <c r="H435">
        <v>6.2759749999999999</v>
      </c>
      <c r="I435" s="91">
        <f t="shared" si="22"/>
        <v>2.508731017097999E-3</v>
      </c>
      <c r="J435">
        <v>6.2838000000000003</v>
      </c>
      <c r="K435" s="91">
        <f t="shared" si="23"/>
        <v>2.1793998073514538E-3</v>
      </c>
      <c r="L435">
        <v>6.2803599999999999</v>
      </c>
      <c r="M435" s="91">
        <f t="shared" si="21"/>
        <v>1.337592399373262E-4</v>
      </c>
    </row>
    <row r="436" spans="1:14" x14ac:dyDescent="0.25">
      <c r="A436" s="88">
        <v>43213</v>
      </c>
      <c r="B436" s="41">
        <f t="shared" si="20"/>
        <v>1</v>
      </c>
      <c r="C436">
        <v>6.3033999999999999</v>
      </c>
      <c r="D436" s="91">
        <f t="shared" si="15"/>
        <v>3.2097655193139758E-3</v>
      </c>
      <c r="H436">
        <v>6.2898100000000001</v>
      </c>
      <c r="I436" s="91">
        <f t="shared" si="22"/>
        <v>2.2020121449361127E-3</v>
      </c>
      <c r="J436">
        <v>6.3011749999999997</v>
      </c>
      <c r="K436" s="91">
        <f t="shared" si="23"/>
        <v>2.761230918533981E-3</v>
      </c>
      <c r="L436">
        <v>6.3092050000000004</v>
      </c>
      <c r="M436" s="91">
        <f t="shared" si="21"/>
        <v>4.5823744465038497E-3</v>
      </c>
      <c r="N436" t="s">
        <v>776</v>
      </c>
    </row>
    <row r="437" spans="1:14" x14ac:dyDescent="0.25">
      <c r="A437" s="88">
        <v>43214</v>
      </c>
      <c r="B437" s="41">
        <f t="shared" si="20"/>
        <v>2</v>
      </c>
      <c r="C437">
        <v>6.3228999999999997</v>
      </c>
      <c r="D437" s="91">
        <f t="shared" si="15"/>
        <v>3.0887933129331987E-3</v>
      </c>
      <c r="H437">
        <v>6.3075099999999997</v>
      </c>
      <c r="I437" s="91">
        <f t="shared" si="22"/>
        <v>2.8101233671556322E-3</v>
      </c>
      <c r="J437">
        <v>6.305625</v>
      </c>
      <c r="K437" s="91">
        <f t="shared" si="23"/>
        <v>7.0596823695473769E-4</v>
      </c>
      <c r="L437">
        <v>6.2953049999999999</v>
      </c>
      <c r="M437" s="91">
        <f t="shared" si="21"/>
        <v>-2.2055606500704576E-3</v>
      </c>
    </row>
    <row r="438" spans="1:14" x14ac:dyDescent="0.25">
      <c r="A438" s="88">
        <v>43215</v>
      </c>
      <c r="B438" s="41">
        <f t="shared" si="20"/>
        <v>3</v>
      </c>
      <c r="C438">
        <v>6.3065999999999898</v>
      </c>
      <c r="D438" s="91">
        <f t="shared" si="15"/>
        <v>-2.5812595986301101E-3</v>
      </c>
      <c r="H438">
        <v>6.307995</v>
      </c>
      <c r="I438" s="91">
        <f t="shared" si="22"/>
        <v>7.6889510208243413E-5</v>
      </c>
      <c r="J438">
        <v>6.3182799999999997</v>
      </c>
      <c r="K438" s="91">
        <f t="shared" si="23"/>
        <v>2.0049270394765987E-3</v>
      </c>
      <c r="L438">
        <v>6.31759</v>
      </c>
      <c r="M438" s="91">
        <f t="shared" si="21"/>
        <v>3.5336888461078102E-3</v>
      </c>
    </row>
    <row r="439" spans="1:14" x14ac:dyDescent="0.25">
      <c r="A439" s="88">
        <v>43216</v>
      </c>
      <c r="B439" s="41">
        <f t="shared" si="20"/>
        <v>4</v>
      </c>
      <c r="C439">
        <v>6.3282999999999996</v>
      </c>
      <c r="D439" s="91">
        <f t="shared" si="15"/>
        <v>3.434933610256092E-3</v>
      </c>
      <c r="H439">
        <v>6.3215399999999997</v>
      </c>
      <c r="I439" s="91">
        <f t="shared" si="22"/>
        <v>2.1449729056969144E-3</v>
      </c>
      <c r="J439">
        <v>6.3261849999999997</v>
      </c>
      <c r="K439" s="91">
        <f t="shared" si="23"/>
        <v>1.2503496241039519E-3</v>
      </c>
      <c r="L439">
        <v>6.3272950000000003</v>
      </c>
      <c r="M439" s="91">
        <f t="shared" si="21"/>
        <v>1.5350083303435327E-3</v>
      </c>
    </row>
    <row r="440" spans="1:14" x14ac:dyDescent="0.25">
      <c r="A440" s="88">
        <v>43217</v>
      </c>
      <c r="B440" s="41">
        <f t="shared" si="20"/>
        <v>5</v>
      </c>
      <c r="C440">
        <v>6.3392999999999997</v>
      </c>
      <c r="D440" s="91">
        <f t="shared" si="15"/>
        <v>1.7367145733729807E-3</v>
      </c>
      <c r="H440">
        <v>6.3363399999999999</v>
      </c>
      <c r="I440" s="91">
        <f t="shared" si="22"/>
        <v>2.3384653266398355E-3</v>
      </c>
      <c r="J440">
        <v>6.3370749999999996</v>
      </c>
      <c r="K440" s="91">
        <f t="shared" si="23"/>
        <v>1.719936680531004E-3</v>
      </c>
      <c r="L440">
        <v>6.3179100000000004</v>
      </c>
      <c r="M440" s="91">
        <f t="shared" si="21"/>
        <v>-1.4843573865630582E-3</v>
      </c>
    </row>
    <row r="441" spans="1:14" x14ac:dyDescent="0.25">
      <c r="A441" s="88">
        <v>43220</v>
      </c>
      <c r="B441" s="41">
        <f t="shared" si="20"/>
        <v>1</v>
      </c>
      <c r="C441" s="90">
        <v>6.3392999999999997</v>
      </c>
      <c r="D441" s="91">
        <f t="shared" ref="D441:D455" si="24">LN(C441/C440)</f>
        <v>0</v>
      </c>
      <c r="E441" s="90"/>
      <c r="F441" s="90"/>
      <c r="G441" s="90"/>
      <c r="H441" s="90">
        <v>6.3363399999999999</v>
      </c>
      <c r="I441" s="91">
        <f t="shared" ref="I441:I455" si="25">LN(H441/H440)</f>
        <v>0</v>
      </c>
      <c r="J441" s="90">
        <v>6.3370749999999996</v>
      </c>
      <c r="K441" s="91">
        <f t="shared" ref="K441:K455" si="26">LN(J441/J440)</f>
        <v>0</v>
      </c>
      <c r="L441" s="90">
        <v>6.3179100000000004</v>
      </c>
      <c r="M441" s="91">
        <f t="shared" si="21"/>
        <v>0</v>
      </c>
    </row>
    <row r="442" spans="1:14" x14ac:dyDescent="0.25">
      <c r="A442" s="88">
        <v>43221</v>
      </c>
      <c r="B442" s="41">
        <f t="shared" si="20"/>
        <v>2</v>
      </c>
      <c r="C442">
        <v>6.3392999999999997</v>
      </c>
      <c r="D442" s="91">
        <f t="shared" si="24"/>
        <v>0</v>
      </c>
      <c r="H442">
        <v>6.3168199999999999</v>
      </c>
      <c r="I442" s="91">
        <f t="shared" si="25"/>
        <v>-3.0853977165137959E-3</v>
      </c>
      <c r="J442">
        <v>6.3290249999999997</v>
      </c>
      <c r="K442" s="91">
        <f t="shared" si="26"/>
        <v>-1.2711096681502429E-3</v>
      </c>
      <c r="L442">
        <v>6.3396100000000004</v>
      </c>
      <c r="M442" s="91">
        <f t="shared" ref="M442:M455" si="27">LN(L442/L441)</f>
        <v>3.4287950972879296E-3</v>
      </c>
    </row>
    <row r="443" spans="1:14" x14ac:dyDescent="0.25">
      <c r="A443" s="88">
        <v>43222</v>
      </c>
      <c r="B443" s="41">
        <f t="shared" si="20"/>
        <v>3</v>
      </c>
      <c r="C443">
        <v>6.367</v>
      </c>
      <c r="D443" s="91">
        <f t="shared" si="24"/>
        <v>4.3600487760342187E-3</v>
      </c>
      <c r="H443">
        <v>6.36104</v>
      </c>
      <c r="I443" s="91">
        <f t="shared" si="25"/>
        <v>6.9759690243029861E-3</v>
      </c>
      <c r="J443">
        <v>6.3561300000000003</v>
      </c>
      <c r="K443" s="91">
        <f t="shared" si="26"/>
        <v>4.2735057240062E-3</v>
      </c>
      <c r="L443">
        <v>6.3740750000000004</v>
      </c>
      <c r="M443" s="91">
        <f t="shared" si="27"/>
        <v>5.4217301160600709E-3</v>
      </c>
    </row>
    <row r="444" spans="1:14" x14ac:dyDescent="0.25">
      <c r="A444" s="88">
        <v>43223</v>
      </c>
      <c r="B444" s="41">
        <f t="shared" si="20"/>
        <v>4</v>
      </c>
      <c r="C444">
        <v>6.3731999999999998</v>
      </c>
      <c r="D444" s="91">
        <f t="shared" si="24"/>
        <v>9.7329719932832178E-4</v>
      </c>
      <c r="H444">
        <v>6.3614699999999997</v>
      </c>
      <c r="I444" s="91">
        <f t="shared" si="25"/>
        <v>6.7596724257089612E-5</v>
      </c>
      <c r="J444">
        <v>6.3525749999999999</v>
      </c>
      <c r="K444" s="91">
        <f t="shared" si="26"/>
        <v>-5.5945906254413578E-4</v>
      </c>
      <c r="L444">
        <v>6.3454199999999998</v>
      </c>
      <c r="M444" s="91">
        <f t="shared" si="27"/>
        <v>-4.5056896484729674E-3</v>
      </c>
    </row>
    <row r="445" spans="1:14" x14ac:dyDescent="0.25">
      <c r="A445" s="88">
        <v>43224</v>
      </c>
      <c r="B445" s="41">
        <f t="shared" si="20"/>
        <v>5</v>
      </c>
      <c r="C445">
        <v>6.3521000000000001</v>
      </c>
      <c r="D445" s="91">
        <f t="shared" si="24"/>
        <v>-3.3162313402550817E-3</v>
      </c>
      <c r="H445">
        <v>6.3474250000000003</v>
      </c>
      <c r="I445" s="91">
        <f t="shared" si="25"/>
        <v>-2.210263869171337E-3</v>
      </c>
      <c r="J445">
        <v>6.3619000000000003</v>
      </c>
      <c r="K445" s="91">
        <f t="shared" si="26"/>
        <v>1.4668323579181811E-3</v>
      </c>
      <c r="L445">
        <v>6.3569599999999999</v>
      </c>
      <c r="M445" s="91">
        <f t="shared" si="27"/>
        <v>1.8169828291819323E-3</v>
      </c>
    </row>
    <row r="446" spans="1:14" x14ac:dyDescent="0.25">
      <c r="A446" s="88">
        <v>43227</v>
      </c>
      <c r="B446" s="41">
        <f t="shared" si="20"/>
        <v>1</v>
      </c>
      <c r="C446">
        <v>6.3583999999999996</v>
      </c>
      <c r="D446" s="91">
        <f t="shared" si="24"/>
        <v>9.9130648139905968E-4</v>
      </c>
      <c r="H446">
        <v>6.3610249999999997</v>
      </c>
      <c r="I446" s="91">
        <f t="shared" si="25"/>
        <v>2.1403090371699342E-3</v>
      </c>
      <c r="J446">
        <v>6.3653000000000004</v>
      </c>
      <c r="K446" s="91">
        <f t="shared" si="26"/>
        <v>5.3428878007450418E-4</v>
      </c>
      <c r="L446">
        <v>6.3579999999999997</v>
      </c>
      <c r="M446" s="91">
        <f t="shared" si="27"/>
        <v>1.6358683036663091E-4</v>
      </c>
    </row>
    <row r="447" spans="1:14" x14ac:dyDescent="0.25">
      <c r="A447" s="88">
        <v>43228</v>
      </c>
      <c r="B447" s="41">
        <f t="shared" si="20"/>
        <v>2</v>
      </c>
      <c r="C447">
        <v>6.3673999999999999</v>
      </c>
      <c r="D447" s="91">
        <f t="shared" si="24"/>
        <v>1.41444962210639E-3</v>
      </c>
      <c r="H447">
        <v>6.3606550000000004</v>
      </c>
      <c r="I447" s="91">
        <f t="shared" si="25"/>
        <v>-5.8168418023970015E-5</v>
      </c>
      <c r="J447">
        <v>6.3664149999999999</v>
      </c>
      <c r="K447" s="91">
        <f t="shared" si="26"/>
        <v>1.7515315145691875E-4</v>
      </c>
      <c r="L447">
        <v>6.3675699999999997</v>
      </c>
      <c r="M447" s="91">
        <f t="shared" si="27"/>
        <v>1.5040586479188854E-3</v>
      </c>
    </row>
    <row r="448" spans="1:14" x14ac:dyDescent="0.25">
      <c r="A448" s="88">
        <v>43229</v>
      </c>
      <c r="B448" s="41">
        <f t="shared" si="20"/>
        <v>3</v>
      </c>
      <c r="C448">
        <v>6.3733000000000004</v>
      </c>
      <c r="D448" s="91">
        <f t="shared" si="24"/>
        <v>9.2616581847847646E-4</v>
      </c>
      <c r="H448">
        <v>6.3720850000000002</v>
      </c>
      <c r="I448" s="91">
        <f t="shared" si="25"/>
        <v>1.7953720990534694E-3</v>
      </c>
      <c r="J448">
        <v>6.3720650000000001</v>
      </c>
      <c r="K448" s="91">
        <f t="shared" si="26"/>
        <v>8.870760672388912E-4</v>
      </c>
      <c r="L448">
        <v>6.3642300000000001</v>
      </c>
      <c r="M448" s="91">
        <f t="shared" si="27"/>
        <v>-5.2467052209721993E-4</v>
      </c>
    </row>
    <row r="449" spans="1:14" x14ac:dyDescent="0.25">
      <c r="A449" s="88">
        <v>43230</v>
      </c>
      <c r="B449" s="41">
        <f t="shared" si="20"/>
        <v>4</v>
      </c>
      <c r="C449">
        <v>6.3767999999999896</v>
      </c>
      <c r="D449" s="91">
        <f t="shared" si="24"/>
        <v>5.490153156292799E-4</v>
      </c>
      <c r="H449">
        <v>6.3620450000000002</v>
      </c>
      <c r="I449" s="91">
        <f t="shared" si="25"/>
        <v>-1.5768650202839969E-3</v>
      </c>
      <c r="J449">
        <v>6.3516250000000003</v>
      </c>
      <c r="K449" s="91">
        <f t="shared" si="26"/>
        <v>-3.212907196437435E-3</v>
      </c>
      <c r="L449">
        <v>6.32761</v>
      </c>
      <c r="M449" s="91">
        <f t="shared" si="27"/>
        <v>-5.7706528953675156E-3</v>
      </c>
    </row>
    <row r="450" spans="1:14" x14ac:dyDescent="0.25">
      <c r="A450" s="88">
        <v>43231</v>
      </c>
      <c r="B450" s="41">
        <f t="shared" si="20"/>
        <v>5</v>
      </c>
      <c r="C450">
        <v>6.3524000000000003</v>
      </c>
      <c r="D450" s="91">
        <f t="shared" si="24"/>
        <v>-3.8337098772202338E-3</v>
      </c>
      <c r="H450">
        <v>6.3388299999999997</v>
      </c>
      <c r="I450" s="91">
        <f t="shared" si="25"/>
        <v>-3.6556577170381893E-3</v>
      </c>
      <c r="J450">
        <v>6.3248300000000004</v>
      </c>
      <c r="K450" s="91">
        <f t="shared" si="26"/>
        <v>-4.2275288961584386E-3</v>
      </c>
      <c r="L450">
        <v>6.3334099999999998</v>
      </c>
      <c r="M450" s="91">
        <f t="shared" si="27"/>
        <v>9.1619796915559085E-4</v>
      </c>
    </row>
    <row r="451" spans="1:14" x14ac:dyDescent="0.25">
      <c r="A451" s="88">
        <v>43234</v>
      </c>
      <c r="B451" s="41">
        <f t="shared" si="20"/>
        <v>1</v>
      </c>
      <c r="C451">
        <v>6.3345000000000002</v>
      </c>
      <c r="D451" s="91">
        <f t="shared" si="24"/>
        <v>-2.8218101943835354E-3</v>
      </c>
      <c r="H451">
        <v>6.3304999999999998</v>
      </c>
      <c r="I451" s="91">
        <f t="shared" si="25"/>
        <v>-1.3149868541345773E-3</v>
      </c>
      <c r="J451">
        <v>6.3302050000000003</v>
      </c>
      <c r="K451" s="91">
        <f t="shared" si="26"/>
        <v>8.4946431569909433E-4</v>
      </c>
      <c r="L451">
        <v>6.3369749999999998</v>
      </c>
      <c r="M451" s="91">
        <f t="shared" si="27"/>
        <v>5.6272956095259155E-4</v>
      </c>
    </row>
    <row r="452" spans="1:14" x14ac:dyDescent="0.25">
      <c r="A452" s="88">
        <v>43235</v>
      </c>
      <c r="B452" s="41">
        <f t="shared" si="20"/>
        <v>2</v>
      </c>
      <c r="C452">
        <v>6.3486000000000002</v>
      </c>
      <c r="D452" s="91">
        <f t="shared" si="24"/>
        <v>2.2234320960629896E-3</v>
      </c>
      <c r="H452">
        <v>6.3434850000000003</v>
      </c>
      <c r="I452" s="91">
        <f t="shared" si="25"/>
        <v>2.0490799923425255E-3</v>
      </c>
      <c r="J452">
        <v>6.3496350000000001</v>
      </c>
      <c r="K452" s="91">
        <f t="shared" si="26"/>
        <v>3.0647098398612835E-3</v>
      </c>
      <c r="L452">
        <v>6.3649199999999997</v>
      </c>
      <c r="M452" s="91">
        <f t="shared" si="27"/>
        <v>4.4001379459384033E-3</v>
      </c>
    </row>
    <row r="453" spans="1:14" x14ac:dyDescent="0.25">
      <c r="A453" s="88">
        <v>43236</v>
      </c>
      <c r="B453" s="41">
        <f t="shared" si="20"/>
        <v>3</v>
      </c>
      <c r="C453">
        <v>6.3745000000000003</v>
      </c>
      <c r="D453" s="91">
        <f t="shared" si="24"/>
        <v>4.0713404400060486E-3</v>
      </c>
      <c r="H453">
        <v>6.3568300000000004</v>
      </c>
      <c r="I453" s="91">
        <f t="shared" si="25"/>
        <v>2.1015234521988102E-3</v>
      </c>
      <c r="J453">
        <v>6.3592899999999997</v>
      </c>
      <c r="K453" s="91">
        <f t="shared" si="26"/>
        <v>1.5194049626469322E-3</v>
      </c>
      <c r="L453">
        <v>6.3477449999999997</v>
      </c>
      <c r="M453" s="91">
        <f t="shared" si="27"/>
        <v>-2.7020314701154996E-3</v>
      </c>
    </row>
    <row r="454" spans="1:14" x14ac:dyDescent="0.25">
      <c r="A454" s="88">
        <v>43237</v>
      </c>
      <c r="B454" s="41">
        <f t="shared" si="20"/>
        <v>4</v>
      </c>
      <c r="C454">
        <v>6.3678999999999997</v>
      </c>
      <c r="D454" s="91">
        <f t="shared" si="24"/>
        <v>-1.0359116948475853E-3</v>
      </c>
      <c r="H454">
        <v>6.3508199999999997</v>
      </c>
      <c r="I454" s="91">
        <f t="shared" si="25"/>
        <v>-9.4588699690299034E-4</v>
      </c>
      <c r="J454">
        <v>6.35466</v>
      </c>
      <c r="K454" s="91">
        <f t="shared" si="26"/>
        <v>-7.2833387022489904E-4</v>
      </c>
      <c r="L454">
        <v>6.3581250000000002</v>
      </c>
      <c r="M454" s="91">
        <f t="shared" si="27"/>
        <v>1.6338908408797084E-3</v>
      </c>
    </row>
    <row r="455" spans="1:14" x14ac:dyDescent="0.25">
      <c r="A455" s="88">
        <v>43238</v>
      </c>
      <c r="B455" s="41">
        <f t="shared" si="20"/>
        <v>5</v>
      </c>
      <c r="C455">
        <v>6.3762999999999996</v>
      </c>
      <c r="D455" s="91">
        <f t="shared" si="24"/>
        <v>1.3182469227480294E-3</v>
      </c>
      <c r="H455">
        <v>6.3577349999999999</v>
      </c>
      <c r="I455" s="91">
        <f t="shared" si="25"/>
        <v>1.0882434206622765E-3</v>
      </c>
      <c r="J455">
        <v>6.3604050000000001</v>
      </c>
      <c r="K455" s="91">
        <f t="shared" si="26"/>
        <v>9.0365253987165868E-4</v>
      </c>
      <c r="L455">
        <v>6.3646050000000001</v>
      </c>
      <c r="M455" s="91">
        <f t="shared" si="27"/>
        <v>1.0186493874080747E-3</v>
      </c>
      <c r="N455" t="s">
        <v>795</v>
      </c>
    </row>
    <row r="456" spans="1:14" x14ac:dyDescent="0.25">
      <c r="A456" s="88">
        <v>43241</v>
      </c>
    </row>
    <row r="457" spans="1:14" x14ac:dyDescent="0.25">
      <c r="A457" s="88">
        <v>43242</v>
      </c>
    </row>
    <row r="458" spans="1:14" x14ac:dyDescent="0.25">
      <c r="A458" s="88">
        <v>43243</v>
      </c>
    </row>
    <row r="459" spans="1:14" x14ac:dyDescent="0.25">
      <c r="A459" s="88">
        <v>43244</v>
      </c>
    </row>
    <row r="460" spans="1:14" x14ac:dyDescent="0.25">
      <c r="A460" s="88">
        <v>43245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96"/>
  <sheetViews>
    <sheetView zoomScale="115" zoomScaleNormal="115" workbookViewId="0">
      <pane xSplit="1" ySplit="2" topLeftCell="B579" activePane="bottomRight" state="frozen"/>
      <selection pane="topRight" activeCell="B1" sqref="B1"/>
      <selection pane="bottomLeft" activeCell="A3" sqref="A3"/>
      <selection pane="bottomRight" activeCell="A591" sqref="A591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620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1">
        <f t="shared" si="5"/>
        <v>0</v>
      </c>
      <c r="D53" s="26">
        <f t="shared" si="11"/>
        <v>11.022946686881408</v>
      </c>
      <c r="F53">
        <v>10.965999999999999</v>
      </c>
      <c r="G53" s="9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1">
        <f t="shared" si="5"/>
        <v>-1.7509727626459082E-2</v>
      </c>
      <c r="D54" s="26">
        <f>+F53*(1+L54)</f>
        <v>10.869939097352287</v>
      </c>
      <c r="F54">
        <v>10.887</v>
      </c>
      <c r="G54" s="9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1">
        <f t="shared" si="5"/>
        <v>-1.870078740157477E-2</v>
      </c>
      <c r="D56" s="26">
        <f>+F55*(1+L56)</f>
        <v>10.86745335314553</v>
      </c>
      <c r="F56" s="90">
        <v>10.923999999999999</v>
      </c>
      <c r="G56" s="91">
        <f t="shared" si="3"/>
        <v>-8.2581753423010218E-2</v>
      </c>
      <c r="J56" s="90">
        <v>9657.35</v>
      </c>
      <c r="K56" s="90">
        <v>9607.3599999999988</v>
      </c>
      <c r="L56" s="91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1">
        <f t="shared" si="5"/>
        <v>0</v>
      </c>
      <c r="D57" s="26">
        <f>+F56*(1+L57)</f>
        <v>10.913505075275623</v>
      </c>
      <c r="F57">
        <v>10.847</v>
      </c>
      <c r="G57" s="9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1">
        <f t="shared" si="5"/>
        <v>3.0090270812437314E-3</v>
      </c>
      <c r="D58" s="26">
        <f>+F57*(1+L58)</f>
        <v>10.908184478643237</v>
      </c>
      <c r="F58">
        <v>10.891999999999999</v>
      </c>
      <c r="G58" s="9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1">
        <f t="shared" si="28"/>
        <v>0</v>
      </c>
      <c r="D186" s="26">
        <f t="shared" si="32"/>
        <v>11.337675615141471</v>
      </c>
      <c r="E186" s="26"/>
      <c r="F186" s="90">
        <v>11.256</v>
      </c>
      <c r="G186" s="25">
        <f t="shared" si="27"/>
        <v>-6.6828126051656889E-2</v>
      </c>
      <c r="H186" s="25"/>
      <c r="I186" s="9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1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1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1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1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1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1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1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1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1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1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1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1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1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1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1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1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1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1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1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1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1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1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1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1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1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1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1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1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1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1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1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1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1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1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1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1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1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1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1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1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1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1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1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1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1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1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1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1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1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1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1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1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1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1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1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1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1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1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1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1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1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1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1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1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1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1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1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1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1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1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1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1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1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1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1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1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1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1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1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1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1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1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1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1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1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1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1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1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1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1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1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1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1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1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1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1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1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1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1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1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1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1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1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1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1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1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1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1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1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1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1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1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1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1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1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1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1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1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1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1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1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1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1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1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1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1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1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1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1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1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1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1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1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1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1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1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1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1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1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1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1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1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1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1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1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1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1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1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1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1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1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1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1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1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1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1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1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1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1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1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1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1">
        <f t="shared" si="166"/>
        <v>-1.4000595770032764E-2</v>
      </c>
      <c r="J399" s="90">
        <v>11646.1</v>
      </c>
      <c r="K399" s="90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1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1">
        <f t="shared" si="190"/>
        <v>-1.4744146414390147E-2</v>
      </c>
      <c r="H400" s="91">
        <f>(+B400/(D400*(1-VLOOKUP(A400,FX!A:K,9,0)))-1)</f>
        <v>-1.7631216777445613E-2</v>
      </c>
      <c r="I400" s="91">
        <f t="shared" si="166"/>
        <v>-1.6489988221436991E-2</v>
      </c>
      <c r="J400" s="90">
        <v>11672.31</v>
      </c>
      <c r="K400" s="90">
        <v>11786.99</v>
      </c>
      <c r="L400" s="91">
        <f t="shared" ref="L400" si="216">+K400/J400-1</f>
        <v>9.8249618113295245E-3</v>
      </c>
      <c r="M400" s="90">
        <f t="shared" si="188"/>
        <v>2</v>
      </c>
    </row>
    <row r="401" spans="1:14" x14ac:dyDescent="0.25">
      <c r="A401" s="1">
        <v>42970</v>
      </c>
      <c r="B401">
        <v>13.36</v>
      </c>
      <c r="C401" s="91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1">
        <f t="shared" si="190"/>
        <v>-2.4026526856451347E-2</v>
      </c>
      <c r="H401" s="91">
        <f>(+B401/(D401*(1-VLOOKUP(A401,FX!A:K,9,0)))-1)</f>
        <v>-2.3800187329263589E-2</v>
      </c>
      <c r="I401" s="91">
        <f t="shared" si="166"/>
        <v>-2.4105186267348477E-2</v>
      </c>
      <c r="J401" s="90">
        <v>11786.99</v>
      </c>
      <c r="K401" s="90">
        <v>11878.01</v>
      </c>
      <c r="L401" s="91">
        <f t="shared" ref="L401" si="218">+K401/J401-1</f>
        <v>7.7220732349820853E-3</v>
      </c>
      <c r="M401" s="90">
        <f t="shared" si="188"/>
        <v>3</v>
      </c>
    </row>
    <row r="402" spans="1:14" x14ac:dyDescent="0.25">
      <c r="A402" s="1">
        <v>42971</v>
      </c>
      <c r="B402">
        <v>13.4</v>
      </c>
      <c r="C402" s="91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1">
        <f t="shared" si="190"/>
        <v>-1.7684293263056428E-2</v>
      </c>
      <c r="H402" s="91">
        <f>(+B402/(D402*(1-VLOOKUP(A402,FX!A:K,9,0)))-1)</f>
        <v>-1.8856887552956003E-2</v>
      </c>
      <c r="I402" s="91">
        <f t="shared" si="166"/>
        <v>-1.8602607294565643E-2</v>
      </c>
      <c r="J402" s="90">
        <v>11878.01</v>
      </c>
      <c r="K402">
        <v>11835.7</v>
      </c>
      <c r="L402" s="91">
        <f t="shared" ref="L402" si="220">+K402/J402-1</f>
        <v>-3.5620444838823095E-3</v>
      </c>
      <c r="M402" s="90">
        <f t="shared" si="188"/>
        <v>4</v>
      </c>
    </row>
    <row r="403" spans="1:14" x14ac:dyDescent="0.25">
      <c r="A403" s="1">
        <v>42972</v>
      </c>
      <c r="B403">
        <v>13.74</v>
      </c>
      <c r="C403" s="91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1">
        <f t="shared" si="190"/>
        <v>-1.4706511072177464E-2</v>
      </c>
      <c r="H403" s="91">
        <f>(+B403/(D403*(1-VLOOKUP(A403,FX!A:K,9,0)))-1)</f>
        <v>-1.422087786801407E-2</v>
      </c>
      <c r="I403" s="91">
        <f t="shared" si="166"/>
        <v>-1.3710429976311778E-2</v>
      </c>
      <c r="J403">
        <v>11835.7</v>
      </c>
      <c r="K403">
        <v>12088.02</v>
      </c>
      <c r="L403" s="91">
        <f t="shared" ref="L403" si="221">+K403/J403-1</f>
        <v>2.1318553190770251E-2</v>
      </c>
      <c r="M403" s="90">
        <f t="shared" si="188"/>
        <v>5</v>
      </c>
    </row>
    <row r="404" spans="1:14" ht="56" x14ac:dyDescent="0.25">
      <c r="A404" s="88">
        <v>42975</v>
      </c>
      <c r="B404">
        <v>13.9</v>
      </c>
      <c r="C404" s="91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1">
        <f t="shared" si="190"/>
        <v>-1.1486419296155348E-2</v>
      </c>
      <c r="H404" s="91">
        <f>(+B404/(D404*(1-VLOOKUP(A404,FX!A:K,9,0)))-1)</f>
        <v>-1.5415785685645722E-2</v>
      </c>
      <c r="I404" s="91">
        <f t="shared" si="166"/>
        <v>-1.4394100545983113E-2</v>
      </c>
      <c r="J404">
        <v>12088.02</v>
      </c>
      <c r="K404">
        <v>12201.27</v>
      </c>
      <c r="L404" s="91">
        <f t="shared" ref="L404" si="222">+K404/J404-1</f>
        <v>9.3687799987094422E-3</v>
      </c>
      <c r="M404" s="90">
        <f t="shared" si="188"/>
        <v>1</v>
      </c>
      <c r="N404" s="50" t="s">
        <v>425</v>
      </c>
    </row>
    <row r="405" spans="1:14" x14ac:dyDescent="0.25">
      <c r="A405" s="88">
        <v>42976</v>
      </c>
      <c r="B405">
        <v>13.98</v>
      </c>
      <c r="C405" s="91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1">
        <f t="shared" si="190"/>
        <v>-9.9216907389302333E-3</v>
      </c>
      <c r="H405" s="91">
        <f>(+B405/(D405*(1-VLOOKUP(A405,FX!A:K,9,0)))-1)</f>
        <v>-1.3338377708725146E-2</v>
      </c>
      <c r="I405" s="91">
        <f t="shared" si="166"/>
        <v>-1.0965688008489516E-2</v>
      </c>
      <c r="J405">
        <v>12201.27</v>
      </c>
      <c r="K405">
        <v>12216.06</v>
      </c>
      <c r="L405" s="91">
        <f t="shared" ref="L405" si="223">+K405/J405-1</f>
        <v>1.2121688971720168E-3</v>
      </c>
      <c r="M405" s="90">
        <f t="shared" si="188"/>
        <v>2</v>
      </c>
    </row>
    <row r="406" spans="1:14" ht="28" x14ac:dyDescent="0.25">
      <c r="A406" s="88">
        <v>42977</v>
      </c>
      <c r="B406">
        <v>14.02</v>
      </c>
      <c r="C406" s="91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1">
        <f t="shared" si="190"/>
        <v>-4.4817055766794844E-3</v>
      </c>
      <c r="H406" s="91">
        <f>(+B406/(D406*(1-VLOOKUP(A406,FX!A:K,9,0)))-1)</f>
        <v>-7.7316839006368321E-3</v>
      </c>
      <c r="I406" s="91">
        <f t="shared" si="166"/>
        <v>-7.3633531577457223E-3</v>
      </c>
      <c r="J406">
        <v>12216.06</v>
      </c>
      <c r="K406">
        <v>12171.22</v>
      </c>
      <c r="L406" s="91">
        <f t="shared" ref="L406" si="224">+K406/J406-1</f>
        <v>-3.6705779113723747E-3</v>
      </c>
      <c r="M406" s="90">
        <f t="shared" si="188"/>
        <v>3</v>
      </c>
      <c r="N406" s="50" t="s">
        <v>427</v>
      </c>
    </row>
    <row r="407" spans="1:14" x14ac:dyDescent="0.25">
      <c r="A407" s="88">
        <v>42978</v>
      </c>
      <c r="B407">
        <v>13.9</v>
      </c>
      <c r="C407" s="91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1">
        <f t="shared" si="190"/>
        <v>-8.5363045796656989E-3</v>
      </c>
      <c r="H407" s="91">
        <f>(+B407/(D407*(1-VLOOKUP(A407,FX!A:K,9,0)))-1)</f>
        <v>-5.9891385111454642E-3</v>
      </c>
      <c r="I407" s="91">
        <f t="shared" si="166"/>
        <v>-9.9715099715098621E-3</v>
      </c>
      <c r="J407">
        <v>12171.22</v>
      </c>
      <c r="K407">
        <v>12081.32</v>
      </c>
      <c r="L407" s="91">
        <f t="shared" ref="L407" si="225">+K407/J407-1</f>
        <v>-7.386276807090808E-3</v>
      </c>
      <c r="M407" s="90">
        <f t="shared" si="188"/>
        <v>4</v>
      </c>
    </row>
    <row r="408" spans="1:14" x14ac:dyDescent="0.25">
      <c r="A408" s="88">
        <v>42979</v>
      </c>
      <c r="B408">
        <v>13.94</v>
      </c>
      <c r="C408" s="91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1">
        <f t="shared" si="190"/>
        <v>-6.3057599621325622E-3</v>
      </c>
      <c r="H408" s="91">
        <f>(+B408/(D408*(1-VLOOKUP(A408,FX!A:K,9,0)))-1)</f>
        <v>-9.5685864984536018E-3</v>
      </c>
      <c r="I408" s="91">
        <f t="shared" si="166"/>
        <v>-7.6879271070615651E-3</v>
      </c>
      <c r="J408">
        <v>12081.32</v>
      </c>
      <c r="K408">
        <v>12071.39</v>
      </c>
      <c r="L408" s="91">
        <f t="shared" ref="L408" si="227">+K408/J408-1</f>
        <v>-8.2193005400077457E-4</v>
      </c>
      <c r="M408" s="90">
        <f t="shared" si="188"/>
        <v>5</v>
      </c>
    </row>
    <row r="409" spans="1:14" x14ac:dyDescent="0.25">
      <c r="A409" s="88">
        <v>42982</v>
      </c>
      <c r="B409">
        <v>14.04</v>
      </c>
      <c r="C409" s="91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1">
        <f t="shared" si="190"/>
        <v>-3.6563825024259478E-3</v>
      </c>
      <c r="H409" s="91">
        <f>(+B409/(D409*(1-VLOOKUP(A409,FX!A:K,9,0)))-1)</f>
        <v>-8.8411675441305571E-3</v>
      </c>
      <c r="I409" s="91">
        <f t="shared" si="166"/>
        <v>-8.1243376898622044E-3</v>
      </c>
      <c r="J409">
        <v>12071.39</v>
      </c>
      <c r="K409">
        <v>12108.79</v>
      </c>
      <c r="L409" s="91">
        <f t="shared" ref="L409" si="229">+K409/J409-1</f>
        <v>3.0982347517560793E-3</v>
      </c>
      <c r="M409" s="90">
        <f t="shared" si="188"/>
        <v>1</v>
      </c>
    </row>
    <row r="410" spans="1:14" x14ac:dyDescent="0.25">
      <c r="A410" s="88">
        <v>42983</v>
      </c>
      <c r="B410">
        <v>14.06</v>
      </c>
      <c r="C410" s="91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1">
        <f t="shared" si="190"/>
        <v>-1.3025903515915815E-2</v>
      </c>
      <c r="H410" s="91">
        <f>(+B410/(D410*(1-VLOOKUP(A410,FX!A:K,9,0)))-1)</f>
        <v>-1.4030537107821428E-2</v>
      </c>
      <c r="I410" s="91">
        <f t="shared" si="166"/>
        <v>-1.7401635334404864E-2</v>
      </c>
      <c r="J410">
        <v>12108.79</v>
      </c>
      <c r="K410">
        <v>12186.26</v>
      </c>
      <c r="L410" s="91">
        <f t="shared" ref="L410" si="231">+K410/J410-1</f>
        <v>6.3978316578285899E-3</v>
      </c>
      <c r="M410" s="90">
        <f t="shared" si="188"/>
        <v>2</v>
      </c>
    </row>
    <row r="411" spans="1:14" x14ac:dyDescent="0.25">
      <c r="A411" s="88">
        <v>42984</v>
      </c>
      <c r="B411">
        <v>14.02</v>
      </c>
      <c r="C411" s="91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1">
        <f t="shared" si="190"/>
        <v>-1.521020186560007E-2</v>
      </c>
      <c r="H411" s="91">
        <f>(+B411/(D411*(1-VLOOKUP(A411,FX!A:K,9,0)))-1)</f>
        <v>-1.5419397147986569E-2</v>
      </c>
      <c r="I411" s="91">
        <f t="shared" si="166"/>
        <v>-1.607130324935091E-2</v>
      </c>
      <c r="J411">
        <v>12186.26</v>
      </c>
      <c r="K411">
        <v>12124.55</v>
      </c>
      <c r="L411" s="91">
        <f t="shared" ref="L411" si="233">+K411/J411-1</f>
        <v>-5.0638998347319886E-3</v>
      </c>
      <c r="M411" s="90">
        <f t="shared" si="188"/>
        <v>3</v>
      </c>
    </row>
    <row r="412" spans="1:14" x14ac:dyDescent="0.25">
      <c r="A412" s="88">
        <v>42985</v>
      </c>
      <c r="B412">
        <v>13.94</v>
      </c>
      <c r="C412" s="91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1">
        <f t="shared" si="190"/>
        <v>-1.398517904174168E-2</v>
      </c>
      <c r="H412" s="91">
        <f>(+B412/(D412*(1-VLOOKUP(A412,FX!A:K,9,0)))-1)</f>
        <v>-1.5097732413345777E-2</v>
      </c>
      <c r="I412" s="91">
        <f t="shared" si="166"/>
        <v>-1.4840989399293347E-2</v>
      </c>
      <c r="J412">
        <v>12124.55</v>
      </c>
      <c r="K412">
        <v>12029.86</v>
      </c>
      <c r="L412" s="91">
        <f t="shared" ref="L412" si="235">+K412/J412-1</f>
        <v>-7.8097743833790423E-3</v>
      </c>
      <c r="M412" s="90">
        <f t="shared" si="188"/>
        <v>4</v>
      </c>
    </row>
    <row r="413" spans="1:14" x14ac:dyDescent="0.25">
      <c r="A413" s="88">
        <v>42986</v>
      </c>
      <c r="B413">
        <v>14.06</v>
      </c>
      <c r="C413" s="91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1">
        <f t="shared" si="190"/>
        <v>-4.4711315454951661E-3</v>
      </c>
      <c r="H413" s="91">
        <f>(+B413/(D413*(1-VLOOKUP(A413,FX!A:K,9,0)))-1)</f>
        <v>-1.6824614468268106E-2</v>
      </c>
      <c r="I413" s="91">
        <f t="shared" si="166"/>
        <v>-5.0244144080390241E-3</v>
      </c>
      <c r="J413">
        <v>12029.86</v>
      </c>
      <c r="K413">
        <v>12007.03</v>
      </c>
      <c r="L413" s="91">
        <f t="shared" ref="L413" si="237">+K413/J413-1</f>
        <v>-1.8977776964985704E-3</v>
      </c>
      <c r="M413" s="90">
        <f t="shared" si="188"/>
        <v>5</v>
      </c>
    </row>
    <row r="414" spans="1:14" x14ac:dyDescent="0.25">
      <c r="A414" s="88">
        <v>42989</v>
      </c>
      <c r="B414">
        <v>13.96</v>
      </c>
      <c r="C414" s="91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1">
        <f t="shared" si="190"/>
        <v>-8.163289962414999E-3</v>
      </c>
      <c r="H414" s="91">
        <f>(+B414/(D414*(1-VLOOKUP(A414,FX!A:K,9,0)))-1)</f>
        <v>2.1196412860038372E-3</v>
      </c>
      <c r="I414" s="91">
        <f t="shared" si="166"/>
        <v>-9.9992908304376016E-3</v>
      </c>
      <c r="J414">
        <v>12007.03</v>
      </c>
      <c r="K414">
        <v>11959.36</v>
      </c>
      <c r="L414" s="91">
        <f t="shared" ref="L414" si="239">+K414/J414-1</f>
        <v>-3.9701741396498402E-3</v>
      </c>
      <c r="M414" s="90">
        <f t="shared" si="188"/>
        <v>1</v>
      </c>
      <c r="N414" s="50" t="s">
        <v>436</v>
      </c>
    </row>
    <row r="415" spans="1:14" x14ac:dyDescent="0.25">
      <c r="A415" s="88">
        <v>42990</v>
      </c>
      <c r="B415">
        <v>14.06</v>
      </c>
      <c r="C415" s="91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1">
        <f t="shared" si="190"/>
        <v>-8.5985111255306723E-3</v>
      </c>
      <c r="H415" s="91">
        <f>(+B415/(D415*(1-VLOOKUP(A415,FX!A:K,9,0)))-1)</f>
        <v>-5.547655962050646E-3</v>
      </c>
      <c r="I415" s="91">
        <f t="shared" si="166"/>
        <v>-4.1787662015723148E-3</v>
      </c>
      <c r="J415">
        <v>11959.36</v>
      </c>
      <c r="K415">
        <v>12028.01</v>
      </c>
      <c r="L415" s="91">
        <f t="shared" ref="L415" si="241">+K415/J415-1</f>
        <v>5.7402737270222381E-3</v>
      </c>
      <c r="M415" s="90">
        <f t="shared" si="188"/>
        <v>2</v>
      </c>
    </row>
    <row r="416" spans="1:14" x14ac:dyDescent="0.25">
      <c r="A416" s="88">
        <v>42991</v>
      </c>
      <c r="B416">
        <v>13.98</v>
      </c>
      <c r="C416" s="91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1">
        <f t="shared" si="190"/>
        <v>-9.111692441600594E-3</v>
      </c>
      <c r="H416" s="91">
        <f>(+B416/(D416*(1-VLOOKUP(A416,FX!A:K,9,0)))-1)</f>
        <v>-1.0761301533373402E-2</v>
      </c>
      <c r="I416" s="91">
        <f t="shared" si="166"/>
        <v>-7.1022727272727071E-3</v>
      </c>
      <c r="J416">
        <v>12028.01</v>
      </c>
      <c r="K416">
        <v>12019.11</v>
      </c>
      <c r="L416" s="91">
        <f t="shared" ref="L416" si="243">+K416/J416-1</f>
        <v>-7.399395244932494E-4</v>
      </c>
      <c r="M416" s="90">
        <f t="shared" si="188"/>
        <v>3</v>
      </c>
    </row>
    <row r="417" spans="1:14" x14ac:dyDescent="0.25">
      <c r="A417" s="88">
        <v>42992</v>
      </c>
      <c r="B417">
        <v>13.8</v>
      </c>
      <c r="C417" s="91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1">
        <f t="shared" si="190"/>
        <v>-1.3046152045437354E-2</v>
      </c>
      <c r="H417" s="91">
        <f>(+B417/(D417*(1-VLOOKUP(A417,FX!A:K,9,0)))-1)</f>
        <v>-9.4997668659962953E-3</v>
      </c>
      <c r="I417" s="91">
        <f t="shared" si="166"/>
        <v>-1.1956755208706205E-2</v>
      </c>
      <c r="J417">
        <v>12019.11</v>
      </c>
      <c r="K417">
        <v>11935.81</v>
      </c>
      <c r="L417" s="91">
        <f t="shared" ref="L417" si="245">+K417/J417-1</f>
        <v>-6.9306296389667343E-3</v>
      </c>
      <c r="M417" s="90">
        <f t="shared" si="188"/>
        <v>4</v>
      </c>
    </row>
    <row r="418" spans="1:14" x14ac:dyDescent="0.25">
      <c r="A418" s="88">
        <v>42993</v>
      </c>
      <c r="B418">
        <v>13.78</v>
      </c>
      <c r="C418" s="91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1">
        <f t="shared" si="190"/>
        <v>-1.1921793047871665E-2</v>
      </c>
      <c r="H418" s="91">
        <f>(+B418/(D418*(1-VLOOKUP(A418,FX!A:K,9,0)))-1)</f>
        <v>-1.2917439684999366E-2</v>
      </c>
      <c r="I418" s="91">
        <f t="shared" si="166"/>
        <v>-1.2752543344318745E-2</v>
      </c>
      <c r="J418">
        <v>11935.81</v>
      </c>
      <c r="K418">
        <v>11918.09</v>
      </c>
      <c r="L418" s="91">
        <f t="shared" ref="L418" si="247">+K418/J418-1</f>
        <v>-1.4846080827358721E-3</v>
      </c>
      <c r="M418" s="90">
        <f t="shared" si="188"/>
        <v>5</v>
      </c>
      <c r="N418" s="50" t="s">
        <v>440</v>
      </c>
    </row>
    <row r="419" spans="1:14" x14ac:dyDescent="0.25">
      <c r="A419" s="88">
        <v>42996</v>
      </c>
      <c r="B419">
        <v>13.86</v>
      </c>
      <c r="C419" s="91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1">
        <f t="shared" si="190"/>
        <v>-8.3107985936308193E-3</v>
      </c>
      <c r="H419" s="91">
        <f>(+B419/(D419*(1-VLOOKUP(A419,FX!A:K,9,0)))-1)</f>
        <v>-7.6120394791076018E-3</v>
      </c>
      <c r="I419" s="91">
        <f t="shared" si="166"/>
        <v>-8.5836909871245259E-3</v>
      </c>
      <c r="J419">
        <v>11918.09</v>
      </c>
      <c r="K419">
        <v>11933.59</v>
      </c>
      <c r="L419" s="91">
        <f t="shared" ref="L419" si="249">+K419/J419-1</f>
        <v>1.3005439630007221E-3</v>
      </c>
      <c r="M419" s="90">
        <f t="shared" si="188"/>
        <v>1</v>
      </c>
    </row>
    <row r="420" spans="1:14" x14ac:dyDescent="0.25">
      <c r="A420" s="88">
        <v>42997</v>
      </c>
      <c r="B420">
        <v>13.7</v>
      </c>
      <c r="C420" s="91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1">
        <f t="shared" si="190"/>
        <v>-2.0549788985239847E-2</v>
      </c>
      <c r="H420" s="91">
        <f>(+B420/(D420*(1-VLOOKUP(A420,FX!A:K,9,0)))-1)</f>
        <v>-1.4150045653841703E-2</v>
      </c>
      <c r="I420" s="91">
        <f t="shared" si="166"/>
        <v>-1.6864011481880214E-2</v>
      </c>
      <c r="J420">
        <v>11933.59</v>
      </c>
      <c r="K420">
        <v>11939.94</v>
      </c>
      <c r="L420" s="91">
        <f t="shared" ref="L420" si="251">+K420/J420-1</f>
        <v>5.3211146017262401E-4</v>
      </c>
      <c r="M420" s="90">
        <f t="shared" si="188"/>
        <v>2</v>
      </c>
      <c r="N420" s="50" t="s">
        <v>445</v>
      </c>
    </row>
    <row r="421" spans="1:14" x14ac:dyDescent="0.25">
      <c r="A421" s="88">
        <v>42998</v>
      </c>
      <c r="B421">
        <v>13.78</v>
      </c>
      <c r="C421" s="91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1">
        <f t="shared" si="190"/>
        <v>-1.028338298487963E-2</v>
      </c>
      <c r="H421" s="91">
        <f>(+B421/(D421*(1-VLOOKUP(A421,FX!A:K,9,0)))-1)</f>
        <v>-1.4360165636407074E-2</v>
      </c>
      <c r="I421" s="91">
        <f t="shared" si="166"/>
        <v>-8.4904302777378815E-3</v>
      </c>
      <c r="J421">
        <v>11939.94</v>
      </c>
      <c r="K421">
        <v>11929.81</v>
      </c>
      <c r="L421" s="91">
        <f t="shared" ref="L421" si="253">+K421/J421-1</f>
        <v>-8.4841297359961043E-4</v>
      </c>
      <c r="M421" s="90">
        <f t="shared" si="188"/>
        <v>3</v>
      </c>
    </row>
    <row r="422" spans="1:14" x14ac:dyDescent="0.25">
      <c r="A422" s="88">
        <v>42999</v>
      </c>
      <c r="B422">
        <v>13.78</v>
      </c>
      <c r="C422" s="91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1">
        <f t="shared" si="190"/>
        <v>-1.3417631758718351E-2</v>
      </c>
      <c r="H422" s="91">
        <f>(+B422/(D422*(1-VLOOKUP(A422,FX!A:K,9,0)))-1)</f>
        <v>-9.378099168719789E-3</v>
      </c>
      <c r="I422" s="91">
        <f t="shared" si="166"/>
        <v>-1.0341855788566501E-2</v>
      </c>
      <c r="J422">
        <v>11929.81</v>
      </c>
      <c r="K422">
        <v>11989.39</v>
      </c>
      <c r="L422" s="91">
        <f t="shared" ref="L422" si="255">+K422/J422-1</f>
        <v>4.994211978229357E-3</v>
      </c>
      <c r="M422" s="90">
        <f t="shared" si="188"/>
        <v>4</v>
      </c>
    </row>
    <row r="423" spans="1:14" x14ac:dyDescent="0.25">
      <c r="A423" s="88">
        <v>43000</v>
      </c>
      <c r="B423">
        <v>13.8</v>
      </c>
      <c r="C423" s="91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1">
        <f t="shared" si="190"/>
        <v>-1.0007003067818987E-2</v>
      </c>
      <c r="H423" s="91">
        <f>(+B423/(D423*(1-VLOOKUP(A423,FX!A:K,9,0)))-1)</f>
        <v>-1.2206289987779617E-2</v>
      </c>
      <c r="I423" s="91">
        <f t="shared" si="166"/>
        <v>-1.046895167072992E-2</v>
      </c>
      <c r="J423">
        <v>11989.39</v>
      </c>
      <c r="K423">
        <v>12002.73</v>
      </c>
      <c r="L423" s="91">
        <f t="shared" ref="L423" si="257">+K423/J423-1</f>
        <v>1.112650435093121E-3</v>
      </c>
      <c r="M423" s="90">
        <f t="shared" si="188"/>
        <v>5</v>
      </c>
      <c r="N423" s="50" t="s">
        <v>448</v>
      </c>
    </row>
    <row r="424" spans="1:14" x14ac:dyDescent="0.25">
      <c r="A424" s="88">
        <v>43003</v>
      </c>
      <c r="B424">
        <v>13.68</v>
      </c>
      <c r="C424" s="91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1">
        <f t="shared" si="190"/>
        <v>-1.6529418146171038E-2</v>
      </c>
      <c r="H424" s="91">
        <f>(+B424/(D424*(1-VLOOKUP(A424,FX!A:K,9,0)))-1)</f>
        <v>-1.332952239504237E-2</v>
      </c>
      <c r="I424" s="91">
        <f t="shared" si="166"/>
        <v>-1.575652924670834E-2</v>
      </c>
      <c r="J424">
        <v>12002.73</v>
      </c>
      <c r="K424">
        <v>11971.68</v>
      </c>
      <c r="L424" s="91">
        <f t="shared" ref="L424" si="259">+K424/J424-1</f>
        <v>-2.5869114776387869E-3</v>
      </c>
      <c r="M424" s="90">
        <f t="shared" si="188"/>
        <v>1</v>
      </c>
    </row>
    <row r="425" spans="1:14" x14ac:dyDescent="0.25">
      <c r="A425" s="88">
        <v>43004</v>
      </c>
      <c r="B425">
        <v>13.72</v>
      </c>
      <c r="C425" s="91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1">
        <f t="shared" si="190"/>
        <v>-1.3284958740049202E-2</v>
      </c>
      <c r="H425" s="91">
        <f>(+B425/(D425*(1-VLOOKUP(A425,FX!A:K,9,0)))-1)</f>
        <v>-1.0923189171191838E-2</v>
      </c>
      <c r="I425" s="91">
        <f t="shared" si="166"/>
        <v>-1.1954486533198749E-2</v>
      </c>
      <c r="J425">
        <v>11971.68</v>
      </c>
      <c r="K425">
        <v>11976.61</v>
      </c>
      <c r="L425" s="91">
        <f t="shared" ref="L425" si="261">+K425/J425-1</f>
        <v>4.1180519359018675E-4</v>
      </c>
      <c r="M425" s="90">
        <f t="shared" si="188"/>
        <v>2</v>
      </c>
    </row>
    <row r="426" spans="1:14" x14ac:dyDescent="0.25">
      <c r="A426" s="88">
        <v>43005</v>
      </c>
      <c r="B426">
        <v>13.66</v>
      </c>
      <c r="C426" s="91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1">
        <f t="shared" si="190"/>
        <v>-1.2387311923586997E-2</v>
      </c>
      <c r="H426" s="91">
        <f>(+B426/(D426*(1-VLOOKUP(A426,FX!A:K,9,0)))-1)</f>
        <v>-9.8396839928470703E-3</v>
      </c>
      <c r="I426" s="91">
        <f t="shared" si="166"/>
        <v>-1.0144927536231974E-2</v>
      </c>
      <c r="J426">
        <v>11976.61</v>
      </c>
      <c r="K426">
        <v>11929.46</v>
      </c>
      <c r="L426" s="91">
        <f t="shared" ref="L426" si="263">+K426/J426-1</f>
        <v>-3.9368402244042144E-3</v>
      </c>
      <c r="M426" s="90">
        <f t="shared" si="188"/>
        <v>3</v>
      </c>
    </row>
    <row r="427" spans="1:14" ht="28" x14ac:dyDescent="0.25">
      <c r="A427" s="88">
        <v>43006</v>
      </c>
      <c r="B427">
        <v>13.58</v>
      </c>
      <c r="C427" s="91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1">
        <f t="shared" si="190"/>
        <v>-1.6565256412526042E-2</v>
      </c>
      <c r="H427" s="91">
        <f>(+B427/(D427*(1-VLOOKUP(A427,FX!A:K,9,0)))-1)</f>
        <v>-1.0645041466469607E-2</v>
      </c>
      <c r="I427" s="91">
        <f t="shared" si="166"/>
        <v>-1.5157009210239991E-2</v>
      </c>
      <c r="J427">
        <v>11929.46</v>
      </c>
      <c r="K427">
        <v>11937.02</v>
      </c>
      <c r="L427" s="91">
        <f t="shared" ref="L427" si="265">+K427/J427-1</f>
        <v>6.3372524825111576E-4</v>
      </c>
      <c r="M427" s="90">
        <f t="shared" si="188"/>
        <v>4</v>
      </c>
      <c r="N427" s="50" t="s">
        <v>456</v>
      </c>
    </row>
    <row r="428" spans="1:14" x14ac:dyDescent="0.25">
      <c r="A428" s="88">
        <v>43007</v>
      </c>
      <c r="B428">
        <v>13.66</v>
      </c>
      <c r="C428" s="91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1">
        <f t="shared" si="190"/>
        <v>-1.1473609635470727E-2</v>
      </c>
      <c r="H428" s="91">
        <f>(+B428/(D428*(1-VLOOKUP(A428,FX!A:K,9,0)))-1)</f>
        <v>-1.1270581157484472E-2</v>
      </c>
      <c r="I428" s="91">
        <f t="shared" si="166"/>
        <v>-1.0288364005216599E-2</v>
      </c>
      <c r="J428">
        <v>11937.02</v>
      </c>
      <c r="K428">
        <v>11962.6</v>
      </c>
      <c r="L428" s="91">
        <f t="shared" ref="L428" si="267">+K428/J428-1</f>
        <v>2.1429133904442565E-3</v>
      </c>
      <c r="M428" s="90">
        <f t="shared" si="188"/>
        <v>5</v>
      </c>
      <c r="N428" s="50" t="s">
        <v>553</v>
      </c>
    </row>
    <row r="429" spans="1:14" x14ac:dyDescent="0.25">
      <c r="A429" s="88">
        <v>43010</v>
      </c>
      <c r="B429">
        <v>13.66</v>
      </c>
      <c r="C429" s="91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1">
        <f t="shared" si="190"/>
        <v>-1.0288364005216599E-2</v>
      </c>
      <c r="H429" s="91">
        <f>(+B429/(D429*(1-VLOOKUP(A429,FX!A:K,9,0)))-1)</f>
        <v>-1.0943756536686222E-2</v>
      </c>
      <c r="I429" s="91">
        <f t="shared" si="166"/>
        <v>-1.086169442433027E-2</v>
      </c>
      <c r="J429">
        <v>11962.6</v>
      </c>
      <c r="K429">
        <v>11962.6</v>
      </c>
      <c r="L429" s="91">
        <f t="shared" ref="L429" si="269">+K429/J429-1</f>
        <v>0</v>
      </c>
      <c r="M429" s="90">
        <f t="shared" si="188"/>
        <v>1</v>
      </c>
    </row>
    <row r="430" spans="1:14" x14ac:dyDescent="0.25">
      <c r="A430" s="88">
        <v>43011</v>
      </c>
      <c r="B430">
        <v>14</v>
      </c>
      <c r="C430" s="91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1">
        <f t="shared" si="190"/>
        <v>1.3758146270818283E-2</v>
      </c>
      <c r="H430" s="91">
        <f>(+B430/(D430*(1-VLOOKUP(A430,FX!A:K,9,0)))-1)</f>
        <v>1.5612357178484526E-2</v>
      </c>
      <c r="I430" s="91">
        <f t="shared" si="166"/>
        <v>1.4419244982247559E-2</v>
      </c>
      <c r="J430">
        <v>11962.6</v>
      </c>
      <c r="K430">
        <v>11962.6</v>
      </c>
      <c r="L430" s="91">
        <f t="shared" ref="L430" si="271">+K430/J430-1</f>
        <v>0</v>
      </c>
      <c r="M430" s="90">
        <f t="shared" si="188"/>
        <v>2</v>
      </c>
    </row>
    <row r="431" spans="1:14" x14ac:dyDescent="0.25">
      <c r="A431" s="88">
        <v>43012</v>
      </c>
      <c r="B431">
        <v>14.06</v>
      </c>
      <c r="C431" s="91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1">
        <f t="shared" si="190"/>
        <v>1.8766756032171594E-2</v>
      </c>
      <c r="H431" s="91">
        <f>(+B431/(D431*(1-VLOOKUP(A431,FX!A:K,9,0)))-1)</f>
        <v>1.3066844675612588E-2</v>
      </c>
      <c r="I431" s="91">
        <f t="shared" si="166"/>
        <v>1.9135981443896943E-2</v>
      </c>
      <c r="J431">
        <v>11962.6</v>
      </c>
      <c r="K431">
        <v>11962.6</v>
      </c>
      <c r="L431" s="91">
        <f t="shared" ref="L431" si="273">+K431/J431-1</f>
        <v>0</v>
      </c>
      <c r="M431" s="90">
        <f t="shared" si="188"/>
        <v>3</v>
      </c>
    </row>
    <row r="432" spans="1:14" x14ac:dyDescent="0.25">
      <c r="A432" s="88">
        <v>43013</v>
      </c>
      <c r="B432">
        <v>14.06</v>
      </c>
      <c r="C432" s="91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1">
        <f t="shared" si="190"/>
        <v>1.9135981443896943E-2</v>
      </c>
      <c r="H432" s="91">
        <f>(+B432/(D432*(1-VLOOKUP(A432,FX!A:K,9,0)))-1)</f>
        <v>2.0433214364881991E-2</v>
      </c>
      <c r="I432" s="91">
        <f t="shared" si="166"/>
        <v>1.8840579710144967E-2</v>
      </c>
      <c r="J432">
        <v>11962.6</v>
      </c>
      <c r="K432">
        <v>11962.6</v>
      </c>
      <c r="L432" s="91">
        <f t="shared" ref="L432" si="275">+K432/J432-1</f>
        <v>0</v>
      </c>
      <c r="M432" s="90">
        <f t="shared" si="188"/>
        <v>4</v>
      </c>
      <c r="N432" s="50" t="s">
        <v>466</v>
      </c>
    </row>
    <row r="433" spans="1:14" x14ac:dyDescent="0.25">
      <c r="A433" s="88">
        <v>43014</v>
      </c>
      <c r="B433">
        <v>14.04</v>
      </c>
      <c r="C433" s="91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1">
        <f t="shared" si="190"/>
        <v>1.7391304347825987E-2</v>
      </c>
      <c r="H433" s="91">
        <f>(+B433/(D433*(1-VLOOKUP(A433,FX!A:K,9,0)))-1)</f>
        <v>1.8154880184411137E-2</v>
      </c>
      <c r="I433" s="91">
        <f t="shared" si="166"/>
        <v>1.8129079042784602E-2</v>
      </c>
      <c r="J433">
        <v>11962.6</v>
      </c>
      <c r="K433">
        <v>11962.6</v>
      </c>
      <c r="L433" s="91">
        <f t="shared" ref="L433" si="277">+K433/J433-1</f>
        <v>0</v>
      </c>
      <c r="M433" s="90">
        <f t="shared" si="188"/>
        <v>5</v>
      </c>
    </row>
    <row r="434" spans="1:14" x14ac:dyDescent="0.25">
      <c r="A434" s="88">
        <v>43017</v>
      </c>
      <c r="B434">
        <v>13.9</v>
      </c>
      <c r="C434" s="91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1">
        <f t="shared" si="190"/>
        <v>-4.2673885215013252E-3</v>
      </c>
      <c r="H434" s="91">
        <f>(+B434/(D434*(1-VLOOKUP(A434,FX!A:K,9,0)))-1)</f>
        <v>-8.7459060258624488E-3</v>
      </c>
      <c r="I434" s="91">
        <f t="shared" si="166"/>
        <v>-2.0819872209060231E-3</v>
      </c>
      <c r="J434">
        <v>11962.6</v>
      </c>
      <c r="K434">
        <v>12109.7</v>
      </c>
      <c r="L434" s="91">
        <f t="shared" ref="L434" si="279">+K434/J434-1</f>
        <v>1.2296657917175269E-2</v>
      </c>
      <c r="M434" s="90">
        <f t="shared" si="188"/>
        <v>1</v>
      </c>
    </row>
    <row r="435" spans="1:14" x14ac:dyDescent="0.25">
      <c r="A435" s="88">
        <v>43018</v>
      </c>
      <c r="B435">
        <v>14</v>
      </c>
      <c r="C435" s="91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1">
        <f t="shared" si="190"/>
        <v>2.2180034081000777E-3</v>
      </c>
      <c r="H435" s="91">
        <f>(+B435/(D435*(1-VLOOKUP(A435,FX!A:K,9,0)))-1)</f>
        <v>-4.1821379637931866E-3</v>
      </c>
      <c r="I435" s="91">
        <f t="shared" si="166"/>
        <v>-9.9900099900096517E-4</v>
      </c>
      <c r="J435">
        <v>12109.7</v>
      </c>
      <c r="K435">
        <v>12144.49</v>
      </c>
      <c r="L435" s="91">
        <f t="shared" ref="L435" si="281">+K435/J435-1</f>
        <v>2.8729035401371394E-3</v>
      </c>
      <c r="M435" s="90">
        <f t="shared" si="188"/>
        <v>2</v>
      </c>
    </row>
    <row r="436" spans="1:14" x14ac:dyDescent="0.25">
      <c r="A436" s="88">
        <v>43019</v>
      </c>
      <c r="B436">
        <v>14.06</v>
      </c>
      <c r="C436" s="91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1">
        <f t="shared" si="190"/>
        <v>-2.3553800482685183E-3</v>
      </c>
      <c r="H436" s="91">
        <f>(+B436/(D436*(1-VLOOKUP(A436,FX!A:K,9,0)))-1)</f>
        <v>-3.6493809148741008E-3</v>
      </c>
      <c r="I436" s="91">
        <f t="shared" si="166"/>
        <v>-8.6024538146947105E-3</v>
      </c>
      <c r="J436">
        <v>12144.49</v>
      </c>
      <c r="K436">
        <v>12213.12</v>
      </c>
      <c r="L436" s="91">
        <f t="shared" ref="L436" si="283">+K436/J436-1</f>
        <v>5.6511224431821105E-3</v>
      </c>
      <c r="M436" s="90">
        <f t="shared" si="188"/>
        <v>3</v>
      </c>
      <c r="N436" s="50" t="s">
        <v>486</v>
      </c>
    </row>
    <row r="437" spans="1:14" x14ac:dyDescent="0.25">
      <c r="A437" s="88">
        <v>43020</v>
      </c>
      <c r="B437">
        <v>14.12</v>
      </c>
      <c r="C437" s="91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1">
        <f t="shared" si="190"/>
        <v>-8.6979388333741081E-3</v>
      </c>
      <c r="H437" s="91">
        <f>(+B437/(D437*(1-VLOOKUP(A437,FX!A:K,9,0)))-1)</f>
        <v>-8.425772008709087E-3</v>
      </c>
      <c r="I437" s="91">
        <f t="shared" si="166"/>
        <v>-8.4269662921349076E-3</v>
      </c>
      <c r="J437">
        <v>12213.12</v>
      </c>
      <c r="K437">
        <v>12266.42</v>
      </c>
      <c r="L437" s="91">
        <f t="shared" ref="L437" si="285">+K437/J437-1</f>
        <v>4.364159199287343E-3</v>
      </c>
      <c r="M437" s="90">
        <f t="shared" si="188"/>
        <v>4</v>
      </c>
      <c r="N437" s="50" t="s">
        <v>487</v>
      </c>
    </row>
    <row r="438" spans="1:14" x14ac:dyDescent="0.25">
      <c r="A438" s="88">
        <v>43021</v>
      </c>
      <c r="B438">
        <v>14.14</v>
      </c>
      <c r="C438" s="91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1">
        <f t="shared" si="190"/>
        <v>-7.9291027574247552E-3</v>
      </c>
      <c r="H438" s="91">
        <f>(+B438/(D438*(1-VLOOKUP(A438,FX!A:K,9,0)))-1)</f>
        <v>-8.9241460528544092E-3</v>
      </c>
      <c r="I438" s="91">
        <f t="shared" si="166"/>
        <v>-8.2064950550606586E-3</v>
      </c>
      <c r="J438">
        <v>12266.42</v>
      </c>
      <c r="K438">
        <v>12277.63</v>
      </c>
      <c r="L438" s="91">
        <f t="shared" ref="L438" si="287">+K438/J438-1</f>
        <v>9.1387707252810202E-4</v>
      </c>
      <c r="M438" s="90">
        <f t="shared" si="188"/>
        <v>5</v>
      </c>
    </row>
    <row r="439" spans="1:14" x14ac:dyDescent="0.25">
      <c r="A439" s="88">
        <v>43024</v>
      </c>
      <c r="B439">
        <v>14.2</v>
      </c>
      <c r="C439" s="91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1">
        <f t="shared" si="190"/>
        <v>-8.5347842539191809E-3</v>
      </c>
      <c r="H439" s="91">
        <f>(+B439/(D439*(1-VLOOKUP(A439,FX!A:K,9,0)))-1)</f>
        <v>-8.0706608907161748E-3</v>
      </c>
      <c r="I439" s="91">
        <f t="shared" si="166"/>
        <v>-8.9335566722501536E-3</v>
      </c>
      <c r="J439">
        <v>12277.63</v>
      </c>
      <c r="K439">
        <v>12333.81</v>
      </c>
      <c r="L439" s="91">
        <f t="shared" ref="L439" si="289">+K439/J439-1</f>
        <v>4.5758016815948821E-3</v>
      </c>
      <c r="M439" s="90">
        <f t="shared" si="188"/>
        <v>1</v>
      </c>
    </row>
    <row r="440" spans="1:14" x14ac:dyDescent="0.25">
      <c r="A440" s="88">
        <v>43025</v>
      </c>
      <c r="B440">
        <v>14.14</v>
      </c>
      <c r="C440" s="91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1">
        <f t="shared" si="190"/>
        <v>-1.3276364325053747E-2</v>
      </c>
      <c r="H440" s="91">
        <f>(+B440/(D440*(1-VLOOKUP(A440,FX!A:K,9,0)))-1)</f>
        <v>-8.6361650060385875E-3</v>
      </c>
      <c r="I440" s="91">
        <f t="shared" si="166"/>
        <v>-1.2362925193825536E-2</v>
      </c>
      <c r="J440">
        <v>12333.81</v>
      </c>
      <c r="K440">
        <v>12335.75</v>
      </c>
      <c r="L440" s="91">
        <f t="shared" ref="L440" si="291">+K440/J440-1</f>
        <v>1.5729121820440284E-4</v>
      </c>
      <c r="M440" s="90">
        <f t="shared" si="188"/>
        <v>2</v>
      </c>
    </row>
    <row r="441" spans="1:14" x14ac:dyDescent="0.25">
      <c r="A441" s="88">
        <v>43026</v>
      </c>
      <c r="B441">
        <v>14.26</v>
      </c>
      <c r="C441" s="91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1">
        <f t="shared" si="190"/>
        <v>-1.404088934169867E-2</v>
      </c>
      <c r="H441" s="91">
        <f>(+B441/(D441*(1-VLOOKUP(A441,FX!A:K,9,0)))-1)</f>
        <v>-1.2938509562583245E-2</v>
      </c>
      <c r="I441" s="91">
        <f t="shared" ref="I441:I526" si="293">+B441/F441-1</f>
        <v>-1.314878892733562E-2</v>
      </c>
      <c r="J441">
        <v>12335.75</v>
      </c>
      <c r="K441">
        <v>12461.61</v>
      </c>
      <c r="L441" s="91">
        <f t="shared" ref="L441" si="294">+K441/J441-1</f>
        <v>1.0202865654702853E-2</v>
      </c>
      <c r="M441" s="90">
        <f t="shared" si="188"/>
        <v>3</v>
      </c>
    </row>
    <row r="442" spans="1:14" ht="28" x14ac:dyDescent="0.25">
      <c r="A442" s="88">
        <v>43027</v>
      </c>
      <c r="B442">
        <v>14.12</v>
      </c>
      <c r="C442" s="91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1">
        <f t="shared" si="190"/>
        <v>-2.3702292727213803E-2</v>
      </c>
      <c r="H442" s="91">
        <f>(+B442/(D442*(1-VLOOKUP(A442,FX!A:K,9,0)))-1)</f>
        <v>-2.1154745638664041E-2</v>
      </c>
      <c r="I442" s="91">
        <f t="shared" si="293"/>
        <v>-2.039683640904677E-2</v>
      </c>
      <c r="J442">
        <v>12461.61</v>
      </c>
      <c r="K442">
        <v>12472.65</v>
      </c>
      <c r="L442" s="91">
        <f t="shared" ref="L442" si="296">+K442/J442-1</f>
        <v>8.8592084008398686E-4</v>
      </c>
      <c r="M442" s="90">
        <f t="shared" si="188"/>
        <v>4</v>
      </c>
      <c r="N442" s="50" t="s">
        <v>508</v>
      </c>
    </row>
    <row r="443" spans="1:14" x14ac:dyDescent="0.25">
      <c r="A443" s="88">
        <v>43028</v>
      </c>
      <c r="B443">
        <v>14.16</v>
      </c>
      <c r="C443" s="91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1">
        <f t="shared" si="190"/>
        <v>-1.1693972722271018E-2</v>
      </c>
      <c r="H443" s="91">
        <f>(+B443/(D443*(1-VLOOKUP(A443,FX!A:K,9,0)))-1)</f>
        <v>-1.2593323218274555E-2</v>
      </c>
      <c r="I443" s="91">
        <f t="shared" si="293"/>
        <v>-1.2001116382919341E-2</v>
      </c>
      <c r="J443">
        <v>12472.65</v>
      </c>
      <c r="K443">
        <v>12397.84</v>
      </c>
      <c r="L443" s="91">
        <f t="shared" ref="L443" si="298">+K443/J443-1</f>
        <v>-5.9979234565228357E-3</v>
      </c>
      <c r="M443" s="90">
        <f t="shared" si="188"/>
        <v>5</v>
      </c>
    </row>
    <row r="444" spans="1:14" x14ac:dyDescent="0.25">
      <c r="A444" s="88">
        <v>43031</v>
      </c>
      <c r="B444">
        <v>14.08</v>
      </c>
      <c r="C444" s="91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1">
        <f t="shared" si="190"/>
        <v>-1.5628236206940982E-2</v>
      </c>
      <c r="H444" s="91">
        <f>(+B444/(D444*(1-VLOOKUP(A444,FX!A:K,9,0)))-1)</f>
        <v>-1.4501703747047623E-2</v>
      </c>
      <c r="I444" s="91">
        <f t="shared" si="293"/>
        <v>-1.3936550178583973E-2</v>
      </c>
      <c r="J444">
        <v>12397.84</v>
      </c>
      <c r="K444">
        <v>12373.22</v>
      </c>
      <c r="L444" s="91">
        <f t="shared" ref="L444" si="300">+K444/J444-1</f>
        <v>-1.9858297897054067E-3</v>
      </c>
      <c r="M444" s="90">
        <f t="shared" si="188"/>
        <v>1</v>
      </c>
      <c r="N444" s="50" t="s">
        <v>517</v>
      </c>
    </row>
    <row r="445" spans="1:14" x14ac:dyDescent="0.25">
      <c r="A445" s="88">
        <v>43032</v>
      </c>
      <c r="B445">
        <v>14.14</v>
      </c>
      <c r="C445" s="91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1">
        <f t="shared" si="190"/>
        <v>-1.735937513217356E-2</v>
      </c>
      <c r="H445" s="91">
        <f>(+B445/(D445*(1-VLOOKUP(A445,FX!A:K,9,0)))-1)</f>
        <v>-1.7074787628017174E-2</v>
      </c>
      <c r="I445" s="91">
        <f t="shared" si="293"/>
        <v>-1.6416249304396113E-2</v>
      </c>
      <c r="J445">
        <v>12373.22</v>
      </c>
      <c r="K445">
        <v>12469.23</v>
      </c>
      <c r="L445" s="91">
        <f t="shared" ref="L445" si="302">+K445/J445-1</f>
        <v>7.7594999523162844E-3</v>
      </c>
      <c r="M445" s="90">
        <f t="shared" si="188"/>
        <v>2</v>
      </c>
    </row>
    <row r="446" spans="1:14" x14ac:dyDescent="0.25">
      <c r="A446" s="88">
        <v>43033</v>
      </c>
      <c r="B446">
        <v>14.26</v>
      </c>
      <c r="C446" s="91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1">
        <f t="shared" si="190"/>
        <v>-1.2254704329428323E-2</v>
      </c>
      <c r="H446" s="91">
        <f>(+B446/(D446*(1-VLOOKUP(A446,FX!A:K,9,0)))-1)</f>
        <v>-1.1288434069464226E-2</v>
      </c>
      <c r="I446" s="91">
        <f t="shared" si="293"/>
        <v>-1.1644025505960665E-2</v>
      </c>
      <c r="J446">
        <v>12469.23</v>
      </c>
      <c r="K446">
        <v>12522.07</v>
      </c>
      <c r="L446" s="91">
        <f t="shared" ref="L446" si="304">+K446/J446-1</f>
        <v>4.2376313533394327E-3</v>
      </c>
      <c r="M446" s="90">
        <f t="shared" si="188"/>
        <v>3</v>
      </c>
    </row>
    <row r="447" spans="1:14" x14ac:dyDescent="0.25">
      <c r="A447" s="88">
        <v>43034</v>
      </c>
      <c r="B447">
        <v>14.34</v>
      </c>
      <c r="C447" s="91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1">
        <f t="shared" si="190"/>
        <v>-1.1326040327496512E-2</v>
      </c>
      <c r="H447" s="91">
        <f>(+B447/(D447*(1-VLOOKUP(A447,FX!A:K,9,0)))-1)</f>
        <v>-1.2335962556421998E-2</v>
      </c>
      <c r="I447" s="91">
        <f t="shared" si="293"/>
        <v>-1.1375387797311287E-2</v>
      </c>
      <c r="J447">
        <v>12522.07</v>
      </c>
      <c r="K447">
        <v>12588.27</v>
      </c>
      <c r="L447" s="91">
        <f t="shared" ref="L447" si="306">+K447/J447-1</f>
        <v>5.2866658627528373E-3</v>
      </c>
      <c r="M447" s="90">
        <f t="shared" si="188"/>
        <v>4</v>
      </c>
    </row>
    <row r="448" spans="1:14" x14ac:dyDescent="0.25">
      <c r="A448" s="88">
        <v>43035</v>
      </c>
      <c r="B448">
        <v>14.54</v>
      </c>
      <c r="C448" s="91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1">
        <f t="shared" si="190"/>
        <v>-1.4534059222504947E-2</v>
      </c>
      <c r="H448" s="91">
        <f>(+B448/(D448*(1-VLOOKUP(A448,FX!A:K,9,0)))-1)</f>
        <v>-1.1385592369461794E-2</v>
      </c>
      <c r="I448" s="91">
        <f t="shared" si="293"/>
        <v>-1.1892626571525677E-2</v>
      </c>
      <c r="J448">
        <v>12588.27</v>
      </c>
      <c r="K448">
        <v>12804.75</v>
      </c>
      <c r="L448" s="91">
        <f t="shared" ref="L448" si="308">+K448/J448-1</f>
        <v>1.7196961933609645E-2</v>
      </c>
      <c r="M448" s="90">
        <f t="shared" si="188"/>
        <v>5</v>
      </c>
    </row>
    <row r="449" spans="1:14" x14ac:dyDescent="0.25">
      <c r="A449" s="88">
        <v>43038</v>
      </c>
      <c r="B449">
        <v>14.52</v>
      </c>
      <c r="C449" s="91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1">
        <f t="shared" si="190"/>
        <v>-1.4838997348734395E-2</v>
      </c>
      <c r="H449" s="91">
        <f>(+B449/(D449*(1-VLOOKUP(A449,FX!A:K,9,0)))-1)</f>
        <v>-1.5869044677518485E-2</v>
      </c>
      <c r="I449" s="91">
        <f t="shared" si="293"/>
        <v>-1.4055815848441733E-2</v>
      </c>
      <c r="J449">
        <v>12804.75</v>
      </c>
      <c r="K449">
        <v>12825.38</v>
      </c>
      <c r="L449" s="91">
        <f t="shared" ref="L449" si="310">+K449/J449-1</f>
        <v>1.6111208731133253E-3</v>
      </c>
      <c r="M449" s="90">
        <f t="shared" si="188"/>
        <v>1</v>
      </c>
    </row>
    <row r="450" spans="1:14" x14ac:dyDescent="0.25">
      <c r="A450" s="88">
        <v>43039</v>
      </c>
      <c r="B450">
        <v>14.56</v>
      </c>
      <c r="C450" s="91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1">
        <f t="shared" si="190"/>
        <v>-8.5172629748681006E-3</v>
      </c>
      <c r="H450" s="91">
        <f>(+B450/(D450*(1-VLOOKUP(A450,FX!A:K,9,0)))-1)</f>
        <v>-1.1506029061197687E-2</v>
      </c>
      <c r="I450" s="91">
        <f t="shared" si="293"/>
        <v>-9.9952403617324936E-3</v>
      </c>
      <c r="J450">
        <v>12825.38</v>
      </c>
      <c r="K450">
        <v>12788.87</v>
      </c>
      <c r="L450" s="91">
        <f t="shared" ref="L450" si="312">+K450/J450-1</f>
        <v>-2.8466992790855405E-3</v>
      </c>
      <c r="M450" s="90">
        <f t="shared" si="188"/>
        <v>2</v>
      </c>
      <c r="N450" s="50" t="s">
        <v>552</v>
      </c>
    </row>
    <row r="451" spans="1:14" x14ac:dyDescent="0.25">
      <c r="A451" s="88">
        <v>43040</v>
      </c>
      <c r="B451">
        <v>14.6</v>
      </c>
      <c r="C451" s="91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1">
        <f t="shared" si="190"/>
        <v>-6.7294494939108551E-3</v>
      </c>
      <c r="H451" s="91">
        <f>(+B451/(D451*(1-VLOOKUP(A451,FX!A:K,9,0)))-1)</f>
        <v>-6.2893941236150663E-3</v>
      </c>
      <c r="I451" s="91">
        <f t="shared" si="293"/>
        <v>-8.15217391304357E-3</v>
      </c>
      <c r="J451">
        <v>12788.87</v>
      </c>
      <c r="K451">
        <v>12781.84</v>
      </c>
      <c r="L451" s="91">
        <f t="shared" ref="L451" si="314">+K451/J451-1</f>
        <v>-5.4969672848348416E-4</v>
      </c>
      <c r="M451" s="90">
        <f t="shared" ref="M451:M485" si="315">WEEKDAY(A451,2)</f>
        <v>3</v>
      </c>
    </row>
    <row r="452" spans="1:14" x14ac:dyDescent="0.25">
      <c r="A452" s="88">
        <v>43041</v>
      </c>
      <c r="B452">
        <v>14.62</v>
      </c>
      <c r="C452" s="91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1">
        <f t="shared" ref="G452:G487" si="317">+B452/D452-1</f>
        <v>-7.4713755660548165E-3</v>
      </c>
      <c r="H452" s="91">
        <f>(+B452/(D452*(1-VLOOKUP(A452,FX!A:K,9,0)))-1)</f>
        <v>-1.1744965158054899E-2</v>
      </c>
      <c r="I452" s="91">
        <f t="shared" si="293"/>
        <v>-8.8807538471967762E-3</v>
      </c>
      <c r="J452">
        <v>12781.84</v>
      </c>
      <c r="K452">
        <v>12790.57</v>
      </c>
      <c r="L452" s="91">
        <f t="shared" ref="L452" si="318">+K452/J452-1</f>
        <v>6.830002566140525E-4</v>
      </c>
      <c r="M452" s="90">
        <f t="shared" si="315"/>
        <v>4</v>
      </c>
    </row>
    <row r="453" spans="1:14" ht="56" x14ac:dyDescent="0.25">
      <c r="A453" s="88">
        <v>43042</v>
      </c>
      <c r="B453">
        <v>14.56</v>
      </c>
      <c r="C453" s="91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1">
        <f t="shared" si="317"/>
        <v>-1.3742488896702376E-2</v>
      </c>
      <c r="H453" s="91">
        <f>(+B453/(D453*(1-VLOOKUP(A453,FX!A:K,9,0)))-1)</f>
        <v>-1.0980313677525833E-2</v>
      </c>
      <c r="I453" s="91">
        <f t="shared" si="293"/>
        <v>-1.5617605300520587E-2</v>
      </c>
      <c r="J453">
        <v>12790.57</v>
      </c>
      <c r="K453">
        <v>12800.87</v>
      </c>
      <c r="L453" s="91">
        <f t="shared" ref="L453" si="321">+K453/J453-1</f>
        <v>8.0528076543906479E-4</v>
      </c>
      <c r="M453" s="90">
        <f t="shared" si="315"/>
        <v>5</v>
      </c>
      <c r="N453" s="50" t="s">
        <v>544</v>
      </c>
    </row>
    <row r="454" spans="1:14" x14ac:dyDescent="0.25">
      <c r="A454" s="88">
        <v>43045</v>
      </c>
      <c r="B454">
        <v>14.56</v>
      </c>
      <c r="C454" s="91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1">
        <f t="shared" si="317"/>
        <v>-1.6296929061100696E-2</v>
      </c>
      <c r="H454" s="91">
        <f>(+B454/(D454*(1-VLOOKUP(A454,FX!A:K,9,0)))-1)</f>
        <v>-1.365466563558182E-2</v>
      </c>
      <c r="I454" s="91">
        <f t="shared" si="293"/>
        <v>-1.3683782685273038E-2</v>
      </c>
      <c r="J454">
        <v>12800.87</v>
      </c>
      <c r="K454">
        <v>12809.71</v>
      </c>
      <c r="L454" s="91">
        <f t="shared" ref="L454" si="323">+K454/J454-1</f>
        <v>6.9057806227212915E-4</v>
      </c>
      <c r="M454" s="90">
        <f t="shared" si="315"/>
        <v>1</v>
      </c>
    </row>
    <row r="455" spans="1:14" x14ac:dyDescent="0.25">
      <c r="A455" s="88">
        <v>43046</v>
      </c>
      <c r="B455">
        <v>14.76</v>
      </c>
      <c r="C455" s="91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1">
        <f t="shared" si="317"/>
        <v>-1.0270970381481948E-2</v>
      </c>
      <c r="H455" s="91">
        <f>(+B455/(D455*(1-VLOOKUP(A455,FX!A:K,9,0)))-1)</f>
        <v>-1.201200679216019E-2</v>
      </c>
      <c r="I455" s="91">
        <f t="shared" si="293"/>
        <v>-1.0657550774180624E-2</v>
      </c>
      <c r="J455">
        <v>12809.71</v>
      </c>
      <c r="K455">
        <v>12940.89</v>
      </c>
      <c r="L455" s="91">
        <f t="shared" ref="L455" si="325">+K455/J455-1</f>
        <v>1.024066899250653E-2</v>
      </c>
      <c r="M455" s="90">
        <f t="shared" si="315"/>
        <v>2</v>
      </c>
    </row>
    <row r="456" spans="1:14" x14ac:dyDescent="0.25">
      <c r="A456" s="88">
        <v>43047</v>
      </c>
      <c r="B456">
        <v>14.7</v>
      </c>
      <c r="C456" s="91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1">
        <f t="shared" si="317"/>
        <v>-1.2434121992511038E-2</v>
      </c>
      <c r="H456" s="91">
        <f>(+B456/(D456*(1-VLOOKUP(A456,FX!A:K,9,0)))-1)</f>
        <v>-9.609773617319739E-3</v>
      </c>
      <c r="I456" s="91">
        <f t="shared" si="293"/>
        <v>-1.1565357719203861E-2</v>
      </c>
      <c r="J456">
        <v>12940.89</v>
      </c>
      <c r="K456">
        <v>12911.47</v>
      </c>
      <c r="L456" s="91">
        <f t="shared" ref="L456" si="327">+K456/J456-1</f>
        <v>-2.2734139614818405E-3</v>
      </c>
      <c r="M456" s="90">
        <f t="shared" si="315"/>
        <v>3</v>
      </c>
    </row>
    <row r="457" spans="1:14" x14ac:dyDescent="0.25">
      <c r="A457" s="88">
        <v>43048</v>
      </c>
      <c r="B457">
        <v>14.82</v>
      </c>
      <c r="C457" s="91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1">
        <f t="shared" si="317"/>
        <v>-9.7860619326000098E-3</v>
      </c>
      <c r="H457" s="91">
        <f>(+B457/(D457*(1-VLOOKUP(A457,FX!A:K,9,0)))-1)</f>
        <v>-1.1313281330228797E-2</v>
      </c>
      <c r="I457" s="91">
        <f t="shared" si="293"/>
        <v>-8.4303492573263306E-3</v>
      </c>
      <c r="J457">
        <v>12911.47</v>
      </c>
      <c r="K457">
        <v>12993.48</v>
      </c>
      <c r="L457" s="91">
        <f t="shared" ref="L457" si="329">+K457/J457-1</f>
        <v>6.3517167293887233E-3</v>
      </c>
      <c r="M457" s="90">
        <f t="shared" si="315"/>
        <v>4</v>
      </c>
      <c r="N457" s="50" t="s">
        <v>558</v>
      </c>
    </row>
    <row r="458" spans="1:14" x14ac:dyDescent="0.25">
      <c r="A458" s="88">
        <v>43049</v>
      </c>
      <c r="B458">
        <v>14.98</v>
      </c>
      <c r="C458" s="91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1">
        <f t="shared" si="317"/>
        <v>-7.4221482336432887E-3</v>
      </c>
      <c r="H458" s="91">
        <f>(+B458/(D458*(1-VLOOKUP(A458,FX!A:K,9,0)))-1)</f>
        <v>-5.8108651717977411E-3</v>
      </c>
      <c r="I458" s="91">
        <f t="shared" si="293"/>
        <v>-8.2754054948692701E-3</v>
      </c>
      <c r="J458">
        <v>12993.48</v>
      </c>
      <c r="K458">
        <v>13120.42</v>
      </c>
      <c r="L458" s="91">
        <f t="shared" ref="L458" si="331">+K458/J458-1</f>
        <v>9.7695151722247964E-3</v>
      </c>
      <c r="M458" s="90">
        <f t="shared" si="315"/>
        <v>5</v>
      </c>
    </row>
    <row r="459" spans="1:14" x14ac:dyDescent="0.25">
      <c r="A459" s="88">
        <v>43052</v>
      </c>
      <c r="B459">
        <v>15</v>
      </c>
      <c r="C459" s="91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1">
        <f t="shared" si="317"/>
        <v>-1.1123782306695751E-2</v>
      </c>
      <c r="H459" s="91">
        <f>(+B459/(D459*(1-VLOOKUP(A459,FX!A:K,9,0)))-1)</f>
        <v>-1.0152956373723154E-2</v>
      </c>
      <c r="I459" s="91">
        <f t="shared" si="293"/>
        <v>-1.0227647641042559E-2</v>
      </c>
      <c r="J459">
        <v>13120.42</v>
      </c>
      <c r="K459">
        <v>13175.78</v>
      </c>
      <c r="L459" s="91">
        <f t="shared" ref="L459" si="333">+K459/J459-1</f>
        <v>4.2193771235983224E-3</v>
      </c>
      <c r="M459" s="90">
        <f t="shared" si="315"/>
        <v>1</v>
      </c>
    </row>
    <row r="460" spans="1:14" x14ac:dyDescent="0.25">
      <c r="A460" s="88">
        <v>43053</v>
      </c>
      <c r="B460">
        <v>14.9</v>
      </c>
      <c r="C460" s="91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1">
        <f t="shared" si="317"/>
        <v>-1.1825173886917506E-2</v>
      </c>
      <c r="H460" s="91">
        <f>(+B460/(D460*(1-VLOOKUP(A460,FX!A:K,9,0)))-1)</f>
        <v>-1.2431917532077064E-2</v>
      </c>
      <c r="I460" s="91">
        <f t="shared" si="293"/>
        <v>-1.1018186645426864E-2</v>
      </c>
      <c r="J460">
        <v>13175.78</v>
      </c>
      <c r="K460">
        <v>13109.1</v>
      </c>
      <c r="L460" s="91">
        <f t="shared" ref="L460" si="335">+K460/J460-1</f>
        <v>-5.0608009544785837E-3</v>
      </c>
      <c r="M460" s="90">
        <f t="shared" si="315"/>
        <v>2</v>
      </c>
    </row>
    <row r="461" spans="1:14" x14ac:dyDescent="0.25">
      <c r="A461" s="88">
        <v>43054</v>
      </c>
      <c r="B461">
        <v>14.82</v>
      </c>
      <c r="C461" s="91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1">
        <f t="shared" si="317"/>
        <v>-1.2835568036539846E-2</v>
      </c>
      <c r="H461" s="91">
        <f>(+B461/(D461*(1-VLOOKUP(A461,FX!A:K,9,0)))-1)</f>
        <v>-1.3839016322370279E-2</v>
      </c>
      <c r="I461" s="91">
        <f t="shared" si="293"/>
        <v>-1.5086063667176242E-2</v>
      </c>
      <c r="J461">
        <v>13109.1</v>
      </c>
      <c r="K461">
        <v>13062.72</v>
      </c>
      <c r="L461" s="91">
        <f t="shared" ref="L461" si="337">+K461/J461-1</f>
        <v>-3.5380003203882016E-3</v>
      </c>
      <c r="M461" s="90">
        <f t="shared" si="315"/>
        <v>3</v>
      </c>
    </row>
    <row r="462" spans="1:14" x14ac:dyDescent="0.25">
      <c r="A462" s="88">
        <v>43055</v>
      </c>
      <c r="B462">
        <v>15.04</v>
      </c>
      <c r="C462" s="91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1">
        <f t="shared" si="317"/>
        <v>-1.1588949589593334E-2</v>
      </c>
      <c r="H462" s="91">
        <f>(+B462/(D462*(1-VLOOKUP(A462,FX!A:K,9,0)))-1)</f>
        <v>-1.1797322522571929E-2</v>
      </c>
      <c r="I462" s="91">
        <f t="shared" si="293"/>
        <v>-1.1631727672997361E-2</v>
      </c>
      <c r="J462">
        <v>13062.72</v>
      </c>
      <c r="K462">
        <v>13209.73</v>
      </c>
      <c r="L462" s="91">
        <f t="shared" ref="L462" si="339">+K462/J462-1</f>
        <v>1.125416452316208E-2</v>
      </c>
      <c r="M462" s="90">
        <f t="shared" si="315"/>
        <v>4</v>
      </c>
    </row>
    <row r="463" spans="1:14" x14ac:dyDescent="0.25">
      <c r="A463" s="88">
        <v>43056</v>
      </c>
      <c r="B463">
        <v>15.26</v>
      </c>
      <c r="C463" s="91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1">
        <f t="shared" si="317"/>
        <v>-1.2780227175718251E-2</v>
      </c>
      <c r="H463" s="91">
        <f>(+B463/(D463*(1-VLOOKUP(A463,FX!A:K,9,0)))-1)</f>
        <v>-1.3317651058081137E-2</v>
      </c>
      <c r="I463" s="91">
        <f t="shared" si="293"/>
        <v>-1.293661060802076E-2</v>
      </c>
      <c r="J463">
        <v>13209.73</v>
      </c>
      <c r="K463">
        <v>13418.55</v>
      </c>
      <c r="L463" s="91">
        <f t="shared" ref="L463" si="341">+K463/J463-1</f>
        <v>1.5808044524755704E-2</v>
      </c>
      <c r="M463" s="90">
        <f t="shared" si="315"/>
        <v>5</v>
      </c>
      <c r="N463" s="50" t="s">
        <v>576</v>
      </c>
    </row>
    <row r="464" spans="1:14" x14ac:dyDescent="0.25">
      <c r="A464" s="88">
        <v>43059</v>
      </c>
      <c r="B464">
        <v>15.36</v>
      </c>
      <c r="C464" s="91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1">
        <f t="shared" si="317"/>
        <v>-1.2173582502816083E-2</v>
      </c>
      <c r="H464" s="91">
        <f>(+B464/(D464*(1-VLOOKUP(A464,FX!A:K,9,0)))-1)</f>
        <v>-1.1101079654100565E-2</v>
      </c>
      <c r="I464" s="91">
        <f t="shared" si="293"/>
        <v>-1.2599640010285351E-2</v>
      </c>
      <c r="J464">
        <v>13418.55</v>
      </c>
      <c r="K464">
        <v>13496.05</v>
      </c>
      <c r="L464" s="91">
        <f t="shared" ref="L464" si="343">+K464/J464-1</f>
        <v>5.7755867809861083E-3</v>
      </c>
      <c r="M464" s="90">
        <f t="shared" si="315"/>
        <v>1</v>
      </c>
    </row>
    <row r="465" spans="1:14" x14ac:dyDescent="0.25">
      <c r="A465" s="88">
        <v>43060</v>
      </c>
      <c r="B465">
        <v>15.74</v>
      </c>
      <c r="C465" s="91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1">
        <f t="shared" si="317"/>
        <v>-8.219676106457352E-3</v>
      </c>
      <c r="H465" s="91">
        <f>(+B465/(D465*(1-VLOOKUP(A465,FX!A:K,9,0)))-1)</f>
        <v>-7.89412301061998E-3</v>
      </c>
      <c r="I465" s="91">
        <f t="shared" si="293"/>
        <v>-6.9400630914826511E-3</v>
      </c>
      <c r="J465">
        <v>13496.05</v>
      </c>
      <c r="K465">
        <v>13768.86</v>
      </c>
      <c r="L465" s="91">
        <f t="shared" ref="L465" si="345">+K465/J465-1</f>
        <v>2.021406263314085E-2</v>
      </c>
      <c r="M465" s="90">
        <f t="shared" si="315"/>
        <v>2</v>
      </c>
    </row>
    <row r="466" spans="1:14" x14ac:dyDescent="0.25">
      <c r="A466" s="88">
        <v>43061</v>
      </c>
      <c r="B466">
        <v>15.88</v>
      </c>
      <c r="C466" s="91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1">
        <f t="shared" si="317"/>
        <v>-5.144795081446385E-3</v>
      </c>
      <c r="H466" s="91">
        <f>(+B466/(D466*(1-VLOOKUP(A466,FX!A:K,9,0)))-1)</f>
        <v>-9.1650273307533059E-3</v>
      </c>
      <c r="I466" s="91">
        <f t="shared" si="293"/>
        <v>-5.635566687539173E-3</v>
      </c>
      <c r="J466">
        <v>13768.86</v>
      </c>
      <c r="K466">
        <v>13866.26</v>
      </c>
      <c r="L466" s="91">
        <f t="shared" ref="L466" si="347">+K466/J466-1</f>
        <v>7.0739334992149239E-3</v>
      </c>
      <c r="M466" s="90">
        <f t="shared" si="315"/>
        <v>3</v>
      </c>
    </row>
    <row r="467" spans="1:14" x14ac:dyDescent="0.25">
      <c r="A467" s="88">
        <v>43062</v>
      </c>
      <c r="B467">
        <v>15.4</v>
      </c>
      <c r="C467" s="91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1">
        <f t="shared" si="317"/>
        <v>-7.3622603482362825E-3</v>
      </c>
      <c r="H467" s="91">
        <f>(+B467/(D467*(1-VLOOKUP(A467,FX!A:K,9,0)))-1)</f>
        <v>-1.1297926971629013E-2</v>
      </c>
      <c r="I467" s="91">
        <f t="shared" si="293"/>
        <v>-1.1235955056179692E-2</v>
      </c>
      <c r="J467">
        <v>13866.26</v>
      </c>
      <c r="K467">
        <v>13470.52</v>
      </c>
      <c r="L467" s="91">
        <f t="shared" ref="L467" si="349">+K467/J467-1</f>
        <v>-2.8539779291604228E-2</v>
      </c>
      <c r="M467" s="90">
        <f t="shared" si="315"/>
        <v>4</v>
      </c>
      <c r="N467" s="50" t="s">
        <v>586</v>
      </c>
    </row>
    <row r="468" spans="1:14" x14ac:dyDescent="0.25">
      <c r="A468" s="88">
        <v>43063</v>
      </c>
      <c r="B468">
        <v>15.44</v>
      </c>
      <c r="C468" s="91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1">
        <f t="shared" si="317"/>
        <v>-8.8001859626489765E-3</v>
      </c>
      <c r="H468" s="91">
        <f>(+B468/(D468*(1-VLOOKUP(A468,FX!A:K,9,0)))-1)</f>
        <v>-9.4330808587029802E-3</v>
      </c>
      <c r="I468" s="91">
        <f t="shared" si="293"/>
        <v>-1.1903238192755627E-2</v>
      </c>
      <c r="J468">
        <v>13470.52</v>
      </c>
      <c r="K468">
        <v>13472.32</v>
      </c>
      <c r="L468" s="91">
        <f t="shared" ref="L468" si="351">+K468/J468-1</f>
        <v>1.3362513102688212E-4</v>
      </c>
      <c r="M468" s="90">
        <f t="shared" si="315"/>
        <v>5</v>
      </c>
    </row>
    <row r="469" spans="1:14" x14ac:dyDescent="0.25">
      <c r="A469" s="88">
        <v>43066</v>
      </c>
      <c r="B469">
        <v>15.22</v>
      </c>
      <c r="C469" s="91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1">
        <f t="shared" si="317"/>
        <v>-1.4795944259212934E-2</v>
      </c>
      <c r="H469" s="91">
        <f>(+B469/(D469*(1-VLOOKUP(A469,FX!A:K,9,0)))-1)</f>
        <v>-1.360618264924307E-2</v>
      </c>
      <c r="I469" s="91">
        <f t="shared" si="293"/>
        <v>-1.2585960814843533E-2</v>
      </c>
      <c r="J469">
        <v>13472.32</v>
      </c>
      <c r="K469">
        <v>13319.35</v>
      </c>
      <c r="L469" s="91">
        <f t="shared" ref="L469" si="353">+K469/J469-1</f>
        <v>-1.1354391819671683E-2</v>
      </c>
      <c r="M469" s="90">
        <f t="shared" si="315"/>
        <v>1</v>
      </c>
    </row>
    <row r="470" spans="1:14" x14ac:dyDescent="0.25">
      <c r="A470" s="88">
        <v>43067</v>
      </c>
      <c r="B470">
        <v>15.18</v>
      </c>
      <c r="C470" s="91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1">
        <f t="shared" si="317"/>
        <v>-9.4673150866361189E-3</v>
      </c>
      <c r="H470" s="91">
        <f>(+B470/(D470*(1-VLOOKUP(A470,FX!A:K,9,0)))-1)</f>
        <v>-7.8965545113806046E-3</v>
      </c>
      <c r="I470" s="91">
        <f t="shared" si="293"/>
        <v>-9.1383812010443766E-3</v>
      </c>
      <c r="J470">
        <v>13319.35</v>
      </c>
      <c r="K470">
        <v>13242.52</v>
      </c>
      <c r="L470" s="91">
        <f t="shared" ref="L470" si="355">+K470/J470-1</f>
        <v>-5.7682995041049567E-3</v>
      </c>
      <c r="M470" s="90">
        <f t="shared" si="315"/>
        <v>2</v>
      </c>
    </row>
    <row r="471" spans="1:14" x14ac:dyDescent="0.25">
      <c r="A471" s="88">
        <v>43068</v>
      </c>
      <c r="B471">
        <v>15.2</v>
      </c>
      <c r="C471" s="91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1">
        <f t="shared" si="317"/>
        <v>-9.8561756065346229E-3</v>
      </c>
      <c r="H471" s="91">
        <f>(+B471/(D471*(1-VLOOKUP(A471,FX!A:K,9,0)))-1)</f>
        <v>-9.6942742332182252E-3</v>
      </c>
      <c r="I471" s="91">
        <f t="shared" si="293"/>
        <v>-8.8680229525300858E-3</v>
      </c>
      <c r="J471">
        <v>13242.52</v>
      </c>
      <c r="K471">
        <v>13269.58</v>
      </c>
      <c r="L471" s="91">
        <f t="shared" ref="L471" si="357">+K471/J471-1</f>
        <v>2.0434177180777002E-3</v>
      </c>
      <c r="M471" s="90">
        <f t="shared" si="315"/>
        <v>3</v>
      </c>
    </row>
    <row r="472" spans="1:14" x14ac:dyDescent="0.25">
      <c r="A472" s="88">
        <v>43069</v>
      </c>
      <c r="B472">
        <v>15</v>
      </c>
      <c r="C472" s="91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1">
        <f t="shared" si="317"/>
        <v>-8.5091123141147751E-3</v>
      </c>
      <c r="H472" s="91">
        <f>(+B472/(D472*(1-VLOOKUP(A472,FX!A:K,9,0)))-1)</f>
        <v>-7.0455438083940614E-3</v>
      </c>
      <c r="I472" s="91">
        <f t="shared" si="293"/>
        <v>-8.3955840550010707E-3</v>
      </c>
      <c r="J472">
        <v>13269.58</v>
      </c>
      <c r="K472">
        <v>13090.24</v>
      </c>
      <c r="L472" s="91">
        <f t="shared" ref="L472" si="359">+K472/J472-1</f>
        <v>-1.3515122558513504E-2</v>
      </c>
      <c r="M472" s="90">
        <f t="shared" si="315"/>
        <v>4</v>
      </c>
      <c r="N472" s="50" t="s">
        <v>594</v>
      </c>
    </row>
    <row r="473" spans="1:14" x14ac:dyDescent="0.25">
      <c r="A473" s="88">
        <v>43070</v>
      </c>
      <c r="B473">
        <v>14.9</v>
      </c>
      <c r="C473" s="91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1">
        <f t="shared" si="317"/>
        <v>-7.2922710839010696E-3</v>
      </c>
      <c r="H473" s="91">
        <f>(+B473/(D473*(1-VLOOKUP(A473,FX!A:K,9,0)))-1)</f>
        <v>-7.3740388017061731E-3</v>
      </c>
      <c r="I473" s="91">
        <f t="shared" si="293"/>
        <v>-7.1961620469082055E-3</v>
      </c>
      <c r="J473">
        <v>13090.24</v>
      </c>
      <c r="K473">
        <v>12988.52</v>
      </c>
      <c r="L473" s="91">
        <f t="shared" ref="L473" si="361">+K473/J473-1</f>
        <v>-7.7706749456082358E-3</v>
      </c>
      <c r="M473" s="90">
        <f t="shared" si="315"/>
        <v>5</v>
      </c>
      <c r="N473" s="50" t="s">
        <v>596</v>
      </c>
    </row>
    <row r="474" spans="1:14" x14ac:dyDescent="0.25">
      <c r="A474" s="88">
        <v>43073</v>
      </c>
      <c r="B474">
        <v>15.02</v>
      </c>
      <c r="C474" s="91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1">
        <f t="shared" si="317"/>
        <v>-8.0321609942565209E-3</v>
      </c>
      <c r="H474" s="91">
        <f>(+B474/(D474*(1-VLOOKUP(A474,FX!A:K,9,0)))-1)</f>
        <v>-8.2000786986046181E-3</v>
      </c>
      <c r="I474" s="91">
        <f t="shared" si="293"/>
        <v>-7.8604927670254954E-3</v>
      </c>
      <c r="J474">
        <v>12988.52</v>
      </c>
      <c r="K474">
        <v>13104.16</v>
      </c>
      <c r="L474" s="91">
        <f t="shared" ref="L474" si="363">+K474/J474-1</f>
        <v>8.9032468672334275E-3</v>
      </c>
      <c r="M474" s="90">
        <f t="shared" si="315"/>
        <v>1</v>
      </c>
    </row>
    <row r="475" spans="1:14" x14ac:dyDescent="0.25">
      <c r="A475" s="88">
        <v>43074</v>
      </c>
      <c r="B475">
        <v>15.2</v>
      </c>
      <c r="C475" s="91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1">
        <f t="shared" si="317"/>
        <v>-1.0782334494874424E-2</v>
      </c>
      <c r="H475" s="91">
        <f>(+B475/(D475*(1-VLOOKUP(A475,FX!A:K,9,0)))-1)</f>
        <v>-1.084439531319048E-2</v>
      </c>
      <c r="I475" s="91">
        <f t="shared" si="293"/>
        <v>-1.0867443222489892E-2</v>
      </c>
      <c r="J475">
        <v>13104.16</v>
      </c>
      <c r="K475">
        <v>13300.37</v>
      </c>
      <c r="L475" s="91">
        <f t="shared" ref="L475" si="365">+K475/J475-1</f>
        <v>1.497310777646188E-2</v>
      </c>
      <c r="M475" s="90">
        <f t="shared" si="315"/>
        <v>2</v>
      </c>
    </row>
    <row r="476" spans="1:14" x14ac:dyDescent="0.25">
      <c r="A476" s="88">
        <v>43075</v>
      </c>
      <c r="B476">
        <v>14.96</v>
      </c>
      <c r="C476" s="91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1">
        <f t="shared" si="317"/>
        <v>-1.4286534504859505E-2</v>
      </c>
      <c r="H476" s="91">
        <f>(+B476/(D476*(1-VLOOKUP(A476,FX!A:K,9,0)))-1)</f>
        <v>-1.3865439284248438E-2</v>
      </c>
      <c r="I476" s="91">
        <f t="shared" si="293"/>
        <v>-1.319261213720313E-2</v>
      </c>
      <c r="J476">
        <v>13300.37</v>
      </c>
      <c r="K476">
        <v>13135.77</v>
      </c>
      <c r="L476" s="91">
        <f t="shared" ref="L476" si="367">+K476/J476-1</f>
        <v>-1.2375595566138431E-2</v>
      </c>
      <c r="M476" s="90">
        <f t="shared" si="315"/>
        <v>3</v>
      </c>
    </row>
    <row r="477" spans="1:14" x14ac:dyDescent="0.25">
      <c r="A477" s="88">
        <v>43076</v>
      </c>
      <c r="B477">
        <v>14.82</v>
      </c>
      <c r="C477" s="91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1">
        <f t="shared" si="317"/>
        <v>-9.3861917486419699E-3</v>
      </c>
      <c r="H477" s="91">
        <f>(+B477/(D477*(1-VLOOKUP(A477,FX!A:K,9,0)))-1)</f>
        <v>-9.2095236768768851E-3</v>
      </c>
      <c r="I477" s="91">
        <f t="shared" si="293"/>
        <v>-8.6956521739129933E-3</v>
      </c>
      <c r="J477">
        <v>13135.77</v>
      </c>
      <c r="K477">
        <v>12962.84</v>
      </c>
      <c r="L477" s="91">
        <f t="shared" ref="L477" si="369">+K477/J477-1</f>
        <v>-1.3164816375438981E-2</v>
      </c>
      <c r="M477" s="90">
        <f t="shared" si="315"/>
        <v>4</v>
      </c>
    </row>
    <row r="478" spans="1:14" x14ac:dyDescent="0.25">
      <c r="A478" s="88">
        <v>43077</v>
      </c>
      <c r="B478">
        <v>15</v>
      </c>
      <c r="C478" s="91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1">
        <f t="shared" si="317"/>
        <v>-4.5307503309804931E-3</v>
      </c>
      <c r="H478" s="91">
        <f>(+B478/(D478*(1-VLOOKUP(A478,FX!A:K,9,0)))-1)</f>
        <v>-3.7746414167868503E-3</v>
      </c>
      <c r="I478" s="91">
        <f t="shared" si="293"/>
        <v>-3.6532713384257454E-3</v>
      </c>
      <c r="J478">
        <v>12962.84</v>
      </c>
      <c r="K478">
        <v>13065.39</v>
      </c>
      <c r="L478" s="91">
        <f t="shared" ref="L478" si="371">+K478/J478-1</f>
        <v>7.9110750421975684E-3</v>
      </c>
      <c r="M478" s="90">
        <f t="shared" si="315"/>
        <v>5</v>
      </c>
    </row>
    <row r="479" spans="1:14" x14ac:dyDescent="0.25">
      <c r="A479" s="88">
        <v>43080</v>
      </c>
      <c r="B479">
        <v>15.24</v>
      </c>
      <c r="C479" s="91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1">
        <f t="shared" si="317"/>
        <v>-3.115851738212605E-3</v>
      </c>
      <c r="H479" s="91">
        <f>(+B479/(D479*(1-VLOOKUP(A479,FX!A:K,9,0)))-1)</f>
        <v>-3.7846523572341306E-3</v>
      </c>
      <c r="I479" s="91">
        <f t="shared" si="293"/>
        <v>-3.8564612066147586E-3</v>
      </c>
      <c r="J479">
        <v>13065.39</v>
      </c>
      <c r="K479">
        <v>13267.28</v>
      </c>
      <c r="L479" s="91">
        <f t="shared" ref="L479" si="373">+K479/J479-1</f>
        <v>1.5452275056466069E-2</v>
      </c>
      <c r="M479" s="90">
        <f t="shared" si="315"/>
        <v>1</v>
      </c>
    </row>
    <row r="480" spans="1:14" x14ac:dyDescent="0.25">
      <c r="A480" s="88">
        <v>43081</v>
      </c>
      <c r="B480">
        <v>14.94</v>
      </c>
      <c r="C480" s="91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1">
        <f t="shared" si="317"/>
        <v>-7.6155959949458785E-3</v>
      </c>
      <c r="H480" s="91">
        <f>(+B480/(D480*(1-VLOOKUP(A480,FX!A:K,9,0)))-1)</f>
        <v>-7.6155959949458785E-3</v>
      </c>
      <c r="I480" s="91">
        <f t="shared" si="293"/>
        <v>-7.5068092738990178E-3</v>
      </c>
      <c r="J480">
        <v>13267.28</v>
      </c>
      <c r="K480">
        <v>13055.38</v>
      </c>
      <c r="L480" s="91">
        <f t="shared" ref="L480" si="375">+K480/J480-1</f>
        <v>-1.5971623422434855E-2</v>
      </c>
      <c r="M480" s="90">
        <f t="shared" si="315"/>
        <v>2</v>
      </c>
    </row>
    <row r="481" spans="1:15" x14ac:dyDescent="0.25">
      <c r="A481" s="88">
        <v>43082</v>
      </c>
      <c r="B481">
        <v>15.16</v>
      </c>
      <c r="C481" s="91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1">
        <f t="shared" si="317"/>
        <v>-2.1166795337390631E-3</v>
      </c>
      <c r="H481" s="91">
        <f>(+B481/(D481*(1-VLOOKUP(A481,FX!A:K,9,0)))-1)</f>
        <v>-1.5224930895636479E-3</v>
      </c>
      <c r="I481" s="91">
        <f t="shared" si="293"/>
        <v>-5.2742616033751855E-4</v>
      </c>
      <c r="J481">
        <v>13055.38</v>
      </c>
      <c r="K481">
        <v>13176.07</v>
      </c>
      <c r="L481" s="91">
        <f t="shared" ref="L481" si="377">+K481/J481-1</f>
        <v>9.2444647340790276E-3</v>
      </c>
      <c r="M481" s="90">
        <f t="shared" si="315"/>
        <v>3</v>
      </c>
    </row>
    <row r="482" spans="1:15" x14ac:dyDescent="0.25">
      <c r="A482" s="88">
        <v>43083</v>
      </c>
      <c r="B482">
        <v>15.06</v>
      </c>
      <c r="C482" s="91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1">
        <f t="shared" si="317"/>
        <v>-5.5211926783360621E-4</v>
      </c>
      <c r="H482" s="91">
        <f>(+B482/(D482*(1-VLOOKUP(A482,FX!A:K,9,0)))-1)</f>
        <v>-2.7191053437402024E-3</v>
      </c>
      <c r="I482" s="91">
        <f t="shared" si="293"/>
        <v>-4.4291663912210399E-3</v>
      </c>
      <c r="J482">
        <v>13176.07</v>
      </c>
      <c r="K482">
        <v>13089.48</v>
      </c>
      <c r="L482" s="91">
        <f t="shared" ref="L482" si="379">+K482/J482-1</f>
        <v>-6.5717622933090247E-3</v>
      </c>
      <c r="M482" s="90">
        <f t="shared" si="315"/>
        <v>4</v>
      </c>
    </row>
    <row r="483" spans="1:15" x14ac:dyDescent="0.25">
      <c r="A483" s="88">
        <v>43084</v>
      </c>
      <c r="B483">
        <v>14.84</v>
      </c>
      <c r="C483" s="91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1">
        <f t="shared" si="317"/>
        <v>-5.2338925474635367E-3</v>
      </c>
      <c r="H483" s="91">
        <f>(+B483/(D483*(1-VLOOKUP(A483,FX!A:K,9,0)))-1)</f>
        <v>-5.5830613507517057E-3</v>
      </c>
      <c r="I483" s="91">
        <f t="shared" si="293"/>
        <v>-4.1605153670647432E-3</v>
      </c>
      <c r="J483">
        <v>13089.48</v>
      </c>
      <c r="K483">
        <v>12908.7</v>
      </c>
      <c r="L483" s="91">
        <f t="shared" ref="L483" si="381">+K483/J483-1</f>
        <v>-1.3811091044105606E-2</v>
      </c>
      <c r="M483" s="90">
        <f t="shared" si="315"/>
        <v>5</v>
      </c>
      <c r="N483" s="50" t="s">
        <v>614</v>
      </c>
    </row>
    <row r="484" spans="1:15" x14ac:dyDescent="0.25">
      <c r="A484" s="88">
        <v>43087</v>
      </c>
      <c r="B484">
        <v>14.56</v>
      </c>
      <c r="C484" s="91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1">
        <f t="shared" si="317"/>
        <v>-6.0945320817906712E-3</v>
      </c>
      <c r="H484" s="91">
        <f>(+B484/(D484*(1-VLOOKUP(A484,FX!A:K,9,0)))-1)</f>
        <v>-5.4217804469732789E-3</v>
      </c>
      <c r="I484" s="91">
        <f t="shared" si="293"/>
        <v>-5.1926755944246006E-3</v>
      </c>
      <c r="J484">
        <v>12908.7</v>
      </c>
      <c r="K484">
        <v>12968.26</v>
      </c>
      <c r="L484" s="91">
        <f t="shared" ref="L484" si="383">+K484/J484-1</f>
        <v>4.613942534879456E-3</v>
      </c>
      <c r="M484" s="90">
        <f t="shared" si="315"/>
        <v>1</v>
      </c>
      <c r="N484" s="50" t="s">
        <v>619</v>
      </c>
      <c r="O484">
        <v>0.32</v>
      </c>
    </row>
    <row r="485" spans="1:15" x14ac:dyDescent="0.25">
      <c r="A485" s="88">
        <v>43088</v>
      </c>
      <c r="B485">
        <v>14.84</v>
      </c>
      <c r="C485" s="91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1">
        <f t="shared" si="317"/>
        <v>-2.6929574371193921E-3</v>
      </c>
      <c r="H485" s="91">
        <f>(+B485/(D485*(1-VLOOKUP(A485,FX!A:K,9,0)))-1)</f>
        <v>-2.4387164495717206E-3</v>
      </c>
      <c r="I485" s="91">
        <f t="shared" si="293"/>
        <v>-4.2273367778300486E-3</v>
      </c>
      <c r="J485">
        <v>12968.26</v>
      </c>
      <c r="K485">
        <v>13184.52</v>
      </c>
      <c r="L485" s="91">
        <f t="shared" ref="L485" si="384">+K485/J485-1</f>
        <v>1.6676099954812784E-2</v>
      </c>
      <c r="M485" s="90">
        <f t="shared" si="315"/>
        <v>2</v>
      </c>
    </row>
    <row r="486" spans="1:15" x14ac:dyDescent="0.25">
      <c r="A486" s="88">
        <v>43089</v>
      </c>
      <c r="B486">
        <v>14.94</v>
      </c>
      <c r="C486" s="91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1">
        <f t="shared" si="317"/>
        <v>-8.9005079620951832E-5</v>
      </c>
      <c r="H486" s="91">
        <f>(+B486/(D486*(1-VLOOKUP(A486,FX!A:K,9,0)))-1)</f>
        <v>-2.9000288400951035E-3</v>
      </c>
      <c r="I486" s="91">
        <f t="shared" si="293"/>
        <v>-4.6832140228802999E-4</v>
      </c>
      <c r="J486">
        <v>13184.52</v>
      </c>
      <c r="K486">
        <v>13218.43</v>
      </c>
      <c r="L486" s="91">
        <f t="shared" ref="L486" si="385">+K486/J486-1</f>
        <v>2.5719555964114349E-3</v>
      </c>
      <c r="M486" s="90">
        <f t="shared" ref="M486" si="386">WEEKDAY(A486,2)</f>
        <v>3</v>
      </c>
    </row>
    <row r="487" spans="1:15" x14ac:dyDescent="0.25">
      <c r="A487" s="88">
        <v>43090</v>
      </c>
      <c r="B487">
        <v>15.1</v>
      </c>
      <c r="C487" s="91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1">
        <f t="shared" si="317"/>
        <v>1.7796444993489757E-4</v>
      </c>
      <c r="H487" s="91">
        <f>(+B487/(D487*(1-VLOOKUP(A487,FX!A:K,9,0)))-1)</f>
        <v>-3.90397240066509E-3</v>
      </c>
      <c r="I487" s="91">
        <f t="shared" si="293"/>
        <v>-3.9577836411609502E-3</v>
      </c>
      <c r="J487">
        <v>13218.43</v>
      </c>
      <c r="K487">
        <v>13351.36</v>
      </c>
      <c r="L487" s="91">
        <f t="shared" ref="L487" si="387">+K487/J487-1</f>
        <v>1.0056413658808161E-2</v>
      </c>
      <c r="M487" s="90">
        <f t="shared" ref="M487" si="388">WEEKDAY(A487,2)</f>
        <v>4</v>
      </c>
    </row>
    <row r="488" spans="1:15" x14ac:dyDescent="0.25">
      <c r="A488" s="88">
        <v>43091</v>
      </c>
      <c r="B488">
        <v>14.98</v>
      </c>
      <c r="C488" s="91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1">
        <f t="shared" ref="G488" si="390">+B488/D488-1</f>
        <v>-7.7039021866252E-3</v>
      </c>
      <c r="H488" s="91">
        <f>(+B488/(D488*(1-VLOOKUP(A488,FX!A:K,9,0)))-1)</f>
        <v>-8.0445990066106976E-3</v>
      </c>
      <c r="I488" s="91">
        <f t="shared" si="293"/>
        <v>-7.3553773772446762E-3</v>
      </c>
      <c r="J488">
        <v>13351.36</v>
      </c>
      <c r="K488">
        <v>13295.26</v>
      </c>
      <c r="L488" s="91">
        <f t="shared" ref="L488" si="391">+K488/J488-1</f>
        <v>-4.2018191405220895E-3</v>
      </c>
      <c r="M488" s="90">
        <f t="shared" ref="M488" si="392">WEEKDAY(A488,2)</f>
        <v>5</v>
      </c>
    </row>
    <row r="489" spans="1:15" x14ac:dyDescent="0.25">
      <c r="A489" s="88">
        <v>43094</v>
      </c>
      <c r="B489">
        <v>14.98</v>
      </c>
      <c r="C489" s="91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1">
        <f t="shared" ref="G489" si="394">+B489/D489-1</f>
        <v>-8.1551042936021112E-3</v>
      </c>
      <c r="H489" s="91">
        <f>(+B489/(D489*(1-VLOOKUP(A489,FX!A:K,9,0)))-1)</f>
        <v>-8.1551042936021112E-3</v>
      </c>
      <c r="I489" s="91">
        <f t="shared" si="293"/>
        <v>-7.9470198675496428E-3</v>
      </c>
      <c r="J489" s="90">
        <v>13295.26</v>
      </c>
      <c r="K489">
        <v>13305.98</v>
      </c>
      <c r="L489" s="91">
        <f t="shared" ref="L489" si="395">+K489/J489-1</f>
        <v>8.0630239649304158E-4</v>
      </c>
      <c r="M489" s="90">
        <f t="shared" ref="M489" si="396">WEEKDAY(A489,2)</f>
        <v>1</v>
      </c>
    </row>
    <row r="490" spans="1:15" x14ac:dyDescent="0.25">
      <c r="A490" s="88">
        <v>43095</v>
      </c>
      <c r="B490">
        <v>14.98</v>
      </c>
      <c r="C490" s="91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1">
        <f t="shared" ref="G490" si="399">+B490/D490-1</f>
        <v>-1.1128565766426735E-2</v>
      </c>
      <c r="H490" s="91">
        <f>(+B490/(D490*(1-VLOOKUP(A490,FX!A:K,9,0)))-1)</f>
        <v>-1.3545660390583802E-2</v>
      </c>
      <c r="I490" s="91">
        <f t="shared" si="293"/>
        <v>-1.3824884792626668E-2</v>
      </c>
      <c r="J490">
        <v>13305.98</v>
      </c>
      <c r="K490">
        <v>13348.79</v>
      </c>
      <c r="L490" s="91">
        <f t="shared" ref="L490" si="400">+K490/J490-1</f>
        <v>3.2173503943340176E-3</v>
      </c>
      <c r="M490" s="90">
        <f t="shared" ref="M490" si="401">WEEKDAY(A490,2)</f>
        <v>2</v>
      </c>
    </row>
    <row r="491" spans="1:15" x14ac:dyDescent="0.25">
      <c r="A491" s="88">
        <v>43096</v>
      </c>
      <c r="B491">
        <v>14.74</v>
      </c>
      <c r="C491" s="91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1">
        <f t="shared" ref="G491" si="404">+B491/D491-1</f>
        <v>-1.0408631009927727E-2</v>
      </c>
      <c r="H491" s="91">
        <f>(+B491/(D491*(1-VLOOKUP(A491,FX!A:K,9,0)))-1)</f>
        <v>-1.0019418625291654E-2</v>
      </c>
      <c r="I491" s="91">
        <f t="shared" si="293"/>
        <v>-1.2990491495915246E-2</v>
      </c>
      <c r="J491">
        <v>13348.79</v>
      </c>
      <c r="K491">
        <v>13089.58</v>
      </c>
      <c r="L491" s="91">
        <f t="shared" ref="L491" si="405">+K491/J491-1</f>
        <v>-1.9418239405968651E-2</v>
      </c>
      <c r="M491" s="90">
        <f t="shared" ref="M491" si="406">WEEKDAY(A491,2)</f>
        <v>3</v>
      </c>
    </row>
    <row r="492" spans="1:15" x14ac:dyDescent="0.25">
      <c r="A492" s="88">
        <v>43097</v>
      </c>
      <c r="B492">
        <v>15</v>
      </c>
      <c r="C492" s="91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1">
        <f t="shared" ref="G492" si="409">+B492/D492-1</f>
        <v>-3.618090087557424E-3</v>
      </c>
      <c r="H492" s="91">
        <f>(+B492/(D492*(1-VLOOKUP(A492,FX!A:K,9,0)))-1)</f>
        <v>-4.9586912578958309E-3</v>
      </c>
      <c r="I492" s="91">
        <f t="shared" si="293"/>
        <v>-4.1163192139157534E-3</v>
      </c>
      <c r="J492">
        <v>13089.58</v>
      </c>
      <c r="K492">
        <v>13195.17</v>
      </c>
      <c r="L492" s="91">
        <f t="shared" ref="L492" si="410">+K492/J492-1</f>
        <v>8.0667217741134944E-3</v>
      </c>
      <c r="M492" s="90">
        <f t="shared" ref="M492" si="411">WEEKDAY(A492,2)</f>
        <v>4</v>
      </c>
      <c r="N492" s="50" t="s">
        <v>629</v>
      </c>
    </row>
    <row r="493" spans="1:15" x14ac:dyDescent="0.25">
      <c r="A493" s="88">
        <v>43098</v>
      </c>
      <c r="B493">
        <v>15.02</v>
      </c>
      <c r="C493" s="91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1">
        <f t="shared" ref="G493" si="414">+B493/D493-1</f>
        <v>-2.8300382632363563E-3</v>
      </c>
      <c r="H493" s="91">
        <f>(+B493/(D493*(1-VLOOKUP(A493,FX!A:K,9,0)))-1)</f>
        <v>-6.7085207080557208E-3</v>
      </c>
      <c r="I493" s="91">
        <f t="shared" si="293"/>
        <v>-4.0448246137524402E-3</v>
      </c>
      <c r="J493">
        <v>13195.17</v>
      </c>
      <c r="K493">
        <v>13195.72</v>
      </c>
      <c r="L493" s="91">
        <f t="shared" ref="L493" si="415">+K493/J493-1</f>
        <v>4.1681918459435252E-5</v>
      </c>
      <c r="M493" s="90">
        <f t="shared" ref="M493" si="416">WEEKDAY(A493,2)</f>
        <v>5</v>
      </c>
    </row>
    <row r="494" spans="1:15" x14ac:dyDescent="0.25">
      <c r="A494" s="88">
        <v>43102</v>
      </c>
      <c r="B494">
        <v>15.36</v>
      </c>
      <c r="C494" s="91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1">
        <f t="shared" ref="G494" si="419">+B494/D494-1</f>
        <v>1.1592526738553044E-3</v>
      </c>
      <c r="H494" s="91">
        <f>(+B494/(D494*(1-VLOOKUP(A494,FX!A:K,9,0)))-1)</f>
        <v>-2.0717841882117449E-3</v>
      </c>
      <c r="I494" s="91">
        <f t="shared" si="293"/>
        <v>-4.3430349387437728E-3</v>
      </c>
      <c r="J494">
        <v>13195.72</v>
      </c>
      <c r="K494">
        <v>13424.28</v>
      </c>
      <c r="L494" s="91">
        <f t="shared" ref="L494" si="420">+K494/J494-1</f>
        <v>1.7320767642841961E-2</v>
      </c>
      <c r="M494" s="90">
        <f t="shared" ref="M494" si="421">WEEKDAY(A494,2)</f>
        <v>2</v>
      </c>
    </row>
    <row r="495" spans="1:15" x14ac:dyDescent="0.25">
      <c r="A495" s="88">
        <v>43103</v>
      </c>
      <c r="B495">
        <v>15.4</v>
      </c>
      <c r="C495" s="91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1">
        <f t="shared" ref="G495" si="424">+B495/D495-1</f>
        <v>-1.6155657637781928E-3</v>
      </c>
      <c r="H495" s="91">
        <f>(+B495/(D495*(1-VLOOKUP(A495,FX!A:K,9,0)))-1)</f>
        <v>-4.7828493753876433E-4</v>
      </c>
      <c r="I495" s="91">
        <f t="shared" si="293"/>
        <v>-1.4265335235378318E-3</v>
      </c>
      <c r="J495">
        <v>13424.28</v>
      </c>
      <c r="K495">
        <v>13422.47</v>
      </c>
      <c r="L495" s="91">
        <f t="shared" ref="L495" si="425">+K495/J495-1</f>
        <v>-1.3483032237115999E-4</v>
      </c>
      <c r="M495" s="90">
        <f t="shared" ref="M495" si="426">WEEKDAY(A495,2)</f>
        <v>3</v>
      </c>
    </row>
    <row r="496" spans="1:15" x14ac:dyDescent="0.25">
      <c r="A496" s="88">
        <v>43104</v>
      </c>
      <c r="B496">
        <v>15.48</v>
      </c>
      <c r="C496" s="91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1">
        <f t="shared" ref="G496" si="429">+B496/D496-1</f>
        <v>-1.3194192028090912E-3</v>
      </c>
      <c r="H496" s="91">
        <f>(+B496/(D496*(1-VLOOKUP(A496,FX!A:K,9,0)))-1)</f>
        <v>-1.2526124072232969E-3</v>
      </c>
      <c r="I496" s="91">
        <f t="shared" si="293"/>
        <v>-1.6123831022251123E-3</v>
      </c>
      <c r="J496">
        <v>13422.47</v>
      </c>
      <c r="K496">
        <v>13490.75</v>
      </c>
      <c r="L496" s="91">
        <f t="shared" ref="L496" si="430">+K496/J496-1</f>
        <v>5.086992185491912E-3</v>
      </c>
      <c r="M496" s="90">
        <f t="shared" ref="M496" si="431">WEEKDAY(A496,2)</f>
        <v>4</v>
      </c>
    </row>
    <row r="497" spans="1:14" x14ac:dyDescent="0.25">
      <c r="A497" s="88">
        <v>43105</v>
      </c>
      <c r="B497">
        <v>15.58</v>
      </c>
      <c r="C497" s="91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1">
        <f t="shared" ref="G497" si="434">+B497/D497-1</f>
        <v>-7.3295478687251947E-4</v>
      </c>
      <c r="H497" s="91">
        <f>(+B497/(D497*(1-VLOOKUP(A497,FX!A:K,9,0)))-1)</f>
        <v>-3.8518602627015674E-3</v>
      </c>
      <c r="I497" s="91">
        <f t="shared" si="293"/>
        <v>-2.8161802355350929E-3</v>
      </c>
      <c r="J497">
        <v>13490.75</v>
      </c>
      <c r="K497">
        <v>13565.95</v>
      </c>
      <c r="L497" s="91">
        <f t="shared" ref="L497" si="435">+K497/J497-1</f>
        <v>5.5741897225878301E-3</v>
      </c>
      <c r="M497" s="90">
        <f t="shared" ref="M497" si="436">WEEKDAY(A497,2)</f>
        <v>5</v>
      </c>
    </row>
    <row r="498" spans="1:14" x14ac:dyDescent="0.25">
      <c r="A498" s="88">
        <v>43108</v>
      </c>
      <c r="B498">
        <v>15.6</v>
      </c>
      <c r="C498" s="91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0">
        <v>15.645</v>
      </c>
      <c r="G498" s="91">
        <f t="shared" ref="G498" si="439">+B498/D498-1</f>
        <v>-4.8934765681708514E-3</v>
      </c>
      <c r="H498" s="91">
        <f>(+B498/(D498*(1-VLOOKUP(A498,FX!A:K,9,0)))-1)</f>
        <v>-4.0550478900761577E-3</v>
      </c>
      <c r="I498" s="91">
        <f t="shared" si="293"/>
        <v>-2.8763183125599667E-3</v>
      </c>
      <c r="J498">
        <v>13565.95</v>
      </c>
      <c r="K498">
        <v>13611.72</v>
      </c>
      <c r="L498" s="91">
        <f t="shared" ref="L498" si="440">+K498/J498-1</f>
        <v>3.3738883012246479E-3</v>
      </c>
      <c r="M498" s="90">
        <f t="shared" ref="M498" si="441">WEEKDAY(A498,2)</f>
        <v>1</v>
      </c>
      <c r="N498" s="50" t="s">
        <v>635</v>
      </c>
    </row>
    <row r="499" spans="1:14" x14ac:dyDescent="0.25">
      <c r="A499" s="88">
        <v>43109</v>
      </c>
      <c r="B499">
        <v>15.74</v>
      </c>
      <c r="C499" s="91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1">
        <f t="shared" ref="G499" si="444">+B499/D499-1</f>
        <v>-4.7288653339306874E-3</v>
      </c>
      <c r="H499" s="91">
        <f>(+B499/(D499*(1-VLOOKUP(A499,FX!A:K,9,0)))-1)</f>
        <v>-2.5652516113867652E-3</v>
      </c>
      <c r="I499" s="91">
        <f t="shared" si="293"/>
        <v>1.0175527855507127E-3</v>
      </c>
      <c r="J499">
        <v>13611.72</v>
      </c>
      <c r="K499">
        <v>13759.44</v>
      </c>
      <c r="L499" s="91">
        <f t="shared" ref="L499" si="445">+K499/J499-1</f>
        <v>1.0852412479833706E-2</v>
      </c>
      <c r="M499" s="90">
        <f t="shared" ref="M499" si="446">WEEKDAY(A499,2)</f>
        <v>2</v>
      </c>
    </row>
    <row r="500" spans="1:14" x14ac:dyDescent="0.25">
      <c r="A500" s="88">
        <v>43110</v>
      </c>
      <c r="B500">
        <v>15.84</v>
      </c>
      <c r="C500" s="91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1">
        <f t="shared" ref="G500" si="449">+B500/D500-1</f>
        <v>-4.8121201709772077E-3</v>
      </c>
      <c r="H500" s="91">
        <f>(+B500/(D500*(1-VLOOKUP(A500,FX!A:K,9,0)))-1)</f>
        <v>-1.2635502139601851E-4</v>
      </c>
      <c r="I500" s="91">
        <f t="shared" si="293"/>
        <v>-7.2699924793181436E-3</v>
      </c>
      <c r="J500">
        <v>13759.44</v>
      </c>
      <c r="K500">
        <v>13927.97</v>
      </c>
      <c r="L500" s="91">
        <f t="shared" ref="L500" si="450">+K500/J500-1</f>
        <v>1.2248318245509981E-2</v>
      </c>
      <c r="M500" s="90">
        <f t="shared" ref="M500" si="451">WEEKDAY(A500,2)</f>
        <v>3</v>
      </c>
    </row>
    <row r="501" spans="1:14" x14ac:dyDescent="0.25">
      <c r="A501" s="88">
        <v>43111</v>
      </c>
      <c r="B501">
        <v>15.92</v>
      </c>
      <c r="C501" s="91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1">
        <f t="shared" ref="G501" si="454">+B501/D501-1</f>
        <v>-5.699138090856648E-4</v>
      </c>
      <c r="H501" s="91">
        <f>(+B501/(D501*(1-VLOOKUP(A501,FX!A:K,9,0)))-1)</f>
        <v>-2.2772247576640092E-3</v>
      </c>
      <c r="I501" s="91">
        <f t="shared" si="293"/>
        <v>-3.8170327263625792E-3</v>
      </c>
      <c r="J501">
        <v>13927.97</v>
      </c>
      <c r="K501">
        <v>13904.47</v>
      </c>
      <c r="L501" s="91">
        <f t="shared" ref="L501" si="455">+K501/J501-1</f>
        <v>-1.6872523418703933E-3</v>
      </c>
      <c r="M501" s="90">
        <f t="shared" ref="M501" si="456">WEEKDAY(A501,2)</f>
        <v>4</v>
      </c>
    </row>
    <row r="502" spans="1:14" x14ac:dyDescent="0.25">
      <c r="A502" s="88">
        <v>43112</v>
      </c>
      <c r="B502">
        <v>16.16</v>
      </c>
      <c r="C502" s="91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1">
        <f t="shared" ref="G502" si="459">+B502/D502-1</f>
        <v>1.3667953468443628E-3</v>
      </c>
      <c r="H502" s="91">
        <f>(+B502/(D502*(1-VLOOKUP(A502,FX!A:K,9,0)))-1)</f>
        <v>-3.9850125283606985E-3</v>
      </c>
      <c r="I502" s="91">
        <f t="shared" si="293"/>
        <v>-2.4691358024691024E-3</v>
      </c>
      <c r="J502">
        <v>13904.47</v>
      </c>
      <c r="K502">
        <v>14041.02</v>
      </c>
      <c r="L502" s="91">
        <f t="shared" ref="L502" si="460">+K502/J502-1</f>
        <v>9.8205828773050285E-3</v>
      </c>
      <c r="M502" s="90">
        <f t="shared" ref="M502" si="461">WEEKDAY(A502,2)</f>
        <v>5</v>
      </c>
    </row>
    <row r="503" spans="1:14" x14ac:dyDescent="0.25">
      <c r="A503" s="88">
        <v>43115</v>
      </c>
      <c r="B503">
        <v>16.36</v>
      </c>
      <c r="C503" s="91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1">
        <f t="shared" ref="G503" si="464">+B503/D503-1</f>
        <v>-3.2723493021181715E-3</v>
      </c>
      <c r="H503" s="91">
        <f>(+B503/(D503*(1-VLOOKUP(A503,FX!A:K,9,0)))-1)</f>
        <v>-1.2689461747064978E-2</v>
      </c>
      <c r="I503" s="91">
        <f t="shared" si="293"/>
        <v>-8.3045402194338314E-3</v>
      </c>
      <c r="J503">
        <v>14041.02</v>
      </c>
      <c r="K503">
        <v>14226.25</v>
      </c>
      <c r="L503" s="91">
        <f t="shared" ref="L503" si="465">+K503/J503-1</f>
        <v>1.3192061545386213E-2</v>
      </c>
      <c r="M503" s="90">
        <f t="shared" ref="M503" si="466">WEEKDAY(A503,2)</f>
        <v>1</v>
      </c>
    </row>
    <row r="504" spans="1:14" x14ac:dyDescent="0.25">
      <c r="A504" s="88">
        <v>43116</v>
      </c>
      <c r="B504">
        <v>16.62</v>
      </c>
      <c r="C504" s="91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1">
        <f t="shared" ref="G504" si="469">+B504/D504-1</f>
        <v>3.3638196745178206E-4</v>
      </c>
      <c r="H504" s="91">
        <f>(+B504/(D504*(1-VLOOKUP(A504,FX!A:K,9,0)))-1)</f>
        <v>1.0909540981158816E-3</v>
      </c>
      <c r="I504" s="91">
        <f t="shared" si="293"/>
        <v>1.6271921894774888E-3</v>
      </c>
      <c r="J504">
        <v>14226.25</v>
      </c>
      <c r="K504">
        <v>14327.5</v>
      </c>
      <c r="L504" s="91">
        <f t="shared" ref="L504" si="470">+K504/J504-1</f>
        <v>7.1171250329495894E-3</v>
      </c>
      <c r="M504" s="90">
        <f t="shared" ref="M504" si="471">WEEKDAY(A504,2)</f>
        <v>2</v>
      </c>
      <c r="N504" s="50" t="s">
        <v>641</v>
      </c>
    </row>
    <row r="505" spans="1:14" x14ac:dyDescent="0.25">
      <c r="A505" s="88">
        <v>43117</v>
      </c>
      <c r="B505">
        <v>16.54</v>
      </c>
      <c r="C505" s="91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1">
        <f t="shared" ref="G505" si="474">+B505/D505-1</f>
        <v>-2.5884659096747642E-3</v>
      </c>
      <c r="H505" s="91">
        <f>(+B505/(D505*(1-VLOOKUP(A505,FX!A:K,9,0)))-1)</f>
        <v>-1.4896710493281784E-3</v>
      </c>
      <c r="I505" s="91">
        <f t="shared" si="293"/>
        <v>-3.734489820503617E-3</v>
      </c>
      <c r="J505">
        <v>14327.5</v>
      </c>
      <c r="K505">
        <v>14318.8</v>
      </c>
      <c r="L505" s="91">
        <f t="shared" ref="L505" si="475">+K505/J505-1</f>
        <v>-6.0722387017975166E-4</v>
      </c>
      <c r="M505" s="90">
        <f t="shared" ref="M505" si="476">WEEKDAY(A505,2)</f>
        <v>3</v>
      </c>
    </row>
    <row r="506" spans="1:14" x14ac:dyDescent="0.25">
      <c r="A506" s="88">
        <v>43118</v>
      </c>
      <c r="B506">
        <v>16.72</v>
      </c>
      <c r="C506" s="91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1">
        <f t="shared" ref="G506" si="479">+B506/D506-1</f>
        <v>-2.3299735870347948E-3</v>
      </c>
      <c r="H506" s="91">
        <f>(+B506/(D506*(1-VLOOKUP(A506,FX!A:K,9,0)))-1)</f>
        <v>-2.5895331929447485E-3</v>
      </c>
      <c r="I506" s="91">
        <f t="shared" si="293"/>
        <v>-3.694434513168976E-3</v>
      </c>
      <c r="J506">
        <v>14318.8</v>
      </c>
      <c r="K506">
        <v>14454.25</v>
      </c>
      <c r="L506" s="91">
        <f t="shared" ref="L506" si="480">+K506/J506-1</f>
        <v>9.4595915858870505E-3</v>
      </c>
      <c r="M506" s="90">
        <f t="shared" ref="M506" si="481">WEEKDAY(A506,2)</f>
        <v>4</v>
      </c>
    </row>
    <row r="507" spans="1:14" x14ac:dyDescent="0.25">
      <c r="A507" s="88">
        <v>43119</v>
      </c>
      <c r="B507">
        <v>16.8</v>
      </c>
      <c r="C507" s="91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1">
        <f t="shared" ref="G507" si="484">+B507/D507-1</f>
        <v>-4.8330549917852128E-4</v>
      </c>
      <c r="H507" s="91">
        <f>(+B507/(D507*(1-VLOOKUP(A507,FX!A:K,9,0)))-1)</f>
        <v>-6.9518903579600666E-3</v>
      </c>
      <c r="I507" s="91">
        <f t="shared" si="293"/>
        <v>-3.1448406811843688E-3</v>
      </c>
      <c r="J507">
        <v>14454.25</v>
      </c>
      <c r="K507">
        <v>14476.75</v>
      </c>
      <c r="L507" s="91">
        <f t="shared" ref="L507" si="485">+K507/J507-1</f>
        <v>1.5566355916079022E-3</v>
      </c>
      <c r="M507" s="90">
        <f t="shared" ref="M507" si="486">WEEKDAY(A507,2)</f>
        <v>5</v>
      </c>
    </row>
    <row r="508" spans="1:14" x14ac:dyDescent="0.25">
      <c r="A508" s="88">
        <v>43122</v>
      </c>
      <c r="B508">
        <v>16.96</v>
      </c>
      <c r="C508" s="91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1">
        <f t="shared" ref="G508" si="489">+B508/D508-1</f>
        <v>-2.0287906501715858E-3</v>
      </c>
      <c r="H508" s="91">
        <f>(+B508/(D508*(1-VLOOKUP(A508,FX!A:K,9,0)))-1)</f>
        <v>1.180787020711449E-4</v>
      </c>
      <c r="I508" s="91">
        <f t="shared" si="293"/>
        <v>-1.8832391713747842E-3</v>
      </c>
      <c r="J508">
        <v>14476.75</v>
      </c>
      <c r="K508">
        <v>14598.28</v>
      </c>
      <c r="L508" s="91">
        <f t="shared" ref="L508" si="490">+K508/J508-1</f>
        <v>8.3948400020723568E-3</v>
      </c>
      <c r="M508" s="90">
        <f t="shared" ref="M508" si="491">WEEKDAY(A508,2)</f>
        <v>1</v>
      </c>
    </row>
    <row r="509" spans="1:14" x14ac:dyDescent="0.25">
      <c r="A509" s="88">
        <v>43123</v>
      </c>
      <c r="B509">
        <v>17.28</v>
      </c>
      <c r="C509" s="91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1">
        <f t="shared" ref="G509" si="494">+B509/D509-1</f>
        <v>7.6019299722229761E-5</v>
      </c>
      <c r="H509" s="91">
        <f>(+B509/(D509*(1-VLOOKUP(A509,FX!A:K,9,0)))-1)</f>
        <v>-1.2357145258800051E-3</v>
      </c>
      <c r="I509" s="91">
        <f t="shared" si="293"/>
        <v>1.7364125716268219E-4</v>
      </c>
      <c r="J509">
        <v>14598.28</v>
      </c>
      <c r="K509">
        <v>14844.58</v>
      </c>
      <c r="L509" s="91">
        <f t="shared" ref="L509" si="495">+K509/J509-1</f>
        <v>1.6871850656378751E-2</v>
      </c>
      <c r="M509" s="90">
        <f t="shared" ref="M509" si="496">WEEKDAY(A509,2)</f>
        <v>2</v>
      </c>
    </row>
    <row r="510" spans="1:14" x14ac:dyDescent="0.25">
      <c r="A510" s="88">
        <v>43124</v>
      </c>
      <c r="B510">
        <v>17.260000000000002</v>
      </c>
      <c r="C510" s="91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1">
        <f t="shared" ref="G510" si="499">+B510/D510-1</f>
        <v>-5.4768324033604987E-4</v>
      </c>
      <c r="H510" s="91">
        <f>(+B510/(D510*(1-VLOOKUP(A510,FX!A:K,9,0)))-1)</f>
        <v>-1.4991661421241975E-3</v>
      </c>
      <c r="I510" s="91">
        <f t="shared" si="293"/>
        <v>-7.075878732094476E-3</v>
      </c>
      <c r="J510">
        <v>14844.58</v>
      </c>
      <c r="K510">
        <v>14838.1</v>
      </c>
      <c r="L510" s="91">
        <f t="shared" ref="L510" si="500">+K510/J510-1</f>
        <v>-4.3652295989504708E-4</v>
      </c>
      <c r="M510" s="90">
        <f t="shared" ref="M510" si="501">WEEKDAY(A510,2)</f>
        <v>3</v>
      </c>
    </row>
    <row r="511" spans="1:14" x14ac:dyDescent="0.25">
      <c r="A511" s="88">
        <v>43125</v>
      </c>
      <c r="B511">
        <v>17.18</v>
      </c>
      <c r="C511" s="91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1">
        <f t="shared" ref="G511" si="504">+B511/D511-1</f>
        <v>-2.8558494406950574E-3</v>
      </c>
      <c r="H511" s="91">
        <f>(+B511/(D511*(1-VLOOKUP(A511,FX!A:K,9,0)))-1)</f>
        <v>-1.2917294709822946E-2</v>
      </c>
      <c r="I511" s="91">
        <f t="shared" si="293"/>
        <v>-1.1848613827217247E-2</v>
      </c>
      <c r="J511">
        <v>14838.1</v>
      </c>
      <c r="K511">
        <v>14706.82</v>
      </c>
      <c r="L511" s="91">
        <f t="shared" ref="L511" si="505">+K511/J511-1</f>
        <v>-8.8474939513819573E-3</v>
      </c>
      <c r="M511" s="90">
        <f t="shared" ref="M511" si="506">WEEKDAY(A511,2)</f>
        <v>4</v>
      </c>
    </row>
    <row r="512" spans="1:14" ht="28" x14ac:dyDescent="0.25">
      <c r="A512" s="88">
        <v>43126</v>
      </c>
      <c r="B512">
        <v>17.440000000000001</v>
      </c>
      <c r="C512" s="91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1">
        <f t="shared" ref="G512" si="509">+B512/D512-1</f>
        <v>-1.4803603757410633E-3</v>
      </c>
      <c r="H512" s="91">
        <f>(+B512/(D512*(1-VLOOKUP(A512,FX!A:K,9,0)))-1)</f>
        <v>-1.0834490317519485E-3</v>
      </c>
      <c r="I512" s="91">
        <f t="shared" si="293"/>
        <v>2.3564572676590956E-3</v>
      </c>
      <c r="J512">
        <v>14706.82</v>
      </c>
      <c r="K512">
        <v>14774.37</v>
      </c>
      <c r="L512" s="91">
        <f t="shared" ref="L512" si="510">+K512/J512-1</f>
        <v>4.5931071434885951E-3</v>
      </c>
      <c r="M512" s="90">
        <f t="shared" ref="M512" si="511">WEEKDAY(A512,2)</f>
        <v>5</v>
      </c>
      <c r="N512" s="50" t="s">
        <v>658</v>
      </c>
    </row>
    <row r="513" spans="1:14" x14ac:dyDescent="0.25">
      <c r="A513" s="88">
        <v>43129</v>
      </c>
      <c r="B513">
        <v>16.920000000000002</v>
      </c>
      <c r="C513" s="91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1">
        <f t="shared" ref="G513" si="514">+B513/D513-1</f>
        <v>-6.5118520448633754E-3</v>
      </c>
      <c r="H513" s="91">
        <f>(+B513/(D513*(1-VLOOKUP(A513,FX!A:K,9,0)))-1)</f>
        <v>-6.6758291345516696E-3</v>
      </c>
      <c r="I513" s="91">
        <f t="shared" si="293"/>
        <v>-6.4591896652964609E-3</v>
      </c>
      <c r="J513">
        <v>14774.37</v>
      </c>
      <c r="K513">
        <v>14461.8</v>
      </c>
      <c r="L513" s="91">
        <f t="shared" ref="L513" si="515">+K513/J513-1</f>
        <v>-2.1156232042381595E-2</v>
      </c>
      <c r="M513" s="90">
        <f t="shared" ref="M513" si="516">WEEKDAY(A513,2)</f>
        <v>1</v>
      </c>
    </row>
    <row r="514" spans="1:14" ht="70" x14ac:dyDescent="0.25">
      <c r="A514" s="88">
        <v>43130</v>
      </c>
      <c r="B514">
        <v>16.7</v>
      </c>
      <c r="C514" s="91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1">
        <f t="shared" ref="G514" si="519">+B514/D514-1</f>
        <v>-4.6473575044504445E-3</v>
      </c>
      <c r="H514" s="91">
        <f>(+B514/(D514*(1-VLOOKUP(A514,FX!A:K,9,0)))-1)</f>
        <v>-2.7042195120673407E-3</v>
      </c>
      <c r="I514" s="91">
        <f t="shared" si="293"/>
        <v>-4.8268875513973741E-3</v>
      </c>
      <c r="J514">
        <v>14461.8</v>
      </c>
      <c r="K514">
        <v>14247.78</v>
      </c>
      <c r="L514" s="91">
        <f t="shared" ref="L514" si="520">+K514/J514-1</f>
        <v>-1.4798987677882347E-2</v>
      </c>
      <c r="M514" s="90">
        <f t="shared" ref="M514" si="521">WEEKDAY(A514,2)</f>
        <v>2</v>
      </c>
      <c r="N514" s="50" t="s">
        <v>665</v>
      </c>
    </row>
    <row r="515" spans="1:14" x14ac:dyDescent="0.25">
      <c r="A515" s="88">
        <v>43131</v>
      </c>
      <c r="B515">
        <v>17.04</v>
      </c>
      <c r="C515" s="91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1">
        <f t="shared" ref="G515" si="524">+B515/D515-1</f>
        <v>-2.0165206275557512E-4</v>
      </c>
      <c r="H515" s="91">
        <f>(+B515/(D515*(1-VLOOKUP(A515,FX!A:K,9,0)))-1)</f>
        <v>-5.40296874471069E-3</v>
      </c>
      <c r="I515" s="91">
        <f t="shared" si="293"/>
        <v>-5.83430571761967E-3</v>
      </c>
      <c r="J515">
        <v>14247.78</v>
      </c>
      <c r="K515">
        <v>14470.6</v>
      </c>
      <c r="L515" s="91">
        <f t="shared" ref="L515" si="525">+K515/J515-1</f>
        <v>1.5638927608371267E-2</v>
      </c>
      <c r="M515" s="90">
        <f t="shared" ref="M515" si="526">WEEKDAY(A515,2)</f>
        <v>3</v>
      </c>
    </row>
    <row r="516" spans="1:14" x14ac:dyDescent="0.25">
      <c r="A516" s="88">
        <v>43132</v>
      </c>
      <c r="B516">
        <v>17.079999999999998</v>
      </c>
      <c r="C516" s="91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1">
        <f t="shared" ref="G516" si="529">+B516/D516-1</f>
        <v>-7.8099517038578981E-3</v>
      </c>
      <c r="H516" s="91">
        <f>(+B516/(D516*(1-VLOOKUP(A516,FX!A:K,9,0)))-1)</f>
        <v>-9.7651846264555919E-3</v>
      </c>
      <c r="I516" s="91">
        <f t="shared" si="293"/>
        <v>-7.5537478210344622E-3</v>
      </c>
      <c r="J516">
        <v>14470.6</v>
      </c>
      <c r="K516">
        <v>14533.45</v>
      </c>
      <c r="L516" s="91">
        <f t="shared" ref="L516" si="530">+K516/J516-1</f>
        <v>4.3432891517973804E-3</v>
      </c>
      <c r="M516" s="90">
        <f t="shared" ref="M516" si="531">WEEKDAY(A516,2)</f>
        <v>4</v>
      </c>
    </row>
    <row r="517" spans="1:14" x14ac:dyDescent="0.25">
      <c r="A517" s="88">
        <v>43133</v>
      </c>
      <c r="B517">
        <v>17.18</v>
      </c>
      <c r="C517" s="91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1">
        <f t="shared" ref="G517" si="534">+B517/D517-1</f>
        <v>-4.5213576391696098E-3</v>
      </c>
      <c r="H517" s="91">
        <f>(+B517/(D517*(1-VLOOKUP(A517,FX!A:K,9,0)))-1)</f>
        <v>-5.0990379297494171E-3</v>
      </c>
      <c r="I517" s="91">
        <f t="shared" si="293"/>
        <v>-2.0331106593087789E-3</v>
      </c>
      <c r="J517">
        <v>14533.45</v>
      </c>
      <c r="K517">
        <v>14574.01</v>
      </c>
      <c r="L517" s="91">
        <f t="shared" ref="L517" si="535">+K517/J517-1</f>
        <v>2.790803284836052E-3</v>
      </c>
      <c r="M517" s="90">
        <f t="shared" ref="M517" si="536">WEEKDAY(A517,2)</f>
        <v>5</v>
      </c>
    </row>
    <row r="518" spans="1:14" x14ac:dyDescent="0.25">
      <c r="A518" s="88">
        <v>43136</v>
      </c>
      <c r="B518">
        <v>17.2</v>
      </c>
      <c r="C518" s="91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1">
        <f t="shared" ref="G518" si="539">+B518/D518-1</f>
        <v>-6.0233125175431779E-3</v>
      </c>
      <c r="H518" s="91">
        <f>(+B518/(D518*(1-VLOOKUP(A518,FX!A:K,9,0)))-1)</f>
        <v>-4.5184796613735312E-3</v>
      </c>
      <c r="I518" s="91">
        <f t="shared" si="293"/>
        <v>-9.0453419369707078E-3</v>
      </c>
      <c r="J518">
        <v>14574.01</v>
      </c>
      <c r="K518">
        <v>14649.55</v>
      </c>
      <c r="L518" s="91">
        <f t="shared" ref="L518" si="540">+K518/J518-1</f>
        <v>5.1831994077127241E-3</v>
      </c>
      <c r="M518" s="90">
        <f t="shared" ref="M518" si="541">WEEKDAY(A518,2)</f>
        <v>1</v>
      </c>
    </row>
    <row r="519" spans="1:14" x14ac:dyDescent="0.25">
      <c r="A519" s="88">
        <v>43137</v>
      </c>
      <c r="B519">
        <v>16.68</v>
      </c>
      <c r="C519" s="91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1">
        <f t="shared" ref="G519" si="544">+B519/D519-1</f>
        <v>-1.5793239057552255E-2</v>
      </c>
      <c r="H519" s="91">
        <f>(+B519/(D519*(1-VLOOKUP(A519,FX!A:K,9,0)))-1)</f>
        <v>-1.8089268121278979E-2</v>
      </c>
      <c r="I519" s="91">
        <f t="shared" si="293"/>
        <v>-1.5348288075560879E-2</v>
      </c>
      <c r="J519">
        <v>14649.55</v>
      </c>
      <c r="K519">
        <v>14304.06</v>
      </c>
      <c r="L519" s="91">
        <f t="shared" ref="L519" si="545">+K519/J519-1</f>
        <v>-2.3583659566334791E-2</v>
      </c>
      <c r="M519" s="90">
        <f t="shared" ref="M519" si="546">WEEKDAY(A519,2)</f>
        <v>2</v>
      </c>
    </row>
    <row r="520" spans="1:14" x14ac:dyDescent="0.25">
      <c r="A520" s="88">
        <v>43138</v>
      </c>
      <c r="B520">
        <v>16.22</v>
      </c>
      <c r="C520" s="91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1">
        <f t="shared" ref="G520" si="549">+B520/D520-1</f>
        <v>-9.1376873607825759E-3</v>
      </c>
      <c r="H520" s="91">
        <f>(+B520/(D520*(1-VLOOKUP(A520,FX!A:K,9,0)))-1)</f>
        <v>-1.2977708846523162E-2</v>
      </c>
      <c r="I520" s="91">
        <f t="shared" si="293"/>
        <v>-9.1631032376299215E-3</v>
      </c>
      <c r="J520">
        <v>14304.06</v>
      </c>
      <c r="K520">
        <v>13822.4</v>
      </c>
      <c r="L520" s="91">
        <f t="shared" ref="L520" si="550">+K520/J520-1</f>
        <v>-3.3672957188378705E-2</v>
      </c>
      <c r="M520" s="90">
        <f t="shared" ref="M520" si="551">WEEKDAY(A520,2)</f>
        <v>3</v>
      </c>
    </row>
    <row r="521" spans="1:14" x14ac:dyDescent="0.25">
      <c r="A521" s="88">
        <v>43139</v>
      </c>
      <c r="B521">
        <v>15.84</v>
      </c>
      <c r="C521" s="91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1">
        <f t="shared" ref="G521" si="554">+B521/D521-1</f>
        <v>-1.2236423056371404E-2</v>
      </c>
      <c r="H521" s="91">
        <f>(+B521/(D521*(1-VLOOKUP(A521,FX!A:K,9,0)))-1)</f>
        <v>9.438680442872549E-4</v>
      </c>
      <c r="I521" s="91">
        <f t="shared" si="293"/>
        <v>-1.1980578851125134E-3</v>
      </c>
      <c r="J521">
        <v>13822.4</v>
      </c>
      <c r="K521">
        <v>13540.57</v>
      </c>
      <c r="L521" s="91">
        <f t="shared" ref="L521" si="555">+K521/J521-1</f>
        <v>-2.0389367982405315E-2</v>
      </c>
      <c r="M521" s="90">
        <f t="shared" ref="M521" si="556">WEEKDAY(A521,2)</f>
        <v>4</v>
      </c>
    </row>
    <row r="522" spans="1:14" ht="42" x14ac:dyDescent="0.25">
      <c r="A522" s="88">
        <v>43140</v>
      </c>
      <c r="B522">
        <v>15.06</v>
      </c>
      <c r="C522" s="91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1">
        <f t="shared" ref="G522" si="559">+B522/D522-1</f>
        <v>-7.1518839808240031E-3</v>
      </c>
      <c r="H522" s="91">
        <f>(+B522/(D522*(1-VLOOKUP(A522,FX!A:K,9,0)))-1)</f>
        <v>-6.91171326893536E-3</v>
      </c>
      <c r="I522" s="91">
        <f t="shared" si="293"/>
        <v>-1.3687864300216068E-2</v>
      </c>
      <c r="J522" s="90">
        <v>13540.57</v>
      </c>
      <c r="K522">
        <v>12951</v>
      </c>
      <c r="L522" s="91">
        <f t="shared" ref="L522" si="560">+K522/J522-1</f>
        <v>-4.3541003074464402E-2</v>
      </c>
      <c r="M522" s="90">
        <f t="shared" ref="M522" si="561">WEEKDAY(A522,2)</f>
        <v>5</v>
      </c>
      <c r="N522" s="50" t="s">
        <v>707</v>
      </c>
    </row>
    <row r="523" spans="1:14" x14ac:dyDescent="0.25">
      <c r="A523" s="88">
        <v>43143</v>
      </c>
      <c r="B523">
        <v>15.3</v>
      </c>
      <c r="C523" s="91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1">
        <f t="shared" ref="G523" si="564">+B523/D523-1</f>
        <v>-3.008969920905713E-3</v>
      </c>
      <c r="H523" s="91">
        <f>(+B523/(D523*(1-VLOOKUP(A523,FX!A:K,9,0)))-1)</f>
        <v>-8.4948373548577871E-3</v>
      </c>
      <c r="I523" s="91">
        <f t="shared" si="293"/>
        <v>-1.6313213703098572E-3</v>
      </c>
      <c r="J523" s="90">
        <v>12951</v>
      </c>
      <c r="K523">
        <v>13016.46</v>
      </c>
      <c r="L523" s="91">
        <f t="shared" ref="L523" si="565">+K523/J523-1</f>
        <v>5.0544359508917225E-3</v>
      </c>
      <c r="M523" s="90">
        <f t="shared" ref="M523" si="566">WEEKDAY(A523,2)</f>
        <v>1</v>
      </c>
    </row>
    <row r="524" spans="1:14" x14ac:dyDescent="0.25">
      <c r="A524" s="88">
        <v>43144</v>
      </c>
      <c r="B524">
        <v>15.52</v>
      </c>
      <c r="C524" s="91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1">
        <f t="shared" ref="G524" si="569">+B524/D524-1</f>
        <v>-4.0898814739011025E-3</v>
      </c>
      <c r="H524" s="91">
        <f>(+B524/(D524*(1-VLOOKUP(A524,FX!A:K,9,0)))-1)</f>
        <v>-1.861409650725121E-3</v>
      </c>
      <c r="I524" s="91">
        <f t="shared" si="293"/>
        <v>-4.2345694854356575E-3</v>
      </c>
      <c r="J524">
        <v>13016.46</v>
      </c>
      <c r="K524">
        <v>13236.22</v>
      </c>
      <c r="L524" s="91">
        <f t="shared" ref="L524" si="570">+K524/J524-1</f>
        <v>1.6883238607117379E-2</v>
      </c>
      <c r="M524" s="90">
        <f t="shared" ref="M524" si="571">WEEKDAY(A524,2)</f>
        <v>2</v>
      </c>
    </row>
    <row r="525" spans="1:14" x14ac:dyDescent="0.25">
      <c r="A525" s="88">
        <v>43145</v>
      </c>
      <c r="B525">
        <v>15.7</v>
      </c>
      <c r="C525" s="91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1">
        <f t="shared" ref="G525" si="574">+B525/D525-1</f>
        <v>-1.5326987955101012E-3</v>
      </c>
      <c r="H525" s="91">
        <f>(+B525/(D525*(1-VLOOKUP(A525,FX!A:K,9,0)))-1)</f>
        <v>-1.2359692473221662E-3</v>
      </c>
      <c r="I525" s="91">
        <f t="shared" si="293"/>
        <v>-3.7438923789581136E-3</v>
      </c>
      <c r="J525">
        <v>13236.22</v>
      </c>
      <c r="K525">
        <v>13353.5</v>
      </c>
      <c r="L525" s="91">
        <f t="shared" ref="L525" si="575">+K525/J525-1</f>
        <v>8.8605357118574091E-3</v>
      </c>
      <c r="M525" s="90">
        <f t="shared" ref="M525" si="576">WEEKDAY(A525,2)</f>
        <v>3</v>
      </c>
    </row>
    <row r="526" spans="1:14" x14ac:dyDescent="0.25">
      <c r="A526" s="88">
        <v>43146</v>
      </c>
      <c r="B526">
        <v>16.079999999999998</v>
      </c>
      <c r="C526" s="91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0">
        <v>15.829000000000001</v>
      </c>
      <c r="G526" s="91">
        <f t="shared" ref="G526" si="579">+B526/D526-1</f>
        <v>2.0369312773653059E-2</v>
      </c>
      <c r="H526" s="91">
        <f>(+B526/(D526*(1-VLOOKUP(A526,FX!A:K,9,0)))-1)</f>
        <v>1.5549600450864842E-2</v>
      </c>
      <c r="I526" s="91">
        <f t="shared" si="293"/>
        <v>1.5856971381641216E-2</v>
      </c>
      <c r="J526">
        <v>13353.5</v>
      </c>
      <c r="K526">
        <v>13353.5</v>
      </c>
      <c r="L526" s="91">
        <f t="shared" ref="L526" si="580">+K526/J526-1</f>
        <v>0</v>
      </c>
      <c r="M526" s="90">
        <f t="shared" ref="M526" si="581">WEEKDAY(A526,2)</f>
        <v>4</v>
      </c>
    </row>
    <row r="527" spans="1:14" x14ac:dyDescent="0.25">
      <c r="A527" s="88">
        <v>43147</v>
      </c>
      <c r="B527">
        <v>16.079999999999998</v>
      </c>
      <c r="C527" s="91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0">
        <v>15.759</v>
      </c>
      <c r="G527" s="91">
        <f t="shared" ref="G527" si="584">+B527/D527-1</f>
        <v>1.5856971381641216E-2</v>
      </c>
      <c r="H527" s="91">
        <f>(+B527/(D527*(1-VLOOKUP(A527,FX!A:K,9,0)))-1)</f>
        <v>1.226767564204323E-2</v>
      </c>
      <c r="I527" s="91">
        <f>+B527/F527-1</f>
        <v>2.0369312773653059E-2</v>
      </c>
      <c r="J527">
        <v>13353.5</v>
      </c>
      <c r="K527">
        <v>13353.5</v>
      </c>
      <c r="L527" s="91">
        <f t="shared" ref="L527" si="585">+K527/J527-1</f>
        <v>0</v>
      </c>
      <c r="M527" s="90">
        <f t="shared" ref="M527" si="586">WEEKDAY(A527,2)</f>
        <v>5</v>
      </c>
      <c r="N527" s="50" t="s">
        <v>699</v>
      </c>
    </row>
    <row r="528" spans="1:14" x14ac:dyDescent="0.25">
      <c r="A528" s="88">
        <v>43150</v>
      </c>
      <c r="B528">
        <v>16.079999999999998</v>
      </c>
      <c r="C528" s="91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0">
        <v>15.759</v>
      </c>
      <c r="G528" s="91">
        <f t="shared" ref="G528" si="589">+B528/D528-1</f>
        <v>2.0369312773653059E-2</v>
      </c>
      <c r="H528" s="91">
        <f>(+B528/(D528*(1-VLOOKUP(A528,FX!A:K,9,0)))-1)</f>
        <v>2.5102863945340559E-2</v>
      </c>
      <c r="I528" s="91">
        <f t="shared" ref="I528:I590" si="590">+B528/F528-1</f>
        <v>2.0369312773653059E-2</v>
      </c>
      <c r="J528">
        <v>13353.5</v>
      </c>
      <c r="K528">
        <v>13353.5</v>
      </c>
      <c r="L528" s="91">
        <f t="shared" ref="L528" si="591">+K528/J528-1</f>
        <v>0</v>
      </c>
      <c r="M528" s="90">
        <f t="shared" ref="M528" si="592">WEEKDAY(A528,2)</f>
        <v>1</v>
      </c>
    </row>
    <row r="529" spans="1:13" x14ac:dyDescent="0.25">
      <c r="A529" s="88">
        <v>43151</v>
      </c>
      <c r="B529">
        <v>15.9</v>
      </c>
      <c r="C529" s="91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0">
        <v>15.702999999999999</v>
      </c>
      <c r="G529" s="91">
        <f t="shared" ref="G529" si="595">+B529/D529-1</f>
        <v>8.9472682276794391E-3</v>
      </c>
      <c r="H529" s="91">
        <f>(+B529/(D529*(1-VLOOKUP(A529,FX!A:K,9,0)))-1)</f>
        <v>1.0639162511768108E-2</v>
      </c>
      <c r="I529" s="91">
        <f t="shared" si="590"/>
        <v>1.2545373495510548E-2</v>
      </c>
      <c r="J529">
        <v>13353.5</v>
      </c>
      <c r="K529">
        <v>13353.5</v>
      </c>
      <c r="L529" s="91">
        <f t="shared" ref="L529" si="596">+K529/J529-1</f>
        <v>0</v>
      </c>
      <c r="M529" s="90">
        <f t="shared" ref="M529" si="597">WEEKDAY(A529,2)</f>
        <v>2</v>
      </c>
    </row>
    <row r="530" spans="1:13" x14ac:dyDescent="0.25">
      <c r="A530" s="88">
        <v>43152</v>
      </c>
      <c r="B530">
        <v>16.100000000000001</v>
      </c>
      <c r="C530" s="91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1">
        <f t="shared" ref="G530" si="600">+B530/D530-1</f>
        <v>2.5281793287906806E-2</v>
      </c>
      <c r="H530" s="91">
        <f>(+B530/(D530*(1-VLOOKUP(A530,FX!A:K,9,0)))-1)</f>
        <v>2.9750605928065221E-2</v>
      </c>
      <c r="I530" s="91">
        <f t="shared" si="590"/>
        <v>2.3977612414933569E-2</v>
      </c>
      <c r="J530">
        <v>13353.5</v>
      </c>
      <c r="K530">
        <v>13353.5</v>
      </c>
      <c r="L530" s="91">
        <f t="shared" ref="L530" si="601">+K530/J530-1</f>
        <v>0</v>
      </c>
      <c r="M530" s="90">
        <f t="shared" ref="M530" si="602">WEEKDAY(A530,2)</f>
        <v>3</v>
      </c>
    </row>
    <row r="531" spans="1:13" x14ac:dyDescent="0.25">
      <c r="A531" s="88">
        <v>43153</v>
      </c>
      <c r="B531">
        <v>15.96</v>
      </c>
      <c r="C531" s="91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1">
        <f t="shared" ref="G531" si="605">+B531/D531-1</f>
        <v>-6.2912600417035502E-3</v>
      </c>
      <c r="H531" s="91">
        <f>(+B531/(D531*(1-VLOOKUP(A531,FX!A:K,9,0)))-1)</f>
        <v>-6.6138978373916357E-3</v>
      </c>
      <c r="I531" s="91">
        <f t="shared" si="590"/>
        <v>-5.9790732436472149E-3</v>
      </c>
      <c r="J531">
        <v>13353.5</v>
      </c>
      <c r="K531">
        <v>13640.6</v>
      </c>
      <c r="L531" s="91">
        <f t="shared" ref="L531" si="606">+K531/J531-1</f>
        <v>2.1499981278316538E-2</v>
      </c>
      <c r="M531" s="90">
        <f t="shared" ref="M531" si="607">WEEKDAY(A531,2)</f>
        <v>4</v>
      </c>
    </row>
    <row r="532" spans="1:13" x14ac:dyDescent="0.25">
      <c r="A532" s="88">
        <v>43154</v>
      </c>
      <c r="B532">
        <v>16.14</v>
      </c>
      <c r="C532" s="91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1">
        <f t="shared" ref="G532" si="610">+B532/D532-1</f>
        <v>-2.240934268197714E-3</v>
      </c>
      <c r="H532" s="91">
        <f>(+B532/(D532*(1-VLOOKUP(A532,FX!A:K,9,0)))-1)</f>
        <v>-2.7340585319869382E-3</v>
      </c>
      <c r="I532" s="91">
        <f t="shared" si="590"/>
        <v>-2.2871978735240495E-3</v>
      </c>
      <c r="J532">
        <v>13640.6</v>
      </c>
      <c r="K532">
        <v>13742.76</v>
      </c>
      <c r="L532" s="91">
        <f t="shared" ref="L532" si="611">+K532/J532-1</f>
        <v>7.4894066243420543E-3</v>
      </c>
      <c r="M532" s="90">
        <f t="shared" ref="M532" si="612">WEEKDAY(A532,2)</f>
        <v>5</v>
      </c>
    </row>
    <row r="533" spans="1:13" x14ac:dyDescent="0.25">
      <c r="A533" s="88">
        <v>43157</v>
      </c>
      <c r="B533">
        <v>16.36</v>
      </c>
      <c r="C533" s="91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1">
        <f t="shared" ref="G533" si="615">+B533/D533-1</f>
        <v>6.2236743280450479E-3</v>
      </c>
      <c r="H533" s="91">
        <f>(+B533/(D533*(1-VLOOKUP(A533,FX!A:K,9,0)))-1)</f>
        <v>1.2820800247697051E-3</v>
      </c>
      <c r="I533" s="91">
        <f t="shared" si="590"/>
        <v>3.0656039239731481E-3</v>
      </c>
      <c r="J533">
        <v>13742.76</v>
      </c>
      <c r="K533">
        <v>13812.26</v>
      </c>
      <c r="L533" s="91">
        <f t="shared" ref="L533" si="616">+K533/J533-1</f>
        <v>5.0572083045909988E-3</v>
      </c>
      <c r="M533" s="90">
        <f t="shared" ref="M533" si="617">WEEKDAY(A533,2)</f>
        <v>1</v>
      </c>
    </row>
    <row r="534" spans="1:13" x14ac:dyDescent="0.25">
      <c r="A534" s="88">
        <v>43158</v>
      </c>
      <c r="B534">
        <v>15.96</v>
      </c>
      <c r="C534" s="91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1">
        <f t="shared" ref="G534" si="620">+B534/D534-1</f>
        <v>-2.8014538462226568E-3</v>
      </c>
      <c r="H534" s="91">
        <f>(+B534/(D534*(1-VLOOKUP(A534,FX!A:K,9,0)))-1)</f>
        <v>-3.5703286335151407E-3</v>
      </c>
      <c r="I534" s="91">
        <f t="shared" si="590"/>
        <v>-1.5639662183295489E-3</v>
      </c>
      <c r="J534">
        <v>13812.26</v>
      </c>
      <c r="K534">
        <v>13553.83</v>
      </c>
      <c r="L534" s="91">
        <f t="shared" ref="L534" si="621">+K534/J534-1</f>
        <v>-1.8710189353516427E-2</v>
      </c>
      <c r="M534" s="90">
        <f t="shared" ref="M534" si="622">WEEKDAY(A534,2)</f>
        <v>2</v>
      </c>
    </row>
    <row r="535" spans="1:13" x14ac:dyDescent="0.25">
      <c r="A535" s="88">
        <v>43159</v>
      </c>
      <c r="B535">
        <v>15.68</v>
      </c>
      <c r="C535" s="91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1">
        <f t="shared" ref="G535" si="625">+B535/D535-1</f>
        <v>-3.5818254979647079E-3</v>
      </c>
      <c r="H535" s="91">
        <f>(+B535/(D535*(1-VLOOKUP(A535,FX!A:K,9,0)))-1)</f>
        <v>6.4288812360713266E-4</v>
      </c>
      <c r="I535" s="91">
        <f t="shared" si="590"/>
        <v>-2.2906592008143933E-3</v>
      </c>
      <c r="J535">
        <v>13553.83</v>
      </c>
      <c r="K535">
        <v>13343.01</v>
      </c>
      <c r="L535" s="91">
        <f t="shared" ref="L535" si="626">+K535/J535-1</f>
        <v>-1.555427506468654E-2</v>
      </c>
      <c r="M535" s="90">
        <f t="shared" ref="M535" si="627">WEEKDAY(A535,2)</f>
        <v>3</v>
      </c>
    </row>
    <row r="536" spans="1:13" x14ac:dyDescent="0.25">
      <c r="A536" s="88">
        <v>43160</v>
      </c>
      <c r="B536">
        <v>15.74</v>
      </c>
      <c r="C536" s="91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1">
        <f t="shared" ref="G536" si="630">+B536/D536-1</f>
        <v>-4.1844808081816787E-3</v>
      </c>
      <c r="H536" s="91">
        <f>(+B536/(D536*(1-VLOOKUP(A536,FX!A:K,9,0)))-1)</f>
        <v>-2.1322280720503795E-3</v>
      </c>
      <c r="I536" s="91">
        <f t="shared" si="590"/>
        <v>6.3572790845523031E-4</v>
      </c>
      <c r="J536">
        <v>13343.01</v>
      </c>
      <c r="K536">
        <v>13419.54</v>
      </c>
      <c r="L536" s="91">
        <f t="shared" ref="L536" si="631">+K536/J536-1</f>
        <v>5.7355873974462845E-3</v>
      </c>
      <c r="M536" s="90">
        <f t="shared" ref="M536" si="632">WEEKDAY(A536,2)</f>
        <v>4</v>
      </c>
    </row>
    <row r="537" spans="1:13" x14ac:dyDescent="0.25">
      <c r="A537" s="88">
        <v>43161</v>
      </c>
      <c r="B537">
        <v>15.56</v>
      </c>
      <c r="C537" s="91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1">
        <f t="shared" ref="G537" si="635">+B537/D537-1</f>
        <v>-1.9015318758718314E-3</v>
      </c>
      <c r="H537" s="91">
        <f>(+B537/(D537*(1-VLOOKUP(A537,FX!A:K,9,0)))-1)</f>
        <v>-4.99107976641322E-4</v>
      </c>
      <c r="I537" s="91">
        <f t="shared" si="590"/>
        <v>-4.4148697933328318E-3</v>
      </c>
      <c r="J537">
        <v>13419.54</v>
      </c>
      <c r="K537">
        <v>13299.8</v>
      </c>
      <c r="L537" s="91">
        <f t="shared" ref="L537" si="636">+K537/J537-1</f>
        <v>-8.9228095746949343E-3</v>
      </c>
      <c r="M537" s="90">
        <f t="shared" ref="M537" si="637">WEEKDAY(A537,2)</f>
        <v>5</v>
      </c>
    </row>
    <row r="538" spans="1:13" x14ac:dyDescent="0.25">
      <c r="A538" s="88">
        <v>43164</v>
      </c>
      <c r="B538">
        <v>15.54</v>
      </c>
      <c r="C538" s="91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1">
        <f t="shared" ref="G538" si="640">+B538/D538-1</f>
        <v>-4.8040903614783304E-3</v>
      </c>
      <c r="H538" s="91">
        <f>(+B538/(D538*(1-VLOOKUP(A538,FX!A:K,9,0)))-1)</f>
        <v>-7.5284868570835162E-3</v>
      </c>
      <c r="I538" s="91">
        <f t="shared" si="590"/>
        <v>-6.2032359148175287E-3</v>
      </c>
      <c r="J538">
        <v>13299.8</v>
      </c>
      <c r="K538">
        <v>13287.9</v>
      </c>
      <c r="L538" s="91">
        <f t="shared" ref="L538" si="641">+K538/J538-1</f>
        <v>-8.9475029699692676E-4</v>
      </c>
      <c r="M538" s="90">
        <f t="shared" ref="M538" si="642">WEEKDAY(A538,2)</f>
        <v>1</v>
      </c>
    </row>
    <row r="539" spans="1:13" x14ac:dyDescent="0.25">
      <c r="A539" s="88">
        <v>43165</v>
      </c>
      <c r="B539">
        <v>15.8</v>
      </c>
      <c r="C539" s="91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1">
        <f t="shared" ref="G539" si="645">+B539/D539-1</f>
        <v>-4.814310244728448E-4</v>
      </c>
      <c r="H539" s="91">
        <f>(+B539/(D539*(1-VLOOKUP(A539,FX!A:K,9,0)))-1)</f>
        <v>5.6064015016898949E-5</v>
      </c>
      <c r="I539" s="91">
        <f t="shared" si="590"/>
        <v>-4.0970690198549597E-3</v>
      </c>
      <c r="J539">
        <v>13287.9</v>
      </c>
      <c r="K539">
        <v>13432.88</v>
      </c>
      <c r="L539" s="91">
        <f t="shared" ref="L539" si="646">+K539/J539-1</f>
        <v>1.0910678135747531E-2</v>
      </c>
      <c r="M539" s="90">
        <f t="shared" ref="M539" si="647">WEEKDAY(A539,2)</f>
        <v>2</v>
      </c>
    </row>
    <row r="540" spans="1:13" x14ac:dyDescent="0.25">
      <c r="A540" s="88">
        <v>43166</v>
      </c>
      <c r="B540">
        <v>15.72</v>
      </c>
      <c r="C540" s="91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91">
        <f t="shared" ref="G540" si="650">+B540/D540-1</f>
        <v>-3.5039060932476884E-3</v>
      </c>
      <c r="H540" s="91">
        <f>(+B540/(D540*(1-VLOOKUP(A540,FX!A:K,9,0)))-1)</f>
        <v>-5.8237927284369162E-3</v>
      </c>
      <c r="I540" s="91">
        <f t="shared" si="590"/>
        <v>-3.1073625467689103E-3</v>
      </c>
      <c r="J540">
        <v>13432.88</v>
      </c>
      <c r="K540">
        <v>13356.91</v>
      </c>
      <c r="L540" s="91">
        <f t="shared" ref="L540" si="651">+K540/J540-1</f>
        <v>-5.6555258440482703E-3</v>
      </c>
      <c r="M540" s="90">
        <f t="shared" ref="M540" si="652">WEEKDAY(A540,2)</f>
        <v>3</v>
      </c>
    </row>
    <row r="541" spans="1:13" x14ac:dyDescent="0.25">
      <c r="A541" s="88">
        <v>43167</v>
      </c>
      <c r="B541">
        <v>15.94</v>
      </c>
      <c r="C541" s="91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91">
        <f t="shared" ref="G541" si="655">+B541/D541-1</f>
        <v>-7.5539384495937334E-4</v>
      </c>
      <c r="H541" s="91">
        <f>(+B541/(D541*(1-VLOOKUP(A541,FX!A:K,9,0)))-1)</f>
        <v>-1.8545187461138646E-4</v>
      </c>
      <c r="I541" s="91">
        <f t="shared" si="590"/>
        <v>2.2005658597925581E-3</v>
      </c>
      <c r="J541">
        <v>13356.91</v>
      </c>
      <c r="K541">
        <v>13511.96</v>
      </c>
      <c r="L541" s="91">
        <f t="shared" ref="L541" si="656">+K541/J541-1</f>
        <v>1.1608223758339253E-2</v>
      </c>
      <c r="M541" s="90">
        <f t="shared" ref="M541" si="657">WEEKDAY(A541,2)</f>
        <v>4</v>
      </c>
    </row>
    <row r="542" spans="1:13" x14ac:dyDescent="0.25">
      <c r="A542" s="88">
        <v>43168</v>
      </c>
      <c r="B542">
        <v>16</v>
      </c>
      <c r="C542" s="91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91">
        <f t="shared" ref="G542" si="660">+B542/D542-1</f>
        <v>1.2505041798218652E-3</v>
      </c>
      <c r="H542" s="91">
        <f>(+B542/(D542*(1-VLOOKUP(A542,FX!A:K,9,0)))-1)</f>
        <v>4.0083635190779621E-3</v>
      </c>
      <c r="I542" s="91">
        <f t="shared" si="590"/>
        <v>-1.5600624024960652E-3</v>
      </c>
      <c r="J542">
        <v>13511.96</v>
      </c>
      <c r="K542">
        <v>13575.69</v>
      </c>
      <c r="L542" s="91">
        <f t="shared" ref="L542" si="661">+K542/J542-1</f>
        <v>4.7165622159923704E-3</v>
      </c>
      <c r="M542" s="90">
        <f t="shared" ref="M542" si="662">WEEKDAY(A542,2)</f>
        <v>5</v>
      </c>
    </row>
    <row r="543" spans="1:13" x14ac:dyDescent="0.25">
      <c r="A543" s="88">
        <v>43171</v>
      </c>
      <c r="B543">
        <v>16.059999999999999</v>
      </c>
      <c r="C543" s="91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91">
        <f t="shared" ref="G543" si="665">+B543/D543-1</f>
        <v>2.5821457874712905E-3</v>
      </c>
      <c r="H543" s="91">
        <f>(+B543/(D543*(1-VLOOKUP(A543,FX!A:K,9,0)))-1)</f>
        <v>5.0034902186246732E-4</v>
      </c>
      <c r="I543" s="91">
        <f t="shared" si="590"/>
        <v>2.1215524772244532E-3</v>
      </c>
      <c r="J543">
        <v>13575.69</v>
      </c>
      <c r="K543">
        <v>13570.3</v>
      </c>
      <c r="L543" s="91">
        <f t="shared" ref="L543" si="666">+K543/J543-1</f>
        <v>-3.9703322630391114E-4</v>
      </c>
      <c r="M543" s="90">
        <f t="shared" ref="M543" si="667">WEEKDAY(A543,2)</f>
        <v>1</v>
      </c>
    </row>
    <row r="544" spans="1:13" x14ac:dyDescent="0.25">
      <c r="A544" s="88">
        <v>43172</v>
      </c>
      <c r="B544">
        <v>15.88</v>
      </c>
      <c r="C544" s="91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91">
        <f t="shared" ref="G544" si="670">+B544/D544-1</f>
        <v>-4.629553368227235E-4</v>
      </c>
      <c r="H544" s="91">
        <f>(+B544/(D544*(1-VLOOKUP(A544,FX!A:K,9,0)))-1)</f>
        <v>-8.9788483755781634E-4</v>
      </c>
      <c r="I544" s="91">
        <f t="shared" si="590"/>
        <v>-1.6973659395234098E-3</v>
      </c>
      <c r="J544">
        <v>13570.3</v>
      </c>
      <c r="K544">
        <v>13452.9</v>
      </c>
      <c r="L544" s="91">
        <f t="shared" ref="L544" si="671">+K544/J544-1</f>
        <v>-8.6512457351716199E-3</v>
      </c>
      <c r="M544" s="90">
        <f t="shared" ref="M544" si="672">WEEKDAY(A544,2)</f>
        <v>2</v>
      </c>
    </row>
    <row r="545" spans="1:14" x14ac:dyDescent="0.25">
      <c r="A545" s="88">
        <v>43173</v>
      </c>
      <c r="B545">
        <v>15.86</v>
      </c>
      <c r="C545" s="91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F545">
        <v>15.862</v>
      </c>
      <c r="G545" s="91">
        <f t="shared" ref="G545" si="675">+B545/D545-1</f>
        <v>1.008315564344775E-3</v>
      </c>
      <c r="H545" s="91">
        <f>(+B545/(D545*(1-VLOOKUP(A545,FX!A:K,9,0)))-1)</f>
        <v>-1.3643151390714259E-3</v>
      </c>
      <c r="I545" s="91">
        <f t="shared" si="590"/>
        <v>-1.2608750472831165E-4</v>
      </c>
      <c r="J545">
        <v>13452.9</v>
      </c>
      <c r="K545">
        <v>13399.64</v>
      </c>
      <c r="L545" s="91">
        <f t="shared" ref="L545" si="676">+K545/J545-1</f>
        <v>-3.9589976882308253E-3</v>
      </c>
      <c r="M545" s="90">
        <f t="shared" ref="M545" si="677">WEEKDAY(A545,2)</f>
        <v>3</v>
      </c>
    </row>
    <row r="546" spans="1:14" x14ac:dyDescent="0.25">
      <c r="A546" s="88">
        <v>43174</v>
      </c>
      <c r="B546">
        <v>16</v>
      </c>
      <c r="C546" s="91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(D546-O546)*(1-VLOOKUP(A546,FX!A:K,9,0))</f>
        <v>16.004406897997843</v>
      </c>
      <c r="F546">
        <v>15.954000000000001</v>
      </c>
      <c r="G546" s="91">
        <f t="shared" ref="G546" si="680">+B546/D546-1</f>
        <v>1.0561576303813602E-4</v>
      </c>
      <c r="H546" s="91">
        <f>(+B546/(D546*(1-VLOOKUP(A546,FX!A:K,9,0)))-1)</f>
        <v>-2.753552834496853E-4</v>
      </c>
      <c r="I546" s="91">
        <f t="shared" si="590"/>
        <v>2.8832894571892975E-3</v>
      </c>
      <c r="J546">
        <v>13399.64</v>
      </c>
      <c r="K546">
        <v>13514.79</v>
      </c>
      <c r="L546" s="91">
        <f t="shared" ref="L546" si="681">+K546/J546-1</f>
        <v>8.5935144526272378E-3</v>
      </c>
      <c r="M546" s="90">
        <f t="shared" ref="M546" si="682">WEEKDAY(A546,2)</f>
        <v>4</v>
      </c>
    </row>
    <row r="547" spans="1:14" x14ac:dyDescent="0.25">
      <c r="A547" s="88">
        <v>43175</v>
      </c>
      <c r="B547">
        <v>15.76</v>
      </c>
      <c r="C547" s="91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(D547-O547)*(1-VLOOKUP(A547,FX!A:K,9,0))</f>
        <v>15.744968461595015</v>
      </c>
      <c r="F547">
        <v>15.778</v>
      </c>
      <c r="G547" s="91">
        <f t="shared" ref="G547" si="685">+B547/D547-1</f>
        <v>-1.4860754454431024E-3</v>
      </c>
      <c r="H547" s="91">
        <f>(+B547/(D547*(1-VLOOKUP(A547,FX!A:K,9,0)))-1)</f>
        <v>9.5468837817302976E-4</v>
      </c>
      <c r="I547" s="91">
        <f t="shared" si="590"/>
        <v>-1.1408290024084167E-3</v>
      </c>
      <c r="J547">
        <v>13514.79</v>
      </c>
      <c r="K547">
        <v>13370.32</v>
      </c>
      <c r="L547" s="91">
        <f t="shared" ref="L547" si="686">+K547/J547-1</f>
        <v>-1.0689770244302843E-2</v>
      </c>
      <c r="M547" s="90">
        <f t="shared" ref="M547" si="687">WEEKDAY(A547,2)</f>
        <v>5</v>
      </c>
    </row>
    <row r="548" spans="1:14" x14ac:dyDescent="0.25">
      <c r="A548" s="88">
        <v>43178</v>
      </c>
      <c r="B548">
        <v>15.82</v>
      </c>
      <c r="C548" s="91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(D548-O548)*(1-VLOOKUP(A548,FX!A:K,9,0))</f>
        <v>15.875640786110109</v>
      </c>
      <c r="F548">
        <v>15.913</v>
      </c>
      <c r="G548" s="91">
        <f t="shared" ref="G548" si="690">+B548/D548-1</f>
        <v>-4.6101192507580491E-3</v>
      </c>
      <c r="H548" s="91">
        <f>(+B548/(D548*(1-VLOOKUP(A548,FX!A:K,9,0)))-1)</f>
        <v>-3.5047899394895499E-3</v>
      </c>
      <c r="I548" s="91">
        <f t="shared" si="590"/>
        <v>-5.8442782630553358E-3</v>
      </c>
      <c r="J548">
        <v>13370.32</v>
      </c>
      <c r="K548">
        <v>13468</v>
      </c>
      <c r="L548" s="91">
        <f t="shared" ref="L548" si="691">+K548/J548-1</f>
        <v>7.3057338941775463E-3</v>
      </c>
      <c r="M548" s="90">
        <f t="shared" ref="M548" si="692">WEEKDAY(A548,2)</f>
        <v>1</v>
      </c>
    </row>
    <row r="549" spans="1:14" x14ac:dyDescent="0.25">
      <c r="A549" s="88">
        <v>43179</v>
      </c>
      <c r="B549">
        <v>15.82</v>
      </c>
      <c r="C549" s="91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(D549-O549)*(1-VLOOKUP(A549,FX!A:K,9,0))</f>
        <v>15.943104353761427</v>
      </c>
      <c r="F549">
        <v>15.907999999999999</v>
      </c>
      <c r="G549" s="91">
        <f t="shared" ref="G549" si="695">+B549/D549-1</f>
        <v>-6.5863143246750466E-3</v>
      </c>
      <c r="H549" s="91">
        <f>(+B549/(D549*(1-VLOOKUP(A549,FX!A:K,9,0)))-1)</f>
        <v>-7.7214795205415854E-3</v>
      </c>
      <c r="I549" s="91">
        <f t="shared" si="590"/>
        <v>-5.5318078953985328E-3</v>
      </c>
      <c r="J549">
        <v>13468</v>
      </c>
      <c r="K549">
        <v>13478.06</v>
      </c>
      <c r="L549" s="91">
        <f t="shared" ref="L549" si="696">+K549/J549-1</f>
        <v>7.469557469557131E-4</v>
      </c>
      <c r="M549" s="90">
        <f t="shared" ref="M549" si="697">WEEKDAY(A549,2)</f>
        <v>2</v>
      </c>
    </row>
    <row r="550" spans="1:14" x14ac:dyDescent="0.25">
      <c r="A550" s="88">
        <v>43180</v>
      </c>
      <c r="B550">
        <v>15.72</v>
      </c>
      <c r="C550" s="91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(D550-O550)*(1-VLOOKUP(A550,FX!A:K,9,0))</f>
        <v>15.831070871271018</v>
      </c>
      <c r="F550">
        <v>15.877000000000001</v>
      </c>
      <c r="G550" s="91">
        <f t="shared" ref="G550" si="700">+B550/D550-1</f>
        <v>-8.006914999960757E-3</v>
      </c>
      <c r="H550" s="91">
        <f>(+B550/(D550*(1-VLOOKUP(A550,FX!A:K,9,0)))-1)</f>
        <v>-7.0160049294315519E-3</v>
      </c>
      <c r="I550" s="91">
        <f t="shared" si="590"/>
        <v>-9.8885179819865332E-3</v>
      </c>
      <c r="J550">
        <v>13478.06</v>
      </c>
      <c r="K550">
        <v>13426.28</v>
      </c>
      <c r="L550" s="91">
        <f t="shared" ref="L550" si="701">+K550/J550-1</f>
        <v>-3.8417991906846138E-3</v>
      </c>
      <c r="M550" s="90">
        <f t="shared" ref="M550" si="702">WEEKDAY(A550,2)</f>
        <v>3</v>
      </c>
    </row>
    <row r="551" spans="1:14" x14ac:dyDescent="0.25">
      <c r="A551" s="88">
        <v>43181</v>
      </c>
      <c r="B551">
        <v>15.62</v>
      </c>
      <c r="C551" s="91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(D551-O551)*(1-VLOOKUP(A551,FX!A:K,9,0))</f>
        <v>15.729446732288281</v>
      </c>
      <c r="F551">
        <v>15.648999999999999</v>
      </c>
      <c r="G551" s="91">
        <f t="shared" ref="G551" si="705">+B551/D551-1</f>
        <v>-4.722882536829287E-3</v>
      </c>
      <c r="H551" s="91">
        <f>(+B551/(D551*(1-VLOOKUP(A551,FX!A:K,9,0)))-1)</f>
        <v>-6.9580789554166689E-3</v>
      </c>
      <c r="I551" s="91">
        <f t="shared" si="590"/>
        <v>-1.8531535561377988E-3</v>
      </c>
      <c r="J551">
        <v>13426.28</v>
      </c>
      <c r="K551">
        <v>13271.63</v>
      </c>
      <c r="L551" s="91">
        <f t="shared" ref="L551" si="706">+K551/J551-1</f>
        <v>-1.1518454851232152E-2</v>
      </c>
      <c r="M551" s="90">
        <f t="shared" ref="M551" si="707">WEEKDAY(A551,2)</f>
        <v>4</v>
      </c>
    </row>
    <row r="552" spans="1:14" x14ac:dyDescent="0.25">
      <c r="A552" s="88">
        <v>43182</v>
      </c>
      <c r="B552">
        <v>15.24</v>
      </c>
      <c r="C552" s="91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(D552-O552)*(1-VLOOKUP(A552,FX!A:K,9,0))</f>
        <v>15.244549000322458</v>
      </c>
      <c r="F552">
        <v>15.349</v>
      </c>
      <c r="G552" s="91">
        <f t="shared" ref="G552" si="710">+B552/D552-1</f>
        <v>-2.6756867289873254E-3</v>
      </c>
      <c r="H552" s="91">
        <f>(+B552/(D552*(1-VLOOKUP(A552,FX!A:K,9,0)))-1)</f>
        <v>-2.9840176461504164E-4</v>
      </c>
      <c r="I552" s="91">
        <f t="shared" si="590"/>
        <v>-7.101439833213874E-3</v>
      </c>
      <c r="J552">
        <v>13271.63</v>
      </c>
      <c r="K552">
        <v>12959.44</v>
      </c>
      <c r="L552" s="91">
        <f t="shared" ref="L552" si="711">+K552/J552-1</f>
        <v>-2.3523109067989267E-2</v>
      </c>
      <c r="M552" s="90">
        <f t="shared" ref="M552" si="712">WEEKDAY(A552,2)</f>
        <v>5</v>
      </c>
    </row>
    <row r="553" spans="1:14" x14ac:dyDescent="0.25">
      <c r="A553" s="88">
        <v>43185</v>
      </c>
      <c r="B553">
        <v>15.12</v>
      </c>
      <c r="C553" s="91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(D553-O553)*(1-VLOOKUP(A553,FX!A:K,9,0))</f>
        <v>15.122385812694706</v>
      </c>
      <c r="F553">
        <v>15.186999999999999</v>
      </c>
      <c r="G553" s="91">
        <f t="shared" ref="G553" si="715">+B553/D553-1</f>
        <v>3.5280553479450916E-3</v>
      </c>
      <c r="H553" s="91">
        <f>(+B553/(D553*(1-VLOOKUP(A553,FX!A:K,9,0)))-1)</f>
        <v>-1.5776695054980916E-4</v>
      </c>
      <c r="I553" s="91">
        <f t="shared" si="590"/>
        <v>-4.4116678738395088E-3</v>
      </c>
      <c r="J553">
        <v>12959.44</v>
      </c>
      <c r="K553">
        <v>12721.21</v>
      </c>
      <c r="L553" s="91">
        <f t="shared" ref="L553" si="716">+K553/J553-1</f>
        <v>-1.838273876031693E-2</v>
      </c>
      <c r="M553" s="90">
        <f t="shared" ref="M553" si="717">WEEKDAY(A553,2)</f>
        <v>1</v>
      </c>
    </row>
    <row r="554" spans="1:14" x14ac:dyDescent="0.25">
      <c r="A554" s="88">
        <v>43186</v>
      </c>
      <c r="B554">
        <v>15.24</v>
      </c>
      <c r="C554" s="91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(D554-O554)*(1-VLOOKUP(A554,FX!A:K,9,0))</f>
        <v>15.361109410035365</v>
      </c>
      <c r="F554">
        <v>15.186999999999999</v>
      </c>
      <c r="G554" s="91">
        <f t="shared" ref="G554" si="720">+B554/D554-1</f>
        <v>1.3495669975656099E-3</v>
      </c>
      <c r="H554" s="91">
        <f>(+B554/(D554*(1-VLOOKUP(A554,FX!A:K,9,0)))-1)</f>
        <v>-7.884157765079447E-3</v>
      </c>
      <c r="I554" s="91">
        <f t="shared" si="590"/>
        <v>3.4898268255745268E-3</v>
      </c>
      <c r="J554">
        <v>12721.21</v>
      </c>
      <c r="K554">
        <v>12748.4</v>
      </c>
      <c r="L554" s="91">
        <f t="shared" ref="L554" si="721">+K554/J554-1</f>
        <v>2.1373752968467663E-3</v>
      </c>
      <c r="M554" s="90">
        <f t="shared" ref="M554" si="722">WEEKDAY(A554,2)</f>
        <v>2</v>
      </c>
    </row>
    <row r="555" spans="1:14" x14ac:dyDescent="0.25">
      <c r="A555" s="88">
        <v>43187</v>
      </c>
      <c r="B555">
        <v>14.76</v>
      </c>
      <c r="C555" s="91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(D555-O555)*(1-VLOOKUP(A555,FX!A:K,9,0))</f>
        <v>14.812824698892802</v>
      </c>
      <c r="F555">
        <v>14.851000000000001</v>
      </c>
      <c r="G555" s="91">
        <f t="shared" ref="G555" si="725">+B555/D555-1</f>
        <v>-6.6548666276662338E-3</v>
      </c>
      <c r="H555" s="91">
        <f>(+B555/(D555*(1-VLOOKUP(A555,FX!A:K,9,0)))-1)</f>
        <v>-3.5661462257601251E-3</v>
      </c>
      <c r="I555" s="91">
        <f t="shared" si="590"/>
        <v>-6.1275334994277397E-3</v>
      </c>
      <c r="J555">
        <v>12748.4</v>
      </c>
      <c r="K555">
        <v>12472.97</v>
      </c>
      <c r="L555" s="91">
        <f t="shared" ref="L555" si="726">+K555/J555-1</f>
        <v>-2.1605064164914811E-2</v>
      </c>
      <c r="M555" s="90">
        <f t="shared" ref="M555" si="727">WEEKDAY(A555,2)</f>
        <v>3</v>
      </c>
    </row>
    <row r="556" spans="1:14" x14ac:dyDescent="0.25">
      <c r="A556" s="88">
        <v>43188</v>
      </c>
      <c r="B556">
        <v>15.14</v>
      </c>
      <c r="C556" s="91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(D556-O556)*(1-VLOOKUP(A556,FX!A:K,9,0))</f>
        <v>15.12836841619346</v>
      </c>
      <c r="F556">
        <v>15.141</v>
      </c>
      <c r="G556" s="91">
        <f t="shared" ref="G556" si="730">+B556/D556-1</f>
        <v>-1.0076890433514674E-3</v>
      </c>
      <c r="H556" s="91">
        <f>(+B556/(D556*(1-VLOOKUP(A556,FX!A:K,9,0)))-1)</f>
        <v>7.6885910539359337E-4</v>
      </c>
      <c r="I556" s="91">
        <f t="shared" si="590"/>
        <v>-6.604583581004686E-5</v>
      </c>
      <c r="J556">
        <v>12472.97</v>
      </c>
      <c r="K556">
        <v>12728.52</v>
      </c>
      <c r="L556" s="91">
        <f t="shared" ref="L556" si="731">+K556/J556-1</f>
        <v>2.0488303908371641E-2</v>
      </c>
      <c r="M556" s="90">
        <f t="shared" ref="M556" si="732">WEEKDAY(A556,2)</f>
        <v>4</v>
      </c>
    </row>
    <row r="557" spans="1:14" x14ac:dyDescent="0.25">
      <c r="A557" s="88">
        <v>43189</v>
      </c>
      <c r="B557">
        <v>15.14</v>
      </c>
      <c r="C557" s="91">
        <f t="shared" ref="C557" si="733">B557/(B556-O557)-1</f>
        <v>0</v>
      </c>
      <c r="D557" s="26">
        <f t="shared" ref="D557" si="734">+(F556-O557)*(1+L557)</f>
        <v>15.033097422952549</v>
      </c>
      <c r="E557" s="26">
        <f>(D557-O557)*(1-VLOOKUP(A557,FX!A:K,9,0))</f>
        <v>15.07422492003124</v>
      </c>
      <c r="F557" s="90">
        <v>15.13</v>
      </c>
      <c r="G557" s="91">
        <f t="shared" ref="G557" si="735">+B557/D557-1</f>
        <v>7.111147758826597E-3</v>
      </c>
      <c r="H557" s="91">
        <f>(+B557/(D557*(1-VLOOKUP(A557,FX!A:K,9,0)))-1)</f>
        <v>4.3634137289112473E-3</v>
      </c>
      <c r="I557" s="91">
        <f t="shared" si="590"/>
        <v>6.6093853271653735E-4</v>
      </c>
      <c r="J557">
        <v>12728.52</v>
      </c>
      <c r="K557">
        <v>12637.81</v>
      </c>
      <c r="L557" s="91">
        <f t="shared" ref="L557" si="736">+K557/J557-1</f>
        <v>-7.126515887157403E-3</v>
      </c>
      <c r="M557" s="90">
        <f t="shared" ref="M557" si="737">WEEKDAY(A557,2)</f>
        <v>5</v>
      </c>
      <c r="N557" s="50" t="s">
        <v>761</v>
      </c>
    </row>
    <row r="558" spans="1:14" x14ac:dyDescent="0.25">
      <c r="A558" s="88">
        <v>43192</v>
      </c>
      <c r="B558">
        <v>15.14</v>
      </c>
      <c r="C558" s="91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(D558-O558)*(1-VLOOKUP(A558,FX!A:K,9,0))</f>
        <v>15.007377164828082</v>
      </c>
      <c r="F558" s="90">
        <v>15.13</v>
      </c>
      <c r="G558" s="91">
        <f t="shared" ref="G558" si="740">+B558/D558-1</f>
        <v>7.8004966097462436E-3</v>
      </c>
      <c r="H558" s="91">
        <f>(+B558/(D558*(1-VLOOKUP(A558,FX!A:K,9,0)))-1)</f>
        <v>8.8371761244689928E-3</v>
      </c>
      <c r="I558" s="91">
        <f t="shared" si="590"/>
        <v>6.6093853271653735E-4</v>
      </c>
      <c r="J558">
        <v>12637.81</v>
      </c>
      <c r="K558">
        <v>12548.28</v>
      </c>
      <c r="L558" s="91">
        <f t="shared" ref="L558" si="741">+K558/J558-1</f>
        <v>-7.0842970419715545E-3</v>
      </c>
      <c r="M558" s="90">
        <f t="shared" ref="M558" si="742">WEEKDAY(A558,2)</f>
        <v>1</v>
      </c>
      <c r="N558" s="50" t="s">
        <v>761</v>
      </c>
    </row>
    <row r="559" spans="1:14" x14ac:dyDescent="0.25">
      <c r="A559" s="88">
        <v>43193</v>
      </c>
      <c r="B559">
        <v>14.88</v>
      </c>
      <c r="C559" s="91">
        <f t="shared" ref="C559" si="743">B559/(B558-O559)-1</f>
        <v>-1.7173051519154492E-2</v>
      </c>
      <c r="D559" s="26">
        <f t="shared" ref="D559" si="744">+(F558-O559)*(1+L559)</f>
        <v>15.059584612393092</v>
      </c>
      <c r="E559" s="26">
        <f>(D559-O559)*(1-VLOOKUP(A559,FX!A:K,9,0))</f>
        <v>15.043405524679866</v>
      </c>
      <c r="F559" s="90">
        <v>14.878</v>
      </c>
      <c r="G559" s="91">
        <f t="shared" ref="G559" si="745">+B559/D559-1</f>
        <v>-1.1924937972412897E-2</v>
      </c>
      <c r="H559" s="91">
        <f>(+B559/(D559*(1-VLOOKUP(A559,FX!A:K,9,0)))-1)</f>
        <v>-1.0862269478263076E-2</v>
      </c>
      <c r="I559" s="91">
        <f t="shared" si="590"/>
        <v>1.3442667025143074E-4</v>
      </c>
      <c r="J559">
        <v>12548.28</v>
      </c>
      <c r="K559">
        <v>12489.88</v>
      </c>
      <c r="L559" s="91">
        <f t="shared" ref="L559" si="746">+K559/J559-1</f>
        <v>-4.6540242965571466E-3</v>
      </c>
      <c r="M559" s="90">
        <f t="shared" ref="M559" si="747">WEEKDAY(A559,2)</f>
        <v>2</v>
      </c>
    </row>
    <row r="560" spans="1:14" x14ac:dyDescent="0.25">
      <c r="A560" s="88">
        <v>43194</v>
      </c>
      <c r="B560">
        <v>14.68</v>
      </c>
      <c r="C560" s="91">
        <f t="shared" ref="C560" si="748">B560/(B559-O560)-1</f>
        <v>-1.3440860215053863E-2</v>
      </c>
      <c r="D560" s="26">
        <f t="shared" ref="D560" si="749">+(F559-O560)*(1+L560)</f>
        <v>14.914069669204189</v>
      </c>
      <c r="E560" s="26">
        <f>(D560-O560)*(1-VLOOKUP(A560,FX!A:K,9,0))</f>
        <v>14.881554119755835</v>
      </c>
      <c r="F560">
        <v>14.856999999999999</v>
      </c>
      <c r="G560" s="91">
        <f t="shared" ref="G560" si="750">+B560/D560-1</f>
        <v>-1.5694553827082847E-2</v>
      </c>
      <c r="H560" s="91">
        <f>(+B560/(D560*(1-VLOOKUP(A560,FX!A:K,9,0)))-1)</f>
        <v>-1.3543889175409718E-2</v>
      </c>
      <c r="I560" s="91">
        <f t="shared" si="590"/>
        <v>-1.1913576092077771E-2</v>
      </c>
      <c r="J560">
        <v>12489.88</v>
      </c>
      <c r="K560">
        <v>12520.16</v>
      </c>
      <c r="L560" s="91">
        <f t="shared" ref="L560" si="751">+K560/J560-1</f>
        <v>2.424362764093857E-3</v>
      </c>
      <c r="M560" s="90">
        <f t="shared" ref="M560" si="752">WEEKDAY(A560,2)</f>
        <v>3</v>
      </c>
    </row>
    <row r="561" spans="1:13" x14ac:dyDescent="0.25">
      <c r="A561" s="88">
        <v>43195</v>
      </c>
      <c r="B561">
        <v>14.68</v>
      </c>
      <c r="C561" s="91">
        <f t="shared" ref="C561" si="753">B561/(B560-O561)-1</f>
        <v>0</v>
      </c>
      <c r="D561" s="26">
        <f t="shared" ref="D561" si="754">+(F560-O561)*(1+L561)</f>
        <v>14.856999999999999</v>
      </c>
      <c r="E561" s="26">
        <f>(D561-O561)*(1-VLOOKUP(A561,FX!A:K,9,0))</f>
        <v>14.872524742502572</v>
      </c>
      <c r="F561" s="90">
        <v>14.856999999999999</v>
      </c>
      <c r="G561" s="91">
        <f t="shared" ref="G561" si="755">+B561/D561-1</f>
        <v>-1.1913576092077771E-2</v>
      </c>
      <c r="H561" s="91">
        <f>(+B561/(D561*(1-VLOOKUP(A561,FX!A:K,9,0)))-1)</f>
        <v>-1.2944993929132731E-2</v>
      </c>
      <c r="I561" s="91">
        <f t="shared" si="590"/>
        <v>-1.1913576092077771E-2</v>
      </c>
      <c r="J561">
        <v>12520.16</v>
      </c>
      <c r="K561">
        <v>12520.16</v>
      </c>
      <c r="L561" s="91">
        <f t="shared" ref="L561" si="756">+K561/J561-1</f>
        <v>0</v>
      </c>
      <c r="M561" s="90">
        <f t="shared" ref="M561" si="757">WEEKDAY(A561,2)</f>
        <v>4</v>
      </c>
    </row>
    <row r="562" spans="1:13" x14ac:dyDescent="0.25">
      <c r="A562" s="88">
        <v>43196</v>
      </c>
      <c r="B562">
        <v>14.8</v>
      </c>
      <c r="C562" s="91">
        <f t="shared" ref="C562" si="758">B562/(B561-O562)-1</f>
        <v>8.1743869209809361E-3</v>
      </c>
      <c r="D562" s="26">
        <f t="shared" ref="D562" si="759">+(F561-O562)*(1+L562)</f>
        <v>14.856999999999999</v>
      </c>
      <c r="E562" s="26">
        <f>(D562-O562)*(1-VLOOKUP(A562,FX!A:K,9,0))</f>
        <v>14.798259279852804</v>
      </c>
      <c r="F562" s="90">
        <v>14.826000000000001</v>
      </c>
      <c r="G562" s="91">
        <f t="shared" ref="G562" si="760">+B562/D562-1</f>
        <v>-3.8365753516860224E-3</v>
      </c>
      <c r="H562" s="91">
        <f>(+B562/(D562*(1-VLOOKUP(A562,FX!A:K,9,0)))-1)</f>
        <v>1.1763006136589205E-4</v>
      </c>
      <c r="I562" s="91">
        <f t="shared" si="590"/>
        <v>-1.7536759746391573E-3</v>
      </c>
      <c r="J562">
        <v>12520.16</v>
      </c>
      <c r="K562">
        <v>12520.16</v>
      </c>
      <c r="L562" s="91">
        <f t="shared" ref="L562" si="761">+K562/J562-1</f>
        <v>0</v>
      </c>
      <c r="M562" s="90">
        <f t="shared" ref="M562" si="762">WEEKDAY(A562,2)</f>
        <v>5</v>
      </c>
    </row>
    <row r="563" spans="1:13" x14ac:dyDescent="0.25">
      <c r="A563" s="88">
        <v>43199</v>
      </c>
      <c r="B563">
        <v>14.82</v>
      </c>
      <c r="C563" s="91">
        <f t="shared" ref="C563" si="763">B563/(B562-O563)-1</f>
        <v>1.3513513513512265E-3</v>
      </c>
      <c r="D563" s="26">
        <f t="shared" ref="D563" si="764">+(F562-O563)*(1+L563)</f>
        <v>14.815366151870265</v>
      </c>
      <c r="E563" s="26">
        <f>(D563-O563)*(1-VLOOKUP(A563,FX!A:K,9,0))</f>
        <v>14.844031156597802</v>
      </c>
      <c r="F563">
        <v>14.827999999999999</v>
      </c>
      <c r="G563" s="91">
        <f t="shared" ref="G563" si="765">+B563/D563-1</f>
        <v>3.1277310882726894E-4</v>
      </c>
      <c r="H563" s="91">
        <f>(+B563/(D563*(1-VLOOKUP(A563,FX!A:K,9,0)))-1)</f>
        <v>-1.6189104121572262E-3</v>
      </c>
      <c r="I563" s="91">
        <f t="shared" si="590"/>
        <v>-5.3951982735356285E-4</v>
      </c>
      <c r="J563">
        <v>12520.16</v>
      </c>
      <c r="K563">
        <v>12511.18</v>
      </c>
      <c r="L563" s="91">
        <f t="shared" ref="L563" si="766">+K563/J563-1</f>
        <v>-7.1724323011845836E-4</v>
      </c>
      <c r="M563" s="90">
        <f t="shared" ref="M563" si="767">WEEKDAY(A563,2)</f>
        <v>1</v>
      </c>
    </row>
    <row r="564" spans="1:13" x14ac:dyDescent="0.25">
      <c r="A564" s="88">
        <v>43200</v>
      </c>
      <c r="B564">
        <v>15.26</v>
      </c>
      <c r="C564" s="91">
        <f t="shared" ref="C564" si="768">B564/(B563-O564)-1</f>
        <v>2.9689608636977116E-2</v>
      </c>
      <c r="D564" s="26">
        <f t="shared" ref="D564" si="769">+(F563-O564)*(1+L564)</f>
        <v>15.21529311224041</v>
      </c>
      <c r="E564" s="26">
        <f>(D564-O564)*(1-VLOOKUP(A564,FX!A:K,9,0))</f>
        <v>15.22035619047799</v>
      </c>
      <c r="F564">
        <v>15.276999999999999</v>
      </c>
      <c r="G564" s="91">
        <f t="shared" ref="G564" si="770">+B564/D564-1</f>
        <v>2.938286330062434E-3</v>
      </c>
      <c r="H564" s="91">
        <f>(+B564/(D564*(1-VLOOKUP(A564,FX!A:K,9,0)))-1)</f>
        <v>2.6046571463822499E-3</v>
      </c>
      <c r="I564" s="91">
        <f t="shared" si="590"/>
        <v>-1.1127839235451908E-3</v>
      </c>
      <c r="J564">
        <v>12511.18</v>
      </c>
      <c r="K564">
        <v>12837.96</v>
      </c>
      <c r="L564" s="91">
        <f t="shared" ref="L564" si="771">+K564/J564-1</f>
        <v>2.611903913140079E-2</v>
      </c>
      <c r="M564" s="90">
        <f t="shared" ref="M564" si="772">WEEKDAY(A564,2)</f>
        <v>2</v>
      </c>
    </row>
    <row r="565" spans="1:13" x14ac:dyDescent="0.25">
      <c r="A565" s="88">
        <v>43201</v>
      </c>
      <c r="B565">
        <v>15.34</v>
      </c>
      <c r="C565" s="91">
        <f t="shared" ref="C565" si="773">B565/(B564-O565)-1</f>
        <v>5.2424639580603838E-3</v>
      </c>
      <c r="D565" s="26">
        <f t="shared" ref="D565" si="774">+(F564-O565)*(1+L565)</f>
        <v>15.33730851942209</v>
      </c>
      <c r="E565" s="26">
        <f>(D565-O565)*(1-VLOOKUP(A565,FX!A:K,9,0))</f>
        <v>15.38493125414624</v>
      </c>
      <c r="F565">
        <v>15.363</v>
      </c>
      <c r="G565" s="91">
        <f t="shared" ref="G565" si="775">+B565/D565-1</f>
        <v>1.7548584710946891E-4</v>
      </c>
      <c r="H565" s="91">
        <f>(+B565/(D565*(1-VLOOKUP(A565,FX!A:K,9,0)))-1)</f>
        <v>-2.9204715577868523E-3</v>
      </c>
      <c r="I565" s="91">
        <f t="shared" si="590"/>
        <v>-1.4971034303196129E-3</v>
      </c>
      <c r="J565">
        <v>12837.96</v>
      </c>
      <c r="K565">
        <v>12888.64</v>
      </c>
      <c r="L565" s="91">
        <f t="shared" ref="L565" si="776">+K565/J565-1</f>
        <v>3.9476676979832703E-3</v>
      </c>
      <c r="M565" s="90">
        <f t="shared" ref="M565" si="777">WEEKDAY(A565,2)</f>
        <v>3</v>
      </c>
    </row>
    <row r="566" spans="1:13" x14ac:dyDescent="0.25">
      <c r="A566" s="88">
        <v>43202</v>
      </c>
      <c r="B566">
        <v>15.18</v>
      </c>
      <c r="C566" s="91">
        <f t="shared" ref="C566" si="778">B566/(B565-O566)-1</f>
        <v>-1.0430247718383301E-2</v>
      </c>
      <c r="D566" s="26">
        <f t="shared" ref="D566" si="779">+(F565-O566)*(1+L566)</f>
        <v>15.158790001117262</v>
      </c>
      <c r="E566" s="26">
        <f>(D566-O566)*(1-VLOOKUP(A566,FX!A:K,9,0))</f>
        <v>15.158415578637644</v>
      </c>
      <c r="F566">
        <v>15.131</v>
      </c>
      <c r="G566" s="91">
        <f t="shared" ref="G566" si="780">+B566/D566-1</f>
        <v>1.3991881199735268E-3</v>
      </c>
      <c r="H566" s="91">
        <f>(+B566/(D566*(1-VLOOKUP(A566,FX!A:K,9,0)))-1)</f>
        <v>1.4239233150972197E-3</v>
      </c>
      <c r="I566" s="91">
        <f t="shared" si="590"/>
        <v>3.2383847729826609E-3</v>
      </c>
      <c r="J566">
        <v>12888.64</v>
      </c>
      <c r="K566">
        <v>12717.32</v>
      </c>
      <c r="L566" s="91">
        <f t="shared" ref="L566" si="781">+K566/J566-1</f>
        <v>-1.3292325644909009E-2</v>
      </c>
      <c r="M566" s="90">
        <f t="shared" ref="M566" si="782">WEEKDAY(A566,2)</f>
        <v>4</v>
      </c>
    </row>
    <row r="567" spans="1:13" x14ac:dyDescent="0.25">
      <c r="A567" s="88">
        <v>43203</v>
      </c>
      <c r="B567">
        <v>14.98</v>
      </c>
      <c r="C567" s="91">
        <f t="shared" ref="C567" si="783">B567/(B566-O567)-1</f>
        <v>-1.3175230566534912E-2</v>
      </c>
      <c r="D567" s="26">
        <f t="shared" ref="D567" si="784">+(F566-O567)*(1+L567)</f>
        <v>14.98704673862103</v>
      </c>
      <c r="E567" s="26">
        <f>(D567-O567)*(1-VLOOKUP(A567,FX!A:K,9,0))</f>
        <v>14.96002439552934</v>
      </c>
      <c r="F567">
        <v>15.013</v>
      </c>
      <c r="G567" s="91">
        <f t="shared" ref="G567" si="785">+B567/D567-1</f>
        <v>-4.7018860646308447E-4</v>
      </c>
      <c r="H567" s="91">
        <f>(+B567/(D567*(1-VLOOKUP(A567,FX!A:K,9,0)))-1)</f>
        <v>1.3352655010796521E-3</v>
      </c>
      <c r="I567" s="91">
        <f t="shared" si="590"/>
        <v>-2.1980949843468656E-3</v>
      </c>
      <c r="J567">
        <v>12717.32</v>
      </c>
      <c r="K567">
        <v>12596.33</v>
      </c>
      <c r="L567" s="91">
        <f t="shared" ref="L567" si="786">+K567/J567-1</f>
        <v>-9.5137969320580051E-3</v>
      </c>
      <c r="M567" s="90">
        <f t="shared" ref="M567" si="787">WEEKDAY(A567,2)</f>
        <v>5</v>
      </c>
    </row>
    <row r="568" spans="1:13" x14ac:dyDescent="0.25">
      <c r="A568" s="88">
        <v>43206</v>
      </c>
      <c r="B568">
        <v>14.64</v>
      </c>
      <c r="C568" s="91">
        <f t="shared" ref="C568" si="788">B568/(B567-O568)-1</f>
        <v>-2.2696929238985253E-2</v>
      </c>
      <c r="D568" s="26">
        <f t="shared" ref="D568" si="789">+(F567-O568)*(1+L568)</f>
        <v>14.657636486976761</v>
      </c>
      <c r="E568" s="26">
        <f>(D568-O568)*(1-VLOOKUP(A568,FX!A:K,9,0))</f>
        <v>14.667630504022501</v>
      </c>
      <c r="F568">
        <v>14.67</v>
      </c>
      <c r="G568" s="91">
        <f t="shared" ref="G568" si="790">+B568/D568-1</f>
        <v>-1.2032285691100375E-3</v>
      </c>
      <c r="H568" s="91">
        <f>(+B568/(D568*(1-VLOOKUP(A568,FX!A:K,9,0)))-1)</f>
        <v>-1.8837742070829666E-3</v>
      </c>
      <c r="I568" s="91">
        <f t="shared" si="590"/>
        <v>-2.0449897750510759E-3</v>
      </c>
      <c r="J568">
        <v>12596.33</v>
      </c>
      <c r="K568">
        <v>12298.17</v>
      </c>
      <c r="L568" s="91">
        <f t="shared" ref="L568" si="791">+K568/J568-1</f>
        <v>-2.36703865332204E-2</v>
      </c>
      <c r="M568" s="90">
        <f t="shared" ref="M568" si="792">WEEKDAY(A568,2)</f>
        <v>1</v>
      </c>
    </row>
    <row r="569" spans="1:13" x14ac:dyDescent="0.25">
      <c r="A569" s="88">
        <v>43207</v>
      </c>
      <c r="B569">
        <v>14.42</v>
      </c>
      <c r="C569" s="91">
        <f t="shared" ref="C569" si="793">B569/(B568-O569)-1</f>
        <v>-1.5027322404371657E-2</v>
      </c>
      <c r="D569" s="26">
        <f t="shared" ref="D569" si="794">+(F568-O569)*(1+L569)</f>
        <v>14.484665279468409</v>
      </c>
      <c r="E569" s="26">
        <f>(D569-O569)*(1-VLOOKUP(A569,FX!A:K,9,0))</f>
        <v>14.503825861347154</v>
      </c>
      <c r="F569">
        <v>14.46</v>
      </c>
      <c r="G569" s="91">
        <f t="shared" ref="G569" si="795">+B569/D569-1</f>
        <v>-4.4643958435180986E-3</v>
      </c>
      <c r="H569" s="91">
        <f>(+B569/(D569*(1-VLOOKUP(A569,FX!A:K,9,0)))-1)</f>
        <v>-5.7795689322602817E-3</v>
      </c>
      <c r="I569" s="91">
        <f t="shared" si="590"/>
        <v>-2.7662517289074318E-3</v>
      </c>
      <c r="J569">
        <v>12298.17</v>
      </c>
      <c r="K569">
        <v>12142.8</v>
      </c>
      <c r="L569" s="91">
        <f t="shared" ref="L569" si="796">+K569/J569-1</f>
        <v>-1.2633586948302078E-2</v>
      </c>
      <c r="M569" s="90">
        <f t="shared" ref="M569" si="797">WEEKDAY(A569,2)</f>
        <v>2</v>
      </c>
    </row>
    <row r="570" spans="1:13" x14ac:dyDescent="0.25">
      <c r="A570" s="88">
        <v>43208</v>
      </c>
      <c r="B570">
        <v>14.54</v>
      </c>
      <c r="C570" s="91">
        <f t="shared" ref="C570" si="798">B570/(B569-O570)-1</f>
        <v>8.3217753120665705E-3</v>
      </c>
      <c r="D570" s="26">
        <f t="shared" ref="D570" si="799">+(F569-O570)*(1+L570)</f>
        <v>14.516397667753731</v>
      </c>
      <c r="E570" s="26">
        <f>(D570-O570)*(1-VLOOKUP(A570,FX!A:K,9,0))</f>
        <v>14.49204329738801</v>
      </c>
      <c r="F570">
        <v>14.534000000000001</v>
      </c>
      <c r="G570" s="91">
        <f t="shared" ref="G570" si="800">+B570/D570-1</f>
        <v>1.6259083545704378E-3</v>
      </c>
      <c r="H570" s="91">
        <f>(+B570/(D570*(1-VLOOKUP(A570,FX!A:K,9,0)))-1)</f>
        <v>3.3091746710853798E-3</v>
      </c>
      <c r="I570" s="91">
        <f t="shared" si="590"/>
        <v>4.128250997659233E-4</v>
      </c>
      <c r="J570">
        <v>12142.8</v>
      </c>
      <c r="K570">
        <v>12190.16</v>
      </c>
      <c r="L570" s="91">
        <f t="shared" ref="L570" si="801">+K570/J570-1</f>
        <v>3.9002536482524164E-3</v>
      </c>
      <c r="M570" s="90">
        <f t="shared" ref="M570" si="802">WEEKDAY(A570,2)</f>
        <v>3</v>
      </c>
    </row>
    <row r="571" spans="1:13" x14ac:dyDescent="0.25">
      <c r="A571" s="88">
        <v>43209</v>
      </c>
      <c r="B571">
        <v>14.8</v>
      </c>
      <c r="C571" s="91">
        <f t="shared" ref="C571" si="803">B571/(B570-O571)-1</f>
        <v>1.7881705639614998E-2</v>
      </c>
      <c r="D571" s="26">
        <f t="shared" ref="D571" si="804">+(F570-O571)*(1+L571)</f>
        <v>14.756347012672515</v>
      </c>
      <c r="E571" s="26">
        <f>(D571-O571)*(1-VLOOKUP(A571,FX!A:K,9,0))</f>
        <v>14.813737933702139</v>
      </c>
      <c r="F571">
        <v>14.752000000000001</v>
      </c>
      <c r="G571" s="91">
        <f t="shared" ref="G571" si="805">+B571/D571-1</f>
        <v>2.9582516113233481E-3</v>
      </c>
      <c r="H571" s="91">
        <f>(+B571/(D571*(1-VLOOKUP(A571,FX!A:K,9,0)))-1)</f>
        <v>-9.2737793550967673E-4</v>
      </c>
      <c r="I571" s="91">
        <f t="shared" si="590"/>
        <v>3.2537960954446277E-3</v>
      </c>
      <c r="J571">
        <v>12190.16</v>
      </c>
      <c r="K571">
        <v>12376.65</v>
      </c>
      <c r="L571" s="91">
        <f t="shared" ref="L571" si="806">+K571/J571-1</f>
        <v>1.5298404614869643E-2</v>
      </c>
      <c r="M571" s="90">
        <f t="shared" ref="M571" si="807">WEEKDAY(A571,2)</f>
        <v>4</v>
      </c>
    </row>
    <row r="572" spans="1:13" x14ac:dyDescent="0.25">
      <c r="A572" s="88">
        <v>43210</v>
      </c>
      <c r="B572">
        <v>14.52</v>
      </c>
      <c r="C572" s="91">
        <f t="shared" ref="C572" si="808">B572/(B571-O572)-1</f>
        <v>-1.8918918918918948E-2</v>
      </c>
      <c r="D572" s="26">
        <f t="shared" ref="D572" si="809">+(F571-O572)*(1+L572)</f>
        <v>14.597765308059936</v>
      </c>
      <c r="E572" s="26">
        <f>(D572-O572)*(1-VLOOKUP(A572,FX!A:K,9,0))</f>
        <v>14.561143441451287</v>
      </c>
      <c r="F572">
        <v>14.545999999999999</v>
      </c>
      <c r="G572" s="91">
        <f t="shared" ref="G572" si="810">+B572/D572-1</f>
        <v>-5.3272063510295675E-3</v>
      </c>
      <c r="H572" s="91">
        <f>(+B572/(D572*(1-VLOOKUP(A572,FX!A:K,9,0)))-1)</f>
        <v>-2.8255639137627631E-3</v>
      </c>
      <c r="I572" s="91">
        <f t="shared" si="590"/>
        <v>-1.7874329712636028E-3</v>
      </c>
      <c r="J572">
        <v>12376.65</v>
      </c>
      <c r="K572">
        <v>12247.25</v>
      </c>
      <c r="L572" s="91">
        <f t="shared" ref="L572" si="811">+K572/J572-1</f>
        <v>-1.0455171633681148E-2</v>
      </c>
      <c r="M572" s="90">
        <f t="shared" ref="M572" si="812">WEEKDAY(A572,2)</f>
        <v>5</v>
      </c>
    </row>
    <row r="573" spans="1:13" x14ac:dyDescent="0.25">
      <c r="A573" s="88">
        <v>43213</v>
      </c>
      <c r="B573">
        <v>14.62</v>
      </c>
      <c r="C573" s="91">
        <f t="shared" ref="C573" si="813">B573/(B572-O573)-1</f>
        <v>6.8870523415978102E-3</v>
      </c>
      <c r="D573" s="26">
        <f t="shared" ref="D573" si="814">+(F572-O573)*(1+L573)</f>
        <v>14.665375244238504</v>
      </c>
      <c r="E573" s="26">
        <f>(D573-O573)*(1-VLOOKUP(A573,FX!A:K,9,0))</f>
        <v>14.633081909840646</v>
      </c>
      <c r="F573">
        <v>14.62</v>
      </c>
      <c r="G573" s="91">
        <f t="shared" ref="G573" si="815">+B573/D573-1</f>
        <v>-3.0940390874983903E-3</v>
      </c>
      <c r="H573" s="91">
        <f>(+B573/(D573*(1-VLOOKUP(A573,FX!A:K,9,0)))-1)</f>
        <v>-8.9399553158031608E-4</v>
      </c>
      <c r="I573" s="91">
        <f t="shared" si="590"/>
        <v>0</v>
      </c>
      <c r="J573">
        <v>12247.25</v>
      </c>
      <c r="K573">
        <v>12347.76</v>
      </c>
      <c r="L573" s="91">
        <f t="shared" ref="L573" si="816">+K573/J573-1</f>
        <v>8.2067402886363272E-3</v>
      </c>
      <c r="M573" s="90">
        <f t="shared" ref="M573" si="817">WEEKDAY(A573,2)</f>
        <v>1</v>
      </c>
    </row>
    <row r="574" spans="1:13" x14ac:dyDescent="0.25">
      <c r="A574" s="88">
        <v>43214</v>
      </c>
      <c r="B574">
        <v>15</v>
      </c>
      <c r="C574" s="91">
        <f t="shared" ref="C574" si="818">B574/(B573-O574)-1</f>
        <v>2.5991792065663599E-2</v>
      </c>
      <c r="D574" s="26">
        <f t="shared" ref="D574" si="819">+(F573-O574)*(1+L574)</f>
        <v>14.940751132189158</v>
      </c>
      <c r="E574" s="26">
        <f>(D574-O574)*(1-VLOOKUP(A574,FX!A:K,9,0))</f>
        <v>14.898765778309738</v>
      </c>
      <c r="F574">
        <v>14.954000000000001</v>
      </c>
      <c r="G574" s="91">
        <f t="shared" ref="G574" si="820">+B574/D574-1</f>
        <v>3.9655882951690202E-3</v>
      </c>
      <c r="H574" s="91">
        <f>(+B574/(D574*(1-VLOOKUP(A574,FX!A:K,9,0)))-1)</f>
        <v>6.7948059051738952E-3</v>
      </c>
      <c r="I574" s="91">
        <f t="shared" si="590"/>
        <v>3.076100040122931E-3</v>
      </c>
      <c r="J574">
        <v>12347.76</v>
      </c>
      <c r="K574">
        <v>12618.66</v>
      </c>
      <c r="L574" s="91">
        <f t="shared" ref="L574" si="821">+K574/J574-1</f>
        <v>2.1939201928123042E-2</v>
      </c>
      <c r="M574" s="90">
        <f t="shared" ref="M574" si="822">WEEKDAY(A574,2)</f>
        <v>2</v>
      </c>
    </row>
    <row r="575" spans="1:13" x14ac:dyDescent="0.25">
      <c r="A575" s="88">
        <v>43215</v>
      </c>
      <c r="B575">
        <v>14.72</v>
      </c>
      <c r="C575" s="91">
        <f t="shared" ref="C575" si="823">B575/(B574-O575)-1</f>
        <v>-1.8666666666666609E-2</v>
      </c>
      <c r="D575" s="26">
        <f t="shared" ref="D575" si="824">+(F574-O575)*(1+L575)</f>
        <v>14.833478343976303</v>
      </c>
      <c r="E575" s="26">
        <f>(D575-O575)*(1-VLOOKUP(A575,FX!A:K,9,0))</f>
        <v>14.83233780509175</v>
      </c>
      <c r="F575">
        <v>14.781000000000001</v>
      </c>
      <c r="G575" s="91">
        <f t="shared" ref="G575" si="825">+B575/D575-1</f>
        <v>-7.6501506487440807E-3</v>
      </c>
      <c r="H575" s="91">
        <f>(+B575/(D575*(1-VLOOKUP(A575,FX!A:K,9,0)))-1)</f>
        <v>-7.5738434876521099E-3</v>
      </c>
      <c r="I575" s="91">
        <f t="shared" si="590"/>
        <v>-4.1269196942019803E-3</v>
      </c>
      <c r="J575">
        <v>12618.66</v>
      </c>
      <c r="K575">
        <v>12516.96</v>
      </c>
      <c r="L575" s="91">
        <f t="shared" ref="L575" si="826">+K575/J575-1</f>
        <v>-8.0594928463085802E-3</v>
      </c>
      <c r="M575" s="90">
        <f t="shared" ref="M575" si="827">WEEKDAY(A575,2)</f>
        <v>3</v>
      </c>
    </row>
    <row r="576" spans="1:13" x14ac:dyDescent="0.25">
      <c r="A576" s="88">
        <v>43216</v>
      </c>
      <c r="B576">
        <v>14.48</v>
      </c>
      <c r="C576" s="91">
        <f t="shared" ref="C576" si="828">B576/(B575-O576)-1</f>
        <v>-1.6304347826086918E-2</v>
      </c>
      <c r="D576" s="26">
        <f t="shared" ref="D576" si="829">+(F575-O576)*(1+L576)</f>
        <v>14.471610020324425</v>
      </c>
      <c r="E576" s="26">
        <f>(D576-O576)*(1-VLOOKUP(A576,FX!A:K,9,0))</f>
        <v>14.440568808929017</v>
      </c>
      <c r="F576">
        <v>14.471</v>
      </c>
      <c r="G576" s="91">
        <f t="shared" ref="G576" si="830">+B576/D576-1</f>
        <v>5.7975440630264607E-4</v>
      </c>
      <c r="H576" s="91">
        <f>(+B576/(D576*(1-VLOOKUP(A576,FX!A:K,9,0)))-1)</f>
        <v>2.7305843414284769E-3</v>
      </c>
      <c r="I576" s="91">
        <f t="shared" si="590"/>
        <v>6.2193352221684428E-4</v>
      </c>
      <c r="J576">
        <v>12516.96</v>
      </c>
      <c r="K576">
        <v>12254.96</v>
      </c>
      <c r="L576" s="91">
        <f t="shared" ref="L576" si="831">+K576/J576-1</f>
        <v>-2.0931600005113071E-2</v>
      </c>
      <c r="M576" s="90">
        <f t="shared" ref="M576" si="832">WEEKDAY(A576,2)</f>
        <v>4</v>
      </c>
    </row>
    <row r="577" spans="1:14" x14ac:dyDescent="0.25">
      <c r="A577" s="88">
        <v>43217</v>
      </c>
      <c r="B577">
        <v>14.44</v>
      </c>
      <c r="C577" s="91">
        <f t="shared" ref="C577" si="833">B577/(B576-O577)-1</f>
        <v>-2.7624309392265678E-3</v>
      </c>
      <c r="D577" s="26">
        <f t="shared" ref="D577" si="834">+(F576-O577)*(1+L577)</f>
        <v>14.396950275643496</v>
      </c>
      <c r="E577" s="26">
        <f>(D577-O577)*(1-VLOOKUP(A577,FX!A:K,9,0))</f>
        <v>14.363283506614545</v>
      </c>
      <c r="F577">
        <v>14.396000000000001</v>
      </c>
      <c r="G577" s="91">
        <f t="shared" ref="G577" si="835">+B577/D577-1</f>
        <v>2.9901974746231463E-3</v>
      </c>
      <c r="H577" s="91">
        <f>(+B577/(D577*(1-VLOOKUP(A577,FX!A:K,9,0)))-1)</f>
        <v>5.3411529021289983E-3</v>
      </c>
      <c r="I577" s="91">
        <f t="shared" si="590"/>
        <v>3.0564045568213238E-3</v>
      </c>
      <c r="J577">
        <v>12254.96</v>
      </c>
      <c r="K577">
        <v>12192.25</v>
      </c>
      <c r="L577" s="91">
        <f t="shared" ref="L577" si="836">+K577/J577-1</f>
        <v>-5.1171117653585618E-3</v>
      </c>
      <c r="M577" s="90">
        <f t="shared" ref="M577" si="837">WEEKDAY(A577,2)</f>
        <v>5</v>
      </c>
    </row>
    <row r="578" spans="1:14" x14ac:dyDescent="0.25">
      <c r="A578" s="88">
        <v>43220</v>
      </c>
      <c r="B578" s="90">
        <v>14.6</v>
      </c>
      <c r="C578" s="91">
        <f t="shared" ref="C578" si="838">B578/(B577-O578)-1</f>
        <v>1.1080332409972415E-2</v>
      </c>
      <c r="D578" s="26">
        <f t="shared" ref="D578" si="839">+(F577-O578)*(1+L578)</f>
        <v>14.396000000000001</v>
      </c>
      <c r="E578" s="26">
        <f>(D578-O578)*(1-VLOOKUP(A578,FX!A:K,9,0))</f>
        <v>14.396000000000001</v>
      </c>
      <c r="F578" s="90">
        <v>14.413</v>
      </c>
      <c r="G578" s="91">
        <f t="shared" ref="G578" si="840">+B578/D578-1</f>
        <v>1.41706029452624E-2</v>
      </c>
      <c r="H578" s="91">
        <f>(+B578/(D578*(1-VLOOKUP(A578,FX!A:K,9,0)))-1)</f>
        <v>1.41706029452624E-2</v>
      </c>
      <c r="I578" s="91">
        <f t="shared" si="590"/>
        <v>1.2974398112814756E-2</v>
      </c>
      <c r="J578" s="90">
        <v>12192.25</v>
      </c>
      <c r="K578" s="90">
        <v>12192.25</v>
      </c>
      <c r="L578" s="91">
        <f t="shared" ref="L578" si="841">+K578/J578-1</f>
        <v>0</v>
      </c>
      <c r="M578" s="90">
        <f t="shared" ref="M578" si="842">WEEKDAY(A578,2)</f>
        <v>1</v>
      </c>
    </row>
    <row r="579" spans="1:14" x14ac:dyDescent="0.25">
      <c r="A579" s="88">
        <v>43222</v>
      </c>
      <c r="B579">
        <v>14.38</v>
      </c>
      <c r="C579" s="91">
        <f t="shared" ref="C579" si="843">B579/(B578-O579)-1</f>
        <v>-1.5068493150684814E-2</v>
      </c>
      <c r="D579" s="26">
        <f t="shared" ref="D579" si="844">+(F578-O579)*(1+L579)</f>
        <v>14.415470681785562</v>
      </c>
      <c r="E579" s="26">
        <f>(D579-O579)*(1-VLOOKUP(A579,FX!A:K,9,0))</f>
        <v>14.314908804838678</v>
      </c>
      <c r="F579">
        <v>14.311999999999999</v>
      </c>
      <c r="G579" s="91">
        <f t="shared" ref="G579" si="845">+B579/D579-1</f>
        <v>-2.4605982398049342E-3</v>
      </c>
      <c r="H579" s="91">
        <f>(+B579/(D579*(1-VLOOKUP(A579,FX!A:K,9,0)))-1)</f>
        <v>4.5470911515217427E-3</v>
      </c>
      <c r="I579" s="91">
        <f t="shared" si="590"/>
        <v>4.7512576858581568E-3</v>
      </c>
      <c r="J579">
        <v>12192.25</v>
      </c>
      <c r="K579">
        <v>12194.34</v>
      </c>
      <c r="L579" s="91">
        <f t="shared" ref="L579" si="846">+K579/J579-1</f>
        <v>1.714203694971328E-4</v>
      </c>
      <c r="M579" s="90">
        <f t="shared" ref="M579" si="847">WEEKDAY(A579,2)</f>
        <v>3</v>
      </c>
    </row>
    <row r="580" spans="1:14" x14ac:dyDescent="0.25">
      <c r="A580" s="88">
        <v>43223</v>
      </c>
      <c r="B580">
        <v>14.46</v>
      </c>
      <c r="C580" s="91">
        <f t="shared" ref="C580" si="848">B580/(B579-O580)-1</f>
        <v>5.5632823365785455E-3</v>
      </c>
      <c r="D580" s="26">
        <f t="shared" ref="D580" si="849">+(F579-O580)*(1+L580)</f>
        <v>14.386562572472146</v>
      </c>
      <c r="E580" s="26">
        <f>(D580-O580)*(1-VLOOKUP(A580,FX!A:K,9,0))</f>
        <v>14.385590087968927</v>
      </c>
      <c r="F580">
        <v>14.403</v>
      </c>
      <c r="G580" s="91">
        <f t="shared" ref="G580" si="850">+B580/D580-1</f>
        <v>5.1045847232731312E-3</v>
      </c>
      <c r="H580" s="91">
        <f>(+B580/(D580*(1-VLOOKUP(A580,FX!A:K,9,0)))-1)</f>
        <v>5.1725310936883151E-3</v>
      </c>
      <c r="I580" s="91">
        <f t="shared" si="590"/>
        <v>3.9575088523224888E-3</v>
      </c>
      <c r="J580">
        <v>12194.34</v>
      </c>
      <c r="K580">
        <v>12257.87</v>
      </c>
      <c r="L580" s="91">
        <f t="shared" ref="L580" si="851">+K580/J580-1</f>
        <v>5.2097940519946206E-3</v>
      </c>
      <c r="M580" s="90">
        <f t="shared" ref="M580" si="852">WEEKDAY(A580,2)</f>
        <v>4</v>
      </c>
    </row>
    <row r="581" spans="1:14" x14ac:dyDescent="0.25">
      <c r="A581" s="88">
        <v>43224</v>
      </c>
      <c r="B581">
        <v>14.28</v>
      </c>
      <c r="C581" s="91">
        <f t="shared" ref="C581" si="853">B581/(B580-O581)-1</f>
        <v>-1.2448132780083054E-2</v>
      </c>
      <c r="D581" s="26">
        <f t="shared" ref="D581" si="854">+(F580-O581)*(1+L581)</f>
        <v>14.280212476555878</v>
      </c>
      <c r="E581" s="26">
        <f>(D581-O581)*(1-VLOOKUP(A581,FX!A:K,9,0))</f>
        <v>14.311775514236901</v>
      </c>
      <c r="F581">
        <v>14.286</v>
      </c>
      <c r="G581" s="91">
        <f t="shared" ref="G581" si="855">+B581/D581-1</f>
        <v>-1.487908924513448E-5</v>
      </c>
      <c r="H581" s="91">
        <f>(+B581/(D581*(1-VLOOKUP(A581,FX!A:K,9,0)))-1)</f>
        <v>-2.2202356517744271E-3</v>
      </c>
      <c r="I581" s="91">
        <f t="shared" si="590"/>
        <v>-4.1999160016803483E-4</v>
      </c>
      <c r="J581">
        <v>12257.87</v>
      </c>
      <c r="K581">
        <v>12153.37</v>
      </c>
      <c r="L581" s="91">
        <f t="shared" ref="L581" si="856">+K581/J581-1</f>
        <v>-8.5251352804361913E-3</v>
      </c>
      <c r="M581" s="90">
        <f t="shared" ref="M581" si="857">WEEKDAY(A581,2)</f>
        <v>5</v>
      </c>
    </row>
    <row r="582" spans="1:14" x14ac:dyDescent="0.25">
      <c r="A582" s="88">
        <v>43227</v>
      </c>
      <c r="B582">
        <v>14.52</v>
      </c>
      <c r="C582" s="91">
        <f t="shared" ref="C582" si="858">B582/(B581-O582)-1</f>
        <v>1.6806722689075571E-2</v>
      </c>
      <c r="D582" s="26">
        <f t="shared" ref="D582" si="859">+(F581-O582)*(1+L582)</f>
        <v>14.513631010987076</v>
      </c>
      <c r="E582" s="26">
        <f>(D582-O582)*(1-VLOOKUP(A582,FX!A:K,9,0))</f>
        <v>14.482567355372112</v>
      </c>
      <c r="F582">
        <v>14.506</v>
      </c>
      <c r="G582" s="91">
        <f t="shared" ref="G582" si="860">+B582/D582-1</f>
        <v>4.388280925773369E-4</v>
      </c>
      <c r="H582" s="91">
        <f>(+B582/(D582*(1-VLOOKUP(A582,FX!A:K,9,0)))-1)</f>
        <v>2.584669120423877E-3</v>
      </c>
      <c r="I582" s="91">
        <f t="shared" si="590"/>
        <v>9.6511788225561723E-4</v>
      </c>
      <c r="J582">
        <v>12153.37</v>
      </c>
      <c r="K582">
        <v>12347.02</v>
      </c>
      <c r="L582" s="91">
        <f t="shared" ref="L582" si="861">+K582/J582-1</f>
        <v>1.5933852092053558E-2</v>
      </c>
      <c r="M582" s="90">
        <f t="shared" ref="M582" si="862">WEEKDAY(A582,2)</f>
        <v>1</v>
      </c>
    </row>
    <row r="583" spans="1:14" x14ac:dyDescent="0.25">
      <c r="A583" s="88">
        <v>43228</v>
      </c>
      <c r="B583">
        <v>14.8</v>
      </c>
      <c r="C583" s="91">
        <f t="shared" ref="C583" si="863">B583/(B582-O583)-1</f>
        <v>1.9283746556473913E-2</v>
      </c>
      <c r="D583" s="26">
        <f t="shared" ref="D583" si="864">+(F582-O583)*(1+L583)</f>
        <v>14.769391501755079</v>
      </c>
      <c r="E583" s="26">
        <f>(D583-O583)*(1-VLOOKUP(A583,FX!A:K,9,0))</f>
        <v>14.770250613893911</v>
      </c>
      <c r="F583">
        <v>14.765000000000001</v>
      </c>
      <c r="G583" s="91">
        <f t="shared" ref="G583" si="865">+B583/D583-1</f>
        <v>2.0724278479098412E-3</v>
      </c>
      <c r="H583" s="91">
        <f>(+B583/(D583*(1-VLOOKUP(A583,FX!A:K,9,0)))-1)</f>
        <v>2.0141422704165191E-3</v>
      </c>
      <c r="I583" s="91">
        <f t="shared" si="590"/>
        <v>2.3704707077547571E-3</v>
      </c>
      <c r="J583">
        <v>12347.02</v>
      </c>
      <c r="K583">
        <v>12571.21</v>
      </c>
      <c r="L583" s="91">
        <f t="shared" ref="L583" si="866">+K583/J583-1</f>
        <v>1.8157417741284876E-2</v>
      </c>
      <c r="M583" s="90">
        <f t="shared" ref="M583" si="867">WEEKDAY(A583,2)</f>
        <v>2</v>
      </c>
    </row>
    <row r="584" spans="1:14" x14ac:dyDescent="0.25">
      <c r="A584" s="88">
        <v>43229</v>
      </c>
      <c r="B584">
        <v>14.74</v>
      </c>
      <c r="C584" s="91">
        <f t="shared" ref="C584" si="868">B584/(B583-O584)-1</f>
        <v>-4.0540540540541237E-3</v>
      </c>
      <c r="D584" s="26">
        <f t="shared" ref="D584" si="869">+(F583-O584)*(1+L584)</f>
        <v>14.737645684067008</v>
      </c>
      <c r="E584" s="26">
        <f>(D584-O584)*(1-VLOOKUP(A584,FX!A:K,9,0))</f>
        <v>14.711186126200099</v>
      </c>
      <c r="F584">
        <v>14.743</v>
      </c>
      <c r="G584" s="91">
        <f t="shared" ref="G584" si="870">+B584/D584-1</f>
        <v>1.5974844174304614E-4</v>
      </c>
      <c r="H584" s="91">
        <f>(+B584/(D584*(1-VLOOKUP(A584,FX!A:K,9,0)))-1)</f>
        <v>1.9586370230599837E-3</v>
      </c>
      <c r="I584" s="91">
        <f t="shared" si="590"/>
        <v>-2.0348640032563647E-4</v>
      </c>
      <c r="J584">
        <v>12571.21</v>
      </c>
      <c r="K584">
        <v>12547.92</v>
      </c>
      <c r="L584" s="91">
        <f t="shared" ref="L584" si="871">+K584/J584-1</f>
        <v>-1.852645847137957E-3</v>
      </c>
      <c r="M584" s="90">
        <f t="shared" ref="M584" si="872">WEEKDAY(A584,2)</f>
        <v>3</v>
      </c>
    </row>
    <row r="585" spans="1:14" x14ac:dyDescent="0.25">
      <c r="A585" s="88">
        <v>43230</v>
      </c>
      <c r="B585">
        <v>14.86</v>
      </c>
      <c r="C585" s="91">
        <f t="shared" ref="C585" si="873">B585/(B584-O585)-1</f>
        <v>8.141112618724522E-3</v>
      </c>
      <c r="D585" s="26">
        <f t="shared" ref="D585" si="874">+(F584-O585)*(1+L585)</f>
        <v>14.820534011214608</v>
      </c>
      <c r="E585" s="26">
        <f>(D585-O585)*(1-VLOOKUP(A585,FX!A:K,9,0))</f>
        <v>14.843903992878824</v>
      </c>
      <c r="F585">
        <v>14.871</v>
      </c>
      <c r="G585" s="91">
        <f t="shared" ref="G585" si="875">+B585/D585-1</f>
        <v>2.6629262316411051E-3</v>
      </c>
      <c r="H585" s="91">
        <f>(+B585/(D585*(1-VLOOKUP(A585,FX!A:K,9,0)))-1)</f>
        <v>1.0843513356659784E-3</v>
      </c>
      <c r="I585" s="91">
        <f t="shared" si="590"/>
        <v>-7.3969470782064839E-4</v>
      </c>
      <c r="J585">
        <v>12547.92</v>
      </c>
      <c r="K585">
        <v>12613.91</v>
      </c>
      <c r="L585" s="91">
        <f t="shared" ref="L585" si="876">+K585/J585-1</f>
        <v>5.2590389482878308E-3</v>
      </c>
      <c r="M585" s="90">
        <f t="shared" ref="M585" si="877">WEEKDAY(A585,2)</f>
        <v>4</v>
      </c>
    </row>
    <row r="586" spans="1:14" x14ac:dyDescent="0.25">
      <c r="A586" s="88">
        <v>43231</v>
      </c>
      <c r="B586">
        <v>14.86</v>
      </c>
      <c r="C586" s="91">
        <f t="shared" ref="C586" si="878">B586/(B585-O586)-1</f>
        <v>0</v>
      </c>
      <c r="D586" s="26">
        <f t="shared" ref="D586" si="879">+(F585-O586)*(1+L586)</f>
        <v>14.82363032794748</v>
      </c>
      <c r="E586" s="26">
        <f>(D586-O586)*(1-VLOOKUP(A586,FX!A:K,9,0))</f>
        <v>14.877820446550363</v>
      </c>
      <c r="F586">
        <v>14.853999999999999</v>
      </c>
      <c r="G586" s="91">
        <f t="shared" ref="G586" si="880">+B586/D586-1</f>
        <v>2.4534929196089461E-3</v>
      </c>
      <c r="H586" s="91">
        <f>(+B586/(D586*(1-VLOOKUP(A586,FX!A:K,9,0)))-1)</f>
        <v>-1.1977861014241808E-3</v>
      </c>
      <c r="I586" s="91">
        <f t="shared" si="590"/>
        <v>4.0393160091567459E-4</v>
      </c>
      <c r="J586">
        <v>12613.91</v>
      </c>
      <c r="K586">
        <v>12573.73</v>
      </c>
      <c r="L586" s="91">
        <f t="shared" ref="L586" si="881">+K586/J586-1</f>
        <v>-3.1853723389496658E-3</v>
      </c>
      <c r="M586" s="90">
        <f t="shared" ref="M586" si="882">WEEKDAY(A586,2)</f>
        <v>5</v>
      </c>
    </row>
    <row r="587" spans="1:14" x14ac:dyDescent="0.25">
      <c r="A587" s="88">
        <v>43234</v>
      </c>
      <c r="B587">
        <v>15.1</v>
      </c>
      <c r="C587" s="91">
        <f t="shared" ref="C587" si="883">B587/(B586-O587)-1</f>
        <v>1.6150740242261152E-2</v>
      </c>
      <c r="D587" s="26">
        <f t="shared" ref="D587" si="884">+(F586-O587)*(1+L587)</f>
        <v>15.057854086257619</v>
      </c>
      <c r="E587" s="26">
        <f>(D587-O587)*(1-VLOOKUP(A587,FX!A:K,9,0))</f>
        <v>15.077654966432526</v>
      </c>
      <c r="F587">
        <v>15.053000000000001</v>
      </c>
      <c r="G587" s="91">
        <f t="shared" ref="G587" si="885">+B587/D587-1</f>
        <v>2.7989322715542553E-3</v>
      </c>
      <c r="H587" s="91">
        <f>(+B587/(D587*(1-VLOOKUP(A587,FX!A:K,9,0)))-1)</f>
        <v>1.4819966113577276E-3</v>
      </c>
      <c r="I587" s="91">
        <f t="shared" si="590"/>
        <v>3.1223012024179653E-3</v>
      </c>
      <c r="J587">
        <v>12573.73</v>
      </c>
      <c r="K587">
        <v>12746.29</v>
      </c>
      <c r="L587" s="91">
        <f t="shared" ref="L587" si="886">+K587/J587-1</f>
        <v>1.3723851235870388E-2</v>
      </c>
      <c r="M587" s="90">
        <f t="shared" ref="M587" si="887">WEEKDAY(A587,2)</f>
        <v>1</v>
      </c>
      <c r="N587" s="50" t="s">
        <v>781</v>
      </c>
    </row>
    <row r="588" spans="1:14" x14ac:dyDescent="0.25">
      <c r="A588" s="88">
        <v>43235</v>
      </c>
      <c r="B588">
        <v>15.04</v>
      </c>
      <c r="C588" s="91">
        <f t="shared" ref="C588" si="888">B588/(B587-O588)-1</f>
        <v>-3.9735099337748769E-3</v>
      </c>
      <c r="D588" s="26">
        <f t="shared" ref="D588" si="889">+(F587-O588)*(1+L588)</f>
        <v>15.046162177386517</v>
      </c>
      <c r="E588" s="26">
        <f>(D588-O588)*(1-VLOOKUP(A588,FX!A:K,9,0))</f>
        <v>15.015331387507294</v>
      </c>
      <c r="F588">
        <v>14.965</v>
      </c>
      <c r="G588" s="91">
        <f t="shared" ref="G588" si="890">+B588/D588-1</f>
        <v>-4.0955144001963983E-4</v>
      </c>
      <c r="H588" s="91">
        <f>(+B588/(D588*(1-VLOOKUP(A588,FX!A:K,9,0)))-1)</f>
        <v>1.6428949755467048E-3</v>
      </c>
      <c r="I588" s="91">
        <f t="shared" si="590"/>
        <v>5.0116939525559623E-3</v>
      </c>
      <c r="J588">
        <v>12746.29</v>
      </c>
      <c r="K588">
        <v>12740.5</v>
      </c>
      <c r="L588" s="91">
        <f t="shared" ref="L588" si="891">+K588/J588-1</f>
        <v>-4.54249824851094E-4</v>
      </c>
      <c r="M588" s="90">
        <f t="shared" ref="M588" si="892">WEEKDAY(A588,2)</f>
        <v>2</v>
      </c>
    </row>
    <row r="589" spans="1:14" x14ac:dyDescent="0.25">
      <c r="A589" s="88">
        <v>43236</v>
      </c>
      <c r="B589">
        <v>14.84</v>
      </c>
      <c r="C589" s="91">
        <f t="shared" ref="C589" si="893">B589/(B588-O589)-1</f>
        <v>-1.3297872340425454E-2</v>
      </c>
      <c r="D589" s="26">
        <f t="shared" ref="D589" si="894">+(F588-O589)*(1+L589)</f>
        <v>14.769616922412778</v>
      </c>
      <c r="E589" s="26">
        <f>(D589-O589)*(1-VLOOKUP(A589,FX!A:K,9,0))</f>
        <v>14.738578226070334</v>
      </c>
      <c r="F589">
        <v>14.773</v>
      </c>
      <c r="G589" s="91">
        <f t="shared" ref="G589" si="895">+B589/D589-1</f>
        <v>4.7653962832587826E-3</v>
      </c>
      <c r="H589" s="91">
        <f>(+B589/(D589*(1-VLOOKUP(A589,FX!A:K,9,0)))-1)</f>
        <v>6.8813811192633967E-3</v>
      </c>
      <c r="I589" s="91">
        <f t="shared" si="590"/>
        <v>4.5353008867528022E-3</v>
      </c>
      <c r="J589">
        <v>12740.5</v>
      </c>
      <c r="K589">
        <v>12574.16</v>
      </c>
      <c r="L589" s="91">
        <f t="shared" ref="L589" si="896">+K589/J589-1</f>
        <v>-1.305600251167538E-2</v>
      </c>
      <c r="M589" s="90">
        <f t="shared" ref="M589" si="897">WEEKDAY(A589,2)</f>
        <v>3</v>
      </c>
    </row>
    <row r="590" spans="1:14" x14ac:dyDescent="0.25">
      <c r="A590" s="88">
        <v>43237</v>
      </c>
      <c r="B590">
        <v>14.68</v>
      </c>
      <c r="C590" s="91">
        <f t="shared" ref="C590" si="898">B590/(B589-O590)-1</f>
        <v>-1.0781671159029615E-2</v>
      </c>
      <c r="D590" s="26">
        <f t="shared" ref="D590" si="899">+(F589-O590)*(1+L590)</f>
        <v>14.665828382969519</v>
      </c>
      <c r="E590" s="26">
        <f>(D590-O590)*(1-VLOOKUP(A590,FX!A:K,9,0))</f>
        <v>14.679700599335781</v>
      </c>
      <c r="F590">
        <v>14.682</v>
      </c>
      <c r="G590" s="91">
        <f t="shared" ref="G590" si="900">+B590/D590-1</f>
        <v>9.6630184537938035E-4</v>
      </c>
      <c r="H590" s="91">
        <f>(+B590/(D590*(1-VLOOKUP(A590,FX!A:K,9,0)))-1)</f>
        <v>2.0395556584507091E-5</v>
      </c>
      <c r="I590" s="91">
        <f t="shared" si="590"/>
        <v>-1.3622122326661934E-4</v>
      </c>
      <c r="J590">
        <v>12574.16</v>
      </c>
      <c r="K590">
        <v>12482.94</v>
      </c>
      <c r="L590" s="91">
        <f t="shared" ref="L590" si="901">+K590/J590-1</f>
        <v>-7.2545601455683562E-3</v>
      </c>
      <c r="M590" s="90">
        <f t="shared" ref="M590" si="902">WEEKDAY(A590,2)</f>
        <v>4</v>
      </c>
    </row>
    <row r="591" spans="1:14" x14ac:dyDescent="0.25">
      <c r="A591" s="88">
        <v>43238</v>
      </c>
      <c r="B591">
        <v>14.9</v>
      </c>
      <c r="C591" s="91">
        <f t="shared" ref="C591" si="903">B591/(B590-O591)-1</f>
        <v>1.4986376021798309E-2</v>
      </c>
      <c r="D591" s="26">
        <f t="shared" ref="D591" si="904">+(F590-O591)*(1+L591)</f>
        <v>14.889875442804341</v>
      </c>
      <c r="E591" s="26">
        <f>(D591-O591)*(1-VLOOKUP(A591,FX!A:K,9,0))</f>
        <v>14.873671633819228</v>
      </c>
      <c r="G591" s="91">
        <f t="shared" ref="G591" si="905">+B591/D591-1</f>
        <v>6.7996251778934536E-4</v>
      </c>
      <c r="H591" s="91">
        <f>(+B591/(D591*(1-VLOOKUP(A591,FX!A:K,9,0)))-1)</f>
        <v>1.7701322732517344E-3</v>
      </c>
      <c r="J591">
        <v>12482.94</v>
      </c>
      <c r="K591">
        <v>12659.68</v>
      </c>
      <c r="L591" s="91">
        <f t="shared" ref="L591" si="906">+K591/J591-1</f>
        <v>1.4158523552945113E-2</v>
      </c>
      <c r="M591" s="90">
        <f t="shared" ref="M591" si="907">WEEKDAY(A591,2)</f>
        <v>5</v>
      </c>
    </row>
    <row r="592" spans="1:14" x14ac:dyDescent="0.25">
      <c r="A592" s="88">
        <v>43241</v>
      </c>
    </row>
    <row r="593" spans="1:1" x14ac:dyDescent="0.25">
      <c r="A593" s="88">
        <v>43242</v>
      </c>
    </row>
    <row r="594" spans="1:1" x14ac:dyDescent="0.25">
      <c r="A594" s="88">
        <v>43243</v>
      </c>
    </row>
    <row r="595" spans="1:1" x14ac:dyDescent="0.25">
      <c r="A595" s="88">
        <v>43244</v>
      </c>
    </row>
    <row r="596" spans="1:1" x14ac:dyDescent="0.25">
      <c r="A596" s="88">
        <v>43245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95"/>
  <sheetViews>
    <sheetView zoomScale="115" zoomScaleNormal="115" workbookViewId="0">
      <pane xSplit="1" ySplit="2" topLeftCell="B576" activePane="bottomRight" state="frozen"/>
      <selection pane="topRight" activeCell="B1" sqref="B1"/>
      <selection pane="bottomLeft" activeCell="A3" sqref="A3"/>
      <selection pane="bottomRight" activeCell="B594" sqref="B59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621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1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1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1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1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1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1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1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1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1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1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1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1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1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1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1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1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1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1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1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1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1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1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1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1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1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1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1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1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1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1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1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1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1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1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1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1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1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1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1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1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1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1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1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1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1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1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1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1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1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1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1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1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1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1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1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1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1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1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1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1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1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1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1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1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1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1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1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1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1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1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1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1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1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1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1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1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1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1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1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1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1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1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1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1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1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1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1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1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1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1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1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1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1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1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1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1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1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1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1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1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1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1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1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1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1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1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1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1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1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1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1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1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1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1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1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1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1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1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1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1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1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1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1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1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1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1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1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1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1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1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1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1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1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1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1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1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1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1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1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1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1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1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1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1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1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1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1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1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1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1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1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1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1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1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1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1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1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1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1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1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1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1">
        <f t="shared" ref="G399" si="328">+B399/D399-1</f>
        <v>-2.7307967923750898E-4</v>
      </c>
      <c r="H399" s="91">
        <f>(+B399/(D399*(1-VLOOKUP(A399,FX!A:K,9,0)))-1)</f>
        <v>-3.2025542439434451E-3</v>
      </c>
      <c r="I399" s="91">
        <f t="shared" si="199"/>
        <v>-3.3724266371369938E-3</v>
      </c>
      <c r="J399">
        <v>11672.31</v>
      </c>
      <c r="K399" s="90">
        <v>11786.99</v>
      </c>
      <c r="L399" s="91">
        <f t="shared" ref="L399" si="329">+K399/J399-1</f>
        <v>9.8249618113295245E-3</v>
      </c>
      <c r="M399" s="90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1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1">
        <f t="shared" ref="G400" si="331">+B400/D400-1</f>
        <v>-1.1009483831691425E-2</v>
      </c>
      <c r="H400" s="91">
        <f>(+B400/(D400*(1-VLOOKUP(A400,FX!A:K,9,0)))-1)</f>
        <v>-1.0780125501795856E-2</v>
      </c>
      <c r="I400" s="91">
        <f t="shared" si="199"/>
        <v>-1.0706638115631772E-2</v>
      </c>
      <c r="J400">
        <v>11786.99</v>
      </c>
      <c r="K400" s="90">
        <v>11878.01</v>
      </c>
      <c r="L400" s="91">
        <f t="shared" ref="L400" si="332">+K400/J400-1</f>
        <v>7.7220732349820853E-3</v>
      </c>
      <c r="M400" s="90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1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1">
        <f t="shared" ref="G401" si="334">+B401/D401-1</f>
        <v>-1.4395142505414515E-3</v>
      </c>
      <c r="H401" s="91">
        <f>(+B401/(D401*(1-VLOOKUP(A401,FX!A:K,9,0)))-1)</f>
        <v>-2.6314999998061639E-3</v>
      </c>
      <c r="I401" s="91">
        <f t="shared" si="199"/>
        <v>-1.7758936755271071E-3</v>
      </c>
      <c r="J401">
        <v>11878.01</v>
      </c>
      <c r="K401">
        <v>11835.7</v>
      </c>
      <c r="L401" s="91">
        <f t="shared" ref="L401" si="335">+K401/J401-1</f>
        <v>-3.5620444838823095E-3</v>
      </c>
      <c r="M401" s="90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1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1">
        <f t="shared" ref="G402" si="337">+B402/D402-1</f>
        <v>1.2263387875779408E-3</v>
      </c>
      <c r="H402" s="91">
        <f>(+B402/(D402*(1-VLOOKUP(A402,FX!A:K,9,0)))-1)</f>
        <v>1.7198250030681095E-3</v>
      </c>
      <c r="I402" s="91">
        <f t="shared" si="199"/>
        <v>1.2340139107023251E-3</v>
      </c>
      <c r="J402">
        <v>11835.7</v>
      </c>
      <c r="K402">
        <v>12088.02</v>
      </c>
      <c r="L402" s="91">
        <f t="shared" ref="L402" si="338">+K402/J402-1</f>
        <v>2.1318553190770251E-2</v>
      </c>
      <c r="M402" s="90">
        <f t="shared" ref="M402" si="339">WEEKDAY(A402,2)</f>
        <v>5</v>
      </c>
    </row>
    <row r="403" spans="1:13" x14ac:dyDescent="0.25">
      <c r="A403" s="88">
        <v>42975</v>
      </c>
      <c r="B403">
        <v>14.42</v>
      </c>
      <c r="C403" s="91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1">
        <f t="shared" ref="G403" si="340">+B403/D403-1</f>
        <v>1.6656485612895899E-3</v>
      </c>
      <c r="H403" s="91">
        <f>(+B403/(D403*(1-VLOOKUP(A403,FX!A:K,9,0)))-1)</f>
        <v>-2.3159976293084528E-3</v>
      </c>
      <c r="I403" s="91">
        <f t="shared" si="199"/>
        <v>-1.8619911538114708E-3</v>
      </c>
      <c r="J403">
        <v>12088.02</v>
      </c>
      <c r="K403">
        <v>12201.27</v>
      </c>
      <c r="L403" s="91">
        <f t="shared" ref="L403" si="341">+K403/J403-1</f>
        <v>9.3687799987094422E-3</v>
      </c>
      <c r="M403" s="90">
        <f t="shared" ref="M403" si="342">WEEKDAY(A403,2)</f>
        <v>1</v>
      </c>
    </row>
    <row r="404" spans="1:13" x14ac:dyDescent="0.25">
      <c r="A404" s="88">
        <v>42976</v>
      </c>
      <c r="B404">
        <v>14.5</v>
      </c>
      <c r="C404" s="91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1">
        <f t="shared" ref="G404" si="343">+B404/D404-1</f>
        <v>2.4603777157086171E-3</v>
      </c>
      <c r="H404" s="91">
        <f>(+B404/(D404*(1-VLOOKUP(A404,FX!A:K,9,0)))-1)</f>
        <v>-9.9903885592922403E-4</v>
      </c>
      <c r="I404" s="91">
        <f t="shared" si="199"/>
        <v>-2.4011173107486572E-3</v>
      </c>
      <c r="J404">
        <v>12201.27</v>
      </c>
      <c r="K404">
        <v>12216.06</v>
      </c>
      <c r="L404" s="91">
        <f t="shared" ref="L404" si="344">+K404/J404-1</f>
        <v>1.2121688971720168E-3</v>
      </c>
      <c r="M404" s="90">
        <f t="shared" ref="M404" si="345">WEEKDAY(A404,2)</f>
        <v>2</v>
      </c>
    </row>
    <row r="405" spans="1:13" x14ac:dyDescent="0.25">
      <c r="A405" s="88">
        <v>42977</v>
      </c>
      <c r="B405">
        <v>14.52</v>
      </c>
      <c r="C405" s="91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1">
        <f t="shared" ref="G405" si="346">+B405/D405-1</f>
        <v>2.6552051970518686E-3</v>
      </c>
      <c r="H405" s="91">
        <f>(+B405/(D405*(1-VLOOKUP(A405,FX!A:K,9,0)))-1)</f>
        <v>-6.1807235248934056E-4</v>
      </c>
      <c r="I405" s="91">
        <f t="shared" si="199"/>
        <v>1.0272249071014983E-3</v>
      </c>
      <c r="J405">
        <v>12216.06</v>
      </c>
      <c r="K405">
        <v>12171.22</v>
      </c>
      <c r="L405" s="91">
        <f t="shared" ref="L405" si="347">+K405/J405-1</f>
        <v>-3.6705779113723747E-3</v>
      </c>
      <c r="M405" s="90">
        <f t="shared" ref="M405" si="348">WEEKDAY(A405,2)</f>
        <v>3</v>
      </c>
    </row>
    <row r="406" spans="1:13" x14ac:dyDescent="0.25">
      <c r="A406" s="88">
        <v>42978</v>
      </c>
      <c r="B406">
        <v>14.36</v>
      </c>
      <c r="C406" s="91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1">
        <f t="shared" ref="G406" si="349">+B406/D406-1</f>
        <v>-2.63657579372234E-3</v>
      </c>
      <c r="H406" s="91">
        <f>(+B406/(D406*(1-VLOOKUP(A406,FX!A:K,9,0)))-1)</f>
        <v>-7.4252751682601925E-5</v>
      </c>
      <c r="I406" s="91">
        <f t="shared" si="199"/>
        <v>-1.1060177101955837E-3</v>
      </c>
      <c r="J406">
        <v>12171.22</v>
      </c>
      <c r="K406">
        <v>12081.32</v>
      </c>
      <c r="L406" s="91">
        <f t="shared" ref="L406" si="350">+K406/J406-1</f>
        <v>-7.386276807090808E-3</v>
      </c>
      <c r="M406" s="90">
        <f t="shared" ref="M406" si="351">WEEKDAY(A406,2)</f>
        <v>4</v>
      </c>
    </row>
    <row r="407" spans="1:13" x14ac:dyDescent="0.25">
      <c r="A407" s="88">
        <v>42979</v>
      </c>
      <c r="B407">
        <v>14.4</v>
      </c>
      <c r="C407" s="91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1">
        <f t="shared" ref="G407" si="352">+B407/D407-1</f>
        <v>2.5004019904062424E-3</v>
      </c>
      <c r="H407" s="91">
        <f>(+B407/(D407*(1-VLOOKUP(A407,FX!A:K,9,0)))-1)</f>
        <v>-7.9133985783286231E-4</v>
      </c>
      <c r="I407" s="91">
        <f t="shared" si="199"/>
        <v>-7.7023960696953608E-4</v>
      </c>
      <c r="J407">
        <v>12081.32</v>
      </c>
      <c r="K407">
        <v>12071.39</v>
      </c>
      <c r="L407" s="91">
        <f t="shared" ref="L407" si="353">+K407/J407-1</f>
        <v>-8.2193005400077457E-4</v>
      </c>
      <c r="M407" s="90">
        <f t="shared" ref="M407" si="354">WEEKDAY(A407,2)</f>
        <v>5</v>
      </c>
    </row>
    <row r="408" spans="1:13" x14ac:dyDescent="0.25">
      <c r="A408" s="88">
        <v>42982</v>
      </c>
      <c r="B408">
        <v>14.52</v>
      </c>
      <c r="C408" s="91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1">
        <f t="shared" ref="G408" si="355">+B408/D408-1</f>
        <v>4.444669681149982E-3</v>
      </c>
      <c r="H408" s="91">
        <f>(+B408/(D408*(1-VLOOKUP(A408,FX!A:K,9,0)))-1)</f>
        <v>-7.8227171449296584E-4</v>
      </c>
      <c r="I408" s="91">
        <f t="shared" si="199"/>
        <v>-1.8354678380663181E-3</v>
      </c>
      <c r="J408">
        <v>12071.39</v>
      </c>
      <c r="K408">
        <v>12108.79</v>
      </c>
      <c r="L408" s="91">
        <f t="shared" ref="L408" si="356">+K408/J408-1</f>
        <v>3.0982347517560793E-3</v>
      </c>
      <c r="M408" s="90">
        <f t="shared" ref="M408" si="357">WEEKDAY(A408,2)</f>
        <v>1</v>
      </c>
    </row>
    <row r="409" spans="1:13" x14ac:dyDescent="0.25">
      <c r="A409" s="88">
        <v>42983</v>
      </c>
      <c r="B409">
        <v>14.58</v>
      </c>
      <c r="C409" s="91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1">
        <f t="shared" ref="G409" si="358">+B409/D409-1</f>
        <v>-4.0825333079378412E-3</v>
      </c>
      <c r="H409" s="91">
        <f>(+B409/(D409*(1-VLOOKUP(A409,FX!A:K,9,0)))-1)</f>
        <v>-5.0962702898592616E-3</v>
      </c>
      <c r="I409" s="91">
        <f t="shared" si="199"/>
        <v>-3.7308843425853944E-3</v>
      </c>
      <c r="J409">
        <v>12108.79</v>
      </c>
      <c r="K409">
        <v>12186.26</v>
      </c>
      <c r="L409" s="91">
        <f t="shared" ref="L409" si="359">+K409/J409-1</f>
        <v>6.3978316578285899E-3</v>
      </c>
      <c r="M409" s="90">
        <f t="shared" ref="M409" si="360">WEEKDAY(A409,2)</f>
        <v>2</v>
      </c>
    </row>
    <row r="410" spans="1:13" x14ac:dyDescent="0.25">
      <c r="A410" s="88">
        <v>42984</v>
      </c>
      <c r="B410">
        <v>14.54</v>
      </c>
      <c r="C410" s="91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1">
        <f t="shared" ref="G410" si="361">+B410/D410-1</f>
        <v>-1.4073598397400522E-3</v>
      </c>
      <c r="H410" s="91">
        <f>(+B410/(D410*(1-VLOOKUP(A410,FX!A:K,9,0)))-1)</f>
        <v>-1.6194872091981338E-3</v>
      </c>
      <c r="I410" s="91">
        <f t="shared" si="199"/>
        <v>-7.0788918441555548E-4</v>
      </c>
      <c r="J410">
        <v>12186.26</v>
      </c>
      <c r="K410">
        <v>12124.55</v>
      </c>
      <c r="L410" s="91">
        <f t="shared" ref="L410" si="362">+K410/J410-1</f>
        <v>-5.0638998347319886E-3</v>
      </c>
      <c r="M410" s="90">
        <f t="shared" ref="M410" si="363">WEEKDAY(A410,2)</f>
        <v>3</v>
      </c>
    </row>
    <row r="411" spans="1:13" x14ac:dyDescent="0.25">
      <c r="A411" s="88">
        <v>42985</v>
      </c>
      <c r="B411">
        <v>14.46</v>
      </c>
      <c r="C411" s="91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1">
        <f t="shared" ref="G411" si="364">+B411/D411-1</f>
        <v>1.6163400272590778E-3</v>
      </c>
      <c r="H411" s="91">
        <f>(+B411/(D411*(1-VLOOKUP(A411,FX!A:K,9,0)))-1)</f>
        <v>4.8618294192426248E-4</v>
      </c>
      <c r="I411" s="91">
        <f t="shared" si="199"/>
        <v>-1.4846528329247599E-3</v>
      </c>
      <c r="J411">
        <v>12124.55</v>
      </c>
      <c r="K411">
        <v>12029.86</v>
      </c>
      <c r="L411" s="91">
        <f t="shared" ref="L411" si="365">+K411/J411-1</f>
        <v>-7.8097743833790423E-3</v>
      </c>
      <c r="M411" s="90">
        <f t="shared" ref="M411" si="366">WEEKDAY(A411,2)</f>
        <v>4</v>
      </c>
    </row>
    <row r="412" spans="1:13" x14ac:dyDescent="0.25">
      <c r="A412" s="88">
        <v>42986</v>
      </c>
      <c r="B412">
        <v>14.54</v>
      </c>
      <c r="C412" s="91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1">
        <f t="shared" ref="G412" si="367">+B412/D412-1</f>
        <v>5.9487037918357633E-3</v>
      </c>
      <c r="H412" s="91">
        <f>(+B412/(D412*(1-VLOOKUP(A412,FX!A:K,9,0)))-1)</f>
        <v>-6.5340785033377591E-3</v>
      </c>
      <c r="I412" s="91">
        <f t="shared" si="199"/>
        <v>-2.319230399758565E-3</v>
      </c>
      <c r="J412">
        <v>12029.86</v>
      </c>
      <c r="K412">
        <v>12007.03</v>
      </c>
      <c r="L412" s="91">
        <f t="shared" ref="L412" si="368">+K412/J412-1</f>
        <v>-1.8977776964985704E-3</v>
      </c>
      <c r="M412" s="90">
        <f t="shared" ref="M412" si="369">WEEKDAY(A412,2)</f>
        <v>5</v>
      </c>
    </row>
    <row r="413" spans="1:13" x14ac:dyDescent="0.25">
      <c r="A413" s="88">
        <v>42989</v>
      </c>
      <c r="B413">
        <v>14.42</v>
      </c>
      <c r="C413" s="91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1">
        <f t="shared" ref="G413" si="370">+B413/D413-1</f>
        <v>-6.6092502163830336E-3</v>
      </c>
      <c r="H413" s="91">
        <f>(+B413/(D413*(1-VLOOKUP(A413,FX!A:K,9,0)))-1)</f>
        <v>3.6897926396262104E-3</v>
      </c>
      <c r="I413" s="91">
        <f t="shared" si="199"/>
        <v>2.7188840754055477E-3</v>
      </c>
      <c r="J413">
        <v>12007.03</v>
      </c>
      <c r="K413">
        <v>11959.36</v>
      </c>
      <c r="L413" s="91">
        <f t="shared" ref="L413" si="371">+K413/J413-1</f>
        <v>-3.9701741396498402E-3</v>
      </c>
      <c r="M413" s="90">
        <f t="shared" ref="M413" si="372">WEEKDAY(A413,2)</f>
        <v>1</v>
      </c>
    </row>
    <row r="414" spans="1:13" x14ac:dyDescent="0.25">
      <c r="A414" s="88">
        <v>42990</v>
      </c>
      <c r="B414">
        <v>14.48</v>
      </c>
      <c r="C414" s="91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1">
        <f t="shared" ref="G414" si="373">+B414/D414-1</f>
        <v>1.1442427092429597E-3</v>
      </c>
      <c r="H414" s="91">
        <f>(+B414/(D414*(1-VLOOKUP(A414,FX!A:K,9,0)))-1)</f>
        <v>4.2250794000626701E-3</v>
      </c>
      <c r="I414" s="91">
        <f t="shared" si="199"/>
        <v>2.797861436604876E-3</v>
      </c>
      <c r="J414">
        <v>11959.36</v>
      </c>
      <c r="K414">
        <v>12028.01</v>
      </c>
      <c r="L414" s="91">
        <f t="shared" ref="L414" si="374">+K414/J414-1</f>
        <v>5.7402737270222381E-3</v>
      </c>
      <c r="M414" s="90">
        <f t="shared" ref="M414" si="375">WEEKDAY(A414,2)</f>
        <v>2</v>
      </c>
    </row>
    <row r="415" spans="1:13" x14ac:dyDescent="0.25">
      <c r="A415" s="88">
        <v>42991</v>
      </c>
      <c r="B415">
        <v>14.44</v>
      </c>
      <c r="C415" s="91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1">
        <f t="shared" ref="G415" si="376">+B415/D415-1</f>
        <v>7.6820955148559911E-4</v>
      </c>
      <c r="H415" s="91">
        <f>(+B415/(D415*(1-VLOOKUP(A415,FX!A:K,9,0)))-1)</f>
        <v>-8.978473841352308E-4</v>
      </c>
      <c r="I415" s="91">
        <f t="shared" si="199"/>
        <v>-4.5685490011493357E-4</v>
      </c>
      <c r="J415">
        <v>12028.01</v>
      </c>
      <c r="K415">
        <v>12019.11</v>
      </c>
      <c r="L415" s="91">
        <f t="shared" ref="L415" si="377">+K415/J415-1</f>
        <v>-7.399395244932494E-4</v>
      </c>
      <c r="M415" s="90">
        <f t="shared" ref="M415" si="378">WEEKDAY(A415,2)</f>
        <v>3</v>
      </c>
    </row>
    <row r="416" spans="1:13" x14ac:dyDescent="0.25">
      <c r="A416" s="88">
        <v>42992</v>
      </c>
      <c r="B416">
        <v>14.24</v>
      </c>
      <c r="C416" s="91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1">
        <f t="shared" ref="G416" si="379">+B416/D416-1</f>
        <v>-7.4217505477371937E-3</v>
      </c>
      <c r="H416" s="91">
        <f>(+B416/(D416*(1-VLOOKUP(A416,FX!A:K,9,0)))-1)</f>
        <v>-3.8551554120190845E-3</v>
      </c>
      <c r="I416" s="91">
        <f t="shared" si="199"/>
        <v>-3.3176085221943152E-3</v>
      </c>
      <c r="J416">
        <v>12019.11</v>
      </c>
      <c r="K416">
        <v>11935.81</v>
      </c>
      <c r="L416" s="91">
        <f t="shared" ref="L416" si="380">+K416/J416-1</f>
        <v>-6.9306296389667343E-3</v>
      </c>
      <c r="M416" s="90">
        <f t="shared" ref="M416" si="381">WEEKDAY(A416,2)</f>
        <v>4</v>
      </c>
    </row>
    <row r="417" spans="1:14" x14ac:dyDescent="0.25">
      <c r="A417" s="88">
        <v>42993</v>
      </c>
      <c r="B417">
        <v>14.24</v>
      </c>
      <c r="C417" s="91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1">
        <f t="shared" ref="G417" si="382">+B417/D417-1</f>
        <v>-1.8357257727784626E-3</v>
      </c>
      <c r="H417" s="91">
        <f>(+B417/(D417*(1-VLOOKUP(A417,FX!A:K,9,0)))-1)</f>
        <v>-2.8415357339161007E-3</v>
      </c>
      <c r="I417" s="91">
        <f t="shared" si="199"/>
        <v>-3.2617977685382993E-3</v>
      </c>
      <c r="J417">
        <v>11935.81</v>
      </c>
      <c r="K417">
        <v>11918.09</v>
      </c>
      <c r="L417" s="91">
        <f t="shared" ref="L417" si="383">+K417/J417-1</f>
        <v>-1.4846080827358721E-3</v>
      </c>
      <c r="M417" s="90">
        <f t="shared" ref="M417" si="384">WEEKDAY(A417,2)</f>
        <v>5</v>
      </c>
    </row>
    <row r="418" spans="1:14" x14ac:dyDescent="0.25">
      <c r="A418" s="88">
        <v>42996</v>
      </c>
      <c r="B418">
        <v>14.3</v>
      </c>
      <c r="C418" s="91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1">
        <f t="shared" ref="G418" si="385">+B418/D418-1</f>
        <v>-3.6213114791694423E-4</v>
      </c>
      <c r="H418" s="91">
        <f>(+B418/(D418*(1-VLOOKUP(A418,FX!A:K,9,0)))-1)</f>
        <v>3.4222871714195691E-4</v>
      </c>
      <c r="I418" s="91">
        <f t="shared" si="199"/>
        <v>5.3175114046632999E-4</v>
      </c>
      <c r="J418">
        <v>11918.09</v>
      </c>
      <c r="K418">
        <v>11933.59</v>
      </c>
      <c r="L418" s="91">
        <f t="shared" ref="L418" si="386">+K418/J418-1</f>
        <v>1.3005439630007221E-3</v>
      </c>
      <c r="M418" s="90">
        <f t="shared" ref="M418" si="387">WEEKDAY(A418,2)</f>
        <v>1</v>
      </c>
      <c r="N418" s="50" t="s">
        <v>441</v>
      </c>
    </row>
    <row r="419" spans="1:14" x14ac:dyDescent="0.25">
      <c r="A419" s="88">
        <v>42997</v>
      </c>
      <c r="B419">
        <v>14.14</v>
      </c>
      <c r="C419" s="91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1">
        <f t="shared" ref="G419" si="388">+B419/D419-1</f>
        <v>-1.1189167287484203E-2</v>
      </c>
      <c r="H419" s="91">
        <f>(+B419/(D419*(1-VLOOKUP(A419,FX!A:K,9,0)))-1)</f>
        <v>-4.7282615043203746E-3</v>
      </c>
      <c r="I419" s="91">
        <f t="shared" si="199"/>
        <v>-4.6599372105137205E-3</v>
      </c>
      <c r="J419">
        <v>11933.59</v>
      </c>
      <c r="K419">
        <v>11939.94</v>
      </c>
      <c r="L419" s="91">
        <f t="shared" ref="L419" si="389">+K419/J419-1</f>
        <v>5.3211146017262401E-4</v>
      </c>
      <c r="M419" s="90">
        <f t="shared" ref="M419" si="390">WEEKDAY(A419,2)</f>
        <v>2</v>
      </c>
      <c r="N419" s="50" t="s">
        <v>443</v>
      </c>
    </row>
    <row r="420" spans="1:14" x14ac:dyDescent="0.25">
      <c r="A420" s="88">
        <v>42998</v>
      </c>
      <c r="B420">
        <v>14.24</v>
      </c>
      <c r="C420" s="91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1">
        <f t="shared" ref="G420" si="391">+B420/D420-1</f>
        <v>3.2303965497333387E-3</v>
      </c>
      <c r="H420" s="91">
        <f>(+B420/(D420*(1-VLOOKUP(A420,FX!A:K,9,0)))-1)</f>
        <v>-9.0205127000109186E-4</v>
      </c>
      <c r="I420" s="91">
        <f t="shared" si="199"/>
        <v>-1.6851092512493171E-4</v>
      </c>
      <c r="J420">
        <v>11939.94</v>
      </c>
      <c r="K420">
        <v>11929.81</v>
      </c>
      <c r="L420" s="91">
        <f t="shared" ref="L420" si="392">+K420/J420-1</f>
        <v>-8.4841297359961043E-4</v>
      </c>
      <c r="M420" s="90">
        <f t="shared" ref="M420" si="393">WEEKDAY(A420,2)</f>
        <v>3</v>
      </c>
    </row>
    <row r="421" spans="1:14" x14ac:dyDescent="0.25">
      <c r="A421" s="88">
        <v>42999</v>
      </c>
      <c r="B421">
        <v>14.24</v>
      </c>
      <c r="C421" s="91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1">
        <f t="shared" ref="G421" si="394">+B421/D421-1</f>
        <v>-5.1370673003100498E-3</v>
      </c>
      <c r="H421" s="91">
        <f>(+B421/(D421*(1-VLOOKUP(A421,FX!A:K,9,0)))-1)</f>
        <v>-1.0636301818403027E-3</v>
      </c>
      <c r="I421" s="91">
        <f t="shared" si="199"/>
        <v>-1.9204620323254318E-3</v>
      </c>
      <c r="J421">
        <v>11929.81</v>
      </c>
      <c r="K421">
        <v>11989.39</v>
      </c>
      <c r="L421" s="91">
        <f t="shared" ref="L421" si="395">+K421/J421-1</f>
        <v>4.994211978229357E-3</v>
      </c>
      <c r="M421" s="90">
        <f t="shared" ref="M421" si="396">WEEKDAY(A421,2)</f>
        <v>4</v>
      </c>
    </row>
    <row r="422" spans="1:14" x14ac:dyDescent="0.25">
      <c r="A422" s="88">
        <v>43000</v>
      </c>
      <c r="B422">
        <v>14.24</v>
      </c>
      <c r="C422" s="91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1">
        <f t="shared" ref="G422" si="397">+B422/D422-1</f>
        <v>-3.0297414243045662E-3</v>
      </c>
      <c r="H422" s="91">
        <f>(+B422/(D422*(1-VLOOKUP(A422,FX!A:K,9,0)))-1)</f>
        <v>-5.24452845418244E-3</v>
      </c>
      <c r="I422" s="91">
        <f t="shared" si="199"/>
        <v>-4.2515104050123709E-3</v>
      </c>
      <c r="J422">
        <v>11989.39</v>
      </c>
      <c r="K422">
        <v>12002.73</v>
      </c>
      <c r="L422" s="91">
        <f t="shared" ref="L422" si="398">+K422/J422-1</f>
        <v>1.112650435093121E-3</v>
      </c>
      <c r="M422" s="90">
        <f t="shared" ref="M422" si="399">WEEKDAY(A422,2)</f>
        <v>5</v>
      </c>
    </row>
    <row r="423" spans="1:14" x14ac:dyDescent="0.25">
      <c r="A423" s="88">
        <v>43003</v>
      </c>
      <c r="B423">
        <v>14.12</v>
      </c>
      <c r="C423" s="91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1">
        <f t="shared" ref="G423" si="400">+B423/D423-1</f>
        <v>-1.0081818657034058E-2</v>
      </c>
      <c r="H423" s="91">
        <f>(+B423/(D423*(1-VLOOKUP(A423,FX!A:K,9,0)))-1)</f>
        <v>-6.8609444988326773E-3</v>
      </c>
      <c r="I423" s="91">
        <f t="shared" si="199"/>
        <v>-7.0882088208822358E-3</v>
      </c>
      <c r="J423">
        <v>12002.73</v>
      </c>
      <c r="K423">
        <v>11971.68</v>
      </c>
      <c r="L423" s="91">
        <f t="shared" ref="L423" si="401">+K423/J423-1</f>
        <v>-2.5869114776387869E-3</v>
      </c>
      <c r="M423" s="90">
        <f t="shared" ref="M423" si="402">WEEKDAY(A423,2)</f>
        <v>1</v>
      </c>
    </row>
    <row r="424" spans="1:14" x14ac:dyDescent="0.25">
      <c r="A424" s="88">
        <v>43004</v>
      </c>
      <c r="B424">
        <v>14.16</v>
      </c>
      <c r="C424" s="91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1">
        <f t="shared" ref="G424" si="403">+B424/D424-1</f>
        <v>-4.685303304110322E-3</v>
      </c>
      <c r="H424" s="91">
        <f>(+B424/(D424*(1-VLOOKUP(A424,FX!A:K,9,0)))-1)</f>
        <v>-2.302949875007565E-3</v>
      </c>
      <c r="I424" s="91">
        <f t="shared" si="199"/>
        <v>-3.8411211008400059E-3</v>
      </c>
      <c r="J424">
        <v>11971.68</v>
      </c>
      <c r="K424">
        <v>11976.61</v>
      </c>
      <c r="L424" s="91">
        <f t="shared" ref="L424" si="404">+K424/J424-1</f>
        <v>4.1180519359018675E-4</v>
      </c>
      <c r="M424" s="90">
        <f t="shared" ref="M424" si="405">WEEKDAY(A424,2)</f>
        <v>2</v>
      </c>
    </row>
    <row r="425" spans="1:14" x14ac:dyDescent="0.25">
      <c r="A425" s="88">
        <v>43005</v>
      </c>
      <c r="B425">
        <v>14.06</v>
      </c>
      <c r="C425" s="91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1">
        <f t="shared" ref="G425" si="406">+B425/D425-1</f>
        <v>-6.9667281030731942E-3</v>
      </c>
      <c r="H425" s="91">
        <f>(+B425/(D425*(1-VLOOKUP(A425,FX!A:K,9,0)))-1)</f>
        <v>-4.4051173317837256E-3</v>
      </c>
      <c r="I425" s="91">
        <f t="shared" si="199"/>
        <v>-3.5294617925130112E-3</v>
      </c>
      <c r="J425">
        <v>11976.61</v>
      </c>
      <c r="K425">
        <v>11929.46</v>
      </c>
      <c r="L425" s="91">
        <f t="shared" ref="L425" si="407">+K425/J425-1</f>
        <v>-3.9368402244042144E-3</v>
      </c>
      <c r="M425" s="90">
        <f t="shared" ref="M425" si="408">WEEKDAY(A425,2)</f>
        <v>3</v>
      </c>
    </row>
    <row r="426" spans="1:14" x14ac:dyDescent="0.25">
      <c r="A426" s="88">
        <v>43006</v>
      </c>
      <c r="B426">
        <v>13.98</v>
      </c>
      <c r="C426" s="91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1">
        <f t="shared" ref="G426" si="410">+B426/D426-1</f>
        <v>-9.8267777042071458E-3</v>
      </c>
      <c r="H426" s="91">
        <f>(+B426/(D426*(1-VLOOKUP(A426,FX!A:K,9,0)))-1)</f>
        <v>-3.865997542590871E-3</v>
      </c>
      <c r="I426" s="91">
        <f t="shared" si="199"/>
        <v>-4.4082353527655771E-3</v>
      </c>
      <c r="J426">
        <v>11929.46</v>
      </c>
      <c r="K426">
        <v>11937.02</v>
      </c>
      <c r="L426" s="91">
        <f t="shared" ref="L426" si="411">+K426/J426-1</f>
        <v>6.3372524825111576E-4</v>
      </c>
      <c r="M426" s="90">
        <f t="shared" ref="M426" si="412">WEEKDAY(A426,2)</f>
        <v>4</v>
      </c>
    </row>
    <row r="427" spans="1:14" x14ac:dyDescent="0.25">
      <c r="A427" s="88">
        <v>43007</v>
      </c>
      <c r="B427">
        <v>14.08</v>
      </c>
      <c r="C427" s="91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1">
        <f t="shared" ref="G427" si="413">+B427/D427-1</f>
        <v>5.691749450602579E-4</v>
      </c>
      <c r="H427" s="91">
        <f>(+B427/(D427*(1-VLOOKUP(A427,FX!A:K,9,0)))-1)</f>
        <v>7.7467683017840017E-4</v>
      </c>
      <c r="I427" s="91">
        <f t="shared" si="199"/>
        <v>-9.2953289198260958E-4</v>
      </c>
      <c r="J427">
        <v>11937.02</v>
      </c>
      <c r="K427">
        <v>11962.6</v>
      </c>
      <c r="L427" s="91">
        <f t="shared" ref="L427" si="414">+K427/J427-1</f>
        <v>2.1429133904442565E-3</v>
      </c>
      <c r="M427" s="90">
        <f t="shared" ref="M427" si="415">WEEKDAY(A427,2)</f>
        <v>5</v>
      </c>
    </row>
    <row r="428" spans="1:14" x14ac:dyDescent="0.25">
      <c r="A428" s="88">
        <v>43010</v>
      </c>
      <c r="B428">
        <v>14.08</v>
      </c>
      <c r="C428" s="91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0">
        <v>14.0931</v>
      </c>
      <c r="G428" s="91">
        <f t="shared" ref="G428" si="416">+B428/D428-1</f>
        <v>-9.2953289198260958E-4</v>
      </c>
      <c r="H428" s="91">
        <f>(+B428/(D428*(1-VLOOKUP(A428,FX!A:K,9,0)))-1)</f>
        <v>-1.5911228932926624E-3</v>
      </c>
      <c r="I428" s="91">
        <f t="shared" si="199"/>
        <v>-9.2953289198260958E-4</v>
      </c>
      <c r="J428">
        <v>11962.6</v>
      </c>
      <c r="K428">
        <v>11962.6</v>
      </c>
      <c r="L428" s="91">
        <f t="shared" ref="L428" si="417">+K428/J428-1</f>
        <v>0</v>
      </c>
      <c r="M428" s="90">
        <f t="shared" ref="M428" si="418">WEEKDAY(A428,2)</f>
        <v>1</v>
      </c>
    </row>
    <row r="429" spans="1:14" x14ac:dyDescent="0.25">
      <c r="A429" s="88">
        <v>43011</v>
      </c>
      <c r="B429">
        <v>14.38</v>
      </c>
      <c r="C429" s="91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0">
        <v>14.0931</v>
      </c>
      <c r="G429" s="91">
        <f t="shared" ref="G429" si="419">+B429/D429-1</f>
        <v>2.0357479901512265E-2</v>
      </c>
      <c r="H429" s="91">
        <f>(+B429/(D429*(1-VLOOKUP(A429,FX!A:K,9,0)))-1)</f>
        <v>2.2223761298028721E-2</v>
      </c>
      <c r="I429" s="91">
        <f t="shared" si="199"/>
        <v>2.0357479901512265E-2</v>
      </c>
      <c r="J429">
        <v>11962.6</v>
      </c>
      <c r="K429">
        <v>11962.6</v>
      </c>
      <c r="L429" s="91">
        <f t="shared" ref="L429" si="420">+K429/J429-1</f>
        <v>0</v>
      </c>
      <c r="M429" s="90">
        <f t="shared" ref="M429" si="421">WEEKDAY(A429,2)</f>
        <v>2</v>
      </c>
    </row>
    <row r="430" spans="1:14" x14ac:dyDescent="0.25">
      <c r="A430" s="88">
        <v>43012</v>
      </c>
      <c r="B430">
        <v>14.54</v>
      </c>
      <c r="C430" s="91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0">
        <v>14.0931</v>
      </c>
      <c r="G430" s="91">
        <f t="shared" ref="G430" si="422">+B430/D430-1</f>
        <v>3.1710553391375962E-2</v>
      </c>
      <c r="H430" s="91">
        <f>(+B430/(D430*(1-VLOOKUP(A430,FX!A:K,9,0)))-1)</f>
        <v>2.5938222614838802E-2</v>
      </c>
      <c r="I430" s="91">
        <f t="shared" si="199"/>
        <v>3.1710553391375962E-2</v>
      </c>
      <c r="J430">
        <v>11962.6</v>
      </c>
      <c r="K430">
        <v>11962.6</v>
      </c>
      <c r="L430" s="91">
        <f t="shared" ref="L430" si="423">+K430/J430-1</f>
        <v>0</v>
      </c>
      <c r="M430" s="90">
        <f t="shared" ref="M430" si="424">WEEKDAY(A430,2)</f>
        <v>3</v>
      </c>
    </row>
    <row r="431" spans="1:14" x14ac:dyDescent="0.25">
      <c r="A431" s="88">
        <v>43013</v>
      </c>
      <c r="B431">
        <v>14.54</v>
      </c>
      <c r="C431" s="91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0">
        <v>14.0931</v>
      </c>
      <c r="G431" s="91">
        <f t="shared" ref="G431" si="425">+B431/D431-1</f>
        <v>3.1710553391375962E-2</v>
      </c>
      <c r="H431" s="91">
        <f>(+B431/(D431*(1-VLOOKUP(A431,FX!A:K,9,0)))-1)</f>
        <v>3.3023792173202393E-2</v>
      </c>
      <c r="I431" s="91">
        <f t="shared" si="199"/>
        <v>3.1710553391375962E-2</v>
      </c>
      <c r="J431">
        <v>11962.6</v>
      </c>
      <c r="K431">
        <v>11962.6</v>
      </c>
      <c r="L431" s="91">
        <f t="shared" ref="L431" si="426">+K431/J431-1</f>
        <v>0</v>
      </c>
      <c r="M431" s="90">
        <f t="shared" ref="M431" si="427">WEEKDAY(A431,2)</f>
        <v>4</v>
      </c>
    </row>
    <row r="432" spans="1:14" x14ac:dyDescent="0.25">
      <c r="A432" s="88">
        <v>43014</v>
      </c>
      <c r="B432">
        <v>14.54</v>
      </c>
      <c r="C432" s="91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0">
        <v>14.0931</v>
      </c>
      <c r="G432" s="91">
        <f t="shared" ref="G432" si="428">+B432/D432-1</f>
        <v>3.1710553391375962E-2</v>
      </c>
      <c r="H432" s="91">
        <f>(+B432/(D432*(1-VLOOKUP(A432,FX!A:K,9,0)))-1)</f>
        <v>3.2484876157407916E-2</v>
      </c>
      <c r="I432" s="91">
        <f t="shared" si="199"/>
        <v>3.1710553391375962E-2</v>
      </c>
      <c r="J432">
        <v>11962.6</v>
      </c>
      <c r="K432">
        <v>11962.6</v>
      </c>
      <c r="L432" s="91">
        <f t="shared" ref="L432" si="429">+K432/J432-1</f>
        <v>0</v>
      </c>
      <c r="M432" s="90">
        <f t="shared" ref="M432" si="430">WEEKDAY(A432,2)</f>
        <v>5</v>
      </c>
    </row>
    <row r="433" spans="1:14" x14ac:dyDescent="0.25">
      <c r="A433" s="88">
        <v>43017</v>
      </c>
      <c r="B433">
        <v>14.4</v>
      </c>
      <c r="C433" s="91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1">
        <f t="shared" ref="G433" si="431">+B433/D433-1</f>
        <v>9.364800423301789E-3</v>
      </c>
      <c r="H433" s="91">
        <f>(+B433/(D433*(1-VLOOKUP(A433,FX!A:K,9,0)))-1)</f>
        <v>4.8249692729798177E-3</v>
      </c>
      <c r="I433" s="91">
        <f t="shared" si="199"/>
        <v>5.4812694201027412E-3</v>
      </c>
      <c r="J433">
        <v>11962.6</v>
      </c>
      <c r="K433">
        <v>12109.7</v>
      </c>
      <c r="L433" s="91">
        <f t="shared" ref="L433" si="432">+K433/J433-1</f>
        <v>1.2296657917175269E-2</v>
      </c>
      <c r="M433" s="90">
        <f t="shared" ref="M433" si="433">WEEKDAY(A433,2)</f>
        <v>1</v>
      </c>
    </row>
    <row r="434" spans="1:14" x14ac:dyDescent="0.25">
      <c r="A434" s="88">
        <v>43018</v>
      </c>
      <c r="B434">
        <v>14.46</v>
      </c>
      <c r="C434" s="91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1">
        <f t="shared" ref="G434" si="434">+B434/D434-1</f>
        <v>6.7783974870789798E-3</v>
      </c>
      <c r="H434" s="91">
        <f>(+B434/(D434*(1-VLOOKUP(A434,FX!A:K,9,0)))-1)</f>
        <v>3.4913354233467864E-4</v>
      </c>
      <c r="I434" s="91">
        <f t="shared" si="199"/>
        <v>1.0374520178446645E-4</v>
      </c>
      <c r="J434">
        <v>12109.7</v>
      </c>
      <c r="K434">
        <v>12144.49</v>
      </c>
      <c r="L434" s="91">
        <f t="shared" ref="L434" si="435">+K434/J434-1</f>
        <v>2.8729035401371394E-3</v>
      </c>
      <c r="M434" s="90">
        <f t="shared" ref="M434" si="436">WEEKDAY(A434,2)</f>
        <v>2</v>
      </c>
    </row>
    <row r="435" spans="1:14" x14ac:dyDescent="0.25">
      <c r="A435" s="88">
        <v>43019</v>
      </c>
      <c r="B435">
        <v>14.52</v>
      </c>
      <c r="C435" s="91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1">
        <f t="shared" ref="G435" si="437">+B435/D435-1</f>
        <v>-1.3897157163468288E-3</v>
      </c>
      <c r="H435" s="91">
        <f>(+B435/(D435*(1-VLOOKUP(A435,FX!A:K,9,0)))-1)</f>
        <v>-2.6849691035968348E-3</v>
      </c>
      <c r="I435" s="91">
        <f t="shared" si="199"/>
        <v>-2.0344201902458003E-3</v>
      </c>
      <c r="J435">
        <v>12144.49</v>
      </c>
      <c r="K435">
        <v>12213.12</v>
      </c>
      <c r="L435" s="91">
        <f t="shared" ref="L435" si="438">+K435/J435-1</f>
        <v>5.6511224431821105E-3</v>
      </c>
      <c r="M435" s="90">
        <f t="shared" ref="M435" si="439">WEEKDAY(A435,2)</f>
        <v>3</v>
      </c>
      <c r="N435" s="50" t="s">
        <v>482</v>
      </c>
    </row>
    <row r="436" spans="1:14" ht="28" x14ac:dyDescent="0.25">
      <c r="A436" s="88">
        <v>43020</v>
      </c>
      <c r="B436">
        <v>14.6</v>
      </c>
      <c r="C436" s="91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1">
        <f t="shared" ref="G436" si="440">+B436/D436-1</f>
        <v>-8.9623513013503686E-4</v>
      </c>
      <c r="H436" s="91">
        <f>(+B436/(D436*(1-VLOOKUP(A436,FX!A:K,9,0)))-1)</f>
        <v>-6.2192630959689854E-4</v>
      </c>
      <c r="I436" s="91">
        <f t="shared" si="199"/>
        <v>-8.6910700965603382E-4</v>
      </c>
      <c r="J436">
        <v>12213.12</v>
      </c>
      <c r="K436">
        <v>12266.42</v>
      </c>
      <c r="L436" s="91">
        <f t="shared" ref="L436" si="441">+K436/J436-1</f>
        <v>4.364159199287343E-3</v>
      </c>
      <c r="M436" s="90">
        <f t="shared" ref="M436" si="442">WEEKDAY(A436,2)</f>
        <v>4</v>
      </c>
      <c r="N436" s="50" t="s">
        <v>490</v>
      </c>
    </row>
    <row r="437" spans="1:14" x14ac:dyDescent="0.25">
      <c r="A437" s="88">
        <v>43021</v>
      </c>
      <c r="B437">
        <v>14.62</v>
      </c>
      <c r="C437" s="91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1">
        <f t="shared" ref="G437" si="443">+B437/D437-1</f>
        <v>-4.1393334184225417E-4</v>
      </c>
      <c r="H437" s="91">
        <f>(+B437/(D437*(1-VLOOKUP(A437,FX!A:K,9,0)))-1)</f>
        <v>-1.4165143233000332E-3</v>
      </c>
      <c r="I437" s="91">
        <f t="shared" si="199"/>
        <v>-1.5434417384890819E-3</v>
      </c>
      <c r="J437">
        <v>12266.42</v>
      </c>
      <c r="K437">
        <v>12277.63</v>
      </c>
      <c r="L437" s="91">
        <f t="shared" ref="L437" si="444">+K437/J437-1</f>
        <v>9.1387707252810202E-4</v>
      </c>
      <c r="M437" s="90">
        <f t="shared" ref="M437" si="445">WEEKDAY(A437,2)</f>
        <v>5</v>
      </c>
    </row>
    <row r="438" spans="1:14" x14ac:dyDescent="0.25">
      <c r="A438" s="88">
        <v>43024</v>
      </c>
      <c r="B438">
        <v>14.64</v>
      </c>
      <c r="C438" s="91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1">
        <f t="shared" ref="G438" si="446">+B438/D438-1</f>
        <v>-4.7317143887464219E-3</v>
      </c>
      <c r="H438" s="91">
        <f>(+B438/(D438*(1-VLOOKUP(A438,FX!A:K,9,0)))-1)</f>
        <v>-4.2658107375935783E-3</v>
      </c>
      <c r="I438" s="91">
        <f t="shared" si="199"/>
        <v>-4.3186996293399504E-3</v>
      </c>
      <c r="J438">
        <v>12277.63</v>
      </c>
      <c r="K438">
        <v>12333.81</v>
      </c>
      <c r="L438" s="91">
        <f t="shared" ref="L438" si="447">+K438/J438-1</f>
        <v>4.5758016815948821E-3</v>
      </c>
      <c r="M438" s="90">
        <f t="shared" ref="M438" si="448">WEEKDAY(A438,2)</f>
        <v>1</v>
      </c>
    </row>
    <row r="439" spans="1:14" x14ac:dyDescent="0.25">
      <c r="A439" s="88">
        <v>43025</v>
      </c>
      <c r="B439">
        <v>14.58</v>
      </c>
      <c r="C439" s="91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1">
        <f t="shared" ref="G439" si="449">+B439/D439-1</f>
        <v>-8.555306240096705E-3</v>
      </c>
      <c r="H439" s="91">
        <f>(+B439/(D439*(1-VLOOKUP(A439,FX!A:K,9,0)))-1)</f>
        <v>-3.8929055166366799E-3</v>
      </c>
      <c r="I439" s="91">
        <f t="shared" si="199"/>
        <v>-3.3495112447876618E-3</v>
      </c>
      <c r="J439">
        <v>12333.81</v>
      </c>
      <c r="K439">
        <v>12335.75</v>
      </c>
      <c r="L439" s="91">
        <f t="shared" ref="L439" si="450">+K439/J439-1</f>
        <v>1.5729121820440284E-4</v>
      </c>
      <c r="M439" s="90">
        <f t="shared" ref="M439" si="451">WEEKDAY(A439,2)</f>
        <v>2</v>
      </c>
    </row>
    <row r="440" spans="1:14" ht="42" x14ac:dyDescent="0.25">
      <c r="A440" s="88">
        <v>43026</v>
      </c>
      <c r="B440">
        <v>14.72</v>
      </c>
      <c r="C440" s="91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1">
        <f t="shared" ref="G440" si="452">+B440/D440-1</f>
        <v>-3.9421238118787505E-3</v>
      </c>
      <c r="H440" s="91">
        <f>(+B440/(D440*(1-VLOOKUP(A440,FX!A:K,9,0)))-1)</f>
        <v>-2.8284528191684366E-3</v>
      </c>
      <c r="I440" s="91">
        <f t="shared" si="199"/>
        <v>-3.0004808897137192E-3</v>
      </c>
      <c r="J440">
        <v>12335.75</v>
      </c>
      <c r="K440">
        <v>12461.61</v>
      </c>
      <c r="L440" s="91">
        <f t="shared" ref="L440" si="453">+K440/J440-1</f>
        <v>1.0202865654702853E-2</v>
      </c>
      <c r="M440" s="90">
        <f t="shared" ref="M440" si="454">WEEKDAY(A440,2)</f>
        <v>3</v>
      </c>
      <c r="N440" s="50" t="s">
        <v>505</v>
      </c>
    </row>
    <row r="441" spans="1:14" x14ac:dyDescent="0.25">
      <c r="A441" s="88">
        <v>43027</v>
      </c>
      <c r="B441">
        <v>14.56</v>
      </c>
      <c r="C441" s="91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1">
        <f t="shared" ref="G441" si="456">+B441/D441-1</f>
        <v>-1.4710320844674163E-2</v>
      </c>
      <c r="H441" s="91">
        <f>(+B441/(D441*(1-VLOOKUP(A441,FX!A:K,9,0)))-1)</f>
        <v>-1.2139310142905813E-2</v>
      </c>
      <c r="I441" s="91">
        <f t="shared" si="199"/>
        <v>-1.2801041440659522E-2</v>
      </c>
      <c r="J441">
        <v>12461.61</v>
      </c>
      <c r="K441">
        <v>12472.65</v>
      </c>
      <c r="L441" s="91">
        <f t="shared" ref="L441" si="457">+K441/J441-1</f>
        <v>8.8592084008398686E-4</v>
      </c>
      <c r="M441" s="90">
        <f t="shared" ref="M441" si="458">WEEKDAY(A441,2)</f>
        <v>4</v>
      </c>
    </row>
    <row r="442" spans="1:14" x14ac:dyDescent="0.25">
      <c r="A442" s="88">
        <v>43028</v>
      </c>
      <c r="B442">
        <v>14.62</v>
      </c>
      <c r="C442" s="91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1">
        <f t="shared" ref="G442" si="459">+B442/D442-1</f>
        <v>-2.751493655995696E-3</v>
      </c>
      <c r="H442" s="91">
        <f>(+B442/(D442*(1-VLOOKUP(A442,FX!A:K,9,0)))-1)</f>
        <v>-3.6589817356643684E-3</v>
      </c>
      <c r="I442" s="91">
        <f t="shared" si="199"/>
        <v>-3.5441657579062813E-3</v>
      </c>
      <c r="J442">
        <v>12472.65</v>
      </c>
      <c r="K442">
        <v>12397.84</v>
      </c>
      <c r="L442" s="91">
        <f t="shared" ref="L442" si="460">+K442/J442-1</f>
        <v>-5.9979234565228357E-3</v>
      </c>
      <c r="M442" s="90">
        <f t="shared" ref="M442" si="461">WEEKDAY(A442,2)</f>
        <v>5</v>
      </c>
    </row>
    <row r="443" spans="1:14" x14ac:dyDescent="0.25">
      <c r="A443" s="88">
        <v>43031</v>
      </c>
      <c r="B443">
        <v>14.56</v>
      </c>
      <c r="C443" s="91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1">
        <f t="shared" ref="G443" si="462">+B443/D443-1</f>
        <v>-5.6589957989916506E-3</v>
      </c>
      <c r="H443" s="91">
        <f>(+B443/(D443*(1-VLOOKUP(A443,FX!A:K,9,0)))-1)</f>
        <v>-4.5210543640209488E-3</v>
      </c>
      <c r="I443" s="91">
        <f t="shared" si="199"/>
        <v>-3.0879624240847114E-3</v>
      </c>
      <c r="J443">
        <v>12397.84</v>
      </c>
      <c r="K443">
        <v>12373.22</v>
      </c>
      <c r="L443" s="91">
        <f t="shared" ref="L443" si="463">+K443/J443-1</f>
        <v>-1.9858297897054067E-3</v>
      </c>
      <c r="M443" s="90">
        <f t="shared" ref="M443" si="464">WEEKDAY(A443,2)</f>
        <v>1</v>
      </c>
    </row>
    <row r="444" spans="1:14" x14ac:dyDescent="0.25">
      <c r="A444" s="88">
        <v>43032</v>
      </c>
      <c r="B444">
        <v>14.64</v>
      </c>
      <c r="C444" s="91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1">
        <f t="shared" ref="G444" si="465">+B444/D444-1</f>
        <v>-5.3285766183852612E-3</v>
      </c>
      <c r="H444" s="91">
        <f>(+B444/(D444*(1-VLOOKUP(A444,FX!A:K,9,0)))-1)</f>
        <v>-5.0405048140326203E-3</v>
      </c>
      <c r="I444" s="91">
        <f t="shared" si="199"/>
        <v>-5.7859995110421947E-3</v>
      </c>
      <c r="J444">
        <v>12373.22</v>
      </c>
      <c r="K444">
        <v>12469.23</v>
      </c>
      <c r="L444" s="91">
        <f t="shared" ref="L444" si="466">+K444/J444-1</f>
        <v>7.7594999523162844E-3</v>
      </c>
      <c r="M444" s="90">
        <f t="shared" ref="M444" si="467">WEEKDAY(A444,2)</f>
        <v>2</v>
      </c>
    </row>
    <row r="445" spans="1:14" x14ac:dyDescent="0.25">
      <c r="A445" s="88">
        <v>43033</v>
      </c>
      <c r="B445">
        <v>14.74</v>
      </c>
      <c r="C445" s="91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1">
        <f t="shared" ref="G445" si="468">+B445/D445-1</f>
        <v>-3.2189110676054122E-3</v>
      </c>
      <c r="H445" s="91">
        <f>(+B445/(D445*(1-VLOOKUP(A445,FX!A:K,9,0)))-1)</f>
        <v>-2.2438014658167083E-3</v>
      </c>
      <c r="I445" s="91">
        <f t="shared" si="199"/>
        <v>-1.9770874522654358E-3</v>
      </c>
      <c r="J445">
        <v>12469.23</v>
      </c>
      <c r="K445">
        <v>12522.07</v>
      </c>
      <c r="L445" s="91">
        <f t="shared" ref="L445" si="469">+K445/J445-1</f>
        <v>4.2376313533394327E-3</v>
      </c>
      <c r="M445" s="90">
        <f t="shared" ref="M445" si="470">WEEKDAY(A445,2)</f>
        <v>3</v>
      </c>
    </row>
    <row r="446" spans="1:14" x14ac:dyDescent="0.25">
      <c r="A446" s="88">
        <v>43034</v>
      </c>
      <c r="B446">
        <v>14.84</v>
      </c>
      <c r="C446" s="91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1">
        <f t="shared" ref="G446" si="471">+B446/D446-1</f>
        <v>-4.9031375078445461E-4</v>
      </c>
      <c r="H446" s="91">
        <f>(+B446/(D446*(1-VLOOKUP(A446,FX!A:K,9,0)))-1)</f>
        <v>-1.5113045843084816E-3</v>
      </c>
      <c r="I446" s="91">
        <f t="shared" si="199"/>
        <v>-9.8958578766317196E-4</v>
      </c>
      <c r="J446">
        <v>12522.07</v>
      </c>
      <c r="K446">
        <v>12588.27</v>
      </c>
      <c r="L446" s="91">
        <f t="shared" ref="L446" si="472">+K446/J446-1</f>
        <v>5.2866658627528373E-3</v>
      </c>
      <c r="M446" s="90">
        <f t="shared" ref="M446" si="473">WEEKDAY(A446,2)</f>
        <v>4</v>
      </c>
    </row>
    <row r="447" spans="1:14" x14ac:dyDescent="0.25">
      <c r="A447" s="88">
        <v>43035</v>
      </c>
      <c r="B447">
        <v>15.04</v>
      </c>
      <c r="C447" s="91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1">
        <f t="shared" ref="G447" si="474">+B447/D447-1</f>
        <v>-4.6429508589869162E-3</v>
      </c>
      <c r="H447" s="91">
        <f>(+B447/(D447*(1-VLOOKUP(A447,FX!A:K,9,0)))-1)</f>
        <v>-1.4628828865810295E-3</v>
      </c>
      <c r="I447" s="91">
        <f t="shared" si="199"/>
        <v>-1.8781149831103017E-3</v>
      </c>
      <c r="J447">
        <v>12588.27</v>
      </c>
      <c r="K447">
        <v>12804.75</v>
      </c>
      <c r="L447" s="91">
        <f t="shared" ref="L447" si="475">+K447/J447-1</f>
        <v>1.7196961933609645E-2</v>
      </c>
      <c r="M447" s="90">
        <f t="shared" ref="M447" si="476">WEEKDAY(A447,2)</f>
        <v>5</v>
      </c>
    </row>
    <row r="448" spans="1:14" x14ac:dyDescent="0.25">
      <c r="A448" s="88">
        <v>43038</v>
      </c>
      <c r="B448">
        <v>15</v>
      </c>
      <c r="C448" s="91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1">
        <f t="shared" ref="G448" si="477">+B448/D448-1</f>
        <v>-6.1339328304340635E-3</v>
      </c>
      <c r="H448" s="91">
        <f>(+B448/(D448*(1-VLOOKUP(A448,FX!A:K,9,0)))-1)</f>
        <v>-7.1730818476020142E-3</v>
      </c>
      <c r="I448" s="91">
        <f t="shared" si="199"/>
        <v>-6.9907848744836798E-3</v>
      </c>
      <c r="J448">
        <v>12804.75</v>
      </c>
      <c r="K448">
        <v>12825.38</v>
      </c>
      <c r="L448" s="91">
        <f t="shared" ref="L448" si="478">+K448/J448-1</f>
        <v>1.6111208731133253E-3</v>
      </c>
      <c r="M448" s="90">
        <f t="shared" ref="M448" si="479">WEEKDAY(A448,2)</f>
        <v>1</v>
      </c>
    </row>
    <row r="449" spans="1:14" x14ac:dyDescent="0.25">
      <c r="A449" s="88">
        <v>43039</v>
      </c>
      <c r="B449">
        <v>15.08</v>
      </c>
      <c r="C449" s="91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1">
        <f t="shared" ref="G449" si="480">+B449/D449-1</f>
        <v>1.1552522075644056E-3</v>
      </c>
      <c r="H449" s="91">
        <f>(+B449/(D449*(1-VLOOKUP(A449,FX!A:K,9,0)))-1)</f>
        <v>-1.8626711038658428E-3</v>
      </c>
      <c r="I449" s="91">
        <f t="shared" si="199"/>
        <v>-1.6815178677823672E-3</v>
      </c>
      <c r="J449">
        <v>12825.38</v>
      </c>
      <c r="K449">
        <v>12788.87</v>
      </c>
      <c r="L449" s="91">
        <f t="shared" ref="L449" si="481">+K449/J449-1</f>
        <v>-2.8466992790855405E-3</v>
      </c>
      <c r="M449" s="90">
        <f t="shared" ref="M449" si="482">WEEKDAY(A449,2)</f>
        <v>2</v>
      </c>
    </row>
    <row r="450" spans="1:14" x14ac:dyDescent="0.25">
      <c r="A450" s="88">
        <v>43040</v>
      </c>
      <c r="B450">
        <v>15.1</v>
      </c>
      <c r="C450" s="91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1">
        <f t="shared" ref="G450" si="483">+B450/D450-1</f>
        <v>1.9231439244493664E-4</v>
      </c>
      <c r="H450" s="91">
        <f>(+B450/(D450*(1-VLOOKUP(A450,FX!A:K,9,0)))-1)</f>
        <v>6.3543635861296188E-4</v>
      </c>
      <c r="I450" s="91">
        <f t="shared" si="199"/>
        <v>-1.243484932666683E-3</v>
      </c>
      <c r="J450">
        <v>12788.87</v>
      </c>
      <c r="K450">
        <v>12781.84</v>
      </c>
      <c r="L450" s="91">
        <f t="shared" ref="L450" si="484">+K450/J450-1</f>
        <v>-5.4969672848348416E-4</v>
      </c>
      <c r="M450" s="90">
        <f t="shared" ref="M450" si="485">WEEKDAY(A450,2)</f>
        <v>3</v>
      </c>
    </row>
    <row r="451" spans="1:14" x14ac:dyDescent="0.25">
      <c r="A451" s="88">
        <v>43041</v>
      </c>
      <c r="B451">
        <v>15.12</v>
      </c>
      <c r="C451" s="91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1">
        <f t="shared" ref="G451" si="486">+B451/D451-1</f>
        <v>-6.0321688064901569E-4</v>
      </c>
      <c r="H451" s="91">
        <f>(+B451/(D451*(1-VLOOKUP(A451,FX!A:K,9,0)))-1)</f>
        <v>-4.9063791124214218E-3</v>
      </c>
      <c r="I451" s="91">
        <f t="shared" si="199"/>
        <v>-3.6046841123712481E-3</v>
      </c>
      <c r="J451">
        <v>12781.84</v>
      </c>
      <c r="K451">
        <v>12790.57</v>
      </c>
      <c r="L451" s="91">
        <f t="shared" ref="L451" si="487">+K451/J451-1</f>
        <v>6.830002566140525E-4</v>
      </c>
      <c r="M451" s="90">
        <f t="shared" ref="M451" si="488">WEEKDAY(A451,2)</f>
        <v>4</v>
      </c>
    </row>
    <row r="452" spans="1:14" x14ac:dyDescent="0.25">
      <c r="A452" s="88">
        <v>43042</v>
      </c>
      <c r="B452">
        <v>15.06</v>
      </c>
      <c r="C452" s="91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1">
        <f t="shared" ref="G452" si="489">+B452/D452-1</f>
        <v>-8.3571846639678427E-3</v>
      </c>
      <c r="H452" s="91">
        <f>(+B452/(D452*(1-VLOOKUP(A452,FX!A:K,9,0)))-1)</f>
        <v>-5.5799270208483076E-3</v>
      </c>
      <c r="I452" s="91">
        <f t="shared" si="199"/>
        <v>-4.9751243781094301E-3</v>
      </c>
      <c r="J452">
        <v>12790.57</v>
      </c>
      <c r="K452">
        <v>12800.87</v>
      </c>
      <c r="L452" s="91">
        <f t="shared" ref="L452" si="490">+K452/J452-1</f>
        <v>8.0528076543906479E-4</v>
      </c>
      <c r="M452" s="90">
        <f t="shared" ref="M452" si="491">WEEKDAY(A452,2)</f>
        <v>5</v>
      </c>
    </row>
    <row r="453" spans="1:14" x14ac:dyDescent="0.25">
      <c r="A453" s="88">
        <v>43045</v>
      </c>
      <c r="B453">
        <v>15.06</v>
      </c>
      <c r="C453" s="91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1">
        <f t="shared" ref="G453" si="492">+B453/D453-1</f>
        <v>-5.6617925306667871E-3</v>
      </c>
      <c r="H453" s="91">
        <f>(+B453/(D453*(1-VLOOKUP(A453,FX!A:K,9,0)))-1)</f>
        <v>-2.990962728656954E-3</v>
      </c>
      <c r="I453" s="91">
        <f t="shared" si="199"/>
        <v>-2.8405140734560907E-3</v>
      </c>
      <c r="J453">
        <v>12800.87</v>
      </c>
      <c r="K453">
        <v>12809.71</v>
      </c>
      <c r="L453" s="91">
        <f t="shared" ref="L453" si="493">+K453/J453-1</f>
        <v>6.9057806227212915E-4</v>
      </c>
      <c r="M453" s="90">
        <f t="shared" ref="M453" si="494">WEEKDAY(A453,2)</f>
        <v>1</v>
      </c>
    </row>
    <row r="454" spans="1:14" x14ac:dyDescent="0.25">
      <c r="A454" s="88">
        <v>43046</v>
      </c>
      <c r="B454">
        <v>15.3</v>
      </c>
      <c r="C454" s="91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1">
        <f t="shared" ref="G454" si="495">+B454/D454-1</f>
        <v>2.7813221579864322E-3</v>
      </c>
      <c r="H454" s="91">
        <f>(+B454/(D454*(1-VLOOKUP(A454,FX!A:K,9,0)))-1)</f>
        <v>1.0173254057661563E-3</v>
      </c>
      <c r="I454" s="91">
        <f t="shared" si="199"/>
        <v>1.0337472684209814E-3</v>
      </c>
      <c r="J454">
        <v>12809.71</v>
      </c>
      <c r="K454">
        <v>12940.89</v>
      </c>
      <c r="L454" s="91">
        <f t="shared" ref="L454" si="496">+K454/J454-1</f>
        <v>1.024066899250653E-2</v>
      </c>
      <c r="M454" s="90">
        <f t="shared" ref="M454" si="497">WEEKDAY(A454,2)</f>
        <v>2</v>
      </c>
      <c r="N454" s="50" t="s">
        <v>551</v>
      </c>
    </row>
    <row r="455" spans="1:14" x14ac:dyDescent="0.25">
      <c r="A455" s="88">
        <v>43047</v>
      </c>
      <c r="B455">
        <v>15.18</v>
      </c>
      <c r="C455" s="91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1">
        <f t="shared" ref="G455" si="498">+B455/D455-1</f>
        <v>-4.5544379695789949E-3</v>
      </c>
      <c r="H455" s="91">
        <f>(+B455/(D455*(1-VLOOKUP(A455,FX!A:K,9,0)))-1)</f>
        <v>-1.7075544164690815E-3</v>
      </c>
      <c r="I455" s="91">
        <f t="shared" si="199"/>
        <v>-2.4380466711791948E-3</v>
      </c>
      <c r="J455">
        <v>12940.89</v>
      </c>
      <c r="K455">
        <v>12911.47</v>
      </c>
      <c r="L455" s="91">
        <f t="shared" ref="L455" si="499">+K455/J455-1</f>
        <v>-2.2734139614818405E-3</v>
      </c>
      <c r="M455" s="90">
        <f t="shared" ref="M455" si="500">WEEKDAY(A455,2)</f>
        <v>3</v>
      </c>
    </row>
    <row r="456" spans="1:14" x14ac:dyDescent="0.25">
      <c r="A456" s="88">
        <v>43048</v>
      </c>
      <c r="B456">
        <v>15.3</v>
      </c>
      <c r="C456" s="91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1">
        <f t="shared" ref="G456" si="501">+B456/D456-1</f>
        <v>-8.9819308879346416E-4</v>
      </c>
      <c r="H456" s="91">
        <f>(+B456/(D456*(1-VLOOKUP(A456,FX!A:K,9,0)))-1)</f>
        <v>-2.4391203582062593E-3</v>
      </c>
      <c r="I456" s="91">
        <f t="shared" si="199"/>
        <v>-1.1620467691182412E-3</v>
      </c>
      <c r="J456">
        <v>12911.47</v>
      </c>
      <c r="K456">
        <v>12993.48</v>
      </c>
      <c r="L456" s="91">
        <f t="shared" ref="L456" si="502">+K456/J456-1</f>
        <v>6.3517167293887233E-3</v>
      </c>
      <c r="M456" s="90">
        <f t="shared" ref="M456" si="503">WEEKDAY(A456,2)</f>
        <v>4</v>
      </c>
    </row>
    <row r="457" spans="1:14" x14ac:dyDescent="0.25">
      <c r="A457" s="88">
        <v>43049</v>
      </c>
      <c r="B457">
        <v>15.44</v>
      </c>
      <c r="C457" s="91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1">
        <f t="shared" ref="G457" si="504">+B457/D457-1</f>
        <v>-1.7745319349863342E-3</v>
      </c>
      <c r="H457" s="91">
        <f>(+B457/(D457*(1-VLOOKUP(A457,FX!A:K,9,0)))-1)</f>
        <v>-1.5408091874247187E-4</v>
      </c>
      <c r="I457" s="91">
        <f t="shared" si="199"/>
        <v>-1.287201081507594E-3</v>
      </c>
      <c r="J457">
        <v>12993.48</v>
      </c>
      <c r="K457">
        <v>13120.42</v>
      </c>
      <c r="L457" s="91">
        <f t="shared" ref="L457" si="505">+K457/J457-1</f>
        <v>9.7695151722247964E-3</v>
      </c>
      <c r="M457" s="90">
        <f t="shared" ref="M457" si="506">WEEKDAY(A457,2)</f>
        <v>5</v>
      </c>
    </row>
    <row r="458" spans="1:14" x14ac:dyDescent="0.25">
      <c r="A458" s="88">
        <v>43052</v>
      </c>
      <c r="B458">
        <v>15.44</v>
      </c>
      <c r="C458" s="91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1">
        <f t="shared" ref="G458" si="507">+B458/D458-1</f>
        <v>-5.4834414974928025E-3</v>
      </c>
      <c r="H458" s="91">
        <f>(+B458/(D458*(1-VLOOKUP(A458,FX!A:K,9,0)))-1)</f>
        <v>-4.5070781787176495E-3</v>
      </c>
      <c r="I458" s="91">
        <f t="shared" si="199"/>
        <v>-3.575254591685284E-3</v>
      </c>
      <c r="J458">
        <v>13120.42</v>
      </c>
      <c r="K458">
        <v>13175.78</v>
      </c>
      <c r="L458" s="91">
        <f t="shared" ref="L458" si="508">+K458/J458-1</f>
        <v>4.2193771235983224E-3</v>
      </c>
      <c r="M458" s="90">
        <f t="shared" ref="M458" si="509">WEEKDAY(A458,2)</f>
        <v>1</v>
      </c>
    </row>
    <row r="459" spans="1:14" x14ac:dyDescent="0.25">
      <c r="A459" s="88">
        <v>43053</v>
      </c>
      <c r="B459">
        <v>15.38</v>
      </c>
      <c r="C459" s="91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1">
        <f t="shared" ref="G459" si="510">+B459/D459-1</f>
        <v>-2.3987099169455739E-3</v>
      </c>
      <c r="H459" s="91">
        <f>(+B459/(D459*(1-VLOOKUP(A459,FX!A:K,9,0)))-1)</f>
        <v>-3.0112414520198083E-3</v>
      </c>
      <c r="I459" s="91">
        <f t="shared" si="199"/>
        <v>-3.1306106311128623E-3</v>
      </c>
      <c r="J459">
        <v>13175.78</v>
      </c>
      <c r="K459">
        <v>13109.1</v>
      </c>
      <c r="L459" s="91">
        <f t="shared" ref="L459" si="511">+K459/J459-1</f>
        <v>-5.0608009544785837E-3</v>
      </c>
      <c r="M459" s="90">
        <f t="shared" ref="M459" si="512">WEEKDAY(A459,2)</f>
        <v>2</v>
      </c>
    </row>
    <row r="460" spans="1:14" x14ac:dyDescent="0.25">
      <c r="A460" s="88">
        <v>43054</v>
      </c>
      <c r="B460">
        <v>15.3</v>
      </c>
      <c r="C460" s="91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1">
        <f t="shared" ref="G460" si="513">+B460/D460-1</f>
        <v>-4.7948509023941766E-3</v>
      </c>
      <c r="H460" s="91">
        <f>(+B460/(D460*(1-VLOOKUP(A460,FX!A:K,9,0)))-1)</f>
        <v>-5.8064725416842045E-3</v>
      </c>
      <c r="I460" s="91">
        <f t="shared" si="199"/>
        <v>-6.7257004856007274E-3</v>
      </c>
      <c r="J460">
        <v>13109.1</v>
      </c>
      <c r="K460">
        <v>13062.72</v>
      </c>
      <c r="L460" s="91">
        <f t="shared" ref="L460" si="514">+K460/J460-1</f>
        <v>-3.5380003203882016E-3</v>
      </c>
      <c r="M460" s="90">
        <f t="shared" ref="M460" si="515">WEEKDAY(A460,2)</f>
        <v>3</v>
      </c>
    </row>
    <row r="461" spans="1:14" x14ac:dyDescent="0.25">
      <c r="A461" s="88">
        <v>43055</v>
      </c>
      <c r="B461">
        <v>15.52</v>
      </c>
      <c r="C461" s="91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1">
        <f t="shared" ref="G461" si="516">+B461/D461-1</f>
        <v>-3.6563404037336378E-3</v>
      </c>
      <c r="H461" s="91">
        <f>(+B461/(D461*(1-VLOOKUP(A461,FX!A:K,9,0)))-1)</f>
        <v>-3.8663856582038525E-3</v>
      </c>
      <c r="I461" s="91">
        <f t="shared" si="199"/>
        <v>-4.528369658640452E-3</v>
      </c>
      <c r="J461">
        <v>13062.72</v>
      </c>
      <c r="K461">
        <v>13209.73</v>
      </c>
      <c r="L461" s="91">
        <f t="shared" ref="L461" si="517">+K461/J461-1</f>
        <v>1.125416452316208E-2</v>
      </c>
      <c r="M461" s="90">
        <f t="shared" ref="M461" si="518">WEEKDAY(A461,2)</f>
        <v>4</v>
      </c>
    </row>
    <row r="462" spans="1:14" x14ac:dyDescent="0.25">
      <c r="A462" s="88">
        <v>43056</v>
      </c>
      <c r="B462">
        <v>15.74</v>
      </c>
      <c r="C462" s="91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1">
        <f t="shared" ref="G462" si="519">+B462/D462-1</f>
        <v>-6.1284681608981817E-3</v>
      </c>
      <c r="H462" s="91">
        <f>(+B462/(D462*(1-VLOOKUP(A462,FX!A:K,9,0)))-1)</f>
        <v>-6.6695131358006643E-3</v>
      </c>
      <c r="I462" s="91">
        <f t="shared" si="199"/>
        <v>-6.3382237822277032E-3</v>
      </c>
      <c r="J462">
        <v>13209.73</v>
      </c>
      <c r="K462">
        <v>13418.55</v>
      </c>
      <c r="L462" s="91">
        <f t="shared" ref="L462" si="520">+K462/J462-1</f>
        <v>1.5808044524755704E-2</v>
      </c>
      <c r="M462" s="90">
        <f t="shared" ref="M462" si="521">WEEKDAY(A462,2)</f>
        <v>5</v>
      </c>
    </row>
    <row r="463" spans="1:14" x14ac:dyDescent="0.25">
      <c r="A463" s="88">
        <v>43059</v>
      </c>
      <c r="B463">
        <v>15.86</v>
      </c>
      <c r="C463" s="91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1">
        <f t="shared" ref="G463" si="522">+B463/D463-1</f>
        <v>-4.5121837806381127E-3</v>
      </c>
      <c r="H463" s="91">
        <f>(+B463/(D463*(1-VLOOKUP(A463,FX!A:K,9,0)))-1)</f>
        <v>-3.4313627984844386E-3</v>
      </c>
      <c r="I463" s="91">
        <f t="shared" si="199"/>
        <v>-3.2429171170718085E-3</v>
      </c>
      <c r="J463">
        <v>13418.55</v>
      </c>
      <c r="K463">
        <v>13496.05</v>
      </c>
      <c r="L463" s="91">
        <f t="shared" ref="L463" si="523">+K463/J463-1</f>
        <v>5.7755867809861083E-3</v>
      </c>
      <c r="M463" s="90">
        <f t="shared" ref="M463" si="524">WEEKDAY(A463,2)</f>
        <v>1</v>
      </c>
    </row>
    <row r="464" spans="1:14" x14ac:dyDescent="0.25">
      <c r="A464" s="88">
        <v>43060</v>
      </c>
      <c r="B464">
        <v>16.22</v>
      </c>
      <c r="C464" s="91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1">
        <f t="shared" ref="G464" si="525">+B464/D464-1</f>
        <v>-8.1549219749421642E-4</v>
      </c>
      <c r="H464" s="91">
        <f>(+B464/(D464*(1-VLOOKUP(A464,FX!A:K,9,0)))-1)</f>
        <v>-4.8750866929636594E-4</v>
      </c>
      <c r="I464" s="91">
        <f t="shared" si="199"/>
        <v>-6.0998527409295011E-4</v>
      </c>
      <c r="J464">
        <v>13496.05</v>
      </c>
      <c r="K464">
        <v>13768.86</v>
      </c>
      <c r="L464" s="91">
        <f t="shared" ref="L464" si="526">+K464/J464-1</f>
        <v>2.021406263314085E-2</v>
      </c>
      <c r="M464" s="90">
        <f t="shared" ref="M464" si="527">WEEKDAY(A464,2)</f>
        <v>2</v>
      </c>
    </row>
    <row r="465" spans="1:14" x14ac:dyDescent="0.25">
      <c r="A465" s="88">
        <v>43061</v>
      </c>
      <c r="B465">
        <v>16.36</v>
      </c>
      <c r="C465" s="91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1">
        <f t="shared" ref="G465" si="528">+B465/D465-1</f>
        <v>9.3551781697898129E-4</v>
      </c>
      <c r="H465" s="91">
        <f>(+B465/(D465*(1-VLOOKUP(A465,FX!A:K,9,0)))-1)</f>
        <v>-3.1092851134475463E-3</v>
      </c>
      <c r="I465" s="91">
        <f t="shared" si="199"/>
        <v>-3.2838021433054809E-3</v>
      </c>
      <c r="J465">
        <v>13768.86</v>
      </c>
      <c r="K465">
        <v>13866.26</v>
      </c>
      <c r="L465" s="91">
        <f t="shared" ref="L465" si="529">+K465/J465-1</f>
        <v>7.0739334992149239E-3</v>
      </c>
      <c r="M465" s="90">
        <f t="shared" ref="M465" si="530">WEEKDAY(A465,2)</f>
        <v>3</v>
      </c>
    </row>
    <row r="466" spans="1:14" x14ac:dyDescent="0.25">
      <c r="A466" s="88">
        <v>43062</v>
      </c>
      <c r="B466">
        <v>15.88</v>
      </c>
      <c r="C466" s="91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1">
        <f t="shared" ref="G466" si="531">+B466/D466-1</f>
        <v>-4.1046764389114365E-3</v>
      </c>
      <c r="H466" s="91">
        <f>(+B466/(D466*(1-VLOOKUP(A466,FX!A:K,9,0)))-1)</f>
        <v>-8.0532589164498125E-3</v>
      </c>
      <c r="I466" s="91">
        <f t="shared" si="199"/>
        <v>-7.1959537608392576E-3</v>
      </c>
      <c r="J466">
        <v>13866.26</v>
      </c>
      <c r="K466">
        <v>13470.52</v>
      </c>
      <c r="L466" s="91">
        <f t="shared" ref="L466" si="532">+K466/J466-1</f>
        <v>-2.8539779291604228E-2</v>
      </c>
      <c r="M466" s="90">
        <f t="shared" ref="M466" si="533">WEEKDAY(A466,2)</f>
        <v>4</v>
      </c>
      <c r="N466" s="50" t="s">
        <v>585</v>
      </c>
    </row>
    <row r="467" spans="1:14" ht="28" x14ac:dyDescent="0.25">
      <c r="A467" s="88">
        <v>43063</v>
      </c>
      <c r="B467">
        <v>15.96</v>
      </c>
      <c r="C467" s="91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1">
        <f t="shared" ref="G467" si="534">+B467/D467-1</f>
        <v>-2.3277361287320497E-3</v>
      </c>
      <c r="H467" s="91">
        <f>(+B467/(D467*(1-VLOOKUP(A467,FX!A:K,9,0)))-1)</f>
        <v>-2.9647637742143962E-3</v>
      </c>
      <c r="I467" s="91">
        <f t="shared" si="199"/>
        <v>-1.2328141329310816E-3</v>
      </c>
      <c r="J467">
        <v>13470.52</v>
      </c>
      <c r="K467">
        <v>13472.32</v>
      </c>
      <c r="L467" s="91">
        <f t="shared" ref="L467" si="535">+K467/J467-1</f>
        <v>1.3362513102688212E-4</v>
      </c>
      <c r="M467" s="90">
        <f t="shared" ref="M467" si="536">WEEKDAY(A467,2)</f>
        <v>5</v>
      </c>
      <c r="N467" s="50" t="s">
        <v>588</v>
      </c>
    </row>
    <row r="468" spans="1:14" x14ac:dyDescent="0.25">
      <c r="A468" s="88">
        <v>43066</v>
      </c>
      <c r="B468">
        <v>15.7</v>
      </c>
      <c r="C468" s="91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1">
        <f t="shared" ref="G468" si="537">+B468/D468-1</f>
        <v>-6.2196864489835191E-3</v>
      </c>
      <c r="H468" s="91">
        <f>(+B468/(D468*(1-VLOOKUP(A468,FX!A:K,9,0)))-1)</f>
        <v>-5.0195678959618073E-3</v>
      </c>
      <c r="I468" s="91">
        <f t="shared" si="199"/>
        <v>-4.874214833078705E-3</v>
      </c>
      <c r="J468">
        <v>13472.32</v>
      </c>
      <c r="K468">
        <v>13319.35</v>
      </c>
      <c r="L468" s="91">
        <f t="shared" ref="L468" si="538">+K468/J468-1</f>
        <v>-1.1354391819671683E-2</v>
      </c>
      <c r="M468" s="90">
        <f t="shared" ref="M468" si="539">WEEKDAY(A468,2)</f>
        <v>1</v>
      </c>
      <c r="N468" s="50" t="s">
        <v>591</v>
      </c>
    </row>
    <row r="469" spans="1:14" x14ac:dyDescent="0.25">
      <c r="A469" s="88">
        <v>43067</v>
      </c>
      <c r="B469">
        <v>15.64</v>
      </c>
      <c r="C469" s="91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1">
        <f t="shared" ref="G469" si="540">+B469/D469-1</f>
        <v>-2.9258208180927836E-3</v>
      </c>
      <c r="H469" s="91">
        <f>(+B469/(D469*(1-VLOOKUP(A469,FX!A:K,9,0)))-1)</f>
        <v>-1.3446869139640549E-3</v>
      </c>
      <c r="I469" s="91">
        <f t="shared" si="199"/>
        <v>-2.9770442476747538E-3</v>
      </c>
      <c r="J469">
        <v>13319.35</v>
      </c>
      <c r="K469">
        <v>13242.52</v>
      </c>
      <c r="L469" s="91">
        <f t="shared" ref="L469" si="541">+K469/J469-1</f>
        <v>-5.7682995041049567E-3</v>
      </c>
      <c r="M469" s="90">
        <f t="shared" ref="M469" si="542">WEEKDAY(A469,2)</f>
        <v>2</v>
      </c>
    </row>
    <row r="470" spans="1:14" x14ac:dyDescent="0.25">
      <c r="A470" s="88">
        <v>43068</v>
      </c>
      <c r="B470">
        <v>15.64</v>
      </c>
      <c r="C470" s="91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1">
        <f t="shared" ref="G470" si="543">+B470/D470-1</f>
        <v>-5.010223985289386E-3</v>
      </c>
      <c r="H470" s="91">
        <f>(+B470/(D470*(1-VLOOKUP(A470,FX!A:K,9,0)))-1)</f>
        <v>-4.8475302359531902E-3</v>
      </c>
      <c r="I470" s="91">
        <f t="shared" si="199"/>
        <v>-5.7215511760966287E-3</v>
      </c>
      <c r="J470">
        <v>13242.52</v>
      </c>
      <c r="K470">
        <v>13269.58</v>
      </c>
      <c r="L470" s="91">
        <f t="shared" ref="L470" si="544">+K470/J470-1</f>
        <v>2.0434177180777002E-3</v>
      </c>
      <c r="M470" s="90">
        <f t="shared" ref="M470" si="545">WEEKDAY(A470,2)</f>
        <v>3</v>
      </c>
      <c r="N470" s="50" t="s">
        <v>593</v>
      </c>
    </row>
    <row r="471" spans="1:14" x14ac:dyDescent="0.25">
      <c r="A471" s="88">
        <v>43069</v>
      </c>
      <c r="B471">
        <v>15.38</v>
      </c>
      <c r="C471" s="91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1">
        <f t="shared" ref="G471" si="546">+B471/D471-1</f>
        <v>-8.8550310675553634E-3</v>
      </c>
      <c r="H471" s="91">
        <f>(+B471/(D471*(1-VLOOKUP(A471,FX!A:K,9,0)))-1)</f>
        <v>-7.3919731825567991E-3</v>
      </c>
      <c r="I471" s="91">
        <f t="shared" si="199"/>
        <v>-6.9218451366288569E-3</v>
      </c>
      <c r="J471">
        <v>13269.58</v>
      </c>
      <c r="K471">
        <v>13090.24</v>
      </c>
      <c r="L471" s="91">
        <f t="shared" ref="L471" si="547">+K471/J471-1</f>
        <v>-1.3515122558513504E-2</v>
      </c>
      <c r="M471" s="90">
        <f t="shared" ref="M471" si="548">WEEKDAY(A471,2)</f>
        <v>4</v>
      </c>
    </row>
    <row r="472" spans="1:14" x14ac:dyDescent="0.25">
      <c r="A472" s="88">
        <v>43070</v>
      </c>
      <c r="B472">
        <v>15.28</v>
      </c>
      <c r="C472" s="91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1">
        <f t="shared" ref="G472" si="549">+B472/D472-1</f>
        <v>-5.6520354111205817E-3</v>
      </c>
      <c r="H472" s="91">
        <f>(+B472/(D472*(1-VLOOKUP(A472,FX!A:K,9,0)))-1)</f>
        <v>-5.7339382324649302E-3</v>
      </c>
      <c r="I472" s="91">
        <f t="shared" si="199"/>
        <v>-5.8749666564739123E-3</v>
      </c>
      <c r="J472">
        <v>13090.24</v>
      </c>
      <c r="K472">
        <v>12988.52</v>
      </c>
      <c r="L472" s="91">
        <f t="shared" ref="L472" si="550">+K472/J472-1</f>
        <v>-7.7706749456082358E-3</v>
      </c>
      <c r="M472" s="90">
        <f t="shared" ref="M472" si="551">WEEKDAY(A472,2)</f>
        <v>5</v>
      </c>
    </row>
    <row r="473" spans="1:14" x14ac:dyDescent="0.25">
      <c r="A473" s="88">
        <v>43073</v>
      </c>
      <c r="B473">
        <v>15.44</v>
      </c>
      <c r="C473" s="91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1">
        <f t="shared" ref="G473" si="552">+B473/D473-1</f>
        <v>-4.3299764613216052E-3</v>
      </c>
      <c r="H473" s="91">
        <f>(+B473/(D473*(1-VLOOKUP(A473,FX!A:K,9,0)))-1)</f>
        <v>-4.4985208617212002E-3</v>
      </c>
      <c r="I473" s="91">
        <f t="shared" si="199"/>
        <v>-4.3206293931772333E-3</v>
      </c>
      <c r="J473">
        <v>12988.52</v>
      </c>
      <c r="K473">
        <v>13104.16</v>
      </c>
      <c r="L473" s="91">
        <f t="shared" ref="L473" si="553">+K473/J473-1</f>
        <v>8.9032468672334275E-3</v>
      </c>
      <c r="M473" s="90">
        <f t="shared" ref="M473" si="554">WEEKDAY(A473,2)</f>
        <v>1</v>
      </c>
    </row>
    <row r="474" spans="1:14" x14ac:dyDescent="0.25">
      <c r="A474" s="88">
        <v>43074</v>
      </c>
      <c r="B474">
        <v>15.66</v>
      </c>
      <c r="C474" s="91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1">
        <f t="shared" ref="G474" si="555">+B474/D474-1</f>
        <v>-5.0312622467372226E-3</v>
      </c>
      <c r="H474" s="91">
        <f>(+B474/(D474*(1-VLOOKUP(A474,FX!A:K,9,0)))-1)</f>
        <v>-5.093683871640553E-3</v>
      </c>
      <c r="I474" s="91">
        <f t="shared" si="199"/>
        <v>-5.4364393862411653E-3</v>
      </c>
      <c r="J474">
        <v>13104.16</v>
      </c>
      <c r="K474">
        <v>13300.37</v>
      </c>
      <c r="L474" s="91">
        <f t="shared" ref="L474" si="556">+K474/J474-1</f>
        <v>1.497310777646188E-2</v>
      </c>
      <c r="M474" s="90">
        <f t="shared" ref="M474" si="557">WEEKDAY(A474,2)</f>
        <v>2</v>
      </c>
    </row>
    <row r="475" spans="1:14" x14ac:dyDescent="0.25">
      <c r="A475" s="88">
        <v>43075</v>
      </c>
      <c r="B475">
        <v>15.4</v>
      </c>
      <c r="C475" s="91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1">
        <f t="shared" ref="G475" si="558">+B475/D475-1</f>
        <v>-9.693354391378306E-3</v>
      </c>
      <c r="H475" s="91">
        <f>(+B475/(D475*(1-VLOOKUP(A475,FX!A:K,9,0)))-1)</f>
        <v>-9.2702969715472427E-3</v>
      </c>
      <c r="I475" s="91">
        <f t="shared" si="199"/>
        <v>-9.1046552778044632E-3</v>
      </c>
      <c r="J475">
        <v>13300.37</v>
      </c>
      <c r="K475">
        <v>13135.77</v>
      </c>
      <c r="L475" s="91">
        <f t="shared" ref="L475" si="559">+K475/J475-1</f>
        <v>-1.2375595566138431E-2</v>
      </c>
      <c r="M475" s="90">
        <f t="shared" ref="M475" si="560">WEEKDAY(A475,2)</f>
        <v>3</v>
      </c>
    </row>
    <row r="476" spans="1:14" x14ac:dyDescent="0.25">
      <c r="A476" s="88">
        <v>43076</v>
      </c>
      <c r="B476">
        <v>15.22</v>
      </c>
      <c r="C476" s="91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1">
        <f t="shared" ref="G476" si="561">+B476/D476-1</f>
        <v>-7.6220757698858277E-3</v>
      </c>
      <c r="H476" s="91">
        <f>(+B476/(D476*(1-VLOOKUP(A476,FX!A:K,9,0)))-1)</f>
        <v>-7.44509308210628E-3</v>
      </c>
      <c r="I476" s="91">
        <f t="shared" si="199"/>
        <v>-7.3308810101483379E-3</v>
      </c>
      <c r="J476">
        <v>13135.77</v>
      </c>
      <c r="K476">
        <v>12962.84</v>
      </c>
      <c r="L476" s="91">
        <f t="shared" ref="L476" si="562">+K476/J476-1</f>
        <v>-1.3164816375438981E-2</v>
      </c>
      <c r="M476" s="90">
        <f t="shared" ref="M476" si="563">WEEKDAY(A476,2)</f>
        <v>4</v>
      </c>
    </row>
    <row r="477" spans="1:14" x14ac:dyDescent="0.25">
      <c r="A477" s="88">
        <v>43077</v>
      </c>
      <c r="B477">
        <v>15.42</v>
      </c>
      <c r="C477" s="91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1">
        <f t="shared" ref="G477" si="564">+B477/D477-1</f>
        <v>-2.1804342136070298E-3</v>
      </c>
      <c r="H477" s="91">
        <f>(+B477/(D477*(1-VLOOKUP(A477,FX!A:K,9,0)))-1)</f>
        <v>-1.4225401162265561E-3</v>
      </c>
      <c r="I477" s="91">
        <f t="shared" si="199"/>
        <v>-5.8979460888841651E-4</v>
      </c>
      <c r="J477">
        <v>12962.84</v>
      </c>
      <c r="K477">
        <v>13065.39</v>
      </c>
      <c r="L477" s="91">
        <f t="shared" ref="L477" si="565">+K477/J477-1</f>
        <v>7.9110750421975684E-3</v>
      </c>
      <c r="M477" s="90">
        <f t="shared" ref="M477" si="566">WEEKDAY(A477,2)</f>
        <v>5</v>
      </c>
    </row>
    <row r="478" spans="1:14" x14ac:dyDescent="0.25">
      <c r="A478" s="88">
        <v>43080</v>
      </c>
      <c r="B478">
        <v>15.66</v>
      </c>
      <c r="C478" s="91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1">
        <f t="shared" ref="G478" si="567">+B478/D478-1</f>
        <v>-4.7963555286301141E-4</v>
      </c>
      <c r="H478" s="91">
        <f>(+B478/(D478*(1-VLOOKUP(A478,FX!A:K,9,0)))-1)</f>
        <v>-1.1502047856393194E-3</v>
      </c>
      <c r="I478" s="91">
        <f t="shared" si="199"/>
        <v>-1.1162494020092728E-3</v>
      </c>
      <c r="J478">
        <v>13065.39</v>
      </c>
      <c r="K478">
        <v>13267.28</v>
      </c>
      <c r="L478" s="91">
        <f t="shared" ref="L478" si="568">+K478/J478-1</f>
        <v>1.5452275056466069E-2</v>
      </c>
      <c r="M478" s="90">
        <f t="shared" ref="M478" si="569">WEEKDAY(A478,2)</f>
        <v>1</v>
      </c>
    </row>
    <row r="479" spans="1:14" x14ac:dyDescent="0.25">
      <c r="A479" s="88">
        <v>43081</v>
      </c>
      <c r="B479">
        <v>15.36</v>
      </c>
      <c r="C479" s="91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1">
        <f t="shared" ref="G479" si="570">+B479/D479-1</f>
        <v>-4.3498034364675142E-3</v>
      </c>
      <c r="H479" s="91">
        <f>(+B479/(D479*(1-VLOOKUP(A479,FX!A:K,9,0)))-1)</f>
        <v>-4.3498034364675142E-3</v>
      </c>
      <c r="I479" s="91">
        <f t="shared" si="199"/>
        <v>-3.7166040746433593E-3</v>
      </c>
      <c r="J479">
        <v>13267.28</v>
      </c>
      <c r="K479">
        <v>13055.38</v>
      </c>
      <c r="L479" s="91">
        <f t="shared" ref="L479" si="571">+K479/J479-1</f>
        <v>-1.5971623422434855E-2</v>
      </c>
      <c r="M479" s="90">
        <f t="shared" ref="M479" si="572">WEEKDAY(A479,2)</f>
        <v>2</v>
      </c>
    </row>
    <row r="480" spans="1:14" x14ac:dyDescent="0.25">
      <c r="A480" s="88">
        <v>43082</v>
      </c>
      <c r="B480">
        <v>15.58</v>
      </c>
      <c r="C480" s="91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1">
        <f t="shared" ref="G480" si="573">+B480/D480-1</f>
        <v>1.2966286100415392E-3</v>
      </c>
      <c r="H480" s="91">
        <f>(+B480/(D480*(1-VLOOKUP(A480,FX!A:K,9,0)))-1)</f>
        <v>1.8928474976771525E-3</v>
      </c>
      <c r="I480" s="91">
        <f t="shared" si="199"/>
        <v>1.3561370019732344E-3</v>
      </c>
      <c r="J480">
        <v>13055.38</v>
      </c>
      <c r="K480">
        <v>13176.07</v>
      </c>
      <c r="L480" s="91">
        <f t="shared" ref="L480" si="574">+K480/J480-1</f>
        <v>9.2444647340790276E-3</v>
      </c>
      <c r="M480" s="90">
        <f t="shared" ref="M480" si="575">WEEKDAY(A480,2)</f>
        <v>3</v>
      </c>
    </row>
    <row r="481" spans="1:15" x14ac:dyDescent="0.25">
      <c r="A481" s="88">
        <v>43083</v>
      </c>
      <c r="B481">
        <v>15.5</v>
      </c>
      <c r="C481" s="91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1">
        <f t="shared" ref="G481" si="576">+B481/D481-1</f>
        <v>2.8045786532755468E-3</v>
      </c>
      <c r="H481" s="91">
        <f>(+B481/(D481*(1-VLOOKUP(A481,FX!A:K,9,0)))-1)</f>
        <v>6.3031464142437876E-4</v>
      </c>
      <c r="I481" s="91">
        <f t="shared" si="199"/>
        <v>2.839515733499276E-4</v>
      </c>
      <c r="J481">
        <v>13176.07</v>
      </c>
      <c r="K481">
        <v>13089.48</v>
      </c>
      <c r="L481" s="91">
        <f t="shared" ref="L481" si="577">+K481/J481-1</f>
        <v>-6.5717622933090247E-3</v>
      </c>
      <c r="M481" s="90">
        <f t="shared" ref="M481" si="578">WEEKDAY(A481,2)</f>
        <v>4</v>
      </c>
    </row>
    <row r="482" spans="1:15" x14ac:dyDescent="0.25">
      <c r="A482" s="88">
        <v>43084</v>
      </c>
      <c r="B482">
        <v>15.28</v>
      </c>
      <c r="C482" s="91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1">
        <f t="shared" ref="G482" si="579">+B482/D482-1</f>
        <v>-1.0397201703049586E-4</v>
      </c>
      <c r="H482" s="91">
        <f>(+B482/(D482*(1-VLOOKUP(A482,FX!A:K,9,0)))-1)</f>
        <v>-4.5494145284841192E-4</v>
      </c>
      <c r="I482" s="91">
        <f t="shared" si="199"/>
        <v>-2.224635879451986E-4</v>
      </c>
      <c r="J482">
        <v>13089.48</v>
      </c>
      <c r="K482">
        <v>12908.7</v>
      </c>
      <c r="L482" s="91">
        <f t="shared" ref="L482" si="580">+K482/J482-1</f>
        <v>-1.3811091044105606E-2</v>
      </c>
      <c r="M482" s="90">
        <f t="shared" ref="M482" si="581">WEEKDAY(A482,2)</f>
        <v>5</v>
      </c>
    </row>
    <row r="483" spans="1:15" x14ac:dyDescent="0.25">
      <c r="A483" s="88">
        <v>43087</v>
      </c>
      <c r="B483">
        <v>15.02</v>
      </c>
      <c r="C483" s="91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1">
        <f t="shared" ref="G483" si="582">+B483/D483-1</f>
        <v>-9.2103687746603047E-4</v>
      </c>
      <c r="H483" s="91">
        <f>(+B483/(D483*(1-VLOOKUP(A483,FX!A:K,9,0)))-1)</f>
        <v>-2.4478342334210978E-4</v>
      </c>
      <c r="I483" s="91">
        <f t="shared" si="199"/>
        <v>-5.8554242521036137E-4</v>
      </c>
      <c r="J483">
        <v>12908.7</v>
      </c>
      <c r="K483">
        <v>12968.26</v>
      </c>
      <c r="L483" s="91">
        <f t="shared" ref="L483" si="583">+K483/J483-1</f>
        <v>4.613942534879456E-3</v>
      </c>
      <c r="M483" s="90">
        <f t="shared" ref="M483" si="584">WEEKDAY(A483,2)</f>
        <v>1</v>
      </c>
      <c r="N483" s="50" t="s">
        <v>622</v>
      </c>
      <c r="O483">
        <f>0.27*1.18</f>
        <v>0.31859999999999999</v>
      </c>
    </row>
    <row r="484" spans="1:15" x14ac:dyDescent="0.25">
      <c r="A484" s="88">
        <v>43088</v>
      </c>
      <c r="B484">
        <v>15.32</v>
      </c>
      <c r="C484" s="91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1">
        <f t="shared" ref="G484" si="585">+B484/D484-1</f>
        <v>2.6557437583223376E-3</v>
      </c>
      <c r="H484" s="91">
        <f>(+B484/(D484*(1-VLOOKUP(A484,FX!A:K,9,0)))-1)</f>
        <v>2.9113482768750032E-3</v>
      </c>
      <c r="I484" s="91">
        <f t="shared" si="199"/>
        <v>2.5062656641603454E-3</v>
      </c>
      <c r="J484">
        <v>12968.26</v>
      </c>
      <c r="K484">
        <v>13184.52</v>
      </c>
      <c r="L484" s="91">
        <f t="shared" ref="L484" si="586">+K484/J484-1</f>
        <v>1.6676099954812784E-2</v>
      </c>
      <c r="M484" s="90">
        <f t="shared" ref="M484" si="587">WEEKDAY(A484,2)</f>
        <v>2</v>
      </c>
    </row>
    <row r="485" spans="1:15" x14ac:dyDescent="0.25">
      <c r="A485" s="88">
        <v>43089</v>
      </c>
      <c r="B485">
        <v>15.4</v>
      </c>
      <c r="C485" s="91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1">
        <f t="shared" ref="G485" si="588">+B485/D485-1</f>
        <v>5.1560685524227878E-3</v>
      </c>
      <c r="H485" s="91">
        <f>(+B485/(D485*(1-VLOOKUP(A485,FX!A:K,9,0)))-1)</f>
        <v>2.3302994529335042E-3</v>
      </c>
      <c r="I485" s="91">
        <f t="shared" si="199"/>
        <v>1.3069005650232501E-3</v>
      </c>
      <c r="J485">
        <v>13184.52</v>
      </c>
      <c r="K485">
        <v>13218.43</v>
      </c>
      <c r="L485" s="91">
        <f t="shared" ref="L485" si="589">+K485/J485-1</f>
        <v>2.5719555964114349E-3</v>
      </c>
      <c r="M485" s="90">
        <f t="shared" ref="M485" si="590">WEEKDAY(A485,2)</f>
        <v>3</v>
      </c>
    </row>
    <row r="486" spans="1:15" x14ac:dyDescent="0.25">
      <c r="A486" s="88">
        <v>43090</v>
      </c>
      <c r="B486">
        <v>15.6</v>
      </c>
      <c r="C486" s="91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1">
        <f t="shared" ref="G486" si="591">+B486/D486-1</f>
        <v>4.2121138684001469E-3</v>
      </c>
      <c r="H486" s="91">
        <f>(+B486/(D486*(1-VLOOKUP(A486,FX!A:K,9,0)))-1)</f>
        <v>1.1371280467264988E-4</v>
      </c>
      <c r="I486" s="91">
        <f t="shared" si="199"/>
        <v>2.8213085742145871E-4</v>
      </c>
      <c r="J486">
        <v>13218.43</v>
      </c>
      <c r="K486">
        <v>13351.36</v>
      </c>
      <c r="L486" s="91">
        <f t="shared" ref="L486" si="592">+K486/J486-1</f>
        <v>1.0056413658808161E-2</v>
      </c>
      <c r="M486" s="90">
        <f t="shared" ref="M486" si="593">WEEKDAY(A486,2)</f>
        <v>4</v>
      </c>
      <c r="N486" s="50" t="s">
        <v>618</v>
      </c>
    </row>
    <row r="487" spans="1:15" x14ac:dyDescent="0.25">
      <c r="A487" s="88">
        <v>43091</v>
      </c>
      <c r="B487">
        <v>15.52</v>
      </c>
      <c r="C487" s="91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1">
        <f t="shared" ref="G487" si="596">+B487/D487-1</f>
        <v>-6.4842652616037277E-4</v>
      </c>
      <c r="H487" s="91">
        <f>(+B487/(D487*(1-VLOOKUP(A487,FX!A:K,9,0)))-1)</f>
        <v>-9.9154578651050596E-4</v>
      </c>
      <c r="I487" s="91">
        <f t="shared" si="199"/>
        <v>4.5768360525744178E-4</v>
      </c>
      <c r="J487">
        <v>13351.36</v>
      </c>
      <c r="K487">
        <v>13295.26</v>
      </c>
      <c r="L487" s="91">
        <f t="shared" ref="L487" si="597">+K487/J487-1</f>
        <v>-4.2018191405220895E-3</v>
      </c>
      <c r="M487" s="90">
        <f t="shared" ref="M487" si="598">WEEKDAY(A487,2)</f>
        <v>5</v>
      </c>
    </row>
    <row r="488" spans="1:15" x14ac:dyDescent="0.25">
      <c r="A488" s="88">
        <v>43094</v>
      </c>
      <c r="B488">
        <v>15.52</v>
      </c>
      <c r="C488" s="91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1">
        <f t="shared" ref="G488" si="601">+B488/D488-1</f>
        <v>-3.4833792553135012E-4</v>
      </c>
      <c r="H488" s="91">
        <f>(+B488/(D488*(1-VLOOKUP(A488,FX!A:K,9,0)))-1)</f>
        <v>-3.4833792553135012E-4</v>
      </c>
      <c r="I488" s="91">
        <f t="shared" si="199"/>
        <v>-6.4391500321958617E-4</v>
      </c>
      <c r="J488">
        <v>13295.26</v>
      </c>
      <c r="K488">
        <v>13305.98</v>
      </c>
      <c r="L488" s="91">
        <f t="shared" ref="L488" si="602">+K488/J488-1</f>
        <v>8.0630239649304158E-4</v>
      </c>
      <c r="M488" s="90">
        <f t="shared" ref="M488" si="603">WEEKDAY(A488,2)</f>
        <v>1</v>
      </c>
    </row>
    <row r="489" spans="1:15" x14ac:dyDescent="0.25">
      <c r="A489" s="88">
        <v>43095</v>
      </c>
      <c r="B489">
        <v>15.52</v>
      </c>
      <c r="C489" s="91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1">
        <f t="shared" ref="G489" si="606">+B489/D489-1</f>
        <v>-3.8488821949060892E-3</v>
      </c>
      <c r="H489" s="91">
        <f>(+B489/(D489*(1-VLOOKUP(A489,FX!A:K,9,0)))-1)</f>
        <v>-6.2837705214771056E-3</v>
      </c>
      <c r="I489" s="91">
        <f t="shared" si="199"/>
        <v>-6.4020486555698142E-3</v>
      </c>
      <c r="J489">
        <v>13305.98</v>
      </c>
      <c r="K489">
        <v>13348.79</v>
      </c>
      <c r="L489" s="91">
        <f t="shared" ref="L489" si="607">+K489/J489-1</f>
        <v>3.2173503943340176E-3</v>
      </c>
      <c r="M489" s="90">
        <f t="shared" ref="M489" si="608">WEEKDAY(A489,2)</f>
        <v>2</v>
      </c>
    </row>
    <row r="490" spans="1:15" x14ac:dyDescent="0.25">
      <c r="A490" s="88">
        <v>43096</v>
      </c>
      <c r="B490">
        <v>15.22</v>
      </c>
      <c r="C490" s="91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1">
        <f t="shared" ref="G490" si="611">+B490/D490-1</f>
        <v>-6.3125335031323226E-3</v>
      </c>
      <c r="H490" s="91">
        <f>(+B490/(D490*(1-VLOOKUP(A490,FX!A:K,9,0)))-1)</f>
        <v>-5.9217100981012738E-3</v>
      </c>
      <c r="I490" s="91">
        <f t="shared" si="199"/>
        <v>-4.8710320703519994E-3</v>
      </c>
      <c r="J490">
        <v>13348.79</v>
      </c>
      <c r="K490">
        <v>13089.58</v>
      </c>
      <c r="L490" s="91">
        <f t="shared" ref="L490" si="612">+K490/J490-1</f>
        <v>-1.9418239405968651E-2</v>
      </c>
      <c r="M490" s="90">
        <f t="shared" ref="M490" si="613">WEEKDAY(A490,2)</f>
        <v>3</v>
      </c>
    </row>
    <row r="491" spans="1:15" x14ac:dyDescent="0.25">
      <c r="A491" s="88">
        <v>43097</v>
      </c>
      <c r="B491">
        <v>15.42</v>
      </c>
      <c r="C491" s="91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1">
        <f t="shared" ref="G491" si="616">+B491/D491-1</f>
        <v>1.3773127765692728E-4</v>
      </c>
      <c r="H491" s="91">
        <f>(+B491/(D491*(1-VLOOKUP(A491,FX!A:K,9,0)))-1)</f>
        <v>-1.2079232346456914E-3</v>
      </c>
      <c r="I491" s="91">
        <f t="shared" si="199"/>
        <v>-2.0838456659892923E-3</v>
      </c>
      <c r="J491">
        <v>13089.58</v>
      </c>
      <c r="K491">
        <v>13195.17</v>
      </c>
      <c r="L491" s="91">
        <f t="shared" ref="L491" si="617">+K491/J491-1</f>
        <v>8.0667217741134944E-3</v>
      </c>
      <c r="M491" s="90">
        <f t="shared" ref="M491" si="618">WEEKDAY(A491,2)</f>
        <v>4</v>
      </c>
    </row>
    <row r="492" spans="1:15" x14ac:dyDescent="0.25">
      <c r="A492" s="88">
        <v>43098</v>
      </c>
      <c r="B492">
        <v>15.46</v>
      </c>
      <c r="C492" s="91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1">
        <f t="shared" ref="G492" si="621">+B492/D492-1</f>
        <v>4.6308126994398791E-4</v>
      </c>
      <c r="H492" s="91">
        <f>(+B492/(D492*(1-VLOOKUP(A492,FX!A:K,9,0)))-1)</f>
        <v>-3.428209729874232E-3</v>
      </c>
      <c r="I492" s="91">
        <f t="shared" si="199"/>
        <v>-3.4807270852132977E-3</v>
      </c>
      <c r="J492">
        <v>13195.17</v>
      </c>
      <c r="K492">
        <v>13195.72</v>
      </c>
      <c r="L492" s="91">
        <f t="shared" ref="L492" si="622">+K492/J492-1</f>
        <v>4.1681918459435252E-5</v>
      </c>
      <c r="M492" s="90">
        <f t="shared" ref="M492" si="623">WEEKDAY(A492,2)</f>
        <v>5</v>
      </c>
    </row>
    <row r="493" spans="1:15" ht="28" x14ac:dyDescent="0.25">
      <c r="A493" s="88">
        <v>43102</v>
      </c>
      <c r="B493">
        <v>15.86</v>
      </c>
      <c r="C493" s="91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1">
        <f t="shared" ref="G493" si="626">+B493/D493-1</f>
        <v>4.8968516367362547E-3</v>
      </c>
      <c r="H493" s="91">
        <f>(+B493/(D493*(1-VLOOKUP(A493,FX!A:K,9,0)))-1)</f>
        <v>1.6537524379407476E-3</v>
      </c>
      <c r="I493" s="91">
        <f t="shared" si="199"/>
        <v>1.6483620586209558E-3</v>
      </c>
      <c r="J493">
        <v>13195.72</v>
      </c>
      <c r="K493">
        <v>13424.28</v>
      </c>
      <c r="L493" s="91">
        <f t="shared" ref="L493" si="627">+K493/J493-1</f>
        <v>1.7320767642841961E-2</v>
      </c>
      <c r="M493" s="90">
        <f t="shared" ref="M493" si="628">WEEKDAY(A493,2)</f>
        <v>2</v>
      </c>
      <c r="N493" s="50" t="s">
        <v>632</v>
      </c>
    </row>
    <row r="494" spans="1:15" x14ac:dyDescent="0.25">
      <c r="A494" s="88">
        <v>43103</v>
      </c>
      <c r="B494">
        <v>15.86</v>
      </c>
      <c r="C494" s="91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1">
        <f t="shared" ref="G494" si="631">+B494/D494-1</f>
        <v>1.7834328418171452E-3</v>
      </c>
      <c r="H494" s="91">
        <f>(+B494/(D494*(1-VLOOKUP(A494,FX!A:K,9,0)))-1)</f>
        <v>2.9245855392618925E-3</v>
      </c>
      <c r="I494" s="91">
        <f t="shared" si="199"/>
        <v>3.7466457394561559E-3</v>
      </c>
      <c r="J494">
        <v>13424.28</v>
      </c>
      <c r="K494">
        <v>13422.47</v>
      </c>
      <c r="L494" s="91">
        <f t="shared" ref="L494" si="632">+K494/J494-1</f>
        <v>-1.3483032237115999E-4</v>
      </c>
      <c r="M494" s="90">
        <f t="shared" ref="M494" si="633">WEEKDAY(A494,2)</f>
        <v>3</v>
      </c>
    </row>
    <row r="495" spans="1:15" x14ac:dyDescent="0.25">
      <c r="A495" s="88">
        <v>43104</v>
      </c>
      <c r="B495">
        <v>15.94</v>
      </c>
      <c r="C495" s="91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1">
        <f t="shared" ref="G495" si="636">+B495/D495-1</f>
        <v>3.7038468967929283E-3</v>
      </c>
      <c r="H495" s="91">
        <f>(+B495/(D495*(1-VLOOKUP(A495,FX!A:K,9,0)))-1)</f>
        <v>3.7709897240567614E-3</v>
      </c>
      <c r="I495" s="91">
        <f t="shared" si="199"/>
        <v>2.5724726556848321E-3</v>
      </c>
      <c r="J495">
        <v>13422.47</v>
      </c>
      <c r="K495">
        <v>13490.75</v>
      </c>
      <c r="L495" s="91">
        <f t="shared" ref="L495" si="637">+K495/J495-1</f>
        <v>5.086992185491912E-3</v>
      </c>
      <c r="M495" s="90">
        <f t="shared" ref="M495" si="638">WEEKDAY(A495,2)</f>
        <v>4</v>
      </c>
    </row>
    <row r="496" spans="1:15" x14ac:dyDescent="0.25">
      <c r="A496" s="88">
        <v>43105</v>
      </c>
      <c r="B496">
        <v>16.04</v>
      </c>
      <c r="C496" s="91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1">
        <f t="shared" ref="G496" si="641">+B496/D496-1</f>
        <v>3.2697210822729694E-3</v>
      </c>
      <c r="H496" s="91">
        <f>(+B496/(D496*(1-VLOOKUP(A496,FX!A:K,9,0)))-1)</f>
        <v>1.3832248186229634E-4</v>
      </c>
      <c r="I496" s="91">
        <f t="shared" si="199"/>
        <v>6.3631486356641176E-4</v>
      </c>
      <c r="J496">
        <v>13490.75</v>
      </c>
      <c r="K496">
        <v>13565.95</v>
      </c>
      <c r="L496" s="91">
        <f t="shared" ref="L496" si="642">+K496/J496-1</f>
        <v>5.5741897225878301E-3</v>
      </c>
      <c r="M496" s="90">
        <f t="shared" ref="M496" si="643">WEEKDAY(A496,2)</f>
        <v>5</v>
      </c>
    </row>
    <row r="497" spans="1:14" x14ac:dyDescent="0.25">
      <c r="A497" s="88">
        <v>43108</v>
      </c>
      <c r="B497">
        <v>16.079999999999998</v>
      </c>
      <c r="C497" s="91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1">
        <f t="shared" ref="G497" si="646">+B497/D497-1</f>
        <v>-2.4140655277038459E-4</v>
      </c>
      <c r="H497" s="91">
        <f>(+B497/(D497*(1-VLOOKUP(A497,FX!A:K,9,0)))-1)</f>
        <v>6.0094173475455648E-4</v>
      </c>
      <c r="I497" s="91">
        <f t="shared" si="199"/>
        <v>4.9753719090439574E-5</v>
      </c>
      <c r="J497">
        <v>13565.95</v>
      </c>
      <c r="K497">
        <v>13611.72</v>
      </c>
      <c r="L497" s="91">
        <f t="shared" ref="L497" si="647">+K497/J497-1</f>
        <v>3.3738883012246479E-3</v>
      </c>
      <c r="M497" s="90">
        <f t="shared" ref="M497" si="648">WEEKDAY(A497,2)</f>
        <v>1</v>
      </c>
    </row>
    <row r="498" spans="1:14" ht="56" x14ac:dyDescent="0.25">
      <c r="A498" s="88">
        <v>43109</v>
      </c>
      <c r="B498">
        <v>16.2</v>
      </c>
      <c r="C498" s="91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1">
        <f t="shared" ref="G498" si="651">+B498/D498-1</f>
        <v>-3.303747269074786E-3</v>
      </c>
      <c r="H498" s="91">
        <f>(+B498/(D498*(1-VLOOKUP(A498,FX!A:K,9,0)))-1)</f>
        <v>-1.1370354912432212E-3</v>
      </c>
      <c r="I498" s="91">
        <f t="shared" si="199"/>
        <v>-4.874166301618299E-4</v>
      </c>
      <c r="J498">
        <v>13611.72</v>
      </c>
      <c r="K498">
        <v>13759.44</v>
      </c>
      <c r="L498" s="91">
        <f t="shared" ref="L498" si="652">+K498/J498-1</f>
        <v>1.0852412479833706E-2</v>
      </c>
      <c r="M498" s="90">
        <f t="shared" ref="M498" si="653">WEEKDAY(A498,2)</f>
        <v>2</v>
      </c>
      <c r="N498" s="50" t="s">
        <v>636</v>
      </c>
    </row>
    <row r="499" spans="1:14" x14ac:dyDescent="0.25">
      <c r="A499" s="88">
        <v>43110</v>
      </c>
      <c r="B499">
        <v>16.3</v>
      </c>
      <c r="C499" s="91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1">
        <f t="shared" ref="G499" si="656">+B499/D499-1</f>
        <v>-6.4864559375212849E-3</v>
      </c>
      <c r="H499" s="91">
        <f>(+B499/(D499*(1-VLOOKUP(A499,FX!A:K,9,0)))-1)</f>
        <v>-1.8085742683787709E-3</v>
      </c>
      <c r="I499" s="91">
        <f t="shared" si="199"/>
        <v>-2.557857763526572E-3</v>
      </c>
      <c r="J499">
        <v>13759.44</v>
      </c>
      <c r="K499">
        <v>13927.97</v>
      </c>
      <c r="L499" s="91">
        <f t="shared" ref="L499" si="657">+K499/J499-1</f>
        <v>1.2248318245509981E-2</v>
      </c>
      <c r="M499" s="90">
        <f t="shared" ref="M499" si="658">WEEKDAY(A499,2)</f>
        <v>3</v>
      </c>
    </row>
    <row r="500" spans="1:14" x14ac:dyDescent="0.25">
      <c r="A500" s="88">
        <v>43111</v>
      </c>
      <c r="B500">
        <v>16.38</v>
      </c>
      <c r="C500" s="91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1">
        <f t="shared" ref="G500" si="661">+B500/D500-1</f>
        <v>4.0316184930764276E-3</v>
      </c>
      <c r="H500" s="91">
        <f>(+B500/(D500*(1-VLOOKUP(A500,FX!A:K,9,0)))-1)</f>
        <v>2.316446818081852E-3</v>
      </c>
      <c r="I500" s="91">
        <f t="shared" si="199"/>
        <v>2.4050377278819202E-3</v>
      </c>
      <c r="J500">
        <v>13927.97</v>
      </c>
      <c r="K500">
        <v>13904.47</v>
      </c>
      <c r="L500" s="91">
        <f t="shared" ref="L500" si="662">+K500/J500-1</f>
        <v>-1.6872523418703933E-3</v>
      </c>
      <c r="M500" s="90">
        <f t="shared" ref="M500" si="663">WEEKDAY(A500,2)</f>
        <v>4</v>
      </c>
    </row>
    <row r="501" spans="1:14" x14ac:dyDescent="0.25">
      <c r="A501" s="88">
        <v>43112</v>
      </c>
      <c r="B501">
        <v>16.62</v>
      </c>
      <c r="C501" s="91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1">
        <f t="shared" ref="G501" si="666">+B501/D501-1</f>
        <v>7.2009902292740069E-3</v>
      </c>
      <c r="H501" s="91">
        <f>(+B501/(D501*(1-VLOOKUP(A501,FX!A:K,9,0)))-1)</f>
        <v>1.8180014818227619E-3</v>
      </c>
      <c r="I501" s="91">
        <f t="shared" si="199"/>
        <v>1.0419991929024874E-3</v>
      </c>
      <c r="J501">
        <v>13904.47</v>
      </c>
      <c r="K501">
        <v>14041.02</v>
      </c>
      <c r="L501" s="91">
        <f t="shared" ref="L501" si="667">+K501/J501-1</f>
        <v>9.8205828773050285E-3</v>
      </c>
      <c r="M501" s="90">
        <f t="shared" ref="M501" si="668">WEEKDAY(A501,2)</f>
        <v>5</v>
      </c>
    </row>
    <row r="502" spans="1:14" x14ac:dyDescent="0.25">
      <c r="A502" s="88">
        <v>43115</v>
      </c>
      <c r="B502">
        <v>16.82</v>
      </c>
      <c r="C502" s="91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1">
        <f t="shared" ref="G502" si="671">+B502/D502-1</f>
        <v>-1.0247702530108427E-4</v>
      </c>
      <c r="H502" s="91">
        <f>(+B502/(D502*(1-VLOOKUP(A502,FX!A:K,9,0)))-1)</f>
        <v>-9.5495385176591618E-3</v>
      </c>
      <c r="I502" s="91">
        <f t="shared" si="199"/>
        <v>-6.7320184244715753E-3</v>
      </c>
      <c r="J502">
        <v>14041.02</v>
      </c>
      <c r="K502">
        <v>14226.25</v>
      </c>
      <c r="L502" s="91">
        <f t="shared" ref="L502" si="672">+K502/J502-1</f>
        <v>1.3192061545386213E-2</v>
      </c>
      <c r="M502" s="90">
        <f t="shared" ref="M502" si="673">WEEKDAY(A502,2)</f>
        <v>1</v>
      </c>
    </row>
    <row r="503" spans="1:14" x14ac:dyDescent="0.25">
      <c r="A503" s="88">
        <v>43116</v>
      </c>
      <c r="B503">
        <v>17.100000000000001</v>
      </c>
      <c r="C503" s="91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1">
        <f t="shared" ref="G503" si="676">+B503/D503-1</f>
        <v>2.6666596873567983E-3</v>
      </c>
      <c r="H503" s="91">
        <f>(+B503/(D503*(1-VLOOKUP(A503,FX!A:K,9,0)))-1)</f>
        <v>3.4229895893627127E-3</v>
      </c>
      <c r="I503" s="91">
        <f t="shared" si="199"/>
        <v>1.8278965129359115E-3</v>
      </c>
      <c r="J503">
        <v>14226.25</v>
      </c>
      <c r="K503">
        <v>14327.5</v>
      </c>
      <c r="L503" s="91">
        <f t="shared" ref="L503" si="677">+K503/J503-1</f>
        <v>7.1171250329495894E-3</v>
      </c>
      <c r="M503" s="90">
        <f t="shared" ref="M503" si="678">WEEKDAY(A503,2)</f>
        <v>2</v>
      </c>
    </row>
    <row r="504" spans="1:14" x14ac:dyDescent="0.25">
      <c r="A504" s="88">
        <v>43117</v>
      </c>
      <c r="B504">
        <v>17.02</v>
      </c>
      <c r="C504" s="91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1">
        <f t="shared" ref="G504" si="681">+B504/D504-1</f>
        <v>-2.2531619263223002E-3</v>
      </c>
      <c r="H504" s="91">
        <f>(+B504/(D504*(1-VLOOKUP(A504,FX!A:K,9,0)))-1)</f>
        <v>-1.1539976795378326E-3</v>
      </c>
      <c r="I504" s="91">
        <f t="shared" si="199"/>
        <v>-3.5827347425421152E-4</v>
      </c>
      <c r="J504">
        <v>14327.5</v>
      </c>
      <c r="K504">
        <v>14318.8</v>
      </c>
      <c r="L504" s="91">
        <f t="shared" ref="L504" si="682">+K504/J504-1</f>
        <v>-6.0722387017975166E-4</v>
      </c>
      <c r="M504" s="90">
        <f t="shared" ref="M504" si="683">WEEKDAY(A504,2)</f>
        <v>3</v>
      </c>
    </row>
    <row r="505" spans="1:14" x14ac:dyDescent="0.25">
      <c r="A505" s="88">
        <v>43118</v>
      </c>
      <c r="B505">
        <v>17.18</v>
      </c>
      <c r="C505" s="91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1">
        <f t="shared" ref="G505" si="686">+B505/D505-1</f>
        <v>-4.1658728494664565E-4</v>
      </c>
      <c r="H505" s="91">
        <f>(+B505/(D505*(1-VLOOKUP(A505,FX!A:K,9,0)))-1)</f>
        <v>-6.766446885065891E-4</v>
      </c>
      <c r="I505" s="91">
        <f t="shared" si="199"/>
        <v>-1.1860189297921986E-3</v>
      </c>
      <c r="J505">
        <v>14318.8</v>
      </c>
      <c r="K505">
        <v>14454.25</v>
      </c>
      <c r="L505" s="91">
        <f t="shared" ref="L505" si="687">+K505/J505-1</f>
        <v>9.4595915858870505E-3</v>
      </c>
      <c r="M505" s="90">
        <f t="shared" ref="M505" si="688">WEEKDAY(A505,2)</f>
        <v>4</v>
      </c>
    </row>
    <row r="506" spans="1:14" x14ac:dyDescent="0.25">
      <c r="A506" s="88">
        <v>43119</v>
      </c>
      <c r="B506">
        <v>17.3</v>
      </c>
      <c r="C506" s="91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1">
        <f t="shared" ref="G506" si="691">+B506/D506-1</f>
        <v>4.2273469797877716E-3</v>
      </c>
      <c r="H506" s="91">
        <f>(+B506/(D506*(1-VLOOKUP(A506,FX!A:K,9,0)))-1)</f>
        <v>-2.2717238683404029E-3</v>
      </c>
      <c r="I506" s="91">
        <f t="shared" si="199"/>
        <v>-1.8002215657311194E-3</v>
      </c>
      <c r="J506">
        <v>14454.25</v>
      </c>
      <c r="K506">
        <v>14476.75</v>
      </c>
      <c r="L506" s="91">
        <f t="shared" ref="L506" si="692">+K506/J506-1</f>
        <v>1.5566355916079022E-3</v>
      </c>
      <c r="M506" s="90">
        <f t="shared" ref="M506" si="693">WEEKDAY(A506,2)</f>
        <v>5</v>
      </c>
      <c r="N506" s="50" t="s">
        <v>648</v>
      </c>
    </row>
    <row r="507" spans="1:14" x14ac:dyDescent="0.25">
      <c r="A507" s="88">
        <v>43122</v>
      </c>
      <c r="B507">
        <v>17.420000000000002</v>
      </c>
      <c r="C507" s="91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1">
        <f t="shared" ref="G507" si="696">+B507/D507-1</f>
        <v>-3.243900443630432E-3</v>
      </c>
      <c r="H507" s="91">
        <f>(+B507/(D507*(1-VLOOKUP(A507,FX!A:K,9,0)))-1)</f>
        <v>-1.0996450765915489E-3</v>
      </c>
      <c r="I507" s="91">
        <f t="shared" si="199"/>
        <v>-3.3857648672364071E-4</v>
      </c>
      <c r="J507">
        <v>14476.75</v>
      </c>
      <c r="K507">
        <v>14598.28</v>
      </c>
      <c r="L507" s="91">
        <f t="shared" ref="L507" si="697">+K507/J507-1</f>
        <v>8.3948400020723568E-3</v>
      </c>
      <c r="M507" s="90">
        <f t="shared" ref="M507" si="698">WEEKDAY(A507,2)</f>
        <v>1</v>
      </c>
    </row>
    <row r="508" spans="1:14" x14ac:dyDescent="0.25">
      <c r="A508" s="88">
        <v>43123</v>
      </c>
      <c r="B508">
        <v>17.739999999999998</v>
      </c>
      <c r="C508" s="91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1">
        <f t="shared" ref="G508" si="701">+B508/D508-1</f>
        <v>1.1339121272044839E-3</v>
      </c>
      <c r="H508" s="91">
        <f>(+B508/(D508*(1-VLOOKUP(A508,FX!A:K,9,0)))-1)</f>
        <v>-1.7920926672143622E-4</v>
      </c>
      <c r="I508" s="91">
        <f t="shared" si="199"/>
        <v>-7.8855469190053373E-4</v>
      </c>
      <c r="J508">
        <v>14598.28</v>
      </c>
      <c r="K508">
        <v>14844.58</v>
      </c>
      <c r="L508" s="91">
        <f t="shared" ref="L508" si="702">+K508/J508-1</f>
        <v>1.6871850656378751E-2</v>
      </c>
      <c r="M508" s="90">
        <f t="shared" ref="M508" si="703">WEEKDAY(A508,2)</f>
        <v>2</v>
      </c>
    </row>
    <row r="509" spans="1:14" x14ac:dyDescent="0.25">
      <c r="A509" s="88">
        <v>43124</v>
      </c>
      <c r="B509">
        <v>17.760000000000002</v>
      </c>
      <c r="C509" s="91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1">
        <f t="shared" ref="G509" si="706">+B509/D509-1</f>
        <v>7.7481319445871222E-4</v>
      </c>
      <c r="H509" s="91">
        <f>(+B509/(D509*(1-VLOOKUP(A509,FX!A:K,9,0)))-1)</f>
        <v>-1.7792872962041351E-4</v>
      </c>
      <c r="I509" s="91">
        <f t="shared" si="199"/>
        <v>-5.6303136084512317E-5</v>
      </c>
      <c r="J509">
        <v>14844.58</v>
      </c>
      <c r="K509">
        <v>14838.1</v>
      </c>
      <c r="L509" s="91">
        <f t="shared" ref="L509" si="707">+K509/J509-1</f>
        <v>-4.3652295989504708E-4</v>
      </c>
      <c r="M509" s="90">
        <f t="shared" ref="M509" si="708">WEEKDAY(A509,2)</f>
        <v>3</v>
      </c>
      <c r="N509" s="50" t="s">
        <v>654</v>
      </c>
    </row>
    <row r="510" spans="1:14" x14ac:dyDescent="0.25">
      <c r="A510" s="88">
        <v>43125</v>
      </c>
      <c r="B510">
        <v>17.64</v>
      </c>
      <c r="C510" s="91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1">
        <f t="shared" ref="G510" si="711">+B510/D510-1</f>
        <v>2.0529781973188665E-3</v>
      </c>
      <c r="H510" s="91">
        <f>(+B510/(D510*(1-VLOOKUP(A510,FX!A:K,9,0)))-1)</f>
        <v>-8.0579984265162219E-3</v>
      </c>
      <c r="I510" s="91">
        <f t="shared" si="199"/>
        <v>-7.6116858787194097E-3</v>
      </c>
      <c r="J510">
        <v>14838.1</v>
      </c>
      <c r="K510">
        <v>14706.82</v>
      </c>
      <c r="L510" s="91">
        <f t="shared" ref="L510" si="712">+K510/J510-1</f>
        <v>-8.8474939513819573E-3</v>
      </c>
      <c r="M510" s="90">
        <f t="shared" ref="M510" si="713">WEEKDAY(A510,2)</f>
        <v>4</v>
      </c>
    </row>
    <row r="511" spans="1:14" x14ac:dyDescent="0.25">
      <c r="A511" s="88">
        <v>43126</v>
      </c>
      <c r="B511">
        <v>17.899999999999999</v>
      </c>
      <c r="C511" s="91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1">
        <f t="shared" ref="G511" si="716">+B511/D511-1</f>
        <v>2.4111708552236877E-3</v>
      </c>
      <c r="H511" s="91">
        <f>(+B511/(D511*(1-VLOOKUP(A511,FX!A:K,9,0)))-1)</f>
        <v>2.8096290820478487E-3</v>
      </c>
      <c r="I511" s="91">
        <f t="shared" si="199"/>
        <v>1.6731859362844048E-3</v>
      </c>
      <c r="J511">
        <v>14706.82</v>
      </c>
      <c r="K511">
        <v>14774.37</v>
      </c>
      <c r="L511" s="91">
        <f t="shared" ref="L511" si="717">+K511/J511-1</f>
        <v>4.5931071434885951E-3</v>
      </c>
      <c r="M511" s="90">
        <f t="shared" ref="M511" si="718">WEEKDAY(A511,2)</f>
        <v>5</v>
      </c>
      <c r="N511" s="50" t="s">
        <v>662</v>
      </c>
    </row>
    <row r="512" spans="1:14" x14ac:dyDescent="0.25">
      <c r="A512" s="88">
        <v>43129</v>
      </c>
      <c r="B512">
        <v>17.38</v>
      </c>
      <c r="C512" s="91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1">
        <f t="shared" ref="G512" si="721">+B512/D512-1</f>
        <v>-6.4049729640140995E-3</v>
      </c>
      <c r="H512" s="91">
        <f>(+B512/(D512*(1-VLOOKUP(A512,FX!A:K,9,0)))-1)</f>
        <v>-6.5689676942959352E-3</v>
      </c>
      <c r="I512" s="91">
        <f t="shared" si="199"/>
        <v>-6.6584745520533728E-3</v>
      </c>
      <c r="J512">
        <v>14774.37</v>
      </c>
      <c r="K512">
        <v>14461.8</v>
      </c>
      <c r="L512" s="91">
        <f t="shared" ref="L512" si="722">+K512/J512-1</f>
        <v>-2.1156232042381595E-2</v>
      </c>
      <c r="M512" s="90">
        <f t="shared" ref="M512" si="723">WEEKDAY(A512,2)</f>
        <v>1</v>
      </c>
    </row>
    <row r="513" spans="1:14" x14ac:dyDescent="0.25">
      <c r="A513" s="88">
        <v>43130</v>
      </c>
      <c r="B513">
        <v>17.14</v>
      </c>
      <c r="C513" s="91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1">
        <f t="shared" ref="G513" si="726">+B513/D513-1</f>
        <v>-5.6602824444291766E-3</v>
      </c>
      <c r="H513" s="91">
        <f>(+B513/(D513*(1-VLOOKUP(A513,FX!A:K,9,0)))-1)</f>
        <v>-3.7191218948640081E-3</v>
      </c>
      <c r="I513" s="91">
        <f t="shared" si="199"/>
        <v>-2.8912662815522294E-3</v>
      </c>
      <c r="J513">
        <v>14461.8</v>
      </c>
      <c r="K513">
        <v>14247.78</v>
      </c>
      <c r="L513" s="91">
        <f t="shared" ref="L513" si="727">+K513/J513-1</f>
        <v>-1.4798987677882347E-2</v>
      </c>
      <c r="M513" s="90">
        <f t="shared" ref="M513" si="728">WEEKDAY(A513,2)</f>
        <v>2</v>
      </c>
    </row>
    <row r="514" spans="1:14" x14ac:dyDescent="0.25">
      <c r="A514" s="88">
        <v>43131</v>
      </c>
      <c r="B514">
        <v>17.5</v>
      </c>
      <c r="C514" s="91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1">
        <f t="shared" ref="G514" si="731">+B514/D514-1</f>
        <v>2.3754307903074423E-3</v>
      </c>
      <c r="H514" s="91">
        <f>(+B514/(D514*(1-VLOOKUP(A514,FX!A:K,9,0)))-1)</f>
        <v>-2.8392928192167988E-3</v>
      </c>
      <c r="I514" s="91">
        <f t="shared" si="199"/>
        <v>-4.7148081374516204E-3</v>
      </c>
      <c r="J514">
        <v>14247.78</v>
      </c>
      <c r="K514">
        <v>14470.6</v>
      </c>
      <c r="L514" s="91">
        <f t="shared" ref="L514" si="732">+K514/J514-1</f>
        <v>1.5638927608371267E-2</v>
      </c>
      <c r="M514" s="90">
        <f t="shared" ref="M514" si="733">WEEKDAY(A514,2)</f>
        <v>3</v>
      </c>
      <c r="N514" s="50" t="s">
        <v>668</v>
      </c>
    </row>
    <row r="515" spans="1:14" x14ac:dyDescent="0.25">
      <c r="A515" s="88">
        <v>43132</v>
      </c>
      <c r="B515">
        <v>17.54</v>
      </c>
      <c r="C515" s="91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1">
        <f t="shared" ref="G515" si="736">+B515/D515-1</f>
        <v>-6.7538258891315373E-3</v>
      </c>
      <c r="H515" s="91">
        <f>(+B515/(D515*(1-VLOOKUP(A515,FX!A:K,9,0)))-1)</f>
        <v>-8.7111400379689119E-3</v>
      </c>
      <c r="I515" s="91">
        <f t="shared" si="199"/>
        <v>-6.389921145653954E-3</v>
      </c>
      <c r="J515">
        <v>14470.6</v>
      </c>
      <c r="K515">
        <v>14533.45</v>
      </c>
      <c r="L515" s="91">
        <f t="shared" ref="L515" si="737">+K515/J515-1</f>
        <v>4.3432891517973804E-3</v>
      </c>
      <c r="M515" s="90">
        <f t="shared" ref="M515" si="738">WEEKDAY(A515,2)</f>
        <v>4</v>
      </c>
    </row>
    <row r="516" spans="1:14" ht="70" x14ac:dyDescent="0.25">
      <c r="A516" s="88">
        <v>43133</v>
      </c>
      <c r="B516">
        <v>17.64</v>
      </c>
      <c r="C516" s="91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1">
        <f t="shared" ref="G516" si="741">+B516/D516-1</f>
        <v>-3.506115840199886E-3</v>
      </c>
      <c r="H516" s="91">
        <f>(+B516/(D516*(1-VLOOKUP(A516,FX!A:K,9,0)))-1)</f>
        <v>-4.0843852797101121E-3</v>
      </c>
      <c r="I516" s="91">
        <f t="shared" si="199"/>
        <v>-5.4127198917456321E-3</v>
      </c>
      <c r="J516">
        <v>14533.45</v>
      </c>
      <c r="K516">
        <v>14574.01</v>
      </c>
      <c r="L516" s="91">
        <f t="shared" ref="L516" si="742">+K516/J516-1</f>
        <v>2.790803284836052E-3</v>
      </c>
      <c r="M516" s="90">
        <f t="shared" ref="M516" si="743">WEEKDAY(A516,2)</f>
        <v>5</v>
      </c>
      <c r="N516" s="50" t="s">
        <v>672</v>
      </c>
    </row>
    <row r="517" spans="1:14" x14ac:dyDescent="0.25">
      <c r="A517" s="88">
        <v>43136</v>
      </c>
      <c r="B517">
        <v>17.66</v>
      </c>
      <c r="C517" s="91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1">
        <f t="shared" ref="G517" si="746">+B517/D517-1</f>
        <v>-9.4194464527365129E-3</v>
      </c>
      <c r="H517" s="91">
        <f>(+B517/(D517*(1-VLOOKUP(A517,FX!A:K,9,0)))-1)</f>
        <v>-7.9197551798596555E-3</v>
      </c>
      <c r="I517" s="91">
        <f t="shared" si="199"/>
        <v>-7.1791181546799754E-3</v>
      </c>
      <c r="J517">
        <v>14574.01</v>
      </c>
      <c r="K517">
        <v>14649.55</v>
      </c>
      <c r="L517" s="91">
        <f t="shared" ref="L517" si="747">+K517/J517-1</f>
        <v>5.1831994077127241E-3</v>
      </c>
      <c r="M517" s="90">
        <f t="shared" ref="M517" si="748">WEEKDAY(A517,2)</f>
        <v>1</v>
      </c>
      <c r="N517" s="50" t="s">
        <v>673</v>
      </c>
    </row>
    <row r="518" spans="1:14" x14ac:dyDescent="0.25">
      <c r="A518" s="88">
        <v>43137</v>
      </c>
      <c r="B518">
        <v>17.12</v>
      </c>
      <c r="C518" s="91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1">
        <f t="shared" ref="G518" si="751">+B518/D518-1</f>
        <v>-1.4290538185702695E-2</v>
      </c>
      <c r="H518" s="91">
        <f>(+B518/(D518*(1-VLOOKUP(A518,FX!A:K,9,0)))-1)</f>
        <v>-1.6590072859238969E-2</v>
      </c>
      <c r="I518" s="91">
        <f t="shared" si="199"/>
        <v>-1.5424253229201379E-2</v>
      </c>
      <c r="J518">
        <v>14649.55</v>
      </c>
      <c r="K518">
        <v>14304.06</v>
      </c>
      <c r="L518" s="91">
        <f t="shared" ref="L518" si="752">+K518/J518-1</f>
        <v>-2.3583659566334791E-2</v>
      </c>
      <c r="M518" s="90">
        <f t="shared" ref="M518" si="753">WEEKDAY(A518,2)</f>
        <v>2</v>
      </c>
    </row>
    <row r="519" spans="1:14" x14ac:dyDescent="0.25">
      <c r="A519" s="88">
        <v>43138</v>
      </c>
      <c r="B519">
        <v>16.62</v>
      </c>
      <c r="C519" s="91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1">
        <f t="shared" ref="G519" si="756">+B519/D519-1</f>
        <v>-1.0872539385275437E-2</v>
      </c>
      <c r="H519" s="91">
        <f>(+B519/(D519*(1-VLOOKUP(A519,FX!A:K,9,0)))-1)</f>
        <v>-1.4705837566512669E-2</v>
      </c>
      <c r="I519" s="91">
        <f t="shared" si="199"/>
        <v>-1.5443672359558569E-2</v>
      </c>
      <c r="J519">
        <v>14304.06</v>
      </c>
      <c r="K519">
        <v>13822.4</v>
      </c>
      <c r="L519" s="91">
        <f t="shared" ref="L519" si="757">+K519/J519-1</f>
        <v>-3.3672957188378705E-2</v>
      </c>
      <c r="M519" s="90">
        <f t="shared" ref="M519" si="758">WEEKDAY(A519,2)</f>
        <v>3</v>
      </c>
    </row>
    <row r="520" spans="1:14" x14ac:dyDescent="0.25">
      <c r="A520" s="88">
        <v>43139</v>
      </c>
      <c r="B520">
        <v>16.22</v>
      </c>
      <c r="C520" s="91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1">
        <f t="shared" ref="G520" si="761">+B520/D520-1</f>
        <v>-1.9140262046166812E-2</v>
      </c>
      <c r="H520" s="91">
        <f>(+B520/(D520*(1-VLOOKUP(A520,FX!A:K,9,0)))-1)</f>
        <v>-6.0520927950291625E-3</v>
      </c>
      <c r="I520" s="91">
        <f t="shared" si="199"/>
        <v>-5.0117472410853292E-3</v>
      </c>
      <c r="J520">
        <v>13822.4</v>
      </c>
      <c r="K520">
        <v>13540.57</v>
      </c>
      <c r="L520" s="91">
        <f t="shared" ref="L520" si="762">+K520/J520-1</f>
        <v>-2.0389367982405315E-2</v>
      </c>
      <c r="M520" s="90">
        <f t="shared" ref="M520" si="763">WEEKDAY(A520,2)</f>
        <v>4</v>
      </c>
    </row>
    <row r="521" spans="1:14" x14ac:dyDescent="0.25">
      <c r="A521" s="88">
        <v>43140</v>
      </c>
      <c r="B521">
        <v>15.46</v>
      </c>
      <c r="C521" s="91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1">
        <f t="shared" ref="G521" si="766">+B521/D521-1</f>
        <v>-8.4600058767453357E-3</v>
      </c>
      <c r="H521" s="91">
        <f>(+B521/(D521*(1-VLOOKUP(A521,FX!A:K,9,0)))-1)</f>
        <v>-8.2201516005350195E-3</v>
      </c>
      <c r="I521" s="91">
        <f t="shared" si="199"/>
        <v>-1.1199160862418456E-2</v>
      </c>
      <c r="J521">
        <v>13540.57</v>
      </c>
      <c r="K521">
        <v>12951</v>
      </c>
      <c r="L521" s="91">
        <f t="shared" ref="L521" si="767">+K521/J521-1</f>
        <v>-4.3541003074464402E-2</v>
      </c>
      <c r="M521" s="90">
        <f t="shared" ref="M521" si="768">WEEKDAY(A521,2)</f>
        <v>5</v>
      </c>
      <c r="N521" s="50" t="s">
        <v>689</v>
      </c>
    </row>
    <row r="522" spans="1:14" x14ac:dyDescent="0.25">
      <c r="A522" s="88">
        <v>43143</v>
      </c>
      <c r="B522">
        <v>15.66</v>
      </c>
      <c r="C522" s="91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1">
        <f t="shared" ref="G522" si="771">+B522/D522-1</f>
        <v>-3.444455608245689E-3</v>
      </c>
      <c r="H522" s="91">
        <f>(+B522/(D522*(1-VLOOKUP(A522,FX!A:K,9,0)))-1)</f>
        <v>-8.9279268152728797E-3</v>
      </c>
      <c r="I522" s="91">
        <f t="shared" si="199"/>
        <v>-7.8434850923098098E-3</v>
      </c>
      <c r="J522">
        <v>12951</v>
      </c>
      <c r="K522">
        <v>13016.46</v>
      </c>
      <c r="L522" s="91">
        <f t="shared" ref="L522" si="772">+K522/J522-1</f>
        <v>5.0544359508917225E-3</v>
      </c>
      <c r="M522" s="90">
        <f t="shared" ref="M522" si="773">WEEKDAY(A522,2)</f>
        <v>1</v>
      </c>
    </row>
    <row r="523" spans="1:14" x14ac:dyDescent="0.25">
      <c r="A523" s="88">
        <v>43144</v>
      </c>
      <c r="B523">
        <v>15.94</v>
      </c>
      <c r="C523" s="91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1">
        <f t="shared" ref="G523" si="776">+B523/D523-1</f>
        <v>-6.871010979911274E-3</v>
      </c>
      <c r="H523" s="91">
        <f>(+B523/(D523*(1-VLOOKUP(A523,FX!A:K,9,0)))-1)</f>
        <v>-4.6487622773014881E-3</v>
      </c>
      <c r="I523" s="91">
        <f t="shared" si="199"/>
        <v>-2.9149412633080463E-3</v>
      </c>
      <c r="J523">
        <v>13016.46</v>
      </c>
      <c r="K523">
        <v>13236.22</v>
      </c>
      <c r="L523" s="91">
        <f t="shared" ref="L523" si="777">+K523/J523-1</f>
        <v>1.6883238607117379E-2</v>
      </c>
      <c r="M523" s="90">
        <f t="shared" ref="M523" si="778">WEEKDAY(A523,2)</f>
        <v>2</v>
      </c>
    </row>
    <row r="524" spans="1:14" x14ac:dyDescent="0.25">
      <c r="A524" s="88">
        <v>43145</v>
      </c>
      <c r="B524">
        <v>16.12</v>
      </c>
      <c r="C524" s="91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1">
        <f t="shared" ref="G524" si="781">+B524/D524-1</f>
        <v>-5.1151490663359223E-4</v>
      </c>
      <c r="H524" s="91">
        <f>(+B524/(D524*(1-VLOOKUP(A524,FX!A:K,9,0)))-1)</f>
        <v>-2.1448187786732298E-4</v>
      </c>
      <c r="I524" s="91">
        <f t="shared" si="199"/>
        <v>-9.8538042501494782E-4</v>
      </c>
      <c r="J524">
        <v>13236.22</v>
      </c>
      <c r="K524">
        <v>13353.5</v>
      </c>
      <c r="L524" s="91">
        <f t="shared" ref="L524" si="782">+K524/J524-1</f>
        <v>8.8605357118574091E-3</v>
      </c>
      <c r="M524" s="90">
        <f t="shared" ref="M524" si="783">WEEKDAY(A524,2)</f>
        <v>3</v>
      </c>
    </row>
    <row r="525" spans="1:14" x14ac:dyDescent="0.25">
      <c r="A525" s="88">
        <v>43146</v>
      </c>
      <c r="B525">
        <v>16.52</v>
      </c>
      <c r="C525" s="91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0">
        <v>16.135899999999999</v>
      </c>
      <c r="G525" s="91">
        <f t="shared" ref="G525" si="786">+B525/D525-1</f>
        <v>2.3804064229451027E-2</v>
      </c>
      <c r="H525" s="91">
        <f>(+B525/(D525*(1-VLOOKUP(A525,FX!A:K,9,0)))-1)</f>
        <v>1.8968127865318429E-2</v>
      </c>
      <c r="I525" s="91">
        <f t="shared" si="199"/>
        <v>2.3804064229451027E-2</v>
      </c>
      <c r="J525">
        <v>13353.5</v>
      </c>
      <c r="K525">
        <v>13353.5</v>
      </c>
      <c r="L525" s="91">
        <f t="shared" ref="L525" si="787">+K525/J525-1</f>
        <v>0</v>
      </c>
      <c r="M525" s="90">
        <f t="shared" ref="M525" si="788">WEEKDAY(A525,2)</f>
        <v>4</v>
      </c>
      <c r="N525" s="50" t="s">
        <v>696</v>
      </c>
    </row>
    <row r="526" spans="1:14" x14ac:dyDescent="0.25">
      <c r="A526" s="88">
        <v>43147</v>
      </c>
      <c r="B526">
        <v>16.52</v>
      </c>
      <c r="C526" s="91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0">
        <v>16.135899999999999</v>
      </c>
      <c r="G526" s="91">
        <f t="shared" ref="G526" si="791">+B526/D526-1</f>
        <v>2.3804064229451027E-2</v>
      </c>
      <c r="H526" s="91">
        <f>(+B526/(D526*(1-VLOOKUP(A526,FX!A:K,9,0)))-1)</f>
        <v>2.0186689274664049E-2</v>
      </c>
      <c r="I526" s="91">
        <f t="shared" ref="I526:I566" si="792">+B526/F526-1</f>
        <v>2.3804064229451027E-2</v>
      </c>
      <c r="J526">
        <v>13353.5</v>
      </c>
      <c r="K526">
        <v>13353.5</v>
      </c>
      <c r="L526" s="91">
        <f t="shared" ref="L526" si="793">+K526/J526-1</f>
        <v>0</v>
      </c>
      <c r="M526" s="90">
        <f t="shared" ref="M526" si="794">WEEKDAY(A526,2)</f>
        <v>5</v>
      </c>
    </row>
    <row r="527" spans="1:14" x14ac:dyDescent="0.25">
      <c r="A527" s="88">
        <v>43150</v>
      </c>
      <c r="B527">
        <v>16.52</v>
      </c>
      <c r="C527" s="91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0">
        <v>16.135899999999999</v>
      </c>
      <c r="G527" s="91">
        <f t="shared" ref="G527" si="797">+B527/D527-1</f>
        <v>2.3804064229451027E-2</v>
      </c>
      <c r="H527" s="91">
        <f>(+B527/(D527*(1-VLOOKUP(A527,FX!A:K,9,0)))-1)</f>
        <v>2.8553549408144363E-2</v>
      </c>
      <c r="I527" s="91">
        <f t="shared" si="792"/>
        <v>2.3804064229451027E-2</v>
      </c>
      <c r="J527">
        <v>13353.5</v>
      </c>
      <c r="K527">
        <v>13353.5</v>
      </c>
      <c r="L527" s="91">
        <f t="shared" ref="L527" si="798">+K527/J527-1</f>
        <v>0</v>
      </c>
      <c r="M527" s="90">
        <f t="shared" ref="M527" si="799">WEEKDAY(A527,2)</f>
        <v>1</v>
      </c>
    </row>
    <row r="528" spans="1:14" ht="28" x14ac:dyDescent="0.25">
      <c r="A528" s="88">
        <v>43151</v>
      </c>
      <c r="B528">
        <v>16.32</v>
      </c>
      <c r="C528" s="91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0">
        <v>16.135899999999999</v>
      </c>
      <c r="G528" s="91">
        <f t="shared" ref="G528" si="802">+B528/D528-1</f>
        <v>1.1409341902218095E-2</v>
      </c>
      <c r="H528" s="91">
        <f>(+B528/(D528*(1-VLOOKUP(A528,FX!A:K,9,0)))-1)</f>
        <v>1.3105364814737674E-2</v>
      </c>
      <c r="I528" s="91">
        <f t="shared" si="792"/>
        <v>1.1409341902218095E-2</v>
      </c>
      <c r="J528">
        <v>13353.5</v>
      </c>
      <c r="K528">
        <v>13353.5</v>
      </c>
      <c r="L528" s="91">
        <f t="shared" ref="L528" si="803">+K528/J528-1</f>
        <v>0</v>
      </c>
      <c r="M528" s="90">
        <f t="shared" ref="M528" si="804">WEEKDAY(A528,2)</f>
        <v>2</v>
      </c>
      <c r="N528" s="50" t="s">
        <v>701</v>
      </c>
    </row>
    <row r="529" spans="1:14" x14ac:dyDescent="0.25">
      <c r="A529" s="88">
        <v>43152</v>
      </c>
      <c r="B529">
        <v>16.5</v>
      </c>
      <c r="C529" s="91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1">
        <f t="shared" ref="G529" si="807">+B529/D529-1</f>
        <v>2.256459199672789E-2</v>
      </c>
      <c r="H529" s="91">
        <f>(+B529/(D529*(1-VLOOKUP(A529,FX!A:K,9,0)))-1)</f>
        <v>2.7021561391882276E-2</v>
      </c>
      <c r="I529" s="91">
        <f t="shared" si="792"/>
        <v>2.6757934038581288E-2</v>
      </c>
      <c r="J529">
        <v>13353.5</v>
      </c>
      <c r="K529">
        <v>13353.5</v>
      </c>
      <c r="L529" s="91">
        <f t="shared" ref="L529" si="808">+K529/J529-1</f>
        <v>0</v>
      </c>
      <c r="M529" s="90">
        <f t="shared" ref="M529" si="809">WEEKDAY(A529,2)</f>
        <v>3</v>
      </c>
      <c r="N529" s="50" t="s">
        <v>705</v>
      </c>
    </row>
    <row r="530" spans="1:14" x14ac:dyDescent="0.25">
      <c r="A530" s="88">
        <v>43153</v>
      </c>
      <c r="B530">
        <v>16.399999999999999</v>
      </c>
      <c r="C530" s="91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1">
        <f t="shared" ref="G530" si="812">+B530/D530-1</f>
        <v>-9.4451553130503463E-4</v>
      </c>
      <c r="H530" s="91">
        <f>(+B530/(D530*(1-VLOOKUP(A530,FX!A:K,9,0)))-1)</f>
        <v>-1.26888931037894E-3</v>
      </c>
      <c r="I530" s="91">
        <f t="shared" si="792"/>
        <v>-3.3969579299826247E-3</v>
      </c>
      <c r="J530">
        <v>13353.5</v>
      </c>
      <c r="K530">
        <v>13640.6</v>
      </c>
      <c r="L530" s="91">
        <f t="shared" ref="L530" si="813">+K530/J530-1</f>
        <v>2.1499981278316538E-2</v>
      </c>
      <c r="M530" s="90">
        <f t="shared" ref="M530" si="814">WEEKDAY(A530,2)</f>
        <v>4</v>
      </c>
    </row>
    <row r="531" spans="1:14" x14ac:dyDescent="0.25">
      <c r="A531" s="88">
        <v>43154</v>
      </c>
      <c r="B531">
        <v>16.579999999999998</v>
      </c>
      <c r="C531" s="91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1">
        <f t="shared" ref="G531" si="817">+B531/D531-1</f>
        <v>5.1575249162771897E-5</v>
      </c>
      <c r="H531" s="91">
        <f>(+B531/(D531*(1-VLOOKUP(A531,FX!A:K,9,0)))-1)</f>
        <v>-4.4268204574282599E-4</v>
      </c>
      <c r="I531" s="91">
        <f t="shared" si="792"/>
        <v>-6.0313267111755664E-6</v>
      </c>
      <c r="J531">
        <v>13640.6</v>
      </c>
      <c r="K531">
        <v>13742.76</v>
      </c>
      <c r="L531" s="91">
        <f t="shared" ref="L531" si="818">+K531/J531-1</f>
        <v>7.4894066243420543E-3</v>
      </c>
      <c r="M531" s="90">
        <f t="shared" ref="M531" si="819">WEEKDAY(A531,2)</f>
        <v>5</v>
      </c>
    </row>
    <row r="532" spans="1:14" x14ac:dyDescent="0.25">
      <c r="A532" s="88">
        <v>43157</v>
      </c>
      <c r="B532">
        <v>16.78</v>
      </c>
      <c r="C532" s="91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1">
        <f t="shared" ref="G532" si="822">+B532/D532-1</f>
        <v>6.9641944087723839E-3</v>
      </c>
      <c r="H532" s="91">
        <f>(+B532/(D532*(1-VLOOKUP(A532,FX!A:K,9,0)))-1)</f>
        <v>2.0189633894214243E-3</v>
      </c>
      <c r="I532" s="91">
        <f t="shared" si="792"/>
        <v>1.7372200896668133E-3</v>
      </c>
      <c r="J532">
        <v>13742.76</v>
      </c>
      <c r="K532">
        <v>13812.26</v>
      </c>
      <c r="L532" s="91">
        <f t="shared" ref="L532" si="823">+K532/J532-1</f>
        <v>5.0572083045909988E-3</v>
      </c>
      <c r="M532" s="90">
        <f t="shared" ref="M532" si="824">WEEKDAY(A532,2)</f>
        <v>1</v>
      </c>
    </row>
    <row r="533" spans="1:14" x14ac:dyDescent="0.25">
      <c r="A533" s="88">
        <v>43158</v>
      </c>
      <c r="B533">
        <v>16.36</v>
      </c>
      <c r="C533" s="91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1">
        <f t="shared" ref="G533" si="827">+B533/D533-1</f>
        <v>-4.7140713694409087E-3</v>
      </c>
      <c r="H533" s="91">
        <f>(+B533/(D533*(1-VLOOKUP(A533,FX!A:K,9,0)))-1)</f>
        <v>-5.4814714620531335E-3</v>
      </c>
      <c r="I533" s="91">
        <f t="shared" si="792"/>
        <v>-5.9303908224771495E-3</v>
      </c>
      <c r="J533">
        <v>13812.26</v>
      </c>
      <c r="K533">
        <v>13553.83</v>
      </c>
      <c r="L533" s="91">
        <f t="shared" ref="L533" si="828">+K533/J533-1</f>
        <v>-1.8710189353516427E-2</v>
      </c>
      <c r="M533" s="90">
        <f t="shared" ref="M533" si="829">WEEKDAY(A533,2)</f>
        <v>2</v>
      </c>
    </row>
    <row r="534" spans="1:14" x14ac:dyDescent="0.25">
      <c r="A534" s="88">
        <v>43159</v>
      </c>
      <c r="B534">
        <v>16.079999999999998</v>
      </c>
      <c r="C534" s="91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1">
        <f t="shared" ref="G534" si="832">+B534/D534-1</f>
        <v>-7.5062869029860479E-3</v>
      </c>
      <c r="H534" s="91">
        <f>(+B534/(D534*(1-VLOOKUP(A534,FX!A:K,9,0)))-1)</f>
        <v>-3.298212606126838E-3</v>
      </c>
      <c r="I534" s="91">
        <f t="shared" si="792"/>
        <v>-4.0383519559993308E-3</v>
      </c>
      <c r="J534">
        <v>13553.83</v>
      </c>
      <c r="K534">
        <v>13343.01</v>
      </c>
      <c r="L534" s="91">
        <f t="shared" ref="L534" si="833">+K534/J534-1</f>
        <v>-1.555427506468654E-2</v>
      </c>
      <c r="M534" s="90">
        <f t="shared" ref="M534" si="834">WEEKDAY(A534,2)</f>
        <v>3</v>
      </c>
      <c r="N534" s="50" t="s">
        <v>718</v>
      </c>
    </row>
    <row r="535" spans="1:14" x14ac:dyDescent="0.25">
      <c r="A535" s="88">
        <v>43160</v>
      </c>
      <c r="B535">
        <v>16.12</v>
      </c>
      <c r="C535" s="91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1">
        <f t="shared" ref="G535" si="837">+B535/D535-1</f>
        <v>-7.2548122065597687E-3</v>
      </c>
      <c r="H535" s="91">
        <f>(+B535/(D535*(1-VLOOKUP(A535,FX!A:K,9,0)))-1)</f>
        <v>-5.2088870440519797E-3</v>
      </c>
      <c r="I535" s="91">
        <f t="shared" si="792"/>
        <v>-4.9996913770754547E-3</v>
      </c>
      <c r="J535">
        <v>13343.01</v>
      </c>
      <c r="K535">
        <v>13419.54</v>
      </c>
      <c r="L535" s="91">
        <f t="shared" ref="L535" si="838">+K535/J535-1</f>
        <v>5.7355873974462845E-3</v>
      </c>
      <c r="M535" s="90">
        <f t="shared" ref="M535" si="839">WEEKDAY(A535,2)</f>
        <v>4</v>
      </c>
    </row>
    <row r="536" spans="1:14" x14ac:dyDescent="0.25">
      <c r="A536" s="88">
        <v>43161</v>
      </c>
      <c r="B536">
        <v>15.96</v>
      </c>
      <c r="C536" s="91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1">
        <f t="shared" ref="G536" si="842">+B536/D536-1</f>
        <v>-6.0064094343375007E-3</v>
      </c>
      <c r="H536" s="91">
        <f>(+B536/(D536*(1-VLOOKUP(A536,FX!A:K,9,0)))-1)</f>
        <v>-4.6097532810512876E-3</v>
      </c>
      <c r="I536" s="91">
        <f t="shared" si="792"/>
        <v>-4.4537594969872307E-3</v>
      </c>
      <c r="J536">
        <v>13419.54</v>
      </c>
      <c r="K536">
        <v>13299.8</v>
      </c>
      <c r="L536" s="91">
        <f t="shared" ref="L536" si="843">+K536/J536-1</f>
        <v>-8.9228095746949343E-3</v>
      </c>
      <c r="M536" s="90">
        <f t="shared" ref="M536" si="844">WEEKDAY(A536,2)</f>
        <v>5</v>
      </c>
      <c r="N536" s="50" t="s">
        <v>722</v>
      </c>
    </row>
    <row r="537" spans="1:14" x14ac:dyDescent="0.25">
      <c r="A537" s="88">
        <v>43164</v>
      </c>
      <c r="B537">
        <v>15.94</v>
      </c>
      <c r="C537" s="91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1">
        <f t="shared" ref="G537" si="847">+B537/D537-1</f>
        <v>-4.8108654030668552E-3</v>
      </c>
      <c r="H537" s="91">
        <f>(+B537/(D537*(1-VLOOKUP(A537,FX!A:K,9,0)))-1)</f>
        <v>-7.5352433516708839E-3</v>
      </c>
      <c r="I537" s="91">
        <f t="shared" si="792"/>
        <v>-7.3545438127798901E-3</v>
      </c>
      <c r="J537">
        <v>13299.8</v>
      </c>
      <c r="K537">
        <v>13287.9</v>
      </c>
      <c r="L537" s="91">
        <f t="shared" ref="L537" si="848">+K537/J537-1</f>
        <v>-8.9475029699692676E-4</v>
      </c>
      <c r="M537" s="90">
        <f t="shared" ref="M537" si="849">WEEKDAY(A537,2)</f>
        <v>1</v>
      </c>
    </row>
    <row r="538" spans="1:14" x14ac:dyDescent="0.25">
      <c r="A538" s="88">
        <v>43165</v>
      </c>
      <c r="B538">
        <v>16.18</v>
      </c>
      <c r="C538" s="91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1">
        <f t="shared" ref="G538" si="852">+B538/D538-1</f>
        <v>-3.2836665951789801E-3</v>
      </c>
      <c r="H538" s="91">
        <f>(+B538/(D538*(1-VLOOKUP(A538,FX!A:K,9,0)))-1)</f>
        <v>-2.7476784688827971E-3</v>
      </c>
      <c r="I538" s="91">
        <f t="shared" si="792"/>
        <v>-2.183109883197365E-3</v>
      </c>
      <c r="J538">
        <v>13287.9</v>
      </c>
      <c r="K538">
        <v>13432.88</v>
      </c>
      <c r="L538" s="91">
        <f t="shared" ref="L538" si="853">+K538/J538-1</f>
        <v>1.0910678135747531E-2</v>
      </c>
      <c r="M538" s="90">
        <f t="shared" ref="M538" si="854">WEEKDAY(A538,2)</f>
        <v>2</v>
      </c>
    </row>
    <row r="539" spans="1:14" x14ac:dyDescent="0.25">
      <c r="A539" s="88">
        <v>43166</v>
      </c>
      <c r="B539">
        <v>16.12</v>
      </c>
      <c r="C539" s="91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1">
        <f t="shared" ref="G539" si="857">+B539/D539-1</f>
        <v>-2.2906576923442667E-4</v>
      </c>
      <c r="H539" s="91">
        <f>(+B539/(D539*(1-VLOOKUP(A539,FX!A:K,9,0)))-1)</f>
        <v>-2.556576376405606E-3</v>
      </c>
      <c r="I539" s="91">
        <f t="shared" si="792"/>
        <v>-4.4466403162054524E-3</v>
      </c>
      <c r="J539">
        <v>13432.88</v>
      </c>
      <c r="K539">
        <v>13356.91</v>
      </c>
      <c r="L539" s="91">
        <f t="shared" ref="L539" si="858">+K539/J539-1</f>
        <v>-5.6555258440482703E-3</v>
      </c>
      <c r="M539" s="90">
        <f t="shared" ref="M539" si="859">WEEKDAY(A539,2)</f>
        <v>3</v>
      </c>
    </row>
    <row r="540" spans="1:14" x14ac:dyDescent="0.25">
      <c r="A540" s="88">
        <v>43167</v>
      </c>
      <c r="B540">
        <v>16.36</v>
      </c>
      <c r="C540" s="91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91">
        <f t="shared" ref="G540" si="862">+B540/D540-1</f>
        <v>-1.2185840904033185E-3</v>
      </c>
      <c r="H540" s="91">
        <f>(+B540/(D540*(1-VLOOKUP(A540,FX!A:K,9,0)))-1)</f>
        <v>-6.4890631118486031E-4</v>
      </c>
      <c r="I540" s="91">
        <f t="shared" si="792"/>
        <v>5.1371119645771124E-4</v>
      </c>
      <c r="J540">
        <v>13356.91</v>
      </c>
      <c r="K540">
        <v>13511.96</v>
      </c>
      <c r="L540" s="91">
        <f t="shared" ref="L540" si="863">+K540/J540-1</f>
        <v>1.1608223758339253E-2</v>
      </c>
      <c r="M540" s="90">
        <f t="shared" ref="M540" si="864">WEEKDAY(A540,2)</f>
        <v>4</v>
      </c>
    </row>
    <row r="541" spans="1:14" x14ac:dyDescent="0.25">
      <c r="A541" s="88">
        <v>43168</v>
      </c>
      <c r="B541">
        <v>16.38</v>
      </c>
      <c r="C541" s="91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91">
        <f t="shared" ref="G541" si="867">+B541/D541-1</f>
        <v>-2.9657410211636481E-3</v>
      </c>
      <c r="H541" s="91">
        <f>(+B541/(D541*(1-VLOOKUP(A541,FX!A:K,9,0)))-1)</f>
        <v>-2.1949497064543966E-4</v>
      </c>
      <c r="I541" s="91">
        <f t="shared" si="792"/>
        <v>-2.2416061595438297E-3</v>
      </c>
      <c r="J541">
        <v>13511.96</v>
      </c>
      <c r="K541">
        <v>13575.69</v>
      </c>
      <c r="L541" s="91">
        <f t="shared" ref="L541" si="868">+K541/J541-1</f>
        <v>4.7165622159923704E-3</v>
      </c>
      <c r="M541" s="90">
        <f t="shared" ref="M541" si="869">WEEKDAY(A541,2)</f>
        <v>5</v>
      </c>
    </row>
    <row r="542" spans="1:14" x14ac:dyDescent="0.25">
      <c r="A542" s="88">
        <v>43171</v>
      </c>
      <c r="B542">
        <v>16.48</v>
      </c>
      <c r="C542" s="91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91">
        <f t="shared" ref="G542" si="872">+B542/D542-1</f>
        <v>4.248434922301092E-3</v>
      </c>
      <c r="H542" s="91">
        <f>(+B542/(D542*(1-VLOOKUP(A542,FX!A:K,9,0)))-1)</f>
        <v>2.1631782154336587E-3</v>
      </c>
      <c r="I542" s="91">
        <f t="shared" si="792"/>
        <v>2.5794519881248146E-3</v>
      </c>
      <c r="J542">
        <v>13575.69</v>
      </c>
      <c r="K542">
        <v>13570.3</v>
      </c>
      <c r="L542" s="91">
        <f t="shared" ref="L542" si="873">+K542/J542-1</f>
        <v>-3.9703322630391114E-4</v>
      </c>
      <c r="M542" s="90">
        <f t="shared" ref="M542" si="874">WEEKDAY(A542,2)</f>
        <v>1</v>
      </c>
    </row>
    <row r="543" spans="1:14" x14ac:dyDescent="0.25">
      <c r="A543" s="88">
        <v>43172</v>
      </c>
      <c r="B543">
        <v>16.28</v>
      </c>
      <c r="C543" s="91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91">
        <f t="shared" ref="G543" si="877">+B543/D543-1</f>
        <v>-9.4470148043646063E-4</v>
      </c>
      <c r="H543" s="91">
        <f>(+B543/(D543*(1-VLOOKUP(A543,FX!A:K,9,0)))-1)</f>
        <v>-1.3794213585157644E-3</v>
      </c>
      <c r="I543" s="91">
        <f t="shared" si="792"/>
        <v>-2.2722108611672454E-4</v>
      </c>
      <c r="J543">
        <v>13570.3</v>
      </c>
      <c r="K543">
        <v>13452.9</v>
      </c>
      <c r="L543" s="91">
        <f t="shared" ref="L543" si="878">+K543/J543-1</f>
        <v>-8.6512457351716199E-3</v>
      </c>
      <c r="M543" s="90">
        <f t="shared" ref="M543" si="879">WEEKDAY(A543,2)</f>
        <v>2</v>
      </c>
    </row>
    <row r="544" spans="1:14" x14ac:dyDescent="0.25">
      <c r="A544" s="88">
        <v>43173</v>
      </c>
      <c r="B544">
        <v>16.260000000000002</v>
      </c>
      <c r="C544" s="91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91">
        <f t="shared" ref="G544" si="882">+B544/D544-1</f>
        <v>2.5135054773706145E-3</v>
      </c>
      <c r="H544" s="91">
        <f>(+B544/(D544*(1-VLOOKUP(A544,FX!A:K,9,0)))-1)</f>
        <v>1.3730711148207675E-4</v>
      </c>
      <c r="I544" s="91">
        <f t="shared" si="792"/>
        <v>-5.1633842295484289E-4</v>
      </c>
      <c r="J544">
        <v>13452.9</v>
      </c>
      <c r="K544">
        <v>13399.64</v>
      </c>
      <c r="L544" s="91">
        <f t="shared" ref="L544" si="883">+K544/J544-1</f>
        <v>-3.9589976882308253E-3</v>
      </c>
      <c r="M544" s="90">
        <f t="shared" ref="M544" si="884">WEEKDAY(A544,2)</f>
        <v>3</v>
      </c>
    </row>
    <row r="545" spans="1:13" x14ac:dyDescent="0.25">
      <c r="A545" s="88">
        <v>43174</v>
      </c>
      <c r="B545">
        <v>16.399999999999999</v>
      </c>
      <c r="C545" s="91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D545*(1-VLOOKUP(A545,FX!A:K,9,0))</f>
        <v>16.414455502420129</v>
      </c>
      <c r="F545">
        <v>16.4132</v>
      </c>
      <c r="G545" s="91">
        <f t="shared" ref="G545" si="887">+B545/D545-1</f>
        <v>-4.9991645372993165E-4</v>
      </c>
      <c r="H545" s="91">
        <f>(+B545/(D545*(1-VLOOKUP(A545,FX!A:K,9,0)))-1)</f>
        <v>-8.8065683433724562E-4</v>
      </c>
      <c r="I545" s="91">
        <f t="shared" si="792"/>
        <v>-8.0423074111091175E-4</v>
      </c>
      <c r="J545">
        <v>13399.64</v>
      </c>
      <c r="K545">
        <v>13514.79</v>
      </c>
      <c r="L545" s="91">
        <f t="shared" ref="L545" si="888">+K545/J545-1</f>
        <v>8.5935144526272378E-3</v>
      </c>
      <c r="M545" s="90">
        <f t="shared" ref="M545" si="889">WEEKDAY(A545,2)</f>
        <v>4</v>
      </c>
    </row>
    <row r="546" spans="1:13" x14ac:dyDescent="0.25">
      <c r="A546" s="88">
        <v>43175</v>
      </c>
      <c r="B546">
        <v>16.18</v>
      </c>
      <c r="C546" s="91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D546*(1-VLOOKUP(A546,FX!A:K,9,0))</f>
        <v>16.198151958997823</v>
      </c>
      <c r="F546">
        <v>16.215299999999999</v>
      </c>
      <c r="G546" s="91">
        <f t="shared" ref="G546" si="892">+B546/D546-1</f>
        <v>-3.5563224519137293E-3</v>
      </c>
      <c r="H546" s="91">
        <f>(+B546/(D546*(1-VLOOKUP(A546,FX!A:K,9,0)))-1)</f>
        <v>-1.1206191325880965E-3</v>
      </c>
      <c r="I546" s="91">
        <f t="shared" si="792"/>
        <v>-2.1769563313660534E-3</v>
      </c>
      <c r="J546">
        <v>13514.79</v>
      </c>
      <c r="K546">
        <v>13370.32</v>
      </c>
      <c r="L546" s="91">
        <f t="shared" ref="L546" si="893">+K546/J546-1</f>
        <v>-1.0689770244302843E-2</v>
      </c>
      <c r="M546" s="90">
        <f t="shared" ref="M546" si="894">WEEKDAY(A546,2)</f>
        <v>5</v>
      </c>
    </row>
    <row r="547" spans="1:13" x14ac:dyDescent="0.25">
      <c r="A547" s="88">
        <v>43178</v>
      </c>
      <c r="B547">
        <v>16.260000000000002</v>
      </c>
      <c r="C547" s="91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D547*(1-VLOOKUP(A547,FX!A:K,9,0))</f>
        <v>16.315646979275652</v>
      </c>
      <c r="F547">
        <v>16.308399999999999</v>
      </c>
      <c r="G547" s="91">
        <f t="shared" ref="G547" si="897">+B547/D547-1</f>
        <v>-4.5160848291224687E-3</v>
      </c>
      <c r="H547" s="91">
        <f>(+B547/(D547*(1-VLOOKUP(A547,FX!A:K,9,0)))-1)</f>
        <v>-3.4106510974608595E-3</v>
      </c>
      <c r="I547" s="91">
        <f t="shared" si="792"/>
        <v>-2.9677957371659902E-3</v>
      </c>
      <c r="J547">
        <v>13370.32</v>
      </c>
      <c r="K547">
        <v>13468</v>
      </c>
      <c r="L547" s="91">
        <f t="shared" ref="L547" si="898">+K547/J547-1</f>
        <v>7.3057338941775463E-3</v>
      </c>
      <c r="M547" s="90">
        <f t="shared" ref="M547" si="899">WEEKDAY(A547,2)</f>
        <v>1</v>
      </c>
    </row>
    <row r="548" spans="1:13" x14ac:dyDescent="0.25">
      <c r="A548" s="88">
        <v>43179</v>
      </c>
      <c r="B548">
        <v>16.239999999999998</v>
      </c>
      <c r="C548" s="91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D548*(1-VLOOKUP(A548,FX!A:K,9,0))</f>
        <v>16.339252374969071</v>
      </c>
      <c r="F548">
        <v>16.334599999999998</v>
      </c>
      <c r="G548" s="91">
        <f t="shared" ref="G548" si="902">+B548/D548-1</f>
        <v>-4.937425320765465E-3</v>
      </c>
      <c r="H548" s="91">
        <f>(+B548/(D548*(1-VLOOKUP(A548,FX!A:K,9,0)))-1)</f>
        <v>-6.0744746877845479E-3</v>
      </c>
      <c r="I548" s="91">
        <f t="shared" si="792"/>
        <v>-5.7913876066754133E-3</v>
      </c>
      <c r="J548">
        <v>13468</v>
      </c>
      <c r="K548">
        <v>13478.06</v>
      </c>
      <c r="L548" s="91">
        <f t="shared" ref="L548" si="903">+K548/J548-1</f>
        <v>7.469557469557131E-4</v>
      </c>
      <c r="M548" s="90">
        <f t="shared" ref="M548" si="904">WEEKDAY(A548,2)</f>
        <v>2</v>
      </c>
    </row>
    <row r="549" spans="1:13" x14ac:dyDescent="0.25">
      <c r="A549" s="88">
        <v>43180</v>
      </c>
      <c r="B549">
        <v>16.14</v>
      </c>
      <c r="C549" s="91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D549*(1-VLOOKUP(A549,FX!A:K,9,0))</f>
        <v>16.255607886212193</v>
      </c>
      <c r="F549">
        <v>16.2622</v>
      </c>
      <c r="G549" s="91">
        <f t="shared" ref="G549" si="907">+B549/D549-1</f>
        <v>-8.1026915440516323E-3</v>
      </c>
      <c r="H549" s="91">
        <f>(+B549/(D549*(1-VLOOKUP(A549,FX!A:K,9,0)))-1)</f>
        <v>-7.111877145501877E-3</v>
      </c>
      <c r="I549" s="91">
        <f t="shared" si="792"/>
        <v>-7.514358450886105E-3</v>
      </c>
      <c r="J549">
        <v>13478.06</v>
      </c>
      <c r="K549">
        <v>13426.28</v>
      </c>
      <c r="L549" s="91">
        <f t="shared" ref="L549" si="908">+K549/J549-1</f>
        <v>-3.8417991906846138E-3</v>
      </c>
      <c r="M549" s="90">
        <f t="shared" ref="M549" si="909">WEEKDAY(A549,2)</f>
        <v>3</v>
      </c>
    </row>
    <row r="550" spans="1:13" x14ac:dyDescent="0.25">
      <c r="A550" s="88">
        <v>43181</v>
      </c>
      <c r="B550">
        <v>16.02</v>
      </c>
      <c r="C550" s="91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D550*(1-VLOOKUP(A550,FX!A:K,9,0))</f>
        <v>16.111066867154911</v>
      </c>
      <c r="F550">
        <v>16.115400000000001</v>
      </c>
      <c r="G550" s="91">
        <f t="shared" ref="G550" si="912">+B550/D550-1</f>
        <v>-3.4143065372033155E-3</v>
      </c>
      <c r="H550" s="91">
        <f>(+B550/(D550*(1-VLOOKUP(A550,FX!A:K,9,0)))-1)</f>
        <v>-5.6524417598046162E-3</v>
      </c>
      <c r="I550" s="91">
        <f t="shared" si="792"/>
        <v>-5.9198034178488124E-3</v>
      </c>
      <c r="J550">
        <v>13426.28</v>
      </c>
      <c r="K550">
        <v>13271.63</v>
      </c>
      <c r="L550" s="91">
        <f t="shared" ref="L550" si="913">+K550/J550-1</f>
        <v>-1.1518454851232152E-2</v>
      </c>
      <c r="M550" s="90">
        <f t="shared" ref="M550" si="914">WEEKDAY(A550,2)</f>
        <v>4</v>
      </c>
    </row>
    <row r="551" spans="1:13" x14ac:dyDescent="0.25">
      <c r="A551" s="88">
        <v>43182</v>
      </c>
      <c r="B551">
        <v>15.6</v>
      </c>
      <c r="C551" s="91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D551*(1-VLOOKUP(A551,FX!A:K,9,0))</f>
        <v>15.698894814991153</v>
      </c>
      <c r="F551">
        <v>15.7178</v>
      </c>
      <c r="G551" s="91">
        <f t="shared" ref="G551" si="917">+B551/D551-1</f>
        <v>-8.662490688883917E-3</v>
      </c>
      <c r="H551" s="91">
        <f>(+B551/(D551*(1-VLOOKUP(A551,FX!A:K,9,0)))-1)</f>
        <v>-6.2994762469977816E-3</v>
      </c>
      <c r="I551" s="91">
        <f t="shared" si="792"/>
        <v>-7.4946875516930245E-3</v>
      </c>
      <c r="J551">
        <v>13271.63</v>
      </c>
      <c r="K551">
        <v>12959.44</v>
      </c>
      <c r="L551" s="91">
        <f t="shared" ref="L551" si="918">+K551/J551-1</f>
        <v>-2.3523109067989267E-2</v>
      </c>
      <c r="M551" s="90">
        <f t="shared" ref="M551" si="919">WEEKDAY(A551,2)</f>
        <v>5</v>
      </c>
    </row>
    <row r="552" spans="1:13" x14ac:dyDescent="0.25">
      <c r="A552" s="88">
        <v>43185</v>
      </c>
      <c r="B552">
        <v>15.48</v>
      </c>
      <c r="C552" s="91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D552*(1-VLOOKUP(A552,FX!A:K,9,0))</f>
        <v>15.485740812220524</v>
      </c>
      <c r="F552">
        <v>15.48</v>
      </c>
      <c r="G552" s="91">
        <f t="shared" ref="G552" si="922">+B552/D552-1</f>
        <v>3.3143212609290096E-3</v>
      </c>
      <c r="H552" s="91">
        <f>(+B552/(D552*(1-VLOOKUP(A552,FX!A:K,9,0)))-1)</f>
        <v>-3.7071602128280201E-4</v>
      </c>
      <c r="I552" s="91">
        <f t="shared" si="792"/>
        <v>0</v>
      </c>
      <c r="J552">
        <v>12959.44</v>
      </c>
      <c r="K552">
        <v>12721.21</v>
      </c>
      <c r="L552" s="91">
        <f t="shared" ref="L552" si="923">+K552/J552-1</f>
        <v>-1.838273876031693E-2</v>
      </c>
      <c r="M552" s="90">
        <f t="shared" ref="M552" si="924">WEEKDAY(A552,2)</f>
        <v>1</v>
      </c>
    </row>
    <row r="553" spans="1:13" x14ac:dyDescent="0.25">
      <c r="A553" s="88">
        <v>43186</v>
      </c>
      <c r="B553">
        <v>15.62</v>
      </c>
      <c r="C553" s="91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D553*(1-VLOOKUP(A553,FX!A:K,9,0))</f>
        <v>15.657468470886116</v>
      </c>
      <c r="F553">
        <v>15.657</v>
      </c>
      <c r="G553" s="91">
        <f t="shared" ref="G553" si="927">+B553/D553-1</f>
        <v>6.8918219417632987E-3</v>
      </c>
      <c r="H553" s="91">
        <f>(+B553/(D553*(1-VLOOKUP(A553,FX!A:K,9,0)))-1)</f>
        <v>-2.3930095057056455E-3</v>
      </c>
      <c r="I553" s="91">
        <f t="shared" si="792"/>
        <v>-2.3631602478125791E-3</v>
      </c>
      <c r="J553">
        <v>12721.21</v>
      </c>
      <c r="K553">
        <v>12748.4</v>
      </c>
      <c r="L553" s="91">
        <f t="shared" ref="L553" si="928">+K553/J553-1</f>
        <v>2.1373752968467663E-3</v>
      </c>
      <c r="M553" s="90">
        <f t="shared" ref="M553" si="929">WEEKDAY(A553,2)</f>
        <v>2</v>
      </c>
    </row>
    <row r="554" spans="1:13" x14ac:dyDescent="0.25">
      <c r="A554" s="88">
        <v>43187</v>
      </c>
      <c r="B554">
        <v>15.12</v>
      </c>
      <c r="C554" s="91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D554*(1-VLOOKUP(A554,FX!A:K,9,0))</f>
        <v>15.271244900939264</v>
      </c>
      <c r="F554">
        <v>15.2524</v>
      </c>
      <c r="G554" s="91">
        <f t="shared" ref="G554" si="932">+B554/D554-1</f>
        <v>-1.2972976005314329E-2</v>
      </c>
      <c r="H554" s="91">
        <f>(+B554/(D554*(1-VLOOKUP(A554,FX!A:K,9,0)))-1)</f>
        <v>-9.9039012156737494E-3</v>
      </c>
      <c r="I554" s="91">
        <f t="shared" si="792"/>
        <v>-8.6806010857307658E-3</v>
      </c>
      <c r="J554">
        <v>12748.4</v>
      </c>
      <c r="K554">
        <v>12472.97</v>
      </c>
      <c r="L554" s="91">
        <f t="shared" ref="L554" si="933">+K554/J554-1</f>
        <v>-2.1605064164914811E-2</v>
      </c>
      <c r="M554" s="90">
        <f t="shared" ref="M554" si="934">WEEKDAY(A554,2)</f>
        <v>3</v>
      </c>
    </row>
    <row r="555" spans="1:13" x14ac:dyDescent="0.25">
      <c r="A555" s="88">
        <v>43188</v>
      </c>
      <c r="B555">
        <v>15.52</v>
      </c>
      <c r="C555" s="91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D555*(1-VLOOKUP(A555,FX!A:K,9,0))</f>
        <v>15.537265263695991</v>
      </c>
      <c r="F555">
        <v>15.5428</v>
      </c>
      <c r="G555" s="91">
        <f t="shared" ref="G555" si="937">+B555/D555-1</f>
        <v>-2.8844270523935567E-3</v>
      </c>
      <c r="H555" s="91">
        <f>(+B555/(D555*(1-VLOOKUP(A555,FX!A:K,9,0)))-1)</f>
        <v>-1.1112163822247778E-3</v>
      </c>
      <c r="I555" s="91">
        <f t="shared" si="792"/>
        <v>-1.466917157783687E-3</v>
      </c>
      <c r="J555">
        <v>12472.97</v>
      </c>
      <c r="K555">
        <v>12728.52</v>
      </c>
      <c r="L555" s="91">
        <f t="shared" ref="L555" si="938">+K555/J555-1</f>
        <v>2.0488303908371641E-2</v>
      </c>
      <c r="M555" s="90">
        <f t="shared" ref="M555" si="939">WEEKDAY(A555,2)</f>
        <v>4</v>
      </c>
    </row>
    <row r="556" spans="1:13" x14ac:dyDescent="0.25">
      <c r="A556" s="88">
        <v>43189</v>
      </c>
      <c r="B556">
        <v>15.52</v>
      </c>
      <c r="C556" s="91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D556*(1-VLOOKUP(A556,FX!A:K,9,0))</f>
        <v>15.474252895255372</v>
      </c>
      <c r="F556" s="90">
        <v>15.47</v>
      </c>
      <c r="G556" s="91">
        <f t="shared" ref="G556" si="942">+B556/D556-1</f>
        <v>5.7002214480836866E-3</v>
      </c>
      <c r="H556" s="91">
        <f>(+B556/(D556*(1-VLOOKUP(A556,FX!A:K,9,0)))-1)</f>
        <v>2.9563368942131518E-3</v>
      </c>
      <c r="I556" s="91">
        <f t="shared" si="792"/>
        <v>3.2320620555914559E-3</v>
      </c>
      <c r="J556">
        <v>12728.52</v>
      </c>
      <c r="K556">
        <v>12637.81</v>
      </c>
      <c r="L556" s="91">
        <f t="shared" ref="L556" si="943">+K556/J556-1</f>
        <v>-7.126515887157403E-3</v>
      </c>
      <c r="M556" s="90">
        <f t="shared" ref="M556" si="944">WEEKDAY(A556,2)</f>
        <v>5</v>
      </c>
    </row>
    <row r="557" spans="1:13" x14ac:dyDescent="0.25">
      <c r="A557" s="88">
        <v>43192</v>
      </c>
      <c r="B557">
        <v>15.52</v>
      </c>
      <c r="C557" s="91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D557*(1-VLOOKUP(A557,FX!A:K,9,0))</f>
        <v>15.344621595498374</v>
      </c>
      <c r="F557">
        <v>15.34</v>
      </c>
      <c r="G557" s="91">
        <f t="shared" ref="G557" si="947">+B557/D557-1</f>
        <v>1.0389964693708897E-2</v>
      </c>
      <c r="H557" s="91">
        <f>(+B557/(D557*(1-VLOOKUP(A557,FX!A:K,9,0)))-1)</f>
        <v>1.1429307878994877E-2</v>
      </c>
      <c r="I557" s="91">
        <f t="shared" si="792"/>
        <v>1.1734028683181297E-2</v>
      </c>
      <c r="J557">
        <v>12637.81</v>
      </c>
      <c r="K557">
        <v>12548.28</v>
      </c>
      <c r="L557" s="91">
        <f t="shared" ref="L557" si="948">+K557/J557-1</f>
        <v>-7.0842970419715545E-3</v>
      </c>
      <c r="M557" s="90">
        <f t="shared" ref="M557" si="949">WEEKDAY(A557,2)</f>
        <v>1</v>
      </c>
    </row>
    <row r="558" spans="1:13" x14ac:dyDescent="0.25">
      <c r="A558" s="88">
        <v>43193</v>
      </c>
      <c r="B558">
        <v>15.24</v>
      </c>
      <c r="C558" s="91">
        <f t="shared" ref="C558" si="950">B558/(B557-O558)-1</f>
        <v>-1.8041237113401998E-2</v>
      </c>
      <c r="D558" s="26">
        <f t="shared" ref="D558" si="951">+(F557-O558)*(1+L558)</f>
        <v>15.268607267290813</v>
      </c>
      <c r="E558" s="26">
        <f>D558*(1-VLOOKUP(A558,FX!A:K,9,0))</f>
        <v>15.252203618545217</v>
      </c>
      <c r="F558">
        <v>15.2689</v>
      </c>
      <c r="G558" s="91">
        <f t="shared" ref="G558" si="952">+B558/D558-1</f>
        <v>-1.8736003087915787E-3</v>
      </c>
      <c r="H558" s="91">
        <f>(+B558/(D558*(1-VLOOKUP(A558,FX!A:K,9,0)))-1)</f>
        <v>-8.0012166441167931E-4</v>
      </c>
      <c r="I558" s="91">
        <f t="shared" si="792"/>
        <v>-1.8927362154445015E-3</v>
      </c>
      <c r="J558">
        <v>12548.28</v>
      </c>
      <c r="K558">
        <v>12489.88</v>
      </c>
      <c r="L558" s="91">
        <f t="shared" ref="L558" si="953">+K558/J558-1</f>
        <v>-4.6540242965571466E-3</v>
      </c>
      <c r="M558" s="90">
        <f t="shared" ref="M558" si="954">WEEKDAY(A558,2)</f>
        <v>2</v>
      </c>
    </row>
    <row r="559" spans="1:13" x14ac:dyDescent="0.25">
      <c r="A559" s="88">
        <v>43194</v>
      </c>
      <c r="B559">
        <v>15.02</v>
      </c>
      <c r="C559" s="91">
        <f t="shared" ref="C559" si="955">B559/(B558-O559)-1</f>
        <v>-1.4435695538057791E-2</v>
      </c>
      <c r="D559" s="26">
        <f t="shared" ref="D559" si="956">+(F558-O559)*(1+L559)</f>
        <v>15.305917352608674</v>
      </c>
      <c r="E559" s="26">
        <f>D559*(1-VLOOKUP(A559,FX!A:K,9,0))</f>
        <v>15.272547499606121</v>
      </c>
      <c r="F559">
        <v>15.259</v>
      </c>
      <c r="G559" s="91">
        <f t="shared" ref="G559" si="957">+B559/D559-1</f>
        <v>-1.8680184011312662E-2</v>
      </c>
      <c r="H559" s="91">
        <f>(+B559/(D559*(1-VLOOKUP(A559,FX!A:K,9,0)))-1)</f>
        <v>-1.6536042831926667E-2</v>
      </c>
      <c r="I559" s="91">
        <f t="shared" si="792"/>
        <v>-1.5662887476243559E-2</v>
      </c>
      <c r="J559">
        <v>12489.88</v>
      </c>
      <c r="K559">
        <v>12520.16</v>
      </c>
      <c r="L559" s="91">
        <f t="shared" ref="L559" si="958">+K559/J559-1</f>
        <v>2.424362764093857E-3</v>
      </c>
      <c r="M559" s="90">
        <f t="shared" ref="M559" si="959">WEEKDAY(A559,2)</f>
        <v>3</v>
      </c>
    </row>
    <row r="560" spans="1:13" x14ac:dyDescent="0.25">
      <c r="A560" s="88">
        <v>43195</v>
      </c>
      <c r="B560">
        <v>15.02</v>
      </c>
      <c r="C560" s="91">
        <f t="shared" ref="C560" si="960">B560/(B559-O560)-1</f>
        <v>0</v>
      </c>
      <c r="D560" s="26">
        <f t="shared" ref="D560" si="961">+(F559-O560)*(1+L560)</f>
        <v>15.259</v>
      </c>
      <c r="E560" s="26">
        <f>D560*(1-VLOOKUP(A560,FX!A:K,9,0))</f>
        <v>15.274944810247476</v>
      </c>
      <c r="F560" s="90">
        <v>15.259</v>
      </c>
      <c r="G560" s="91">
        <f t="shared" ref="G560" si="962">+B560/D560-1</f>
        <v>-1.5662887476243559E-2</v>
      </c>
      <c r="H560" s="91">
        <f>(+B560/(D560*(1-VLOOKUP(A560,FX!A:K,9,0)))-1)</f>
        <v>-1.6690391580101993E-2</v>
      </c>
      <c r="I560" s="91">
        <f t="shared" si="792"/>
        <v>-1.5662887476243559E-2</v>
      </c>
      <c r="J560">
        <v>12520.16</v>
      </c>
      <c r="K560">
        <v>12520.16</v>
      </c>
      <c r="L560" s="91">
        <f t="shared" ref="L560" si="963">+K560/J560-1</f>
        <v>0</v>
      </c>
      <c r="M560" s="90">
        <f t="shared" ref="M560" si="964">WEEKDAY(A560,2)</f>
        <v>4</v>
      </c>
    </row>
    <row r="561" spans="1:13" x14ac:dyDescent="0.25">
      <c r="A561" s="88">
        <v>43196</v>
      </c>
      <c r="B561">
        <v>15.16</v>
      </c>
      <c r="C561" s="91">
        <f t="shared" ref="C561" si="965">B561/(B560-O561)-1</f>
        <v>9.320905459387463E-3</v>
      </c>
      <c r="D561" s="26">
        <f t="shared" ref="D561" si="966">+(F560-O561)*(1+L561)</f>
        <v>15.259</v>
      </c>
      <c r="E561" s="26">
        <f>D561*(1-VLOOKUP(A561,FX!A:K,9,0))</f>
        <v>15.198669876238402</v>
      </c>
      <c r="F561" s="90">
        <v>15.259</v>
      </c>
      <c r="G561" s="91">
        <f t="shared" ref="G561" si="967">+B561/D561-1</f>
        <v>-6.4879743102431719E-3</v>
      </c>
      <c r="H561" s="91">
        <f>(+B561/(D561*(1-VLOOKUP(A561,FX!A:K,9,0)))-1)</f>
        <v>-2.5442934515511606E-3</v>
      </c>
      <c r="I561" s="91">
        <f t="shared" si="792"/>
        <v>-6.4879743102431719E-3</v>
      </c>
      <c r="J561">
        <v>12520.16</v>
      </c>
      <c r="K561">
        <v>12520.16</v>
      </c>
      <c r="L561" s="91">
        <f t="shared" ref="L561" si="968">+K561/J561-1</f>
        <v>0</v>
      </c>
      <c r="M561" s="90">
        <f t="shared" ref="M561" si="969">WEEKDAY(A561,2)</f>
        <v>5</v>
      </c>
    </row>
    <row r="562" spans="1:13" x14ac:dyDescent="0.25">
      <c r="A562" s="88">
        <v>43199</v>
      </c>
      <c r="B562">
        <v>15.16</v>
      </c>
      <c r="C562" s="91">
        <f t="shared" ref="C562" si="970">B562/(B561-O562)-1</f>
        <v>0</v>
      </c>
      <c r="D562" s="26">
        <f t="shared" ref="D562" si="971">+(F561-O562)*(1+L562)</f>
        <v>15.248055585551622</v>
      </c>
      <c r="E562" s="26">
        <f>D562*(1-VLOOKUP(A562,FX!A:K,9,0))</f>
        <v>15.277557764638193</v>
      </c>
      <c r="F562">
        <v>15.2294</v>
      </c>
      <c r="G562" s="91">
        <f t="shared" ref="G562" si="972">+B562/D562-1</f>
        <v>-5.774873068738029E-3</v>
      </c>
      <c r="H562" s="91">
        <f>(+B562/(D562*(1-VLOOKUP(A562,FX!A:K,9,0)))-1)</f>
        <v>-7.6948008607955476E-3</v>
      </c>
      <c r="I562" s="91">
        <f t="shared" si="792"/>
        <v>-4.55697532404431E-3</v>
      </c>
      <c r="J562">
        <v>12520.16</v>
      </c>
      <c r="K562">
        <v>12511.18</v>
      </c>
      <c r="L562" s="91">
        <f t="shared" ref="L562" si="973">+K562/J562-1</f>
        <v>-7.1724323011845836E-4</v>
      </c>
      <c r="M562" s="90">
        <f t="shared" ref="M562" si="974">WEEKDAY(A562,2)</f>
        <v>1</v>
      </c>
    </row>
    <row r="563" spans="1:13" x14ac:dyDescent="0.25">
      <c r="A563" s="88">
        <v>43200</v>
      </c>
      <c r="B563">
        <v>15.64</v>
      </c>
      <c r="C563" s="91">
        <f t="shared" ref="C563" si="975">B563/(B562-O563)-1</f>
        <v>3.1662269129287601E-2</v>
      </c>
      <c r="D563" s="26">
        <f t="shared" ref="D563" si="976">+(F562-O563)*(1+L563)</f>
        <v>15.627177294547755</v>
      </c>
      <c r="E563" s="26">
        <f>D563*(1-VLOOKUP(A563,FX!A:K,9,0))</f>
        <v>15.632377432375607</v>
      </c>
      <c r="F563">
        <v>15.645</v>
      </c>
      <c r="G563" s="91">
        <f t="shared" ref="G563" si="977">+B563/D563-1</f>
        <v>8.2053880944443769E-4</v>
      </c>
      <c r="H563" s="91">
        <f>(+B563/(D563*(1-VLOOKUP(A563,FX!A:K,9,0)))-1)</f>
        <v>4.8761409819886303E-4</v>
      </c>
      <c r="I563" s="91">
        <f t="shared" si="792"/>
        <v>-3.1959092361766306E-4</v>
      </c>
      <c r="J563">
        <v>12511.18</v>
      </c>
      <c r="K563">
        <v>12837.96</v>
      </c>
      <c r="L563" s="91">
        <f t="shared" ref="L563" si="978">+K563/J563-1</f>
        <v>2.611903913140079E-2</v>
      </c>
      <c r="M563" s="90">
        <f t="shared" ref="M563" si="979">WEEKDAY(A563,2)</f>
        <v>2</v>
      </c>
    </row>
    <row r="564" spans="1:13" x14ac:dyDescent="0.25">
      <c r="A564" s="88">
        <v>43201</v>
      </c>
      <c r="B564">
        <v>15.72</v>
      </c>
      <c r="C564" s="91">
        <f t="shared" ref="C564" si="980">B564/(B563-O564)-1</f>
        <v>5.1150895140665842E-3</v>
      </c>
      <c r="D564" s="26">
        <f t="shared" ref="D564" si="981">+(F563-O564)*(1+L564)</f>
        <v>15.706761261134949</v>
      </c>
      <c r="E564" s="26">
        <f>D564*(1-VLOOKUP(A564,FX!A:K,9,0))</f>
        <v>15.7555311560593</v>
      </c>
      <c r="F564">
        <v>15.7464</v>
      </c>
      <c r="G564" s="91">
        <f t="shared" ref="G564" si="982">+B564/D564-1</f>
        <v>8.4286879038586449E-4</v>
      </c>
      <c r="H564" s="91">
        <f>(+B564/(D564*(1-VLOOKUP(A564,FX!A:K,9,0)))-1)</f>
        <v>-2.2551544411522073E-3</v>
      </c>
      <c r="I564" s="91">
        <f t="shared" si="792"/>
        <v>-1.6765736930345332E-3</v>
      </c>
      <c r="J564">
        <v>12837.96</v>
      </c>
      <c r="K564">
        <v>12888.64</v>
      </c>
      <c r="L564" s="91">
        <f t="shared" ref="L564" si="983">+K564/J564-1</f>
        <v>3.9476676979832703E-3</v>
      </c>
      <c r="M564" s="90">
        <f t="shared" ref="M564" si="984">WEEKDAY(A564,2)</f>
        <v>3</v>
      </c>
    </row>
    <row r="565" spans="1:13" x14ac:dyDescent="0.25">
      <c r="A565" s="88">
        <v>43202</v>
      </c>
      <c r="B565">
        <v>15.54</v>
      </c>
      <c r="C565" s="91">
        <f t="shared" ref="C565" si="985">B565/(B564-O565)-1</f>
        <v>-1.1450381679389388E-2</v>
      </c>
      <c r="D565" s="26">
        <f t="shared" ref="D565" si="986">+(F564-O565)*(1+L565)</f>
        <v>15.537093723465004</v>
      </c>
      <c r="E565" s="26">
        <f>D565*(1-VLOOKUP(A565,FX!A:K,9,0))</f>
        <v>15.536709956874294</v>
      </c>
      <c r="F565">
        <v>15.5268</v>
      </c>
      <c r="G565" s="91">
        <f t="shared" ref="G565" si="987">+B565/D565-1</f>
        <v>1.8705406472552255E-4</v>
      </c>
      <c r="H565" s="91">
        <f>(+B565/(D565*(1-VLOOKUP(A565,FX!A:K,9,0)))-1)</f>
        <v>2.1175931936934234E-4</v>
      </c>
      <c r="I565" s="91">
        <f t="shared" si="792"/>
        <v>8.5014297859187238E-4</v>
      </c>
      <c r="J565">
        <v>12888.64</v>
      </c>
      <c r="K565">
        <v>12717.32</v>
      </c>
      <c r="L565" s="91">
        <f t="shared" ref="L565" si="988">+K565/J565-1</f>
        <v>-1.3292325644909009E-2</v>
      </c>
      <c r="M565" s="90">
        <f t="shared" ref="M565" si="989">WEEKDAY(A565,2)</f>
        <v>4</v>
      </c>
    </row>
    <row r="566" spans="1:13" x14ac:dyDescent="0.25">
      <c r="A566" s="88">
        <v>43203</v>
      </c>
      <c r="B566">
        <v>15.34</v>
      </c>
      <c r="C566" s="91">
        <f t="shared" ref="C566" si="990">B566/(B565-O566)-1</f>
        <v>-1.287001287001277E-2</v>
      </c>
      <c r="D566" s="26">
        <f t="shared" ref="D566" si="991">+(F565-O566)*(1+L566)</f>
        <v>15.379081177795321</v>
      </c>
      <c r="E566" s="26">
        <f>D566*(1-VLOOKUP(A566,FX!A:K,9,0))</f>
        <v>15.35135197835602</v>
      </c>
      <c r="F566" s="90">
        <v>15.5268</v>
      </c>
      <c r="G566" s="91">
        <f t="shared" ref="G566" si="992">+B566/D566-1</f>
        <v>-2.5411906825583142E-3</v>
      </c>
      <c r="H566" s="91">
        <f>(+B566/(D566*(1-VLOOKUP(A566,FX!A:K,9,0)))-1)</f>
        <v>-7.3947743312929859E-4</v>
      </c>
      <c r="I566" s="91">
        <f t="shared" si="792"/>
        <v>-1.2030811242496831E-2</v>
      </c>
      <c r="J566">
        <v>12717.32</v>
      </c>
      <c r="K566">
        <v>12596.33</v>
      </c>
      <c r="L566" s="91">
        <f t="shared" ref="L566" si="993">+K566/J566-1</f>
        <v>-9.5137969320580051E-3</v>
      </c>
      <c r="M566" s="90">
        <f t="shared" ref="M566" si="994">WEEKDAY(A566,2)</f>
        <v>5</v>
      </c>
    </row>
    <row r="567" spans="1:13" x14ac:dyDescent="0.25">
      <c r="A567" s="88">
        <v>43206</v>
      </c>
      <c r="B567">
        <v>14.98</v>
      </c>
      <c r="C567" s="91">
        <f t="shared" ref="C567" si="995">B567/(B566-O567)-1</f>
        <v>-2.3468057366362371E-2</v>
      </c>
      <c r="D567" s="26">
        <f t="shared" ref="D567" si="996">+(F566-O567)*(1+L567)</f>
        <v>15.159274642375994</v>
      </c>
      <c r="E567" s="26">
        <f>D567*(1-VLOOKUP(A567,FX!A:K,9,0))</f>
        <v>15.169610691391233</v>
      </c>
      <c r="F567">
        <v>15.0025</v>
      </c>
      <c r="G567" s="91">
        <f t="shared" ref="G567" si="997">+B567/D567-1</f>
        <v>-1.1826069954221419E-2</v>
      </c>
      <c r="H567" s="91">
        <f>(+B567/(D567*(1-VLOOKUP(A567,FX!A:K,9,0)))-1)</f>
        <v>-1.249937755481334E-2</v>
      </c>
      <c r="I567" s="91">
        <f t="shared" ref="I567:I576" si="998">+B567/F567-1</f>
        <v>-1.4997500416596976E-3</v>
      </c>
      <c r="J567">
        <v>12596.33</v>
      </c>
      <c r="K567">
        <v>12298.17</v>
      </c>
      <c r="L567" s="91">
        <f t="shared" ref="L567" si="999">+K567/J567-1</f>
        <v>-2.36703865332204E-2</v>
      </c>
      <c r="M567" s="90">
        <f t="shared" ref="M567" si="1000">WEEKDAY(A567,2)</f>
        <v>1</v>
      </c>
    </row>
    <row r="568" spans="1:13" x14ac:dyDescent="0.25">
      <c r="A568" s="88">
        <v>43207</v>
      </c>
      <c r="B568">
        <v>14.76</v>
      </c>
      <c r="C568" s="91">
        <f t="shared" ref="C568" si="1001">B568/(B567-O568)-1</f>
        <v>-1.4686248331108209E-2</v>
      </c>
      <c r="D568" s="26">
        <f t="shared" ref="D568" si="1002">+(F567-O568)*(1+L568)</f>
        <v>14.812964611808098</v>
      </c>
      <c r="E568" s="26">
        <f>D568*(1-VLOOKUP(A568,FX!A:K,9,0))</f>
        <v>14.832559474087299</v>
      </c>
      <c r="F568">
        <v>14.8491</v>
      </c>
      <c r="G568" s="91">
        <f t="shared" ref="G568" si="1003">+B568/D568-1</f>
        <v>-3.5755578438281255E-3</v>
      </c>
      <c r="H568" s="91">
        <f>(+B568/(D568*(1-VLOOKUP(A568,FX!A:K,9,0)))-1)</f>
        <v>-4.8919051505615929E-3</v>
      </c>
      <c r="I568" s="91">
        <f t="shared" si="998"/>
        <v>-6.0003636584035069E-3</v>
      </c>
      <c r="J568">
        <v>12298.17</v>
      </c>
      <c r="K568">
        <v>12142.8</v>
      </c>
      <c r="L568" s="91">
        <f t="shared" ref="L568" si="1004">+K568/J568-1</f>
        <v>-1.2633586948302078E-2</v>
      </c>
      <c r="M568" s="90">
        <f t="shared" ref="M568" si="1005">WEEKDAY(A568,2)</f>
        <v>2</v>
      </c>
    </row>
    <row r="569" spans="1:13" x14ac:dyDescent="0.25">
      <c r="A569" s="88">
        <v>43208</v>
      </c>
      <c r="B569">
        <v>14.88</v>
      </c>
      <c r="C569" s="91">
        <f t="shared" ref="C569" si="1006">B569/(B568-O569)-1</f>
        <v>8.1300813008131634E-3</v>
      </c>
      <c r="D569" s="26">
        <f t="shared" ref="D569" si="1007">+(F568-O569)*(1+L569)</f>
        <v>14.907015256448265</v>
      </c>
      <c r="E569" s="26">
        <f>D569*(1-VLOOKUP(A569,FX!A:K,9,0))</f>
        <v>14.882005541303201</v>
      </c>
      <c r="F569">
        <v>14.8688</v>
      </c>
      <c r="G569" s="91">
        <f t="shared" ref="G569" si="1008">+B569/D569-1</f>
        <v>-1.8122512108236233E-3</v>
      </c>
      <c r="H569" s="91">
        <f>(+B569/(D569*(1-VLOOKUP(A569,FX!A:K,9,0)))-1)</f>
        <v>-1.3476283808888656E-4</v>
      </c>
      <c r="I569" s="91">
        <f t="shared" si="998"/>
        <v>7.5325513827606549E-4</v>
      </c>
      <c r="J569">
        <v>12142.8</v>
      </c>
      <c r="K569">
        <v>12190.16</v>
      </c>
      <c r="L569" s="91">
        <f t="shared" ref="L569" si="1009">+K569/J569-1</f>
        <v>3.9002536482524164E-3</v>
      </c>
      <c r="M569" s="90">
        <f t="shared" ref="M569" si="1010">WEEKDAY(A569,2)</f>
        <v>3</v>
      </c>
    </row>
    <row r="570" spans="1:13" x14ac:dyDescent="0.25">
      <c r="A570" s="88">
        <v>43209</v>
      </c>
      <c r="B570">
        <v>15.16</v>
      </c>
      <c r="C570" s="91">
        <f t="shared" ref="C570" si="1011">B570/(B569-O570)-1</f>
        <v>1.8817204301075252E-2</v>
      </c>
      <c r="D570" s="26">
        <f t="shared" ref="D570" si="1012">+(F569-O570)*(1+L570)</f>
        <v>15.096268918537573</v>
      </c>
      <c r="E570" s="26">
        <f>D570*(1-VLOOKUP(A570,FX!A:K,9,0))</f>
        <v>15.154981876195842</v>
      </c>
      <c r="F570">
        <v>15.1426</v>
      </c>
      <c r="G570" s="91">
        <f t="shared" ref="G570" si="1013">+B570/D570-1</f>
        <v>4.2216445537854863E-3</v>
      </c>
      <c r="H570" s="91">
        <f>(+B570/(D570*(1-VLOOKUP(A570,FX!A:K,9,0)))-1)</f>
        <v>3.3112040945693089E-4</v>
      </c>
      <c r="I570" s="91">
        <f t="shared" si="998"/>
        <v>1.1490761163868157E-3</v>
      </c>
      <c r="J570">
        <v>12190.16</v>
      </c>
      <c r="K570">
        <v>12376.65</v>
      </c>
      <c r="L570" s="91">
        <f t="shared" ref="L570" si="1014">+K570/J570-1</f>
        <v>1.5298404614869643E-2</v>
      </c>
      <c r="M570" s="90">
        <f t="shared" ref="M570" si="1015">WEEKDAY(A570,2)</f>
        <v>4</v>
      </c>
    </row>
    <row r="571" spans="1:13" x14ac:dyDescent="0.25">
      <c r="A571" s="88">
        <v>43210</v>
      </c>
      <c r="B571">
        <v>14.86</v>
      </c>
      <c r="C571" s="91">
        <f t="shared" ref="C571" si="1016">B571/(B570-O571)-1</f>
        <v>-1.9788918205804751E-2</v>
      </c>
      <c r="D571" s="26">
        <f t="shared" ref="D571" si="1017">+(F570-O571)*(1+L571)</f>
        <v>14.98428151801982</v>
      </c>
      <c r="E571" s="26">
        <f>D571*(1-VLOOKUP(A571,FX!A:K,9,0))</f>
        <v>14.946689986206636</v>
      </c>
      <c r="F571">
        <v>14.9488</v>
      </c>
      <c r="G571" s="91">
        <f t="shared" ref="G571" si="1018">+B571/D571-1</f>
        <v>-8.2941259392625977E-3</v>
      </c>
      <c r="H571" s="91">
        <f>(+B571/(D571*(1-VLOOKUP(A571,FX!A:K,9,0)))-1)</f>
        <v>-5.7999454251501659E-3</v>
      </c>
      <c r="I571" s="91">
        <f t="shared" si="998"/>
        <v>-5.9402761425666473E-3</v>
      </c>
      <c r="J571">
        <v>12376.65</v>
      </c>
      <c r="K571">
        <v>12247.25</v>
      </c>
      <c r="L571" s="91">
        <f t="shared" ref="L571" si="1019">+K571/J571-1</f>
        <v>-1.0455171633681148E-2</v>
      </c>
      <c r="M571" s="90">
        <f t="shared" ref="M571" si="1020">WEEKDAY(A571,2)</f>
        <v>5</v>
      </c>
    </row>
    <row r="572" spans="1:13" x14ac:dyDescent="0.25">
      <c r="A572" s="88">
        <v>43213</v>
      </c>
      <c r="B572">
        <v>14.98</v>
      </c>
      <c r="C572" s="91">
        <f t="shared" ref="C572" si="1021">B572/(B571-O572)-1</f>
        <v>8.0753701211306872E-3</v>
      </c>
      <c r="D572" s="26">
        <f t="shared" ref="D572" si="1022">+(F571-O572)*(1+L572)</f>
        <v>15.071480919226767</v>
      </c>
      <c r="E572" s="26">
        <f>D572*(1-VLOOKUP(A572,FX!A:K,9,0))</f>
        <v>15.038293335200457</v>
      </c>
      <c r="F572">
        <v>15.0326</v>
      </c>
      <c r="G572" s="91">
        <f t="shared" ref="G572" si="1023">+B572/D572-1</f>
        <v>-6.0698029421955013E-3</v>
      </c>
      <c r="H572" s="91">
        <f>(+B572/(D572*(1-VLOOKUP(A572,FX!A:K,9,0)))-1)</f>
        <v>-3.8763265153238802E-3</v>
      </c>
      <c r="I572" s="91">
        <f t="shared" si="998"/>
        <v>-3.4990620385030313E-3</v>
      </c>
      <c r="J572">
        <v>12247.25</v>
      </c>
      <c r="K572">
        <v>12347.76</v>
      </c>
      <c r="L572" s="91">
        <f t="shared" ref="L572" si="1024">+K572/J572-1</f>
        <v>8.2067402886363272E-3</v>
      </c>
      <c r="M572" s="90">
        <f t="shared" ref="M572" si="1025">WEEKDAY(A572,2)</f>
        <v>1</v>
      </c>
    </row>
    <row r="573" spans="1:13" x14ac:dyDescent="0.25">
      <c r="A573" s="88">
        <v>43214</v>
      </c>
      <c r="B573">
        <v>15.32</v>
      </c>
      <c r="C573" s="91">
        <f t="shared" ref="C573" si="1026">B573/(B572-O573)-1</f>
        <v>2.2696929238985364E-2</v>
      </c>
      <c r="D573" s="26">
        <f t="shared" ref="D573" si="1027">+(F572-O573)*(1+L573)</f>
        <v>15.362403246904703</v>
      </c>
      <c r="E573" s="26">
        <f>D573*(1-VLOOKUP(A573,FX!A:K,9,0))</f>
        <v>15.31923299856491</v>
      </c>
      <c r="F573">
        <v>15.3108</v>
      </c>
      <c r="G573" s="91">
        <f t="shared" ref="G573" si="1028">+B573/D573-1</f>
        <v>-2.7601961895673544E-3</v>
      </c>
      <c r="H573" s="91">
        <f>(+B573/(D573*(1-VLOOKUP(A573,FX!A:K,9,0)))-1)</f>
        <v>5.0067874492354392E-5</v>
      </c>
      <c r="I573" s="91">
        <f t="shared" si="998"/>
        <v>6.0088303681071764E-4</v>
      </c>
      <c r="J573">
        <v>12347.76</v>
      </c>
      <c r="K573">
        <v>12618.66</v>
      </c>
      <c r="L573" s="91">
        <f t="shared" ref="L573" si="1029">+K573/J573-1</f>
        <v>2.1939201928123042E-2</v>
      </c>
      <c r="M573" s="90">
        <f t="shared" ref="M573" si="1030">WEEKDAY(A573,2)</f>
        <v>2</v>
      </c>
    </row>
    <row r="574" spans="1:13" x14ac:dyDescent="0.25">
      <c r="A574" s="88">
        <v>43215</v>
      </c>
      <c r="B574">
        <v>15.08</v>
      </c>
      <c r="C574" s="91">
        <f t="shared" ref="C574" si="1031">B574/(B573-O574)-1</f>
        <v>-1.5665796344647487E-2</v>
      </c>
      <c r="D574" s="26">
        <f t="shared" ref="D574" si="1032">+(F573-O574)*(1+L574)</f>
        <v>15.187402716928739</v>
      </c>
      <c r="E574" s="26">
        <f>D574*(1-VLOOKUP(A574,FX!A:K,9,0))</f>
        <v>15.186234964972499</v>
      </c>
      <c r="F574">
        <v>15.1928</v>
      </c>
      <c r="G574" s="91">
        <f t="shared" ref="G574" si="1033">+B574/D574-1</f>
        <v>-7.0718291290862156E-3</v>
      </c>
      <c r="H574" s="91">
        <f>(+B574/(D574*(1-VLOOKUP(A574,FX!A:K,9,0)))-1)</f>
        <v>-6.9954774977163403E-3</v>
      </c>
      <c r="I574" s="91">
        <f t="shared" si="998"/>
        <v>-7.4245695329366868E-3</v>
      </c>
      <c r="J574">
        <v>12618.66</v>
      </c>
      <c r="K574">
        <v>12516.96</v>
      </c>
      <c r="L574" s="91">
        <f t="shared" ref="L574" si="1034">+K574/J574-1</f>
        <v>-8.0594928463085802E-3</v>
      </c>
      <c r="M574" s="90">
        <f t="shared" ref="M574" si="1035">WEEKDAY(A574,2)</f>
        <v>3</v>
      </c>
    </row>
    <row r="575" spans="1:13" x14ac:dyDescent="0.25">
      <c r="A575" s="88">
        <v>43216</v>
      </c>
      <c r="B575">
        <v>14.78</v>
      </c>
      <c r="C575" s="91">
        <f t="shared" ref="C575" si="1036">B575/(B574-O575)-1</f>
        <v>-1.9893899204244114E-2</v>
      </c>
      <c r="D575" s="26">
        <f t="shared" ref="D575" si="1037">+(F574-O575)*(1+L575)</f>
        <v>14.874790387442319</v>
      </c>
      <c r="E575" s="26">
        <f>D575*(1-VLOOKUP(A575,FX!A:K,9,0))</f>
        <v>14.842884365083334</v>
      </c>
      <c r="F575">
        <v>14.8604</v>
      </c>
      <c r="G575" s="91">
        <f t="shared" ref="G575" si="1038">+B575/D575-1</f>
        <v>-6.3725528208010696E-3</v>
      </c>
      <c r="H575" s="91">
        <f>(+B575/(D575*(1-VLOOKUP(A575,FX!A:K,9,0)))-1)</f>
        <v>-4.2366674519991321E-3</v>
      </c>
      <c r="I575" s="91">
        <f t="shared" si="998"/>
        <v>-5.4103523458319813E-3</v>
      </c>
      <c r="J575">
        <v>12516.96</v>
      </c>
      <c r="K575">
        <v>12254.96</v>
      </c>
      <c r="L575" s="91">
        <f t="shared" ref="L575" si="1039">+K575/J575-1</f>
        <v>-2.0931600005113071E-2</v>
      </c>
      <c r="M575" s="90">
        <f t="shared" ref="M575" si="1040">WEEKDAY(A575,2)</f>
        <v>4</v>
      </c>
    </row>
    <row r="576" spans="1:13" x14ac:dyDescent="0.25">
      <c r="A576" s="88">
        <v>43217</v>
      </c>
      <c r="B576">
        <v>14.76</v>
      </c>
      <c r="C576" s="91">
        <f t="shared" ref="C576" si="1041">B576/(B575-O576)-1</f>
        <v>-1.3531799729363803E-3</v>
      </c>
      <c r="D576" s="26">
        <f t="shared" ref="D576" si="1042">+(F575-O576)*(1+L576)</f>
        <v>14.784357672322066</v>
      </c>
      <c r="E576" s="26">
        <f>D576*(1-VLOOKUP(A576,FX!A:K,9,0))</f>
        <v>14.7497849645287</v>
      </c>
      <c r="F576">
        <v>14.742699999999999</v>
      </c>
      <c r="G576" s="91">
        <f t="shared" ref="G576" si="1043">+B576/D576-1</f>
        <v>-1.6475299679516997E-3</v>
      </c>
      <c r="H576" s="91">
        <f>(+B576/(D576*(1-VLOOKUP(A576,FX!A:K,9,0)))-1)</f>
        <v>6.9255487424824125E-4</v>
      </c>
      <c r="I576" s="91">
        <f t="shared" si="998"/>
        <v>1.1734621202357243E-3</v>
      </c>
      <c r="J576">
        <v>12254.96</v>
      </c>
      <c r="K576">
        <v>12192.25</v>
      </c>
      <c r="L576" s="91">
        <f t="shared" ref="L576" si="1044">+K576/J576-1</f>
        <v>-5.1171117653585618E-3</v>
      </c>
      <c r="M576" s="90">
        <f t="shared" ref="M576" si="1045">WEEKDAY(A576,2)</f>
        <v>5</v>
      </c>
    </row>
    <row r="577" spans="1:13" x14ac:dyDescent="0.25">
      <c r="A577" s="88">
        <v>43220</v>
      </c>
      <c r="B577" s="90">
        <v>14.94</v>
      </c>
      <c r="C577" s="91">
        <f t="shared" ref="C577" si="1046">B577/(B576-O577)-1</f>
        <v>1.2195121951219523E-2</v>
      </c>
      <c r="D577" s="26">
        <f t="shared" ref="D577" si="1047">+(F576-O577)*(1+L577)</f>
        <v>14.742699999999999</v>
      </c>
      <c r="E577" s="26">
        <f>D577*(1-VLOOKUP(A577,FX!A:K,9,0))</f>
        <v>14.742699999999999</v>
      </c>
      <c r="F577" s="90">
        <v>14.742699999999999</v>
      </c>
      <c r="G577" s="91">
        <f t="shared" ref="G577" si="1048">+B577/D577-1</f>
        <v>1.3382894585116656E-2</v>
      </c>
      <c r="H577" s="91">
        <f>(+B577/(D577*(1-VLOOKUP(A577,FX!A:K,9,0)))-1)</f>
        <v>1.3382894585116656E-2</v>
      </c>
      <c r="I577" s="91">
        <f t="shared" ref="I577:I590" si="1049">+B577/F577-1</f>
        <v>1.3382894585116656E-2</v>
      </c>
      <c r="J577" s="90">
        <v>12192.25</v>
      </c>
      <c r="K577" s="90">
        <v>12192.25</v>
      </c>
      <c r="L577" s="91">
        <f t="shared" ref="L577" si="1050">+K577/J577-1</f>
        <v>0</v>
      </c>
      <c r="M577" s="90">
        <f t="shared" ref="M577" si="1051">WEEKDAY(A577,2)</f>
        <v>1</v>
      </c>
    </row>
    <row r="578" spans="1:13" x14ac:dyDescent="0.25">
      <c r="A578" s="88">
        <v>43222</v>
      </c>
      <c r="B578">
        <v>14.72</v>
      </c>
      <c r="C578" s="91">
        <f t="shared" ref="C578" si="1052">B578/(B577-O578)-1</f>
        <v>-1.4725568942436373E-2</v>
      </c>
      <c r="D578" s="26">
        <f t="shared" ref="D578" si="1053">+(F577-O578)*(1+L578)</f>
        <v>14.745227199081384</v>
      </c>
      <c r="E578" s="26">
        <f>D578*(1-VLOOKUP(A578,FX!A:K,9,0))</f>
        <v>14.642364950884282</v>
      </c>
      <c r="F578">
        <v>14.694699999999999</v>
      </c>
      <c r="G578" s="91">
        <f t="shared" ref="G578" si="1054">+B578/D578-1</f>
        <v>-1.7108721853370534E-3</v>
      </c>
      <c r="H578" s="91">
        <f>(+B578/(D578*(1-VLOOKUP(A578,FX!A:K,9,0)))-1)</f>
        <v>5.3020840128035207E-3</v>
      </c>
      <c r="I578" s="91">
        <f t="shared" si="1049"/>
        <v>1.7217091876664536E-3</v>
      </c>
      <c r="J578">
        <v>12192.25</v>
      </c>
      <c r="K578">
        <v>12194.34</v>
      </c>
      <c r="L578" s="91">
        <f t="shared" ref="L578" si="1055">+K578/J578-1</f>
        <v>1.714203694971328E-4</v>
      </c>
      <c r="M578" s="90">
        <f t="shared" ref="M578" si="1056">WEEKDAY(A578,2)</f>
        <v>3</v>
      </c>
    </row>
    <row r="579" spans="1:13" x14ac:dyDescent="0.25">
      <c r="A579" s="88">
        <v>43223</v>
      </c>
      <c r="B579">
        <v>14.78</v>
      </c>
      <c r="C579" s="91">
        <f t="shared" ref="C579" si="1057">B579/(B578-O579)-1</f>
        <v>4.0760869565217295E-3</v>
      </c>
      <c r="D579" s="26">
        <f t="shared" ref="D579" si="1058">+(F578-O579)*(1+L579)</f>
        <v>14.771256360655844</v>
      </c>
      <c r="E579" s="26">
        <f>D579*(1-VLOOKUP(A579,FX!A:K,9,0))</f>
        <v>14.770257872112703</v>
      </c>
      <c r="F579">
        <v>14.7659</v>
      </c>
      <c r="G579" s="91">
        <f t="shared" ref="G579" si="1059">+B579/D579-1</f>
        <v>5.9193606357310635E-4</v>
      </c>
      <c r="H579" s="91">
        <f>(+B579/(D579*(1-VLOOKUP(A579,FX!A:K,9,0)))-1)</f>
        <v>6.5957737309996212E-4</v>
      </c>
      <c r="I579" s="91">
        <f t="shared" si="1049"/>
        <v>9.5490285048649426E-4</v>
      </c>
      <c r="J579">
        <v>12194.34</v>
      </c>
      <c r="K579">
        <v>12257.87</v>
      </c>
      <c r="L579" s="91">
        <f t="shared" ref="L579" si="1060">+K579/J579-1</f>
        <v>5.2097940519946206E-3</v>
      </c>
      <c r="M579" s="90">
        <f t="shared" ref="M579" si="1061">WEEKDAY(A579,2)</f>
        <v>4</v>
      </c>
    </row>
    <row r="580" spans="1:13" x14ac:dyDescent="0.25">
      <c r="A580" s="88">
        <v>43224</v>
      </c>
      <c r="B580">
        <v>14.6</v>
      </c>
      <c r="C580" s="91">
        <f t="shared" ref="C580" si="1062">B580/(B579-O580)-1</f>
        <v>-1.2178619756427533E-2</v>
      </c>
      <c r="D580" s="26">
        <f t="shared" ref="D580" si="1063">+(F579-O580)*(1+L580)</f>
        <v>14.640018704962607</v>
      </c>
      <c r="E580" s="26">
        <f>D580*(1-VLOOKUP(A580,FX!A:K,9,0))</f>
        <v>14.67237700935018</v>
      </c>
      <c r="F580">
        <v>14.667</v>
      </c>
      <c r="G580" s="91">
        <f t="shared" ref="G580" si="1064">+B580/D580-1</f>
        <v>-2.7335146060326609E-3</v>
      </c>
      <c r="H580" s="91">
        <f>(+B580/(D580*(1-VLOOKUP(A580,FX!A:K,9,0)))-1)</f>
        <v>-4.9328755186741624E-3</v>
      </c>
      <c r="I580" s="91">
        <f t="shared" si="1049"/>
        <v>-4.5680779982273378E-3</v>
      </c>
      <c r="J580">
        <v>12257.87</v>
      </c>
      <c r="K580">
        <v>12153.37</v>
      </c>
      <c r="L580" s="91">
        <f t="shared" ref="L580" si="1065">+K580/J580-1</f>
        <v>-8.5251352804361913E-3</v>
      </c>
      <c r="M580" s="90">
        <f t="shared" ref="M580" si="1066">WEEKDAY(A580,2)</f>
        <v>5</v>
      </c>
    </row>
    <row r="581" spans="1:13" x14ac:dyDescent="0.25">
      <c r="A581" s="88">
        <v>43227</v>
      </c>
      <c r="B581">
        <v>14.86</v>
      </c>
      <c r="C581" s="91">
        <f t="shared" ref="C581" si="1067">B581/(B580-O581)-1</f>
        <v>1.7808219178082174E-2</v>
      </c>
      <c r="D581" s="26">
        <f t="shared" ref="D581" si="1068">+(F580-O581)*(1+L581)</f>
        <v>14.90070180863415</v>
      </c>
      <c r="E581" s="26">
        <f>D581*(1-VLOOKUP(A581,FX!A:K,9,0))</f>
        <v>14.868809701892957</v>
      </c>
      <c r="F581">
        <v>14.876300000000001</v>
      </c>
      <c r="G581" s="91">
        <f t="shared" ref="G581" si="1069">+B581/D581-1</f>
        <v>-2.7315363502251611E-3</v>
      </c>
      <c r="H581" s="91">
        <f>(+B581/(D581*(1-VLOOKUP(A581,FX!A:K,9,0)))-1)</f>
        <v>-5.9249543639228186E-4</v>
      </c>
      <c r="I581" s="91">
        <f t="shared" si="1049"/>
        <v>-1.0957025604485526E-3</v>
      </c>
      <c r="J581">
        <v>12153.37</v>
      </c>
      <c r="K581">
        <v>12347.02</v>
      </c>
      <c r="L581" s="91">
        <f t="shared" ref="L581" si="1070">+K581/J581-1</f>
        <v>1.5933852092053558E-2</v>
      </c>
      <c r="M581" s="90">
        <f t="shared" ref="M581" si="1071">WEEKDAY(A581,2)</f>
        <v>1</v>
      </c>
    </row>
    <row r="582" spans="1:13" x14ac:dyDescent="0.25">
      <c r="A582" s="88">
        <v>43228</v>
      </c>
      <c r="B582">
        <v>15.12</v>
      </c>
      <c r="C582" s="91">
        <f t="shared" ref="C582" si="1072">B582/(B581-O582)-1</f>
        <v>1.7496635262449489E-2</v>
      </c>
      <c r="D582" s="26">
        <f t="shared" ref="D582" si="1073">+(F581-O582)*(1+L582)</f>
        <v>15.146415193544676</v>
      </c>
      <c r="E582" s="26">
        <f>D582*(1-VLOOKUP(A582,FX!A:K,9,0))</f>
        <v>15.147296236555217</v>
      </c>
      <c r="F582">
        <v>15.1509</v>
      </c>
      <c r="G582" s="91">
        <f t="shared" ref="G582" si="1074">+B582/D582-1</f>
        <v>-1.7439897960763728E-3</v>
      </c>
      <c r="H582" s="91">
        <f>(+B582/(D582*(1-VLOOKUP(A582,FX!A:K,9,0)))-1)</f>
        <v>-1.8020533915051873E-3</v>
      </c>
      <c r="I582" s="91">
        <f t="shared" si="1049"/>
        <v>-2.0394828030018131E-3</v>
      </c>
      <c r="J582">
        <v>12347.02</v>
      </c>
      <c r="K582">
        <v>12571.21</v>
      </c>
      <c r="L582" s="91">
        <f t="shared" ref="L582" si="1075">+K582/J582-1</f>
        <v>1.8157417741284876E-2</v>
      </c>
      <c r="M582" s="90">
        <f t="shared" ref="M582" si="1076">WEEKDAY(A582,2)</f>
        <v>2</v>
      </c>
    </row>
    <row r="583" spans="1:13" x14ac:dyDescent="0.25">
      <c r="A583" s="88">
        <v>43229</v>
      </c>
      <c r="B583">
        <v>15.08</v>
      </c>
      <c r="C583" s="91">
        <f t="shared" ref="C583" si="1077">B583/(B582-O583)-1</f>
        <v>-2.6455026455025621E-3</v>
      </c>
      <c r="D583" s="26">
        <f t="shared" ref="D583" si="1078">+(F582-O583)*(1+L583)</f>
        <v>15.122830748034598</v>
      </c>
      <c r="E583" s="26">
        <f>D583*(1-VLOOKUP(A583,FX!A:K,9,0))</f>
        <v>15.09567963965087</v>
      </c>
      <c r="F583">
        <v>15.0863</v>
      </c>
      <c r="G583" s="91">
        <f t="shared" ref="G583" si="1079">+B583/D583-1</f>
        <v>-2.8321911914649389E-3</v>
      </c>
      <c r="H583" s="91">
        <f>(+B583/(D583*(1-VLOOKUP(A583,FX!A:K,9,0)))-1)</f>
        <v>-1.0386839165349437E-3</v>
      </c>
      <c r="I583" s="91">
        <f t="shared" si="1049"/>
        <v>-4.1759742282732049E-4</v>
      </c>
      <c r="J583">
        <v>12571.21</v>
      </c>
      <c r="K583">
        <v>12547.92</v>
      </c>
      <c r="L583" s="91">
        <f t="shared" ref="L583" si="1080">+K583/J583-1</f>
        <v>-1.852645847137957E-3</v>
      </c>
      <c r="M583" s="90">
        <f t="shared" ref="M583" si="1081">WEEKDAY(A583,2)</f>
        <v>3</v>
      </c>
    </row>
    <row r="584" spans="1:13" x14ac:dyDescent="0.25">
      <c r="A584" s="88">
        <v>43230</v>
      </c>
      <c r="B584">
        <v>15.22</v>
      </c>
      <c r="C584" s="91">
        <f t="shared" ref="C584" si="1082">B584/(B583-O584)-1</f>
        <v>9.2838196286473273E-3</v>
      </c>
      <c r="D584" s="26">
        <f t="shared" ref="D584" si="1083">+(F583-O584)*(1+L584)</f>
        <v>15.165639439285554</v>
      </c>
      <c r="E584" s="26">
        <f>D584*(1-VLOOKUP(A584,FX!A:K,9,0))</f>
        <v>15.189553605627605</v>
      </c>
      <c r="F584">
        <v>15.202</v>
      </c>
      <c r="G584" s="91">
        <f t="shared" ref="G584" si="1084">+B584/D584-1</f>
        <v>3.5844555669461986E-3</v>
      </c>
      <c r="H584" s="91">
        <f>(+B584/(D584*(1-VLOOKUP(A584,FX!A:K,9,0)))-1)</f>
        <v>2.0044298313754982E-3</v>
      </c>
      <c r="I584" s="91">
        <f t="shared" si="1049"/>
        <v>1.1840547296408932E-3</v>
      </c>
      <c r="J584">
        <v>12547.92</v>
      </c>
      <c r="K584">
        <v>12613.91</v>
      </c>
      <c r="L584" s="91">
        <f t="shared" ref="L584" si="1085">+K584/J584-1</f>
        <v>5.2590389482878308E-3</v>
      </c>
      <c r="M584" s="90">
        <f t="shared" ref="M584" si="1086">WEEKDAY(A584,2)</f>
        <v>4</v>
      </c>
    </row>
    <row r="585" spans="1:13" x14ac:dyDescent="0.25">
      <c r="A585" s="88">
        <v>43231</v>
      </c>
      <c r="B585">
        <v>15.24</v>
      </c>
      <c r="C585" s="91">
        <f t="shared" ref="C585" si="1087">B585/(B584-O585)-1</f>
        <v>1.3140604467805073E-3</v>
      </c>
      <c r="D585" s="26">
        <f t="shared" ref="D585" si="1088">+(F584-O585)*(1+L585)</f>
        <v>15.153575969703287</v>
      </c>
      <c r="E585" s="26">
        <f>D585*(1-VLOOKUP(A585,FX!A:K,9,0))</f>
        <v>15.208972256637656</v>
      </c>
      <c r="F585">
        <v>15.207100000000001</v>
      </c>
      <c r="G585" s="91">
        <f t="shared" ref="G585" si="1089">+B585/D585-1</f>
        <v>5.703210283137361E-3</v>
      </c>
      <c r="H585" s="91">
        <f>(+B585/(D585*(1-VLOOKUP(A585,FX!A:K,9,0)))-1)</f>
        <v>2.0400946782450635E-3</v>
      </c>
      <c r="I585" s="91">
        <f t="shared" si="1049"/>
        <v>2.1634631192009035E-3</v>
      </c>
      <c r="J585">
        <v>12613.91</v>
      </c>
      <c r="K585">
        <v>12573.73</v>
      </c>
      <c r="L585" s="91">
        <f t="shared" ref="L585" si="1090">+K585/J585-1</f>
        <v>-3.1853723389496658E-3</v>
      </c>
      <c r="M585" s="90">
        <f t="shared" ref="M585" si="1091">WEEKDAY(A585,2)</f>
        <v>5</v>
      </c>
    </row>
    <row r="586" spans="1:13" x14ac:dyDescent="0.25">
      <c r="A586" s="88">
        <v>43234</v>
      </c>
      <c r="B586">
        <v>15.48</v>
      </c>
      <c r="C586" s="91">
        <f t="shared" ref="C586" si="1092">B586/(B585-O586)-1</f>
        <v>1.5748031496062964E-2</v>
      </c>
      <c r="D586" s="26">
        <f t="shared" ref="D586" si="1093">+(F585-O586)*(1+L586)</f>
        <v>15.415799978129005</v>
      </c>
      <c r="E586" s="26">
        <f>D586*(1-VLOOKUP(A586,FX!A:K,9,0))</f>
        <v>15.436071552446215</v>
      </c>
      <c r="F586">
        <v>15.424799999999999</v>
      </c>
      <c r="G586" s="91">
        <f t="shared" ref="G586" si="1094">+B586/D586-1</f>
        <v>4.1645598646893323E-3</v>
      </c>
      <c r="H586" s="91">
        <f>(+B586/(D586*(1-VLOOKUP(A586,FX!A:K,9,0)))-1)</f>
        <v>2.845830780489278E-3</v>
      </c>
      <c r="I586" s="91">
        <f t="shared" si="1049"/>
        <v>3.5786525595145058E-3</v>
      </c>
      <c r="J586">
        <v>12573.73</v>
      </c>
      <c r="K586">
        <v>12746.29</v>
      </c>
      <c r="L586" s="91">
        <f t="shared" ref="L586" si="1095">+K586/J586-1</f>
        <v>1.3723851235870388E-2</v>
      </c>
      <c r="M586" s="90">
        <f t="shared" ref="M586" si="1096">WEEKDAY(A586,2)</f>
        <v>1</v>
      </c>
    </row>
    <row r="587" spans="1:13" x14ac:dyDescent="0.25">
      <c r="A587" s="88">
        <v>43235</v>
      </c>
      <c r="B587">
        <v>15.38</v>
      </c>
      <c r="C587" s="91">
        <f t="shared" ref="C587" si="1097">B587/(B586-O587)-1</f>
        <v>-6.4599483204134112E-3</v>
      </c>
      <c r="D587" s="26">
        <f t="shared" ref="D587" si="1098">+(F586-O587)*(1+L587)</f>
        <v>15.417793287301636</v>
      </c>
      <c r="E587" s="26">
        <f>D587*(1-VLOOKUP(A587,FX!A:K,9,0))</f>
        <v>15.386200995550555</v>
      </c>
      <c r="F587">
        <v>15.400499999999999</v>
      </c>
      <c r="G587" s="91">
        <f t="shared" ref="G587" si="1099">+B587/D587-1</f>
        <v>-2.4512773389407938E-3</v>
      </c>
      <c r="H587" s="91">
        <f>(+B587/(D587*(1-VLOOKUP(A587,FX!A:K,9,0)))-1)</f>
        <v>-4.0302317331919468E-4</v>
      </c>
      <c r="I587" s="91">
        <f t="shared" si="1049"/>
        <v>-1.3311256128046844E-3</v>
      </c>
      <c r="J587">
        <v>12746.29</v>
      </c>
      <c r="K587">
        <v>12740.5</v>
      </c>
      <c r="L587" s="91">
        <f t="shared" ref="L587" si="1100">+K587/J587-1</f>
        <v>-4.54249824851094E-4</v>
      </c>
      <c r="M587" s="90">
        <f t="shared" ref="M587" si="1101">WEEKDAY(A587,2)</f>
        <v>2</v>
      </c>
    </row>
    <row r="588" spans="1:13" x14ac:dyDescent="0.25">
      <c r="A588" s="88">
        <v>43236</v>
      </c>
      <c r="B588">
        <v>15.18</v>
      </c>
      <c r="C588" s="91">
        <f t="shared" ref="C588" si="1102">B588/(B587-O588)-1</f>
        <v>-1.3003901170351218E-2</v>
      </c>
      <c r="D588" s="26">
        <f t="shared" ref="D588" si="1103">+(F587-O588)*(1+L588)</f>
        <v>15.199431033318943</v>
      </c>
      <c r="E588" s="26">
        <f>D588*(1-VLOOKUP(A588,FX!A:K,9,0))</f>
        <v>15.167489072542345</v>
      </c>
      <c r="F588">
        <v>15.154199999999999</v>
      </c>
      <c r="G588" s="91">
        <f t="shared" ref="G588" si="1104">+B588/D588-1</f>
        <v>-1.2784053084847757E-3</v>
      </c>
      <c r="H588" s="91">
        <f>(+B588/(D588*(1-VLOOKUP(A588,FX!A:K,9,0)))-1)</f>
        <v>8.2485158867218189E-4</v>
      </c>
      <c r="I588" s="91">
        <f t="shared" si="1049"/>
        <v>1.7024983172981845E-3</v>
      </c>
      <c r="J588">
        <v>12740.5</v>
      </c>
      <c r="K588">
        <v>12574.16</v>
      </c>
      <c r="L588" s="91">
        <f t="shared" ref="L588" si="1105">+K588/J588-1</f>
        <v>-1.305600251167538E-2</v>
      </c>
      <c r="M588" s="90">
        <f t="shared" ref="M588" si="1106">WEEKDAY(A588,2)</f>
        <v>3</v>
      </c>
    </row>
    <row r="589" spans="1:13" x14ac:dyDescent="0.25">
      <c r="A589" s="88">
        <v>43237</v>
      </c>
      <c r="B589">
        <v>15.02</v>
      </c>
      <c r="C589" s="91">
        <f t="shared" ref="C589" si="1107">B589/(B588-O589)-1</f>
        <v>-1.0540184453227908E-2</v>
      </c>
      <c r="D589" s="26">
        <f t="shared" ref="D589" si="1108">+(F588-O589)*(1+L589)</f>
        <v>15.044262944642027</v>
      </c>
      <c r="E589" s="26">
        <f>D589*(1-VLOOKUP(A589,FX!A:K,9,0))</f>
        <v>15.058493117339353</v>
      </c>
      <c r="F589">
        <v>15.064</v>
      </c>
      <c r="G589" s="91">
        <f t="shared" ref="G589" si="1109">+B589/D589-1</f>
        <v>-1.6127705778147261E-3</v>
      </c>
      <c r="H589" s="91">
        <f>(+B589/(D589*(1-VLOOKUP(A589,FX!A:K,9,0)))-1)</f>
        <v>-2.5562396608614923E-3</v>
      </c>
      <c r="I589" s="91">
        <f t="shared" si="1049"/>
        <v>-2.9208709506107766E-3</v>
      </c>
      <c r="J589">
        <v>12574.16</v>
      </c>
      <c r="K589">
        <v>12482.94</v>
      </c>
      <c r="L589" s="91">
        <f t="shared" ref="L589" si="1110">+K589/J589-1</f>
        <v>-7.2545601455683562E-3</v>
      </c>
      <c r="M589" s="90">
        <f t="shared" ref="M589" si="1111">WEEKDAY(A589,2)</f>
        <v>4</v>
      </c>
    </row>
    <row r="590" spans="1:13" x14ac:dyDescent="0.25">
      <c r="A590" s="88">
        <v>43238</v>
      </c>
      <c r="B590">
        <v>15.26</v>
      </c>
      <c r="C590" s="91">
        <f t="shared" ref="C590" si="1112">B590/(B589-O590)-1</f>
        <v>1.5978695073235683E-2</v>
      </c>
      <c r="D590" s="26">
        <f t="shared" ref="D590" si="1113">+(F589-O590)*(1+L590)</f>
        <v>15.277283998801565</v>
      </c>
      <c r="E590" s="26">
        <f>D590*(1-VLOOKUP(A590,FX!A:K,9,0))</f>
        <v>15.26065859500428</v>
      </c>
      <c r="F590">
        <v>15.2616</v>
      </c>
      <c r="G590" s="91">
        <f t="shared" ref="G590" si="1114">+B590/D590-1</f>
        <v>-1.131352850606171E-3</v>
      </c>
      <c r="H590" s="91">
        <f>(+B590/(D590*(1-VLOOKUP(A590,FX!A:K,9,0)))-1)</f>
        <v>-4.3156394606391757E-5</v>
      </c>
      <c r="I590" s="91">
        <f t="shared" si="1049"/>
        <v>-1.0483828694241026E-4</v>
      </c>
      <c r="J590">
        <v>12482.94</v>
      </c>
      <c r="K590">
        <v>12659.68</v>
      </c>
      <c r="L590" s="91">
        <f t="shared" ref="L590" si="1115">+K590/J590-1</f>
        <v>1.4158523552945113E-2</v>
      </c>
      <c r="M590" s="90">
        <f t="shared" ref="M590" si="1116">WEEKDAY(A590,2)</f>
        <v>5</v>
      </c>
    </row>
    <row r="591" spans="1:13" x14ac:dyDescent="0.25">
      <c r="A591" s="88">
        <v>43241</v>
      </c>
    </row>
    <row r="592" spans="1:13" x14ac:dyDescent="0.25">
      <c r="A592" s="88">
        <v>43242</v>
      </c>
    </row>
    <row r="593" spans="1:1" x14ac:dyDescent="0.25">
      <c r="A593" s="88">
        <v>43243</v>
      </c>
    </row>
    <row r="594" spans="1:1" x14ac:dyDescent="0.25">
      <c r="A594" s="88">
        <v>43244</v>
      </c>
    </row>
    <row r="595" spans="1:1" x14ac:dyDescent="0.25">
      <c r="A595" s="88">
        <v>43245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96"/>
  <sheetViews>
    <sheetView zoomScale="115" zoomScaleNormal="115" workbookViewId="0">
      <pane xSplit="1" ySplit="2" topLeftCell="B574" activePane="bottomRight" state="frozen"/>
      <selection pane="topRight" activeCell="B1" sqref="B1"/>
      <selection pane="bottomLeft" activeCell="A3" sqref="A3"/>
      <selection pane="bottomRight" activeCell="A592" sqref="A592:A59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0">
        <v>1821.8030000000001</v>
      </c>
      <c r="K399" s="9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1">
        <f t="shared" si="285"/>
        <v>3.8119440914867742E-3</v>
      </c>
      <c r="J400" s="90">
        <v>1829.2170000000001</v>
      </c>
      <c r="K400" s="90">
        <v>1814.92</v>
      </c>
      <c r="L400" s="91">
        <f t="shared" ref="L400" si="501">+K400/J400-1</f>
        <v>-7.8159124915195832E-3</v>
      </c>
      <c r="M400" s="90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1">
        <f t="shared" si="285"/>
        <v>7.6530612244898322E-3</v>
      </c>
      <c r="J401" s="90">
        <v>1814.92</v>
      </c>
      <c r="K401" s="90">
        <v>1807.37</v>
      </c>
      <c r="L401" s="91">
        <f t="shared" ref="L401:L406" si="506">+K401/J401-1</f>
        <v>-4.1599629735746824E-3</v>
      </c>
      <c r="M401" s="90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1">
        <f t="shared" ref="I402:I526" si="511">+B402/F402-1</f>
        <v>-7.7061392242483429E-4</v>
      </c>
      <c r="J402" s="90">
        <v>1807.37</v>
      </c>
      <c r="K402" s="90">
        <v>1795.739</v>
      </c>
      <c r="L402" s="91">
        <f t="shared" si="506"/>
        <v>-6.4353176162046388E-3</v>
      </c>
      <c r="M402" s="90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1">
        <f t="shared" si="511"/>
        <v>1.0175527855507127E-3</v>
      </c>
      <c r="J403">
        <v>1795.739</v>
      </c>
      <c r="K403">
        <v>1812.8779999999999</v>
      </c>
      <c r="L403" s="91">
        <f t="shared" si="506"/>
        <v>9.5442600511543851E-3</v>
      </c>
      <c r="M403" s="90">
        <f t="shared" ref="M403" si="516">WEEKDAY(A403,2)</f>
        <v>5</v>
      </c>
      <c r="N403" s="50"/>
    </row>
    <row r="404" spans="1:14" x14ac:dyDescent="0.25">
      <c r="A404" s="88">
        <v>42975</v>
      </c>
      <c r="B404">
        <v>8.0500000000000007</v>
      </c>
      <c r="C404" s="9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1">
        <f t="shared" si="511"/>
        <v>3.6155092881187123E-3</v>
      </c>
      <c r="J404">
        <v>1812.8779999999999</v>
      </c>
      <c r="K404">
        <v>1842.828</v>
      </c>
      <c r="L404" s="91">
        <f t="shared" si="506"/>
        <v>1.6520692512127066E-2</v>
      </c>
      <c r="M404" s="90">
        <f t="shared" ref="M404" si="520">WEEKDAY(A404,2)</f>
        <v>1</v>
      </c>
      <c r="N404" s="50"/>
    </row>
    <row r="405" spans="1:14" x14ac:dyDescent="0.25">
      <c r="A405" s="88">
        <v>42976</v>
      </c>
      <c r="B405">
        <v>8.06</v>
      </c>
      <c r="C405" s="9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1">
        <f t="shared" si="511"/>
        <v>6.1165896891774985E-3</v>
      </c>
      <c r="J405">
        <v>1842.828</v>
      </c>
      <c r="K405">
        <v>1831.5909999999999</v>
      </c>
      <c r="L405" s="91">
        <f t="shared" si="506"/>
        <v>-6.0976933278634737E-3</v>
      </c>
      <c r="M405" s="90">
        <f t="shared" ref="M405" si="524">WEEKDAY(A405,2)</f>
        <v>2</v>
      </c>
      <c r="N405" s="50"/>
    </row>
    <row r="406" spans="1:14" ht="28" x14ac:dyDescent="0.25">
      <c r="A406" s="88">
        <v>42977</v>
      </c>
      <c r="B406">
        <v>8.25</v>
      </c>
      <c r="C406" s="9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1">
        <f t="shared" si="511"/>
        <v>2.420856610800759E-2</v>
      </c>
      <c r="J406">
        <v>1831.5909999999999</v>
      </c>
      <c r="K406">
        <v>1838.6310000000001</v>
      </c>
      <c r="L406" s="91">
        <f t="shared" si="506"/>
        <v>3.8436528679166582E-3</v>
      </c>
      <c r="M406" s="90">
        <f t="shared" ref="M406" si="528">WEEKDAY(A406,2)</f>
        <v>3</v>
      </c>
      <c r="N406" s="50" t="s">
        <v>428</v>
      </c>
    </row>
    <row r="407" spans="1:14" x14ac:dyDescent="0.25">
      <c r="A407" s="88">
        <v>42978</v>
      </c>
      <c r="B407">
        <v>8.25</v>
      </c>
      <c r="C407" s="9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1">
        <f t="shared" si="511"/>
        <v>1.977750309023496E-2</v>
      </c>
      <c r="J407">
        <v>1838.6310000000001</v>
      </c>
      <c r="K407">
        <v>1849.3789999999999</v>
      </c>
      <c r="L407" s="91">
        <f t="shared" ref="L407" si="532">+K407/J407-1</f>
        <v>5.8456536412145876E-3</v>
      </c>
      <c r="M407" s="90">
        <f t="shared" ref="M407" si="533">WEEKDAY(A407,2)</f>
        <v>4</v>
      </c>
      <c r="N407" s="50"/>
    </row>
    <row r="408" spans="1:14" x14ac:dyDescent="0.25">
      <c r="A408" s="88">
        <v>42979</v>
      </c>
      <c r="B408">
        <v>8.26</v>
      </c>
      <c r="C408" s="9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1">
        <f t="shared" si="511"/>
        <v>9.0398240899096649E-3</v>
      </c>
      <c r="J408">
        <v>1849.3789999999999</v>
      </c>
      <c r="K408">
        <v>1865.25</v>
      </c>
      <c r="L408" s="91">
        <f t="shared" ref="L408" si="537">+K408/J408-1</f>
        <v>8.5817996203050306E-3</v>
      </c>
      <c r="M408" s="90">
        <f t="shared" ref="M408" si="538">WEEKDAY(A408,2)</f>
        <v>5</v>
      </c>
      <c r="N408" s="50" t="s">
        <v>433</v>
      </c>
    </row>
    <row r="409" spans="1:14" x14ac:dyDescent="0.25">
      <c r="A409" s="88">
        <v>42982</v>
      </c>
      <c r="B409">
        <v>8.4</v>
      </c>
      <c r="C409" s="9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1">
        <f t="shared" si="511"/>
        <v>1.0708699314162073E-2</v>
      </c>
      <c r="J409">
        <v>1865.25</v>
      </c>
      <c r="K409">
        <v>1883.6179999999999</v>
      </c>
      <c r="L409" s="91">
        <f t="shared" ref="L409" si="542">+K409/J409-1</f>
        <v>9.847473529017492E-3</v>
      </c>
      <c r="M409" s="90">
        <f t="shared" ref="M409" si="543">WEEKDAY(A409,2)</f>
        <v>1</v>
      </c>
      <c r="N409" s="50"/>
    </row>
    <row r="410" spans="1:14" x14ac:dyDescent="0.25">
      <c r="A410" s="88">
        <v>42983</v>
      </c>
      <c r="B410">
        <v>8.39</v>
      </c>
      <c r="C410" s="9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1">
        <f t="shared" si="511"/>
        <v>9.26260074581986E-3</v>
      </c>
      <c r="J410">
        <v>1883.6179999999999</v>
      </c>
      <c r="K410">
        <v>1885.162</v>
      </c>
      <c r="L410" s="91">
        <f t="shared" ref="L410" si="547">+K410/J410-1</f>
        <v>8.1969911096635428E-4</v>
      </c>
      <c r="M410" s="90">
        <f t="shared" ref="M410" si="548">WEEKDAY(A410,2)</f>
        <v>2</v>
      </c>
      <c r="N410" s="50" t="s">
        <v>434</v>
      </c>
    </row>
    <row r="411" spans="1:14" x14ac:dyDescent="0.25">
      <c r="A411" s="88">
        <v>42984</v>
      </c>
      <c r="B411">
        <v>8.43</v>
      </c>
      <c r="C411" s="9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1">
        <f t="shared" si="511"/>
        <v>5.0071530758226679E-3</v>
      </c>
      <c r="J411">
        <v>1885.162</v>
      </c>
      <c r="K411">
        <v>1902.857</v>
      </c>
      <c r="L411" s="91">
        <f t="shared" ref="L411" si="552">+K411/J411-1</f>
        <v>9.3864612165956984E-3</v>
      </c>
      <c r="M411" s="90">
        <f t="shared" ref="M411" si="553">WEEKDAY(A411,2)</f>
        <v>3</v>
      </c>
      <c r="N411" s="50"/>
    </row>
    <row r="412" spans="1:14" x14ac:dyDescent="0.25">
      <c r="A412" s="88">
        <v>42985</v>
      </c>
      <c r="B412">
        <v>8.27</v>
      </c>
      <c r="C412" s="9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1">
        <f t="shared" si="511"/>
        <v>-1.0765550239234423E-2</v>
      </c>
      <c r="J412">
        <v>1902.857</v>
      </c>
      <c r="K412">
        <v>1890.3820000000001</v>
      </c>
      <c r="L412" s="91">
        <f t="shared" ref="L412" si="557">+K412/J412-1</f>
        <v>-6.5559314231179444E-3</v>
      </c>
      <c r="M412" s="90">
        <f t="shared" ref="M412" si="558">WEEKDAY(A412,2)</f>
        <v>4</v>
      </c>
      <c r="N412" s="50"/>
    </row>
    <row r="413" spans="1:14" x14ac:dyDescent="0.25">
      <c r="A413" s="88">
        <v>42986</v>
      </c>
      <c r="B413">
        <v>8.3699999999999992</v>
      </c>
      <c r="C413" s="9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1">
        <f t="shared" si="511"/>
        <v>-4.28265524625282E-3</v>
      </c>
      <c r="J413">
        <v>1890.3820000000001</v>
      </c>
      <c r="K413">
        <v>1885.2739999999999</v>
      </c>
      <c r="L413" s="91">
        <f t="shared" ref="L413" si="562">+K413/J413-1</f>
        <v>-2.702099364043975E-3</v>
      </c>
      <c r="M413" s="90">
        <f t="shared" ref="M413" si="563">WEEKDAY(A413,2)</f>
        <v>5</v>
      </c>
      <c r="N413" s="50"/>
    </row>
    <row r="414" spans="1:14" x14ac:dyDescent="0.25">
      <c r="A414" s="88">
        <v>42989</v>
      </c>
      <c r="B414">
        <v>8.4</v>
      </c>
      <c r="C414" s="9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1">
        <f t="shared" si="511"/>
        <v>2.7456129879430691E-3</v>
      </c>
      <c r="J414">
        <v>1885.2739999999999</v>
      </c>
      <c r="K414">
        <v>1896.375</v>
      </c>
      <c r="L414" s="91">
        <f t="shared" ref="L414" si="567">+K414/J414-1</f>
        <v>5.8882687609334017E-3</v>
      </c>
      <c r="M414" s="90">
        <f t="shared" ref="M414" si="568">WEEKDAY(A414,2)</f>
        <v>1</v>
      </c>
      <c r="N414" s="50"/>
    </row>
    <row r="415" spans="1:14" x14ac:dyDescent="0.25">
      <c r="A415" s="88">
        <v>42990</v>
      </c>
      <c r="B415">
        <v>8.34</v>
      </c>
      <c r="C415" s="9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1">
        <f t="shared" si="511"/>
        <v>3.4893514619178667E-3</v>
      </c>
      <c r="J415">
        <v>1896.375</v>
      </c>
      <c r="K415">
        <v>1884.4839999999999</v>
      </c>
      <c r="L415" s="91">
        <f t="shared" ref="L415" si="572">+K415/J415-1</f>
        <v>-6.2703842858085057E-3</v>
      </c>
      <c r="M415" s="90">
        <f t="shared" ref="M415" si="573">WEEKDAY(A415,2)</f>
        <v>2</v>
      </c>
      <c r="N415" s="50"/>
    </row>
    <row r="416" spans="1:14" x14ac:dyDescent="0.25">
      <c r="A416" s="88">
        <v>42991</v>
      </c>
      <c r="B416">
        <v>8.35</v>
      </c>
      <c r="C416" s="9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1">
        <f t="shared" si="511"/>
        <v>1.4391940513314161E-3</v>
      </c>
      <c r="J416">
        <v>1884.4839999999999</v>
      </c>
      <c r="K416">
        <v>1888.432</v>
      </c>
      <c r="L416" s="91">
        <f t="shared" ref="L416" si="577">+K416/J416-1</f>
        <v>2.0950031945083936E-3</v>
      </c>
      <c r="M416" s="90">
        <f t="shared" ref="M416" si="578">WEEKDAY(A416,2)</f>
        <v>3</v>
      </c>
      <c r="N416" s="50"/>
    </row>
    <row r="417" spans="1:14" x14ac:dyDescent="0.25">
      <c r="A417" s="88">
        <v>42992</v>
      </c>
      <c r="B417">
        <v>8.25</v>
      </c>
      <c r="C417" s="9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1">
        <f t="shared" si="511"/>
        <v>-1.6940948693126012E-3</v>
      </c>
      <c r="J417">
        <v>1888.432</v>
      </c>
      <c r="K417">
        <v>1879.252</v>
      </c>
      <c r="L417" s="91">
        <f t="shared" ref="L417" si="582">+K417/J417-1</f>
        <v>-4.8611758326484455E-3</v>
      </c>
      <c r="M417" s="90">
        <f t="shared" ref="M417" si="583">WEEKDAY(A417,2)</f>
        <v>4</v>
      </c>
      <c r="N417" s="50"/>
    </row>
    <row r="418" spans="1:14" x14ac:dyDescent="0.25">
      <c r="A418" s="88">
        <v>42993</v>
      </c>
      <c r="B418">
        <v>8.25</v>
      </c>
      <c r="C418" s="9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1">
        <f t="shared" si="511"/>
        <v>-7.2674418604656843E-4</v>
      </c>
      <c r="J418">
        <v>1879.252</v>
      </c>
      <c r="K418">
        <v>1875.635</v>
      </c>
      <c r="L418" s="91">
        <f t="shared" ref="L418" si="587">+K418/J418-1</f>
        <v>-1.9247019558845668E-3</v>
      </c>
      <c r="M418" s="90">
        <f t="shared" ref="M418" si="588">WEEKDAY(A418,2)</f>
        <v>5</v>
      </c>
      <c r="N418" s="50"/>
    </row>
    <row r="419" spans="1:14" x14ac:dyDescent="0.25">
      <c r="A419" s="88">
        <v>42996</v>
      </c>
      <c r="B419">
        <v>8.27</v>
      </c>
      <c r="C419" s="9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1">
        <f t="shared" si="511"/>
        <v>-7.5603024120965978E-3</v>
      </c>
      <c r="J419">
        <v>1875.635</v>
      </c>
      <c r="K419">
        <v>1894.8019999999999</v>
      </c>
      <c r="L419" s="91">
        <f t="shared" ref="L419" si="592">+K419/J419-1</f>
        <v>1.0218939185929088E-2</v>
      </c>
      <c r="M419" s="90">
        <f t="shared" ref="M419" si="593">WEEKDAY(A419,2)</f>
        <v>1</v>
      </c>
      <c r="N419" s="50" t="s">
        <v>442</v>
      </c>
    </row>
    <row r="420" spans="1:14" x14ac:dyDescent="0.25">
      <c r="A420" s="88">
        <v>42997</v>
      </c>
      <c r="B420">
        <v>8.16</v>
      </c>
      <c r="C420" s="9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1">
        <f t="shared" si="511"/>
        <v>-6.6950699939135605E-3</v>
      </c>
      <c r="J420">
        <v>1894.8019999999999</v>
      </c>
      <c r="K420">
        <v>1880.296</v>
      </c>
      <c r="L420" s="91">
        <f t="shared" ref="L420" si="597">+K420/J420-1</f>
        <v>-7.6556811740751129E-3</v>
      </c>
      <c r="M420" s="90">
        <f t="shared" ref="M420" si="598">WEEKDAY(A420,2)</f>
        <v>2</v>
      </c>
      <c r="N420" s="50"/>
    </row>
    <row r="421" spans="1:14" x14ac:dyDescent="0.25">
      <c r="A421" s="88">
        <v>42998</v>
      </c>
      <c r="B421">
        <v>8.2200000000000006</v>
      </c>
      <c r="C421" s="9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1">
        <f t="shared" si="511"/>
        <v>-9.1610414657664618E-3</v>
      </c>
      <c r="J421">
        <v>1880.296</v>
      </c>
      <c r="K421">
        <v>1892.6690000000001</v>
      </c>
      <c r="L421" s="91">
        <f t="shared" ref="L421" si="602">+K421/J421-1</f>
        <v>6.5803469241012547E-3</v>
      </c>
      <c r="M421" s="90">
        <f t="shared" ref="M421" si="603">WEEKDAY(A421,2)</f>
        <v>3</v>
      </c>
      <c r="N421" s="50"/>
    </row>
    <row r="422" spans="1:14" x14ac:dyDescent="0.25">
      <c r="A422" s="88">
        <v>42999</v>
      </c>
      <c r="B422">
        <v>8.1</v>
      </c>
      <c r="C422" s="9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1">
        <f t="shared" si="511"/>
        <v>-1.0021999511122037E-2</v>
      </c>
      <c r="J422">
        <v>1892.6690000000001</v>
      </c>
      <c r="K422">
        <v>1872.77</v>
      </c>
      <c r="L422" s="91">
        <f t="shared" ref="L422" si="607">+K422/J422-1</f>
        <v>-1.0513724269801017E-2</v>
      </c>
      <c r="M422" s="90">
        <f t="shared" ref="M422" si="608">WEEKDAY(A422,2)</f>
        <v>4</v>
      </c>
      <c r="N422" s="50"/>
    </row>
    <row r="423" spans="1:14" x14ac:dyDescent="0.25">
      <c r="A423" s="88">
        <v>43000</v>
      </c>
      <c r="B423">
        <v>8.06</v>
      </c>
      <c r="C423" s="9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1">
        <f t="shared" si="511"/>
        <v>-1.285976729944871E-2</v>
      </c>
      <c r="J423">
        <v>1872.77</v>
      </c>
      <c r="K423">
        <v>1866.425</v>
      </c>
      <c r="L423" s="91">
        <f t="shared" ref="L423" si="612">+K423/J423-1</f>
        <v>-3.3880294964143687E-3</v>
      </c>
      <c r="M423" s="90">
        <f t="shared" ref="M423" si="613">WEEKDAY(A423,2)</f>
        <v>5</v>
      </c>
      <c r="N423" s="50" t="s">
        <v>449</v>
      </c>
    </row>
    <row r="424" spans="1:14" x14ac:dyDescent="0.25">
      <c r="A424" s="88">
        <v>43003</v>
      </c>
      <c r="B424">
        <v>7.93</v>
      </c>
      <c r="C424" s="9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1">
        <f t="shared" si="511"/>
        <v>-1.3681592039800905E-2</v>
      </c>
      <c r="J424">
        <v>1866.425</v>
      </c>
      <c r="K424">
        <v>1843.6210000000001</v>
      </c>
      <c r="L424" s="91">
        <f t="shared" ref="L424" si="617">+K424/J424-1</f>
        <v>-1.2218010367413545E-2</v>
      </c>
      <c r="M424" s="90">
        <f t="shared" ref="M424" si="618">WEEKDAY(A424,2)</f>
        <v>1</v>
      </c>
      <c r="N424" s="50"/>
    </row>
    <row r="425" spans="1:14" x14ac:dyDescent="0.25">
      <c r="A425" s="88">
        <v>43004</v>
      </c>
      <c r="B425">
        <v>7.92</v>
      </c>
      <c r="C425" s="9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1">
        <f t="shared" si="511"/>
        <v>-1.1235955056179803E-2</v>
      </c>
      <c r="J425">
        <v>1843.6210000000001</v>
      </c>
      <c r="K425">
        <v>1839.4549999999999</v>
      </c>
      <c r="L425" s="91">
        <f t="shared" ref="L425" si="622">+K425/J425-1</f>
        <v>-2.259683524976186E-3</v>
      </c>
      <c r="M425" s="90">
        <f t="shared" ref="M425" si="623">WEEKDAY(A425,2)</f>
        <v>2</v>
      </c>
      <c r="N425" s="50"/>
    </row>
    <row r="426" spans="1:14" x14ac:dyDescent="0.25">
      <c r="A426" s="88">
        <v>43005</v>
      </c>
      <c r="B426">
        <v>8</v>
      </c>
      <c r="C426" s="9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1">
        <f t="shared" si="511"/>
        <v>-6.3346168177865758E-3</v>
      </c>
      <c r="J426">
        <v>1839.4549999999999</v>
      </c>
      <c r="K426">
        <v>1854.943</v>
      </c>
      <c r="L426" s="91">
        <f t="shared" ref="L426" si="627">+K426/J426-1</f>
        <v>8.4198852377470601E-3</v>
      </c>
      <c r="M426" s="90">
        <f t="shared" ref="M426" si="628">WEEKDAY(A426,2)</f>
        <v>3</v>
      </c>
      <c r="N426" s="50"/>
    </row>
    <row r="427" spans="1:14" x14ac:dyDescent="0.25">
      <c r="A427" s="88">
        <v>43006</v>
      </c>
      <c r="B427">
        <v>7.98</v>
      </c>
      <c r="C427" s="9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1">
        <f t="shared" si="511"/>
        <v>-3.2475643267548815E-3</v>
      </c>
      <c r="J427">
        <v>1854.943</v>
      </c>
      <c r="K427">
        <v>1854.7339999999999</v>
      </c>
      <c r="L427" s="91">
        <f t="shared" ref="L427" si="632">+K427/J427-1</f>
        <v>-1.1267192576813745E-4</v>
      </c>
      <c r="M427" s="90">
        <f t="shared" ref="M427" si="633">WEEKDAY(A427,2)</f>
        <v>4</v>
      </c>
      <c r="N427" s="50"/>
    </row>
    <row r="428" spans="1:14" x14ac:dyDescent="0.25">
      <c r="A428" s="88">
        <v>43007</v>
      </c>
      <c r="B428">
        <v>8</v>
      </c>
      <c r="C428" s="9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1">
        <f t="shared" si="511"/>
        <v>-8.9197224975221534E-3</v>
      </c>
      <c r="J428">
        <v>1854.7339999999999</v>
      </c>
      <c r="K428">
        <v>1866.982</v>
      </c>
      <c r="L428" s="91">
        <f t="shared" ref="L428" si="637">+K428/J428-1</f>
        <v>6.6036423551840695E-3</v>
      </c>
      <c r="M428" s="90">
        <f t="shared" ref="M428" si="638">WEEKDAY(A428,2)</f>
        <v>5</v>
      </c>
      <c r="N428" s="50"/>
    </row>
    <row r="429" spans="1:14" x14ac:dyDescent="0.25">
      <c r="A429" s="88">
        <v>43010</v>
      </c>
      <c r="B429">
        <v>8</v>
      </c>
      <c r="C429" s="9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1">
        <f t="shared" si="511"/>
        <v>-8.9197224975221534E-3</v>
      </c>
      <c r="J429">
        <v>1866.982</v>
      </c>
      <c r="K429">
        <v>1866.982</v>
      </c>
      <c r="L429" s="91">
        <f t="shared" ref="L429" si="642">+K429/J429-1</f>
        <v>0</v>
      </c>
      <c r="M429" s="90">
        <f t="shared" ref="M429" si="643">WEEKDAY(A429,2)</f>
        <v>1</v>
      </c>
      <c r="N429" s="50"/>
    </row>
    <row r="430" spans="1:14" x14ac:dyDescent="0.25">
      <c r="A430" s="88">
        <v>43011</v>
      </c>
      <c r="B430">
        <v>8.06</v>
      </c>
      <c r="C430" s="9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1">
        <f t="shared" si="511"/>
        <v>-1.4866204162535812E-3</v>
      </c>
      <c r="J430">
        <v>1866.982</v>
      </c>
      <c r="K430">
        <v>1866.982</v>
      </c>
      <c r="L430" s="91">
        <f t="shared" ref="L430" si="647">+K430/J430-1</f>
        <v>0</v>
      </c>
      <c r="M430" s="90">
        <f t="shared" ref="M430" si="648">WEEKDAY(A430,2)</f>
        <v>2</v>
      </c>
      <c r="N430" s="50"/>
    </row>
    <row r="431" spans="1:14" x14ac:dyDescent="0.25">
      <c r="A431" s="88">
        <v>43012</v>
      </c>
      <c r="B431">
        <v>8.3000000000000007</v>
      </c>
      <c r="C431" s="9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1">
        <f t="shared" si="511"/>
        <v>2.8245787908820708E-2</v>
      </c>
      <c r="J431">
        <v>1866.982</v>
      </c>
      <c r="K431">
        <v>1866.982</v>
      </c>
      <c r="L431" s="91">
        <f t="shared" ref="L431" si="652">+K431/J431-1</f>
        <v>0</v>
      </c>
      <c r="M431" s="90">
        <f t="shared" ref="M431" si="653">WEEKDAY(A431,2)</f>
        <v>3</v>
      </c>
      <c r="N431" s="50"/>
    </row>
    <row r="432" spans="1:14" x14ac:dyDescent="0.25">
      <c r="A432" s="88">
        <v>43013</v>
      </c>
      <c r="B432">
        <v>8.3000000000000007</v>
      </c>
      <c r="C432" s="9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1">
        <f t="shared" si="511"/>
        <v>2.8245787908820708E-2</v>
      </c>
      <c r="J432">
        <v>1866.982</v>
      </c>
      <c r="K432">
        <v>1866.982</v>
      </c>
      <c r="L432" s="91">
        <f t="shared" ref="L432" si="657">+K432/J432-1</f>
        <v>0</v>
      </c>
      <c r="M432" s="90">
        <f t="shared" ref="M432" si="658">WEEKDAY(A432,2)</f>
        <v>4</v>
      </c>
      <c r="N432" s="50"/>
    </row>
    <row r="433" spans="1:14" x14ac:dyDescent="0.25">
      <c r="A433" s="88">
        <v>43014</v>
      </c>
      <c r="B433">
        <v>8.35</v>
      </c>
      <c r="C433" s="9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1">
        <f t="shared" si="511"/>
        <v>3.4440039643211184E-2</v>
      </c>
      <c r="J433">
        <v>1866.982</v>
      </c>
      <c r="K433">
        <v>1866.982</v>
      </c>
      <c r="L433" s="91">
        <f t="shared" ref="L433" si="662">+K433/J433-1</f>
        <v>0</v>
      </c>
      <c r="M433" s="90">
        <f t="shared" ref="M433" si="663">WEEKDAY(A433,2)</f>
        <v>5</v>
      </c>
      <c r="N433" s="50" t="s">
        <v>475</v>
      </c>
    </row>
    <row r="434" spans="1:14" x14ac:dyDescent="0.25">
      <c r="A434" s="88">
        <v>43017</v>
      </c>
      <c r="B434">
        <v>8.2799999999999994</v>
      </c>
      <c r="C434" s="9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1">
        <f t="shared" si="511"/>
        <v>9.6329715888305856E-3</v>
      </c>
      <c r="J434">
        <v>1866.982</v>
      </c>
      <c r="K434">
        <v>1889.838</v>
      </c>
      <c r="L434" s="91">
        <f t="shared" ref="L434" si="667">+K434/J434-1</f>
        <v>1.2242217653946286E-2</v>
      </c>
      <c r="M434" s="90">
        <f t="shared" ref="M434" si="668">WEEKDAY(A434,2)</f>
        <v>1</v>
      </c>
      <c r="N434" s="50"/>
    </row>
    <row r="435" spans="1:14" x14ac:dyDescent="0.25">
      <c r="A435" s="88">
        <v>43018</v>
      </c>
      <c r="B435">
        <v>8.41</v>
      </c>
      <c r="C435" s="9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1">
        <f t="shared" si="511"/>
        <v>4.0592168099331527E-3</v>
      </c>
      <c r="J435">
        <v>1889.838</v>
      </c>
      <c r="K435">
        <v>1917.4580000000001</v>
      </c>
      <c r="L435" s="91">
        <f t="shared" ref="L435" si="672">+K435/J435-1</f>
        <v>1.4615009328841966E-2</v>
      </c>
      <c r="M435" s="90">
        <f t="shared" ref="M435" si="673">WEEKDAY(A435,2)</f>
        <v>2</v>
      </c>
      <c r="N435" s="50"/>
    </row>
    <row r="436" spans="1:14" x14ac:dyDescent="0.25">
      <c r="A436" s="88">
        <v>43019</v>
      </c>
      <c r="B436">
        <v>8.36</v>
      </c>
      <c r="C436" s="9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1">
        <f t="shared" si="511"/>
        <v>5.7747834456207681E-3</v>
      </c>
      <c r="J436">
        <v>1917.4580000000001</v>
      </c>
      <c r="K436">
        <v>1901.5509999999999</v>
      </c>
      <c r="L436" s="91">
        <f t="shared" ref="L436" si="677">+K436/J436-1</f>
        <v>-8.295879231774661E-3</v>
      </c>
      <c r="M436" s="90">
        <f t="shared" ref="M436" si="678">WEEKDAY(A436,2)</f>
        <v>3</v>
      </c>
      <c r="N436" s="50"/>
    </row>
    <row r="437" spans="1:14" x14ac:dyDescent="0.25">
      <c r="A437" s="88">
        <v>43020</v>
      </c>
      <c r="B437">
        <v>8.33</v>
      </c>
      <c r="C437" s="9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1">
        <f t="shared" si="511"/>
        <v>2.8894774861547567E-3</v>
      </c>
      <c r="J437">
        <v>1901.5509999999999</v>
      </c>
      <c r="K437">
        <v>1899.9860000000001</v>
      </c>
      <c r="L437" s="91">
        <f t="shared" ref="L437" si="682">+K437/J437-1</f>
        <v>-8.23012372531573E-4</v>
      </c>
      <c r="M437" s="90">
        <f t="shared" ref="M437" si="683">WEEKDAY(A437,2)</f>
        <v>4</v>
      </c>
      <c r="N437" s="50"/>
    </row>
    <row r="438" spans="1:14" x14ac:dyDescent="0.25">
      <c r="A438" s="88">
        <v>43021</v>
      </c>
      <c r="B438">
        <v>8.44</v>
      </c>
      <c r="C438" s="9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1">
        <f t="shared" si="511"/>
        <v>1.4238253440910231E-3</v>
      </c>
      <c r="J438">
        <v>1899.9860000000001</v>
      </c>
      <c r="K438">
        <v>1926.07</v>
      </c>
      <c r="L438" s="91">
        <f t="shared" ref="L438" si="687">+K438/J438-1</f>
        <v>1.3728522210163518E-2</v>
      </c>
      <c r="M438" s="90">
        <f t="shared" ref="M438" si="688">WEEKDAY(A438,2)</f>
        <v>5</v>
      </c>
      <c r="N438" s="50"/>
    </row>
    <row r="439" spans="1:14" x14ac:dyDescent="0.25">
      <c r="A439" s="88">
        <v>43024</v>
      </c>
      <c r="B439">
        <v>8.27</v>
      </c>
      <c r="C439" s="9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1">
        <f t="shared" si="511"/>
        <v>4.2501517911355258E-3</v>
      </c>
      <c r="J439">
        <v>1926.07</v>
      </c>
      <c r="K439">
        <v>1882.69</v>
      </c>
      <c r="L439" s="91">
        <f t="shared" ref="L439" si="692">+K439/J439-1</f>
        <v>-2.2522545909546277E-2</v>
      </c>
      <c r="M439" s="90">
        <f t="shared" ref="M439" si="693">WEEKDAY(A439,2)</f>
        <v>1</v>
      </c>
      <c r="N439" s="50"/>
    </row>
    <row r="440" spans="1:14" x14ac:dyDescent="0.25">
      <c r="A440" s="88">
        <v>43025</v>
      </c>
      <c r="B440">
        <v>8.2200000000000006</v>
      </c>
      <c r="C440" s="9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1">
        <f t="shared" si="511"/>
        <v>6.3663075416260373E-3</v>
      </c>
      <c r="J440">
        <v>1882.69</v>
      </c>
      <c r="K440">
        <v>1876.99</v>
      </c>
      <c r="L440" s="91">
        <f t="shared" ref="L440" si="697">+K440/J440-1</f>
        <v>-3.0275828734417365E-3</v>
      </c>
      <c r="M440" s="90">
        <f t="shared" ref="M440" si="698">WEEKDAY(A440,2)</f>
        <v>2</v>
      </c>
      <c r="N440" s="50"/>
    </row>
    <row r="441" spans="1:14" x14ac:dyDescent="0.25">
      <c r="A441" s="88">
        <v>43026</v>
      </c>
      <c r="B441">
        <v>8.19</v>
      </c>
      <c r="C441" s="9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1">
        <f t="shared" si="511"/>
        <v>8.4964905799778112E-3</v>
      </c>
      <c r="J441">
        <v>1876.99</v>
      </c>
      <c r="K441">
        <v>1868.16</v>
      </c>
      <c r="L441" s="91">
        <f t="shared" ref="L441" si="702">+K441/J441-1</f>
        <v>-4.704340459991796E-3</v>
      </c>
      <c r="M441" s="90">
        <f t="shared" ref="M441" si="703">WEEKDAY(A441,2)</f>
        <v>3</v>
      </c>
      <c r="N441" s="50" t="s">
        <v>504</v>
      </c>
    </row>
    <row r="442" spans="1:14" ht="28" x14ac:dyDescent="0.25">
      <c r="A442" s="88">
        <v>43027</v>
      </c>
      <c r="B442">
        <v>8.1</v>
      </c>
      <c r="C442" s="9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1">
        <f t="shared" si="511"/>
        <v>2.2271714922048602E-3</v>
      </c>
      <c r="J442">
        <v>1868.16</v>
      </c>
      <c r="K442">
        <v>1862.61</v>
      </c>
      <c r="L442" s="91">
        <f t="shared" ref="L442" si="707">+K442/J442-1</f>
        <v>-2.9708376156218907E-3</v>
      </c>
      <c r="M442" s="90">
        <f t="shared" ref="M442" si="708">WEEKDAY(A442,2)</f>
        <v>4</v>
      </c>
      <c r="N442" s="50" t="s">
        <v>512</v>
      </c>
    </row>
    <row r="443" spans="1:14" x14ac:dyDescent="0.25">
      <c r="A443" s="88">
        <v>43028</v>
      </c>
      <c r="B443">
        <v>8.17</v>
      </c>
      <c r="C443" s="9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1">
        <f t="shared" si="511"/>
        <v>6.1236987140245169E-4</v>
      </c>
      <c r="J443">
        <v>1862.61</v>
      </c>
      <c r="K443">
        <v>1880.21</v>
      </c>
      <c r="L443" s="91">
        <f t="shared" ref="L443" si="712">+K443/J443-1</f>
        <v>9.4491063615036452E-3</v>
      </c>
      <c r="M443" s="90">
        <f t="shared" ref="M443" si="713">WEEKDAY(A443,2)</f>
        <v>5</v>
      </c>
      <c r="N443" s="50"/>
    </row>
    <row r="444" spans="1:14" x14ac:dyDescent="0.25">
      <c r="A444" s="88">
        <v>43031</v>
      </c>
      <c r="B444">
        <v>8.2100000000000009</v>
      </c>
      <c r="C444" s="9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1">
        <f t="shared" si="511"/>
        <v>-1.7023346303500775E-3</v>
      </c>
      <c r="J444">
        <v>1880.21</v>
      </c>
      <c r="K444">
        <v>1898.76</v>
      </c>
      <c r="L444" s="91">
        <f t="shared" ref="L444" si="717">+K444/J444-1</f>
        <v>9.8659192324261902E-3</v>
      </c>
      <c r="M444" s="90">
        <f t="shared" ref="M444" si="718">WEEKDAY(A444,2)</f>
        <v>1</v>
      </c>
      <c r="N444" s="50"/>
    </row>
    <row r="445" spans="1:14" x14ac:dyDescent="0.25">
      <c r="A445" s="88">
        <v>43032</v>
      </c>
      <c r="B445">
        <v>8.1999999999999993</v>
      </c>
      <c r="C445" s="9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1">
        <f t="shared" si="511"/>
        <v>-4.9751243781095411E-3</v>
      </c>
      <c r="J445">
        <v>1898.76</v>
      </c>
      <c r="K445">
        <v>1901.69</v>
      </c>
      <c r="L445" s="91">
        <f t="shared" ref="L445" si="722">+K445/J445-1</f>
        <v>1.5431123470055486E-3</v>
      </c>
      <c r="M445" s="90">
        <f t="shared" ref="M445" si="723">WEEKDAY(A445,2)</f>
        <v>2</v>
      </c>
      <c r="N445" s="50"/>
    </row>
    <row r="446" spans="1:14" x14ac:dyDescent="0.25">
      <c r="A446" s="88">
        <v>43033</v>
      </c>
      <c r="B446">
        <v>8.25</v>
      </c>
      <c r="C446" s="9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1">
        <f t="shared" si="511"/>
        <v>-3.6231884057970065E-3</v>
      </c>
      <c r="J446">
        <v>1901.69</v>
      </c>
      <c r="K446">
        <v>1913.26</v>
      </c>
      <c r="L446" s="91">
        <f t="shared" ref="L446" si="727">+K446/J446-1</f>
        <v>6.084062071105123E-3</v>
      </c>
      <c r="M446" s="90">
        <f t="shared" ref="M446" si="728">WEEKDAY(A446,2)</f>
        <v>3</v>
      </c>
      <c r="N446" s="50"/>
    </row>
    <row r="447" spans="1:14" x14ac:dyDescent="0.25">
      <c r="A447" s="88">
        <v>43034</v>
      </c>
      <c r="B447">
        <v>8.3000000000000007</v>
      </c>
      <c r="C447" s="9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1">
        <f t="shared" si="511"/>
        <v>3.2636286715823637E-3</v>
      </c>
      <c r="J447">
        <v>1913.26</v>
      </c>
      <c r="K447">
        <v>1910.72</v>
      </c>
      <c r="L447" s="91">
        <f t="shared" ref="L447" si="732">+K447/J447-1</f>
        <v>-1.3275770151468524E-3</v>
      </c>
      <c r="M447" s="90">
        <f t="shared" ref="M447" si="733">WEEKDAY(A447,2)</f>
        <v>4</v>
      </c>
      <c r="N447" s="50"/>
    </row>
    <row r="448" spans="1:14" x14ac:dyDescent="0.25">
      <c r="A448" s="88">
        <v>43035</v>
      </c>
      <c r="B448">
        <v>8.16</v>
      </c>
      <c r="C448" s="9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1">
        <f t="shared" si="511"/>
        <v>-3.4196384953590897E-3</v>
      </c>
      <c r="J448">
        <v>1910.72</v>
      </c>
      <c r="K448">
        <v>1896.22</v>
      </c>
      <c r="L448" s="91">
        <f t="shared" ref="L448" si="737">+K448/J448-1</f>
        <v>-7.5887623513649638E-3</v>
      </c>
      <c r="M448" s="90">
        <f t="shared" ref="M448" si="738">WEEKDAY(A448,2)</f>
        <v>5</v>
      </c>
      <c r="N448" s="50"/>
    </row>
    <row r="449" spans="1:14" x14ac:dyDescent="0.25">
      <c r="A449" s="88">
        <v>43038</v>
      </c>
      <c r="B449">
        <v>7.97</v>
      </c>
      <c r="C449" s="9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1">
        <f t="shared" si="511"/>
        <v>-6.6060077277826368E-3</v>
      </c>
      <c r="J449">
        <v>1896.22</v>
      </c>
      <c r="K449">
        <v>1855.99</v>
      </c>
      <c r="L449" s="91">
        <f t="shared" ref="L449" si="742">+K449/J449-1</f>
        <v>-2.1215892670681691E-2</v>
      </c>
      <c r="M449" s="90">
        <f t="shared" ref="M449" si="743">WEEKDAY(A449,2)</f>
        <v>1</v>
      </c>
      <c r="N449" s="50"/>
    </row>
    <row r="450" spans="1:14" x14ac:dyDescent="0.25">
      <c r="A450" s="88">
        <v>43039</v>
      </c>
      <c r="B450">
        <v>8.06</v>
      </c>
      <c r="C450" s="91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1">
        <f t="shared" si="511"/>
        <v>-5.5521283158543877E-3</v>
      </c>
      <c r="J450">
        <v>1855.99</v>
      </c>
      <c r="K450">
        <v>1869.79</v>
      </c>
      <c r="L450" s="91">
        <f t="shared" ref="L450" si="747">+K450/J450-1</f>
        <v>7.4353848889272545E-3</v>
      </c>
      <c r="M450" s="90">
        <f t="shared" ref="M450" si="748">WEEKDAY(A450,2)</f>
        <v>2</v>
      </c>
      <c r="N450" s="50"/>
    </row>
    <row r="451" spans="1:14" x14ac:dyDescent="0.25">
      <c r="A451" s="88">
        <v>43040</v>
      </c>
      <c r="B451">
        <v>8.07</v>
      </c>
      <c r="C451" s="91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1">
        <f t="shared" si="511"/>
        <v>-4.4411547002219942E-3</v>
      </c>
      <c r="J451">
        <v>1869.79</v>
      </c>
      <c r="K451">
        <v>1872.75</v>
      </c>
      <c r="L451" s="91">
        <f t="shared" ref="L451" si="752">+K451/J451-1</f>
        <v>1.5830654779414033E-3</v>
      </c>
      <c r="M451" s="90">
        <f t="shared" ref="M451" si="753">WEEKDAY(A451,2)</f>
        <v>3</v>
      </c>
      <c r="N451" s="50"/>
    </row>
    <row r="452" spans="1:14" x14ac:dyDescent="0.25">
      <c r="A452" s="88">
        <v>43041</v>
      </c>
      <c r="B452">
        <v>7.96</v>
      </c>
      <c r="C452" s="91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1">
        <f t="shared" si="511"/>
        <v>-4.875609451181373E-3</v>
      </c>
      <c r="J452">
        <v>1872.75</v>
      </c>
      <c r="K452">
        <v>1847.57</v>
      </c>
      <c r="L452" s="91">
        <f t="shared" ref="L452" si="757">+K452/J452-1</f>
        <v>-1.3445467894807162E-2</v>
      </c>
      <c r="M452" s="90">
        <f t="shared" ref="M452" si="758">WEEKDAY(A452,2)</f>
        <v>4</v>
      </c>
      <c r="N452" s="50"/>
    </row>
    <row r="453" spans="1:14" x14ac:dyDescent="0.25">
      <c r="A453" s="88">
        <v>43042</v>
      </c>
      <c r="B453">
        <v>7.9</v>
      </c>
      <c r="C453" s="91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1">
        <f t="shared" si="511"/>
        <v>-8.8529151384841853E-4</v>
      </c>
      <c r="J453">
        <v>1847.57</v>
      </c>
      <c r="K453">
        <v>1832.97</v>
      </c>
      <c r="L453" s="91">
        <f t="shared" ref="L453" si="762">+K453/J453-1</f>
        <v>-7.9022716324685938E-3</v>
      </c>
      <c r="M453" s="90">
        <f t="shared" ref="M453" si="763">WEEKDAY(A453,2)</f>
        <v>5</v>
      </c>
      <c r="N453" s="50"/>
    </row>
    <row r="454" spans="1:14" x14ac:dyDescent="0.25">
      <c r="A454" s="88">
        <v>43045</v>
      </c>
      <c r="B454">
        <v>7.9</v>
      </c>
      <c r="C454" s="91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1">
        <f t="shared" si="511"/>
        <v>-7.4129915818569314E-3</v>
      </c>
      <c r="J454">
        <v>1832.97</v>
      </c>
      <c r="K454">
        <v>1850.3</v>
      </c>
      <c r="L454" s="91">
        <f t="shared" ref="L454" si="767">+K454/J454-1</f>
        <v>9.4546010027440897E-3</v>
      </c>
      <c r="M454" s="90">
        <f t="shared" ref="M454" si="768">WEEKDAY(A454,2)</f>
        <v>1</v>
      </c>
      <c r="N454" s="50"/>
    </row>
    <row r="455" spans="1:14" x14ac:dyDescent="0.25">
      <c r="A455" s="88">
        <v>43046</v>
      </c>
      <c r="B455">
        <v>7.98</v>
      </c>
      <c r="C455" s="91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1">
        <f t="shared" si="511"/>
        <v>-3.9940089865202477E-3</v>
      </c>
      <c r="J455">
        <v>1850.3</v>
      </c>
      <c r="K455">
        <v>1859.07</v>
      </c>
      <c r="L455" s="91">
        <f t="shared" ref="L455" si="772">+K455/J455-1</f>
        <v>4.739771928876424E-3</v>
      </c>
      <c r="M455" s="90">
        <f t="shared" ref="M455" si="773">WEEKDAY(A455,2)</f>
        <v>2</v>
      </c>
      <c r="N455" s="50"/>
    </row>
    <row r="456" spans="1:14" x14ac:dyDescent="0.25">
      <c r="A456" s="88">
        <v>43047</v>
      </c>
      <c r="B456">
        <v>8</v>
      </c>
      <c r="C456" s="91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1">
        <f t="shared" si="511"/>
        <v>-3.1152647975077885E-3</v>
      </c>
      <c r="J456">
        <v>1859.07</v>
      </c>
      <c r="K456">
        <v>1866.14</v>
      </c>
      <c r="L456" s="91">
        <f t="shared" ref="L456" si="777">+K456/J456-1</f>
        <v>3.802976757195875E-3</v>
      </c>
      <c r="M456" s="90">
        <f t="shared" ref="M456" si="778">WEEKDAY(A456,2)</f>
        <v>3</v>
      </c>
      <c r="N456" s="50"/>
    </row>
    <row r="457" spans="1:14" x14ac:dyDescent="0.25">
      <c r="A457" s="88">
        <v>43048</v>
      </c>
      <c r="B457">
        <v>8.08</v>
      </c>
      <c r="C457" s="91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1">
        <f t="shared" si="511"/>
        <v>-3.0845157310303017E-3</v>
      </c>
      <c r="J457">
        <v>1866.14</v>
      </c>
      <c r="K457">
        <v>1884.11</v>
      </c>
      <c r="L457" s="91">
        <f t="shared" ref="L457" si="782">+K457/J457-1</f>
        <v>9.6295026096646641E-3</v>
      </c>
      <c r="M457" s="90">
        <f t="shared" ref="M457" si="783">WEEKDAY(A457,2)</f>
        <v>4</v>
      </c>
      <c r="N457" s="50"/>
    </row>
    <row r="458" spans="1:14" x14ac:dyDescent="0.25">
      <c r="A458" s="88">
        <v>43049</v>
      </c>
      <c r="B458">
        <v>8.1300000000000008</v>
      </c>
      <c r="C458" s="91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1">
        <f t="shared" si="511"/>
        <v>-5.261225988009155E-3</v>
      </c>
      <c r="J458">
        <v>1884.11</v>
      </c>
      <c r="K458">
        <v>1900.63</v>
      </c>
      <c r="L458" s="91">
        <f t="shared" ref="L458" si="787">+K458/J458-1</f>
        <v>8.7680655588051604E-3</v>
      </c>
      <c r="M458" s="90">
        <f t="shared" ref="M458" si="788">WEEKDAY(A458,2)</f>
        <v>5</v>
      </c>
      <c r="N458" s="50"/>
    </row>
    <row r="459" spans="1:14" x14ac:dyDescent="0.25">
      <c r="A459" s="88">
        <v>43052</v>
      </c>
      <c r="B459">
        <v>8.16</v>
      </c>
      <c r="C459" s="91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1">
        <f t="shared" si="511"/>
        <v>-2.6888291371303108E-3</v>
      </c>
      <c r="J459">
        <v>1900.63</v>
      </c>
      <c r="K459">
        <v>1906.44</v>
      </c>
      <c r="L459" s="91">
        <f t="shared" ref="L459" si="792">+K459/J459-1</f>
        <v>3.0568811394116047E-3</v>
      </c>
      <c r="M459" s="90">
        <f t="shared" ref="M459" si="793">WEEKDAY(A459,2)</f>
        <v>1</v>
      </c>
      <c r="N459" s="50"/>
    </row>
    <row r="460" spans="1:14" x14ac:dyDescent="0.25">
      <c r="A460" s="88">
        <v>43053</v>
      </c>
      <c r="B460">
        <v>8.1199999999999992</v>
      </c>
      <c r="C460" s="91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1">
        <f t="shared" si="511"/>
        <v>-3.3141033509268558E-3</v>
      </c>
      <c r="J460">
        <v>1906.44</v>
      </c>
      <c r="K460">
        <v>1896.72</v>
      </c>
      <c r="L460" s="91">
        <f t="shared" ref="L460" si="797">+K460/J460-1</f>
        <v>-5.0985082142632754E-3</v>
      </c>
      <c r="M460" s="90">
        <f t="shared" ref="M460" si="798">WEEKDAY(A460,2)</f>
        <v>2</v>
      </c>
      <c r="N460" s="50"/>
    </row>
    <row r="461" spans="1:14" x14ac:dyDescent="0.25">
      <c r="A461" s="88">
        <v>43054</v>
      </c>
      <c r="B461">
        <v>8</v>
      </c>
      <c r="C461" s="91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1">
        <f t="shared" si="511"/>
        <v>-4.8513496703569414E-3</v>
      </c>
      <c r="J461">
        <v>1896.72</v>
      </c>
      <c r="K461">
        <v>1868.08</v>
      </c>
      <c r="L461" s="91">
        <f t="shared" ref="L461" si="802">+K461/J461-1</f>
        <v>-1.509975114935258E-2</v>
      </c>
      <c r="M461" s="90">
        <f t="shared" ref="M461" si="803">WEEKDAY(A461,2)</f>
        <v>3</v>
      </c>
      <c r="N461" s="50"/>
    </row>
    <row r="462" spans="1:14" x14ac:dyDescent="0.25">
      <c r="A462" s="88">
        <v>43055</v>
      </c>
      <c r="B462">
        <v>8.0299999999999994</v>
      </c>
      <c r="C462" s="91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1">
        <f t="shared" si="511"/>
        <v>-7.4165636588381378E-3</v>
      </c>
      <c r="J462">
        <v>1868.08</v>
      </c>
      <c r="K462">
        <v>1878.26</v>
      </c>
      <c r="L462" s="91">
        <f t="shared" ref="L462" si="807">+K462/J462-1</f>
        <v>5.4494454198963371E-3</v>
      </c>
      <c r="M462" s="90">
        <f t="shared" ref="M462" si="808">WEEKDAY(A462,2)</f>
        <v>4</v>
      </c>
      <c r="N462" s="50"/>
    </row>
    <row r="463" spans="1:14" x14ac:dyDescent="0.25">
      <c r="A463" s="88">
        <v>43056</v>
      </c>
      <c r="B463">
        <v>7.83</v>
      </c>
      <c r="C463" s="91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1">
        <f t="shared" si="511"/>
        <v>-9.1116173120728838E-3</v>
      </c>
      <c r="J463">
        <v>1878.26</v>
      </c>
      <c r="K463">
        <v>1833.9</v>
      </c>
      <c r="L463" s="91">
        <f t="shared" ref="L463" si="812">+K463/J463-1</f>
        <v>-2.3617603526668196E-2</v>
      </c>
      <c r="M463" s="90">
        <f t="shared" ref="M463" si="813">WEEKDAY(A463,2)</f>
        <v>5</v>
      </c>
      <c r="N463" s="50"/>
    </row>
    <row r="464" spans="1:14" x14ac:dyDescent="0.25">
      <c r="A464" s="88">
        <v>43059</v>
      </c>
      <c r="B464">
        <v>7.97</v>
      </c>
      <c r="C464" s="91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1">
        <f t="shared" si="511"/>
        <v>-3.9990002499376009E-3</v>
      </c>
      <c r="J464">
        <v>1833.9</v>
      </c>
      <c r="K464">
        <v>1859.75</v>
      </c>
      <c r="L464" s="91">
        <f t="shared" ref="L464" si="817">+K464/J464-1</f>
        <v>1.40956431648398E-2</v>
      </c>
      <c r="M464" s="90">
        <f t="shared" ref="M464" si="818">WEEKDAY(A464,2)</f>
        <v>1</v>
      </c>
      <c r="N464" s="50"/>
    </row>
    <row r="465" spans="1:14" x14ac:dyDescent="0.25">
      <c r="A465" s="88">
        <v>43060</v>
      </c>
      <c r="B465">
        <v>7.92</v>
      </c>
      <c r="C465" s="91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1">
        <f t="shared" si="511"/>
        <v>-6.398193451260803E-3</v>
      </c>
      <c r="J465">
        <v>1859.75</v>
      </c>
      <c r="K465">
        <v>1856.96</v>
      </c>
      <c r="L465" s="91">
        <f t="shared" ref="L465" si="822">+K465/J465-1</f>
        <v>-1.5002016400053053E-3</v>
      </c>
      <c r="M465" s="90">
        <f t="shared" ref="M465" si="823">WEEKDAY(A465,2)</f>
        <v>2</v>
      </c>
      <c r="N465" s="50"/>
    </row>
    <row r="466" spans="1:14" x14ac:dyDescent="0.25">
      <c r="A466" s="88">
        <v>43061</v>
      </c>
      <c r="B466">
        <v>7.96</v>
      </c>
      <c r="C466" s="91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1">
        <f t="shared" si="511"/>
        <v>-1.5052684395384652E-3</v>
      </c>
      <c r="J466">
        <v>1856.96</v>
      </c>
      <c r="K466">
        <v>1853.38</v>
      </c>
      <c r="L466" s="91">
        <f t="shared" ref="L466" si="827">+K466/J466-1</f>
        <v>-1.9278821299327786E-3</v>
      </c>
      <c r="M466" s="90">
        <f t="shared" ref="M466" si="828">WEEKDAY(A466,2)</f>
        <v>3</v>
      </c>
      <c r="N466" s="50"/>
    </row>
    <row r="467" spans="1:14" x14ac:dyDescent="0.25">
      <c r="A467" s="88">
        <v>43062</v>
      </c>
      <c r="B467">
        <v>7.67</v>
      </c>
      <c r="C467" s="91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1">
        <f t="shared" si="511"/>
        <v>-6.2192277792174622E-3</v>
      </c>
      <c r="J467">
        <v>1853.38</v>
      </c>
      <c r="K467">
        <v>1794.78</v>
      </c>
      <c r="L467" s="91">
        <f t="shared" ref="L467" si="832">+K467/J467-1</f>
        <v>-3.1617908901574454E-2</v>
      </c>
      <c r="M467" s="90">
        <f t="shared" ref="M467" si="833">WEEKDAY(A467,2)</f>
        <v>4</v>
      </c>
      <c r="N467" s="50"/>
    </row>
    <row r="468" spans="1:14" x14ac:dyDescent="0.25">
      <c r="A468" s="88">
        <v>43063</v>
      </c>
      <c r="B468">
        <v>7.6</v>
      </c>
      <c r="C468" s="91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1">
        <f t="shared" si="511"/>
        <v>-6.7956089911135331E-3</v>
      </c>
      <c r="J468">
        <v>1794.78</v>
      </c>
      <c r="K468">
        <v>1782.66</v>
      </c>
      <c r="L468" s="91">
        <f t="shared" ref="L468" si="837">+K468/J468-1</f>
        <v>-6.7529167920301614E-3</v>
      </c>
      <c r="M468" s="90">
        <f t="shared" ref="M468" si="838">WEEKDAY(A468,2)</f>
        <v>5</v>
      </c>
      <c r="N468" s="50"/>
    </row>
    <row r="469" spans="1:14" x14ac:dyDescent="0.25">
      <c r="A469" s="88">
        <v>43066</v>
      </c>
      <c r="B469">
        <v>7.52</v>
      </c>
      <c r="C469" s="91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1">
        <f t="shared" si="511"/>
        <v>-2.9169981437284775E-3</v>
      </c>
      <c r="J469">
        <v>1782.66</v>
      </c>
      <c r="K469">
        <v>1760.9</v>
      </c>
      <c r="L469" s="91">
        <f t="shared" ref="L469" si="842">+K469/J469-1</f>
        <v>-1.2206477959902595E-2</v>
      </c>
      <c r="M469" s="90">
        <f t="shared" ref="M469" si="843">WEEKDAY(A469,2)</f>
        <v>1</v>
      </c>
      <c r="N469" s="50"/>
    </row>
    <row r="470" spans="1:14" x14ac:dyDescent="0.25">
      <c r="A470" s="88">
        <v>43067</v>
      </c>
      <c r="B470">
        <v>7.7</v>
      </c>
      <c r="C470" s="91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1">
        <f t="shared" si="511"/>
        <v>2.4736362452806304E-3</v>
      </c>
      <c r="J470">
        <v>1760.9</v>
      </c>
      <c r="K470">
        <v>1793.87</v>
      </c>
      <c r="L470" s="91">
        <f t="shared" ref="L470" si="847">+K470/J470-1</f>
        <v>1.8723380089726627E-2</v>
      </c>
      <c r="M470" s="90">
        <f t="shared" ref="M470" si="848">WEEKDAY(A470,2)</f>
        <v>2</v>
      </c>
      <c r="N470" s="50"/>
    </row>
    <row r="471" spans="1:14" x14ac:dyDescent="0.25">
      <c r="A471" s="88">
        <v>43068</v>
      </c>
      <c r="B471">
        <v>7.63</v>
      </c>
      <c r="C471" s="91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1">
        <f t="shared" si="511"/>
        <v>-3.6563071297989191E-3</v>
      </c>
      <c r="J471">
        <v>1793.87</v>
      </c>
      <c r="K471">
        <v>1787.38</v>
      </c>
      <c r="L471" s="91">
        <f t="shared" ref="L471" si="852">+K471/J471-1</f>
        <v>-3.6178764347470915E-3</v>
      </c>
      <c r="M471" s="90">
        <f t="shared" ref="M471" si="853">WEEKDAY(A471,2)</f>
        <v>3</v>
      </c>
      <c r="N471" s="50"/>
    </row>
    <row r="472" spans="1:14" x14ac:dyDescent="0.25">
      <c r="A472" s="88">
        <v>43069</v>
      </c>
      <c r="B472">
        <v>7.56</v>
      </c>
      <c r="C472" s="91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1">
        <f t="shared" si="511"/>
        <v>-1.1890606420927874E-3</v>
      </c>
      <c r="J472">
        <v>1787.38</v>
      </c>
      <c r="K472">
        <v>1770.3</v>
      </c>
      <c r="L472" s="91">
        <f t="shared" ref="L472" si="857">+K472/J472-1</f>
        <v>-9.5558862692880497E-3</v>
      </c>
      <c r="M472" s="90">
        <f t="shared" ref="M472" si="858">WEEKDAY(A472,2)</f>
        <v>4</v>
      </c>
      <c r="N472" s="50"/>
    </row>
    <row r="473" spans="1:14" ht="42" x14ac:dyDescent="0.25">
      <c r="A473" s="88">
        <v>43070</v>
      </c>
      <c r="B473">
        <v>7.7</v>
      </c>
      <c r="C473" s="91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1">
        <f t="shared" si="511"/>
        <v>-2.7198549410697437E-3</v>
      </c>
      <c r="J473">
        <v>1770.3</v>
      </c>
      <c r="K473">
        <v>1804.62</v>
      </c>
      <c r="L473" s="91">
        <f t="shared" ref="L473" si="862">+K473/J473-1</f>
        <v>1.9386544653448468E-2</v>
      </c>
      <c r="M473" s="90">
        <f t="shared" ref="M473" si="863">WEEKDAY(A473,2)</f>
        <v>5</v>
      </c>
      <c r="N473" s="50" t="s">
        <v>602</v>
      </c>
    </row>
    <row r="474" spans="1:14" x14ac:dyDescent="0.25">
      <c r="A474" s="88">
        <v>43073</v>
      </c>
      <c r="B474">
        <v>7.65</v>
      </c>
      <c r="C474" s="91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1">
        <f t="shared" si="511"/>
        <v>-5.3309062540630725E-3</v>
      </c>
      <c r="J474">
        <v>1804.62</v>
      </c>
      <c r="K474">
        <v>1797.77</v>
      </c>
      <c r="L474" s="91">
        <f t="shared" ref="L474" si="867">+K474/J474-1</f>
        <v>-3.7958129689352749E-3</v>
      </c>
      <c r="M474" s="90">
        <f t="shared" ref="M474" si="868">WEEKDAY(A474,2)</f>
        <v>1</v>
      </c>
    </row>
    <row r="475" spans="1:14" x14ac:dyDescent="0.25">
      <c r="A475" s="88">
        <v>43074</v>
      </c>
      <c r="B475">
        <v>7.47</v>
      </c>
      <c r="C475" s="91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1">
        <f t="shared" si="511"/>
        <v>-7.0450618104479501E-3</v>
      </c>
      <c r="J475">
        <v>1797.77</v>
      </c>
      <c r="K475">
        <v>1758.59</v>
      </c>
      <c r="L475" s="91">
        <f t="shared" ref="L475" si="872">+K475/J475-1</f>
        <v>-2.1793666598063144E-2</v>
      </c>
      <c r="M475" s="90">
        <f t="shared" ref="M475" si="873">WEEKDAY(A475,2)</f>
        <v>2</v>
      </c>
    </row>
    <row r="476" spans="1:14" x14ac:dyDescent="0.25">
      <c r="A476" s="88">
        <v>43075</v>
      </c>
      <c r="B476">
        <v>7.53</v>
      </c>
      <c r="C476" s="91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1">
        <f t="shared" si="511"/>
        <v>-1.3235486830035392E-2</v>
      </c>
      <c r="J476">
        <v>1758.59</v>
      </c>
      <c r="K476">
        <v>1784.31</v>
      </c>
      <c r="L476" s="91">
        <f t="shared" ref="L476" si="877">+K476/J476-1</f>
        <v>1.462535326596881E-2</v>
      </c>
      <c r="M476" s="90">
        <f t="shared" ref="M476" si="878">WEEKDAY(A476,2)</f>
        <v>3</v>
      </c>
    </row>
    <row r="477" spans="1:14" x14ac:dyDescent="0.25">
      <c r="A477" s="88">
        <v>43076</v>
      </c>
      <c r="B477">
        <v>7.48</v>
      </c>
      <c r="C477" s="91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1">
        <f t="shared" si="511"/>
        <v>-1.5271195365982093E-2</v>
      </c>
      <c r="J477">
        <v>1784.31</v>
      </c>
      <c r="K477">
        <v>1776.99</v>
      </c>
      <c r="L477" s="91">
        <f t="shared" ref="L477" si="882">+K477/J477-1</f>
        <v>-4.1024261479226665E-3</v>
      </c>
      <c r="M477" s="90">
        <f t="shared" ref="M477" si="883">WEEKDAY(A477,2)</f>
        <v>4</v>
      </c>
    </row>
    <row r="478" spans="1:14" x14ac:dyDescent="0.25">
      <c r="A478" s="88">
        <v>43077</v>
      </c>
      <c r="B478">
        <v>7.62</v>
      </c>
      <c r="C478" s="91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1">
        <f t="shared" si="511"/>
        <v>-3.9215686274509665E-3</v>
      </c>
      <c r="J478">
        <v>1776.99</v>
      </c>
      <c r="K478">
        <v>1792.16</v>
      </c>
      <c r="L478" s="91">
        <f t="shared" ref="L478" si="887">+K478/J478-1</f>
        <v>8.5369079173209794E-3</v>
      </c>
      <c r="M478" s="90">
        <f t="shared" ref="M478" si="888">WEEKDAY(A478,2)</f>
        <v>5</v>
      </c>
    </row>
    <row r="479" spans="1:14" x14ac:dyDescent="0.25">
      <c r="A479" s="88">
        <v>43080</v>
      </c>
      <c r="B479">
        <v>7.74</v>
      </c>
      <c r="C479" s="91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1">
        <f t="shared" si="511"/>
        <v>-3.0911901081916993E-3</v>
      </c>
      <c r="J479">
        <v>1792.16</v>
      </c>
      <c r="K479">
        <v>1816.98</v>
      </c>
      <c r="L479" s="91">
        <f t="shared" ref="L479" si="892">+K479/J479-1</f>
        <v>1.3849209891973802E-2</v>
      </c>
      <c r="M479" s="90">
        <f t="shared" ref="M479" si="893">WEEKDAY(A479,2)</f>
        <v>1</v>
      </c>
    </row>
    <row r="480" spans="1:14" x14ac:dyDescent="0.25">
      <c r="A480" s="88">
        <v>43081</v>
      </c>
      <c r="B480">
        <v>7.65</v>
      </c>
      <c r="C480" s="91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1">
        <f t="shared" si="511"/>
        <v>-3.906249999999889E-3</v>
      </c>
      <c r="J480">
        <v>1816.98</v>
      </c>
      <c r="K480">
        <v>1798.69</v>
      </c>
      <c r="L480" s="91">
        <f t="shared" ref="L480" si="897">+K480/J480-1</f>
        <v>-1.006615372761388E-2</v>
      </c>
      <c r="M480" s="90">
        <f t="shared" ref="M480" si="898">WEEKDAY(A480,2)</f>
        <v>2</v>
      </c>
    </row>
    <row r="481" spans="1:13" x14ac:dyDescent="0.25">
      <c r="A481" s="88">
        <v>43082</v>
      </c>
      <c r="B481">
        <v>7.66</v>
      </c>
      <c r="C481" s="91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1">
        <f t="shared" si="511"/>
        <v>-6.7427385892115943E-3</v>
      </c>
      <c r="J481">
        <v>1798.69</v>
      </c>
      <c r="K481">
        <v>1806.09</v>
      </c>
      <c r="L481" s="91">
        <f t="shared" ref="L481" si="902">+K481/J481-1</f>
        <v>4.1141052654987131E-3</v>
      </c>
      <c r="M481" s="90">
        <f t="shared" ref="M481" si="903">WEEKDAY(A481,2)</f>
        <v>3</v>
      </c>
    </row>
    <row r="482" spans="1:13" x14ac:dyDescent="0.25">
      <c r="A482" s="88">
        <v>43083</v>
      </c>
      <c r="B482">
        <v>7.62</v>
      </c>
      <c r="C482" s="91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1">
        <f t="shared" si="511"/>
        <v>-7.8125E-3</v>
      </c>
      <c r="J482">
        <v>1806.09</v>
      </c>
      <c r="K482">
        <v>1794.34</v>
      </c>
      <c r="L482" s="91">
        <f t="shared" ref="L482" si="907">+K482/J482-1</f>
        <v>-6.5057666007785064E-3</v>
      </c>
      <c r="M482" s="90">
        <f t="shared" ref="M482" si="908">WEEKDAY(A482,2)</f>
        <v>4</v>
      </c>
    </row>
    <row r="483" spans="1:13" x14ac:dyDescent="0.25">
      <c r="A483" s="88">
        <v>43084</v>
      </c>
      <c r="B483">
        <v>7.56</v>
      </c>
      <c r="C483" s="91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1">
        <f t="shared" si="511"/>
        <v>-1.0082493125572856E-2</v>
      </c>
      <c r="J483">
        <v>1794.34</v>
      </c>
      <c r="K483">
        <v>1783.97</v>
      </c>
      <c r="L483" s="91">
        <f t="shared" ref="L483" si="912">+K483/J483-1</f>
        <v>-5.7792837477846914E-3</v>
      </c>
      <c r="M483" s="90">
        <f t="shared" ref="M483" si="913">WEEKDAY(A483,2)</f>
        <v>5</v>
      </c>
    </row>
    <row r="484" spans="1:13" x14ac:dyDescent="0.25">
      <c r="A484" s="88">
        <v>43087</v>
      </c>
      <c r="B484">
        <v>7.57</v>
      </c>
      <c r="C484" s="91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1">
        <f t="shared" si="511"/>
        <v>-6.6920351659887078E-3</v>
      </c>
      <c r="J484">
        <v>1783.97</v>
      </c>
      <c r="K484">
        <v>1780.64</v>
      </c>
      <c r="L484" s="91">
        <f t="shared" ref="L484" si="917">+K484/J484-1</f>
        <v>-1.8666233176566349E-3</v>
      </c>
      <c r="M484" s="90">
        <f t="shared" ref="M484" si="918">WEEKDAY(A484,2)</f>
        <v>1</v>
      </c>
    </row>
    <row r="485" spans="1:13" x14ac:dyDescent="0.25">
      <c r="A485" s="88">
        <v>43088</v>
      </c>
      <c r="B485">
        <v>7.62</v>
      </c>
      <c r="C485" s="91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1">
        <f t="shared" si="511"/>
        <v>-1.0389610389610393E-2</v>
      </c>
      <c r="J485">
        <v>1780.64</v>
      </c>
      <c r="K485">
        <v>1798.5</v>
      </c>
      <c r="L485" s="91">
        <f t="shared" ref="L485" si="922">+K485/J485-1</f>
        <v>1.0030101536526059E-2</v>
      </c>
      <c r="M485" s="90">
        <f t="shared" ref="M485" si="923">WEEKDAY(A485,2)</f>
        <v>2</v>
      </c>
    </row>
    <row r="486" spans="1:13" x14ac:dyDescent="0.25">
      <c r="A486" s="88">
        <v>43089</v>
      </c>
      <c r="B486">
        <v>7.59</v>
      </c>
      <c r="C486" s="91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1">
        <f t="shared" si="511"/>
        <v>-9.009009009009028E-3</v>
      </c>
      <c r="J486">
        <v>1798.5</v>
      </c>
      <c r="K486">
        <v>1782.41</v>
      </c>
      <c r="L486" s="91">
        <f t="shared" ref="L486" si="927">+K486/J486-1</f>
        <v>-8.946344175701948E-3</v>
      </c>
      <c r="M486" s="90">
        <f t="shared" ref="M486" si="928">WEEKDAY(A486,2)</f>
        <v>3</v>
      </c>
    </row>
    <row r="487" spans="1:13" x14ac:dyDescent="0.25">
      <c r="A487" s="88">
        <v>43090</v>
      </c>
      <c r="B487">
        <v>7.64</v>
      </c>
      <c r="C487" s="91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1">
        <f t="shared" si="511"/>
        <v>-1.0490869058412122E-2</v>
      </c>
      <c r="J487">
        <v>1782.41</v>
      </c>
      <c r="K487">
        <v>1789.74</v>
      </c>
      <c r="L487" s="91">
        <f t="shared" ref="L487" si="932">+K487/J487-1</f>
        <v>4.1124096027287393E-3</v>
      </c>
      <c r="M487" s="90">
        <f t="shared" ref="M487" si="933">WEEKDAY(A487,2)</f>
        <v>4</v>
      </c>
    </row>
    <row r="488" spans="1:13" x14ac:dyDescent="0.25">
      <c r="A488" s="88">
        <v>43091</v>
      </c>
      <c r="B488">
        <v>7.61</v>
      </c>
      <c r="C488" s="91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1">
        <f t="shared" si="511"/>
        <v>-7.434459371331581E-3</v>
      </c>
      <c r="J488">
        <v>1789.74</v>
      </c>
      <c r="K488">
        <v>1779.34</v>
      </c>
      <c r="L488" s="91">
        <f t="shared" ref="L488" si="937">+K488/J488-1</f>
        <v>-5.8108999072491452E-3</v>
      </c>
      <c r="M488" s="90">
        <f t="shared" ref="M488" si="938">WEEKDAY(A488,2)</f>
        <v>5</v>
      </c>
    </row>
    <row r="489" spans="1:13" x14ac:dyDescent="0.25">
      <c r="A489" s="88">
        <v>43094</v>
      </c>
      <c r="B489">
        <v>7.61</v>
      </c>
      <c r="C489" s="91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1">
        <f t="shared" si="511"/>
        <v>5.2840158520475189E-3</v>
      </c>
      <c r="J489">
        <v>1779.34</v>
      </c>
      <c r="K489">
        <v>1755.81</v>
      </c>
      <c r="L489" s="91">
        <f t="shared" ref="L489" si="942">+K489/J489-1</f>
        <v>-1.3224004406128143E-2</v>
      </c>
      <c r="M489" s="90">
        <f t="shared" ref="M489" si="943">WEEKDAY(A489,2)</f>
        <v>1</v>
      </c>
    </row>
    <row r="490" spans="1:13" x14ac:dyDescent="0.25">
      <c r="A490" s="88">
        <v>43095</v>
      </c>
      <c r="B490">
        <v>7.61</v>
      </c>
      <c r="C490" s="91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1">
        <f t="shared" si="511"/>
        <v>1.3157894736843812E-3</v>
      </c>
      <c r="J490">
        <v>1755.81</v>
      </c>
      <c r="K490">
        <v>1758.82</v>
      </c>
      <c r="L490" s="91">
        <f t="shared" ref="L490" si="947">+K490/J490-1</f>
        <v>1.7143084957940147E-3</v>
      </c>
      <c r="M490" s="90">
        <f t="shared" ref="M490" si="948">WEEKDAY(A490,2)</f>
        <v>2</v>
      </c>
    </row>
    <row r="491" spans="1:13" x14ac:dyDescent="0.25">
      <c r="A491" s="88">
        <v>43096</v>
      </c>
      <c r="B491">
        <v>7.47</v>
      </c>
      <c r="C491" s="91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1">
        <f t="shared" si="511"/>
        <v>-7.5727381426863305E-3</v>
      </c>
      <c r="J491">
        <v>1758.82</v>
      </c>
      <c r="K491">
        <v>1745.24</v>
      </c>
      <c r="L491" s="91">
        <f t="shared" ref="L491" si="952">+K491/J491-1</f>
        <v>-7.7210857279311762E-3</v>
      </c>
      <c r="M491" s="90">
        <f t="shared" ref="M491" si="953">WEEKDAY(A491,2)</f>
        <v>3</v>
      </c>
    </row>
    <row r="492" spans="1:13" x14ac:dyDescent="0.25">
      <c r="A492" s="88">
        <v>43097</v>
      </c>
      <c r="B492">
        <v>7.47</v>
      </c>
      <c r="C492" s="91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1">
        <f t="shared" si="511"/>
        <v>-9.6778470104733616E-3</v>
      </c>
      <c r="J492">
        <v>1745.24</v>
      </c>
      <c r="K492">
        <v>1745.02</v>
      </c>
      <c r="L492" s="91">
        <f t="shared" ref="L492" si="957">+K492/J492-1</f>
        <v>-1.2605716119273858E-4</v>
      </c>
      <c r="M492" s="90">
        <f t="shared" ref="M492" si="958">WEEKDAY(A492,2)</f>
        <v>4</v>
      </c>
    </row>
    <row r="493" spans="1:13" x14ac:dyDescent="0.25">
      <c r="A493" s="88">
        <v>43098</v>
      </c>
      <c r="B493">
        <v>7.52</v>
      </c>
      <c r="C493" s="91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1">
        <f t="shared" si="511"/>
        <v>-1.1436834494544579E-2</v>
      </c>
      <c r="J493">
        <v>1745.02</v>
      </c>
      <c r="K493">
        <v>1752.65</v>
      </c>
      <c r="L493" s="91">
        <f t="shared" ref="L493" si="962">+K493/J493-1</f>
        <v>4.3724427227196383E-3</v>
      </c>
      <c r="M493" s="90">
        <f t="shared" ref="M493" si="963">WEEKDAY(A493,2)</f>
        <v>5</v>
      </c>
    </row>
    <row r="494" spans="1:13" x14ac:dyDescent="0.25">
      <c r="A494" s="88">
        <v>43102</v>
      </c>
      <c r="B494">
        <v>7.58</v>
      </c>
      <c r="C494" s="91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1">
        <f t="shared" si="511"/>
        <v>-1.5456552799064771E-2</v>
      </c>
      <c r="J494">
        <v>1752.65</v>
      </c>
      <c r="K494">
        <v>1769.67</v>
      </c>
      <c r="L494" s="91">
        <f t="shared" ref="L494" si="967">+K494/J494-1</f>
        <v>9.7110090434484597E-3</v>
      </c>
      <c r="M494" s="90">
        <f t="shared" ref="M494" si="968">WEEKDAY(A494,2)</f>
        <v>2</v>
      </c>
    </row>
    <row r="495" spans="1:13" x14ac:dyDescent="0.25">
      <c r="A495" s="88">
        <v>43103</v>
      </c>
      <c r="B495">
        <v>7.7</v>
      </c>
      <c r="C495" s="91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1">
        <f t="shared" si="511"/>
        <v>-1.2060559404670212E-2</v>
      </c>
      <c r="J495">
        <v>1769.67</v>
      </c>
      <c r="K495">
        <v>1795.38</v>
      </c>
      <c r="L495" s="91">
        <f t="shared" ref="L495" si="972">+K495/J495-1</f>
        <v>1.4528132363661017E-2</v>
      </c>
      <c r="M495" s="90">
        <f t="shared" ref="M495" si="973">WEEKDAY(A495,2)</f>
        <v>3</v>
      </c>
    </row>
    <row r="496" spans="1:13" x14ac:dyDescent="0.25">
      <c r="A496" s="88">
        <v>43104</v>
      </c>
      <c r="B496">
        <v>7.76</v>
      </c>
      <c r="C496" s="91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1">
        <f t="shared" si="511"/>
        <v>-5.12820512820511E-3</v>
      </c>
      <c r="J496">
        <v>1795.38</v>
      </c>
      <c r="K496">
        <v>1794.61</v>
      </c>
      <c r="L496" s="91">
        <f t="shared" ref="L496" si="977">+K496/J496-1</f>
        <v>-4.2887856609752362E-4</v>
      </c>
      <c r="M496" s="90">
        <f t="shared" ref="M496" si="978">WEEKDAY(A496,2)</f>
        <v>4</v>
      </c>
    </row>
    <row r="497" spans="1:14" x14ac:dyDescent="0.25">
      <c r="A497" s="88">
        <v>43105</v>
      </c>
      <c r="B497">
        <v>7.79</v>
      </c>
      <c r="C497" s="91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1">
        <f t="shared" si="511"/>
        <v>-7.6433121019108263E-3</v>
      </c>
      <c r="J497">
        <v>1794.61</v>
      </c>
      <c r="K497">
        <v>1801.42</v>
      </c>
      <c r="L497" s="91">
        <f t="shared" ref="L497" si="982">+K497/J497-1</f>
        <v>3.7946963407091694E-3</v>
      </c>
      <c r="M497" s="90">
        <f t="shared" ref="M497" si="983">WEEKDAY(A497,2)</f>
        <v>5</v>
      </c>
    </row>
    <row r="498" spans="1:14" x14ac:dyDescent="0.25">
      <c r="A498" s="88">
        <v>43108</v>
      </c>
      <c r="B498">
        <v>7.83</v>
      </c>
      <c r="C498" s="91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1">
        <f t="shared" si="511"/>
        <v>-4.8296898830707535E-3</v>
      </c>
      <c r="J498">
        <v>1801.42</v>
      </c>
      <c r="K498">
        <v>1806.16</v>
      </c>
      <c r="L498" s="91">
        <f t="shared" ref="L498" si="987">+K498/J498-1</f>
        <v>2.6312575634777069E-3</v>
      </c>
      <c r="M498" s="90">
        <f t="shared" ref="M498" si="988">WEEKDAY(A498,2)</f>
        <v>1</v>
      </c>
    </row>
    <row r="499" spans="1:14" x14ac:dyDescent="0.25">
      <c r="A499" s="88">
        <v>43109</v>
      </c>
      <c r="B499">
        <v>7.79</v>
      </c>
      <c r="C499" s="91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1">
        <f t="shared" si="511"/>
        <v>-5.7434588385449903E-3</v>
      </c>
      <c r="J499">
        <v>1806.16</v>
      </c>
      <c r="K499">
        <v>1803.59</v>
      </c>
      <c r="L499" s="91">
        <f t="shared" ref="L499" si="992">+K499/J499-1</f>
        <v>-1.422908269477885E-3</v>
      </c>
      <c r="M499" s="90">
        <f t="shared" ref="M499" si="993">WEEKDAY(A499,2)</f>
        <v>2</v>
      </c>
    </row>
    <row r="500" spans="1:14" x14ac:dyDescent="0.25">
      <c r="A500" s="88">
        <v>43110</v>
      </c>
      <c r="B500">
        <v>7.72</v>
      </c>
      <c r="C500" s="91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1">
        <f t="shared" si="511"/>
        <v>-3.870967741935516E-3</v>
      </c>
      <c r="J500">
        <v>1803.59</v>
      </c>
      <c r="K500">
        <v>1791.08</v>
      </c>
      <c r="L500" s="91">
        <f t="shared" ref="L500" si="997">+K500/J500-1</f>
        <v>-6.9361662018530001E-3</v>
      </c>
      <c r="M500" s="90">
        <f t="shared" ref="M500" si="998">WEEKDAY(A500,2)</f>
        <v>3</v>
      </c>
    </row>
    <row r="501" spans="1:14" x14ac:dyDescent="0.25">
      <c r="A501" s="88">
        <v>43111</v>
      </c>
      <c r="B501">
        <v>7.77</v>
      </c>
      <c r="C501" s="91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1">
        <f t="shared" si="511"/>
        <v>-6.2667860340197556E-3</v>
      </c>
      <c r="J501">
        <v>1791.08</v>
      </c>
      <c r="K501">
        <v>1804.23</v>
      </c>
      <c r="L501" s="91">
        <f t="shared" ref="L501" si="1002">+K501/J501-1</f>
        <v>7.3419389418676317E-3</v>
      </c>
      <c r="M501" s="90">
        <f t="shared" ref="M501" si="1003">WEEKDAY(A501,2)</f>
        <v>4</v>
      </c>
    </row>
    <row r="502" spans="1:14" x14ac:dyDescent="0.25">
      <c r="A502" s="88">
        <v>43112</v>
      </c>
      <c r="B502">
        <v>7.75</v>
      </c>
      <c r="C502" s="91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1">
        <f t="shared" si="511"/>
        <v>-4.7515089251316533E-3</v>
      </c>
      <c r="J502">
        <v>1804.23</v>
      </c>
      <c r="K502" s="90">
        <v>1785.71</v>
      </c>
      <c r="L502" s="91">
        <f t="shared" ref="L502" si="1007">+K502/J502-1</f>
        <v>-1.0264766687174021E-2</v>
      </c>
      <c r="M502" s="90">
        <f t="shared" ref="M502" si="1008">WEEKDAY(A502,2)</f>
        <v>5</v>
      </c>
    </row>
    <row r="503" spans="1:14" x14ac:dyDescent="0.25">
      <c r="A503" s="88">
        <v>43115</v>
      </c>
      <c r="B503">
        <v>7.54</v>
      </c>
      <c r="C503" s="91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1">
        <f t="shared" si="511"/>
        <v>-8.8076771394768327E-3</v>
      </c>
      <c r="J503" s="90">
        <v>1785.71</v>
      </c>
      <c r="K503">
        <v>1732.62</v>
      </c>
      <c r="L503" s="91">
        <f t="shared" ref="L503" si="1012">+K503/J503-1</f>
        <v>-2.9730471353131338E-2</v>
      </c>
      <c r="M503" s="90">
        <f t="shared" ref="M503" si="1013">WEEKDAY(A503,2)</f>
        <v>1</v>
      </c>
    </row>
    <row r="504" spans="1:14" x14ac:dyDescent="0.25">
      <c r="A504" s="88">
        <v>43116</v>
      </c>
      <c r="B504">
        <v>7.54</v>
      </c>
      <c r="C504" s="91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1">
        <f t="shared" si="511"/>
        <v>-7.8947368421051767E-3</v>
      </c>
      <c r="J504">
        <v>1732.62</v>
      </c>
      <c r="K504">
        <v>1729.6</v>
      </c>
      <c r="L504" s="91">
        <f t="shared" ref="L504" si="1017">+K504/J504-1</f>
        <v>-1.7430250141404757E-3</v>
      </c>
      <c r="M504" s="90">
        <f t="shared" ref="M504" si="1018">WEEKDAY(A504,2)</f>
        <v>2</v>
      </c>
    </row>
    <row r="505" spans="1:14" x14ac:dyDescent="0.25">
      <c r="A505" s="88">
        <v>43117</v>
      </c>
      <c r="B505">
        <v>7.54</v>
      </c>
      <c r="C505" s="91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1">
        <f t="shared" si="511"/>
        <v>-1.2959811493650997E-2</v>
      </c>
      <c r="J505">
        <v>1729.6</v>
      </c>
      <c r="K505">
        <v>1742.03</v>
      </c>
      <c r="L505" s="91">
        <f t="shared" ref="L505" si="1022">+K505/J505-1</f>
        <v>7.1866327474561231E-3</v>
      </c>
      <c r="M505" s="90">
        <f t="shared" ref="M505" si="1023">WEEKDAY(A505,2)</f>
        <v>3</v>
      </c>
    </row>
    <row r="506" spans="1:14" x14ac:dyDescent="0.25">
      <c r="A506" s="88">
        <v>43118</v>
      </c>
      <c r="B506">
        <v>7.55</v>
      </c>
      <c r="C506" s="91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1">
        <f t="shared" si="511"/>
        <v>-9.9659061106740499E-3</v>
      </c>
      <c r="J506">
        <v>1742.03</v>
      </c>
      <c r="K506">
        <v>1738</v>
      </c>
      <c r="L506" s="91">
        <f t="shared" ref="L506" si="1027">+K506/J506-1</f>
        <v>-2.3133929955282406E-3</v>
      </c>
      <c r="M506" s="90">
        <f t="shared" ref="M506" si="1028">WEEKDAY(A506,2)</f>
        <v>4</v>
      </c>
    </row>
    <row r="507" spans="1:14" x14ac:dyDescent="0.25">
      <c r="A507" s="88">
        <v>43119</v>
      </c>
      <c r="B507">
        <v>7.56</v>
      </c>
      <c r="C507" s="91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1">
        <f t="shared" si="511"/>
        <v>-8.9145254326167267E-3</v>
      </c>
      <c r="J507">
        <v>1738</v>
      </c>
      <c r="K507">
        <v>1728.14</v>
      </c>
      <c r="L507" s="91">
        <f t="shared" ref="L507" si="1032">+K507/J507-1</f>
        <v>-5.6731875719217006E-3</v>
      </c>
      <c r="M507" s="90">
        <f t="shared" ref="M507" si="1033">WEEKDAY(A507,2)</f>
        <v>5</v>
      </c>
    </row>
    <row r="508" spans="1:14" x14ac:dyDescent="0.25">
      <c r="A508" s="88">
        <v>43122</v>
      </c>
      <c r="B508">
        <v>7.79</v>
      </c>
      <c r="C508" s="91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1">
        <f t="shared" si="511"/>
        <v>1.1566636679090081E-3</v>
      </c>
      <c r="J508">
        <v>1728.14</v>
      </c>
      <c r="K508">
        <v>1768.21</v>
      </c>
      <c r="L508" s="91">
        <f t="shared" ref="L508" si="1037">+K508/J508-1</f>
        <v>2.3186778848935719E-2</v>
      </c>
      <c r="M508" s="90">
        <f t="shared" ref="M508" si="1038">WEEKDAY(A508,2)</f>
        <v>1</v>
      </c>
    </row>
    <row r="509" spans="1:14" x14ac:dyDescent="0.25">
      <c r="A509" s="88">
        <v>43123</v>
      </c>
      <c r="B509">
        <v>7.83</v>
      </c>
      <c r="C509" s="91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1">
        <f t="shared" si="511"/>
        <v>4.6189376443419583E-3</v>
      </c>
      <c r="J509">
        <v>1768.21</v>
      </c>
      <c r="K509">
        <v>1767.83</v>
      </c>
      <c r="L509" s="91">
        <f t="shared" ref="L509" si="1042">+K509/J509-1</f>
        <v>-2.1490660046041832E-4</v>
      </c>
      <c r="M509" s="90">
        <f t="shared" ref="M509" si="1043">WEEKDAY(A509,2)</f>
        <v>2</v>
      </c>
      <c r="N509" t="s">
        <v>651</v>
      </c>
    </row>
    <row r="510" spans="1:14" x14ac:dyDescent="0.25">
      <c r="A510" s="88">
        <v>43124</v>
      </c>
      <c r="B510">
        <v>8.11</v>
      </c>
      <c r="C510" s="91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1">
        <f t="shared" si="511"/>
        <v>1.3749999999999929E-2</v>
      </c>
      <c r="J510">
        <v>1767.83</v>
      </c>
      <c r="K510">
        <v>1813.28</v>
      </c>
      <c r="L510" s="91">
        <f t="shared" ref="L510" si="1047">+K510/J510-1</f>
        <v>2.5709485640587726E-2</v>
      </c>
      <c r="M510" s="90">
        <f t="shared" ref="M510" si="1048">WEEKDAY(A510,2)</f>
        <v>3</v>
      </c>
    </row>
    <row r="511" spans="1:14" x14ac:dyDescent="0.25">
      <c r="A511" s="88">
        <v>43125</v>
      </c>
      <c r="B511">
        <v>8.17</v>
      </c>
      <c r="C511" s="91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1">
        <f t="shared" si="511"/>
        <v>1.2768067435229957E-2</v>
      </c>
      <c r="J511">
        <v>1813.28</v>
      </c>
      <c r="K511">
        <v>1810.83</v>
      </c>
      <c r="L511" s="91">
        <f t="shared" ref="L511" si="1052">+K511/J511-1</f>
        <v>-1.3511426806670501E-3</v>
      </c>
      <c r="M511" s="90">
        <f t="shared" ref="M511" si="1053">WEEKDAY(A511,2)</f>
        <v>4</v>
      </c>
    </row>
    <row r="512" spans="1:14" x14ac:dyDescent="0.25">
      <c r="A512" s="88">
        <v>43126</v>
      </c>
      <c r="B512">
        <v>8.25</v>
      </c>
      <c r="C512" s="91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1">
        <f t="shared" si="511"/>
        <v>1.8518518518518601E-2</v>
      </c>
      <c r="J512">
        <v>1810.83</v>
      </c>
      <c r="K512">
        <v>1816.8</v>
      </c>
      <c r="L512" s="91">
        <f t="shared" ref="L512" si="1057">+K512/J512-1</f>
        <v>3.2968307350773607E-3</v>
      </c>
      <c r="M512" s="90">
        <f t="shared" ref="M512" si="1058">WEEKDAY(A512,2)</f>
        <v>5</v>
      </c>
      <c r="N512" t="s">
        <v>659</v>
      </c>
    </row>
    <row r="513" spans="1:14" x14ac:dyDescent="0.25">
      <c r="A513" s="88">
        <v>43129</v>
      </c>
      <c r="B513">
        <v>8.06</v>
      </c>
      <c r="C513" s="91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1">
        <f t="shared" si="511"/>
        <v>4.2362322452031975E-3</v>
      </c>
      <c r="J513">
        <v>1816.8</v>
      </c>
      <c r="K513">
        <v>1799.77</v>
      </c>
      <c r="L513" s="91">
        <f t="shared" ref="L513" si="1062">+K513/J513-1</f>
        <v>-9.3736239542051569E-3</v>
      </c>
      <c r="M513" s="90">
        <f t="shared" ref="M513" si="1063">WEEKDAY(A513,2)</f>
        <v>1</v>
      </c>
    </row>
    <row r="514" spans="1:14" x14ac:dyDescent="0.25">
      <c r="A514" s="88">
        <v>43130</v>
      </c>
      <c r="B514">
        <v>7.98</v>
      </c>
      <c r="C514" s="91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1">
        <f t="shared" si="511"/>
        <v>6.8130204390612903E-3</v>
      </c>
      <c r="J514">
        <v>1799.77</v>
      </c>
      <c r="K514">
        <v>1782.4</v>
      </c>
      <c r="L514" s="91">
        <f t="shared" ref="L514" si="1067">+K514/J514-1</f>
        <v>-9.6512332131327705E-3</v>
      </c>
      <c r="M514" s="90">
        <f t="shared" ref="M514" si="1068">WEEKDAY(A514,2)</f>
        <v>2</v>
      </c>
    </row>
    <row r="515" spans="1:14" x14ac:dyDescent="0.25">
      <c r="A515" s="88">
        <v>43131</v>
      </c>
      <c r="B515">
        <v>7.8</v>
      </c>
      <c r="C515" s="91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1">
        <f t="shared" si="511"/>
        <v>3.7318234461458655E-3</v>
      </c>
      <c r="J515">
        <v>1782.4</v>
      </c>
      <c r="K515">
        <v>1735.06</v>
      </c>
      <c r="L515" s="91">
        <f t="shared" ref="L515" si="1072">+K515/J515-1</f>
        <v>-2.6559694793536925E-2</v>
      </c>
      <c r="M515" s="90">
        <f t="shared" ref="M515" si="1073">WEEKDAY(A515,2)</f>
        <v>3</v>
      </c>
      <c r="N515" t="s">
        <v>667</v>
      </c>
    </row>
    <row r="516" spans="1:14" x14ac:dyDescent="0.25">
      <c r="A516" s="88">
        <v>43132</v>
      </c>
      <c r="B516">
        <v>7.59</v>
      </c>
      <c r="C516" s="91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1">
        <f t="shared" si="511"/>
        <v>-1.1843663639953261E-3</v>
      </c>
      <c r="J516">
        <v>1735.06</v>
      </c>
      <c r="K516">
        <v>1697.39</v>
      </c>
      <c r="L516" s="91">
        <f t="shared" ref="L516" si="1077">+K516/J516-1</f>
        <v>-2.1711064747040321E-2</v>
      </c>
      <c r="M516" s="90">
        <f t="shared" ref="M516" si="1078">WEEKDAY(A516,2)</f>
        <v>4</v>
      </c>
    </row>
    <row r="517" spans="1:14" x14ac:dyDescent="0.25">
      <c r="A517" s="88">
        <v>43133</v>
      </c>
      <c r="B517">
        <v>7.65</v>
      </c>
      <c r="C517" s="91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1">
        <f t="shared" si="511"/>
        <v>1.8334206390779872E-3</v>
      </c>
      <c r="J517">
        <v>1697.39</v>
      </c>
      <c r="K517">
        <v>1702.43</v>
      </c>
      <c r="L517" s="91">
        <f t="shared" ref="L517" si="1082">+K517/J517-1</f>
        <v>2.9692645767913639E-3</v>
      </c>
      <c r="M517" s="90">
        <f t="shared" ref="M517" si="1083">WEEKDAY(A517,2)</f>
        <v>5</v>
      </c>
    </row>
    <row r="518" spans="1:14" x14ac:dyDescent="0.25">
      <c r="A518" s="88">
        <v>43136</v>
      </c>
      <c r="B518">
        <v>7.55</v>
      </c>
      <c r="C518" s="91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1">
        <f t="shared" si="511"/>
        <v>-7.9407093700378795E-4</v>
      </c>
      <c r="J518">
        <v>1702.43</v>
      </c>
      <c r="K518">
        <v>1688.27</v>
      </c>
      <c r="L518" s="91">
        <f t="shared" ref="L518" si="1087">+K518/J518-1</f>
        <v>-8.3175226000482549E-3</v>
      </c>
      <c r="M518" s="90">
        <f t="shared" ref="M518" si="1088">WEEKDAY(A518,2)</f>
        <v>1</v>
      </c>
    </row>
    <row r="519" spans="1:14" x14ac:dyDescent="0.25">
      <c r="A519" s="88">
        <v>43137</v>
      </c>
      <c r="B519">
        <v>7.17</v>
      </c>
      <c r="C519" s="91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1">
        <f t="shared" si="511"/>
        <v>1.1170064227870036E-3</v>
      </c>
      <c r="J519">
        <v>1688.27</v>
      </c>
      <c r="K519">
        <v>1598.12</v>
      </c>
      <c r="L519" s="91">
        <f t="shared" ref="L519" si="1092">+K519/J519-1</f>
        <v>-5.3397856977853153E-2</v>
      </c>
      <c r="M519" s="90">
        <f t="shared" ref="M519" si="1093">WEEKDAY(A519,2)</f>
        <v>2</v>
      </c>
    </row>
    <row r="520" spans="1:14" x14ac:dyDescent="0.25">
      <c r="A520" s="88">
        <v>43138</v>
      </c>
      <c r="B520">
        <v>7.25</v>
      </c>
      <c r="C520" s="91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1">
        <f t="shared" si="511"/>
        <v>-3.8472107721900795E-3</v>
      </c>
      <c r="J520">
        <v>1598.12</v>
      </c>
      <c r="K520">
        <v>1616.4</v>
      </c>
      <c r="L520" s="91">
        <f t="shared" ref="L520" si="1097">+K520/J520-1</f>
        <v>1.1438440167196529E-2</v>
      </c>
      <c r="M520" s="90">
        <f t="shared" ref="M520" si="1098">WEEKDAY(A520,2)</f>
        <v>3</v>
      </c>
    </row>
    <row r="521" spans="1:14" x14ac:dyDescent="0.25">
      <c r="A521" s="88">
        <v>43139</v>
      </c>
      <c r="B521">
        <v>7.3</v>
      </c>
      <c r="C521" s="91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1">
        <f t="shared" si="511"/>
        <v>-1.3696753869341105E-4</v>
      </c>
      <c r="J521">
        <v>1616.4</v>
      </c>
      <c r="K521">
        <v>1641.43</v>
      </c>
      <c r="L521" s="91">
        <f t="shared" ref="L521" si="1102">+K521/J521-1</f>
        <v>1.5485028458302352E-2</v>
      </c>
      <c r="M521" s="90">
        <f t="shared" ref="M521" si="1103">WEEKDAY(A521,2)</f>
        <v>4</v>
      </c>
    </row>
    <row r="522" spans="1:14" x14ac:dyDescent="0.25">
      <c r="A522" s="88">
        <v>43140</v>
      </c>
      <c r="B522">
        <v>7.08</v>
      </c>
      <c r="C522" s="91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1">
        <f t="shared" si="511"/>
        <v>-3.5186488388458947E-3</v>
      </c>
      <c r="J522">
        <v>1641.43</v>
      </c>
      <c r="K522">
        <v>1592.51</v>
      </c>
      <c r="L522" s="91">
        <f t="shared" ref="L522" si="1107">+K522/J522-1</f>
        <v>-2.9803281285220806E-2</v>
      </c>
      <c r="M522" s="90">
        <f t="shared" ref="M522" si="1108">WEEKDAY(A522,2)</f>
        <v>5</v>
      </c>
    </row>
    <row r="523" spans="1:14" x14ac:dyDescent="0.25">
      <c r="A523" s="88">
        <v>43143</v>
      </c>
      <c r="B523">
        <v>7.3</v>
      </c>
      <c r="C523" s="91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1">
        <f t="shared" si="511"/>
        <v>-1.1375947995666325E-2</v>
      </c>
      <c r="J523">
        <v>1592.51</v>
      </c>
      <c r="K523">
        <v>1648.07</v>
      </c>
      <c r="L523" s="91">
        <f t="shared" ref="L523" si="1112">+K523/J523-1</f>
        <v>3.488832095245864E-2</v>
      </c>
      <c r="M523" s="90">
        <f t="shared" ref="M523" si="1113">WEEKDAY(A523,2)</f>
        <v>1</v>
      </c>
    </row>
    <row r="524" spans="1:14" x14ac:dyDescent="0.25">
      <c r="A524" s="88">
        <v>43144</v>
      </c>
      <c r="B524">
        <v>7.37</v>
      </c>
      <c r="C524" s="91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1">
        <f t="shared" si="511"/>
        <v>1.9032082653616111E-3</v>
      </c>
      <c r="J524">
        <v>1648.07</v>
      </c>
      <c r="K524">
        <v>1648.58</v>
      </c>
      <c r="L524" s="91">
        <f t="shared" ref="L524" si="1117">+K524/J524-1</f>
        <v>3.0945287518124864E-4</v>
      </c>
      <c r="M524" s="90">
        <f t="shared" ref="M524" si="1118">WEEKDAY(A524,2)</f>
        <v>2</v>
      </c>
    </row>
    <row r="525" spans="1:14" x14ac:dyDescent="0.25">
      <c r="A525" s="88">
        <v>43145</v>
      </c>
      <c r="B525">
        <v>7.38</v>
      </c>
      <c r="C525" s="91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1">
        <f t="shared" si="511"/>
        <v>3.808487486398171E-3</v>
      </c>
      <c r="J525">
        <v>1648.58</v>
      </c>
      <c r="K525">
        <v>1646.77</v>
      </c>
      <c r="L525" s="91">
        <f t="shared" ref="L525" si="1122">+K525/J525-1</f>
        <v>-1.0979145689017367E-3</v>
      </c>
      <c r="M525" s="90">
        <f t="shared" ref="M525" si="1123">WEEKDAY(A525,2)</f>
        <v>3</v>
      </c>
    </row>
    <row r="526" spans="1:14" x14ac:dyDescent="0.25">
      <c r="A526" s="88">
        <v>43146</v>
      </c>
      <c r="B526">
        <v>7.42</v>
      </c>
      <c r="C526" s="91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0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1">
        <f t="shared" si="511"/>
        <v>9.2491838955386374E-3</v>
      </c>
      <c r="J526">
        <v>1646.77</v>
      </c>
      <c r="K526">
        <v>1646.77</v>
      </c>
      <c r="L526" s="91">
        <f t="shared" ref="L526" si="1127">+K526/J526-1</f>
        <v>0</v>
      </c>
      <c r="M526" s="90">
        <f t="shared" ref="M526" si="1128">WEEKDAY(A526,2)</f>
        <v>4</v>
      </c>
    </row>
    <row r="527" spans="1:14" x14ac:dyDescent="0.25">
      <c r="A527" s="88">
        <v>43147</v>
      </c>
      <c r="B527">
        <v>7.42</v>
      </c>
      <c r="C527" s="91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0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1">
        <f t="shared" ref="I527:I577" si="1132">+B527/F527-1</f>
        <v>9.2491838955386374E-3</v>
      </c>
      <c r="J527">
        <v>1646.77</v>
      </c>
      <c r="K527">
        <v>1646.77</v>
      </c>
      <c r="L527" s="91">
        <f t="shared" ref="L527" si="1133">+K527/J527-1</f>
        <v>0</v>
      </c>
      <c r="M527" s="90">
        <f t="shared" ref="M527" si="1134">WEEKDAY(A527,2)</f>
        <v>5</v>
      </c>
    </row>
    <row r="528" spans="1:14" x14ac:dyDescent="0.25">
      <c r="A528" s="88">
        <v>43150</v>
      </c>
      <c r="B528">
        <v>7.42</v>
      </c>
      <c r="C528" s="91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0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1">
        <f t="shared" si="1132"/>
        <v>9.2491838955386374E-3</v>
      </c>
      <c r="J528">
        <v>1646.77</v>
      </c>
      <c r="K528">
        <v>1646.77</v>
      </c>
      <c r="L528" s="91">
        <f t="shared" ref="L528" si="1138">+K528/J528-1</f>
        <v>0</v>
      </c>
      <c r="M528" s="90">
        <f t="shared" ref="M528" si="1139">WEEKDAY(A528,2)</f>
        <v>1</v>
      </c>
    </row>
    <row r="529" spans="1:13" x14ac:dyDescent="0.25">
      <c r="A529" s="88">
        <v>43151</v>
      </c>
      <c r="B529">
        <v>7.58</v>
      </c>
      <c r="C529" s="91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0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1">
        <f t="shared" si="1132"/>
        <v>3.1011969532100059E-2</v>
      </c>
      <c r="J529">
        <v>1646.77</v>
      </c>
      <c r="K529">
        <v>1646.77</v>
      </c>
      <c r="L529" s="91">
        <f t="shared" ref="L529" si="1143">+K529/J529-1</f>
        <v>0</v>
      </c>
      <c r="M529" s="90">
        <f t="shared" ref="M529" si="1144">WEEKDAY(A529,2)</f>
        <v>2</v>
      </c>
    </row>
    <row r="530" spans="1:13" x14ac:dyDescent="0.25">
      <c r="A530" s="88">
        <v>43152</v>
      </c>
      <c r="B530">
        <v>7.5</v>
      </c>
      <c r="C530" s="91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1">
        <f t="shared" si="1132"/>
        <v>2.4590163934426146E-2</v>
      </c>
      <c r="J530">
        <v>1646.77</v>
      </c>
      <c r="K530">
        <v>1646.77</v>
      </c>
      <c r="L530" s="91">
        <f t="shared" ref="L530" si="1148">+K530/J530-1</f>
        <v>0</v>
      </c>
      <c r="M530" s="90">
        <f t="shared" ref="M530" si="1149">WEEKDAY(A530,2)</f>
        <v>3</v>
      </c>
    </row>
    <row r="531" spans="1:13" x14ac:dyDescent="0.25">
      <c r="A531" s="88">
        <v>43153</v>
      </c>
      <c r="B531">
        <v>7.44</v>
      </c>
      <c r="C531" s="91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1">
        <f t="shared" si="1132"/>
        <v>-5.2146008824708323E-3</v>
      </c>
      <c r="J531">
        <v>1646.77</v>
      </c>
      <c r="K531">
        <v>1677.76</v>
      </c>
      <c r="L531" s="91">
        <f t="shared" ref="L531" si="1153">+K531/J531-1</f>
        <v>1.8818657128803595E-2</v>
      </c>
      <c r="M531" s="90">
        <f t="shared" ref="M531" si="1154">WEEKDAY(A531,2)</f>
        <v>4</v>
      </c>
    </row>
    <row r="532" spans="1:13" x14ac:dyDescent="0.25">
      <c r="A532" s="88">
        <v>43154</v>
      </c>
      <c r="B532">
        <v>7.41</v>
      </c>
      <c r="C532" s="91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1">
        <f t="shared" si="1132"/>
        <v>-3.898373437289937E-3</v>
      </c>
      <c r="J532">
        <v>1677.76</v>
      </c>
      <c r="K532">
        <v>1668.83</v>
      </c>
      <c r="L532" s="91">
        <f t="shared" ref="L532" si="1158">+K532/J532-1</f>
        <v>-5.3225729544154055E-3</v>
      </c>
      <c r="M532" s="90">
        <f t="shared" ref="M532" si="1159">WEEKDAY(A532,2)</f>
        <v>5</v>
      </c>
    </row>
    <row r="533" spans="1:13" x14ac:dyDescent="0.25">
      <c r="A533" s="88">
        <v>43157</v>
      </c>
      <c r="B533">
        <v>7.75</v>
      </c>
      <c r="C533" s="91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1">
        <f t="shared" si="1132"/>
        <v>2.5813113061423643E-4</v>
      </c>
      <c r="J533">
        <v>1668.83</v>
      </c>
      <c r="K533">
        <v>1729.15</v>
      </c>
      <c r="L533" s="91">
        <f t="shared" ref="L533" si="1163">+K533/J533-1</f>
        <v>3.6145083681381696E-2</v>
      </c>
      <c r="M533" s="90">
        <f t="shared" ref="M533" si="1164">WEEKDAY(A533,2)</f>
        <v>1</v>
      </c>
    </row>
    <row r="534" spans="1:13" x14ac:dyDescent="0.25">
      <c r="A534" s="88">
        <v>43158</v>
      </c>
      <c r="B534">
        <v>7.78</v>
      </c>
      <c r="C534" s="91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1">
        <f t="shared" si="1132"/>
        <v>-5.3694707236000561E-3</v>
      </c>
      <c r="J534">
        <v>1729.15</v>
      </c>
      <c r="K534">
        <v>1743.54</v>
      </c>
      <c r="L534" s="91">
        <f t="shared" ref="L534" si="1168">+K534/J534-1</f>
        <v>8.3220079229677779E-3</v>
      </c>
      <c r="M534" s="90">
        <f t="shared" ref="M534" si="1169">WEEKDAY(A534,2)</f>
        <v>2</v>
      </c>
    </row>
    <row r="535" spans="1:13" x14ac:dyDescent="0.25">
      <c r="A535" s="88">
        <v>43159</v>
      </c>
      <c r="B535">
        <v>7.82</v>
      </c>
      <c r="C535" s="91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1">
        <f t="shared" si="1132"/>
        <v>-2.4237785431815428E-3</v>
      </c>
      <c r="J535">
        <v>1743.54</v>
      </c>
      <c r="K535">
        <v>1753.63</v>
      </c>
      <c r="L535" s="91">
        <f t="shared" ref="L535" si="1173">+K535/J535-1</f>
        <v>5.7870768666048455E-3</v>
      </c>
      <c r="M535" s="90">
        <f t="shared" ref="M535" si="1174">WEEKDAY(A535,2)</f>
        <v>3</v>
      </c>
    </row>
    <row r="536" spans="1:13" x14ac:dyDescent="0.25">
      <c r="A536" s="88">
        <v>43160</v>
      </c>
      <c r="B536">
        <v>7.97</v>
      </c>
      <c r="C536" s="91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1">
        <f t="shared" si="1132"/>
        <v>-1.6284604785168355E-3</v>
      </c>
      <c r="J536">
        <v>1753.63</v>
      </c>
      <c r="K536">
        <v>1789.85</v>
      </c>
      <c r="L536" s="91">
        <f t="shared" ref="L536" si="1178">+K536/J536-1</f>
        <v>2.0654299937843179E-2</v>
      </c>
      <c r="M536" s="90">
        <f t="shared" ref="M536" si="1179">WEEKDAY(A536,2)</f>
        <v>4</v>
      </c>
    </row>
    <row r="537" spans="1:13" x14ac:dyDescent="0.25">
      <c r="A537" s="88">
        <v>43161</v>
      </c>
      <c r="B537">
        <v>7.88</v>
      </c>
      <c r="C537" s="91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1">
        <f t="shared" si="1132"/>
        <v>-1.3939931567609198E-3</v>
      </c>
      <c r="J537">
        <v>1789.85</v>
      </c>
      <c r="K537">
        <v>1772.01</v>
      </c>
      <c r="L537" s="91">
        <f t="shared" ref="L537" si="1183">+K537/J537-1</f>
        <v>-9.9673156968460574E-3</v>
      </c>
      <c r="M537" s="90">
        <f t="shared" ref="M537" si="1184">WEEKDAY(A537,2)</f>
        <v>5</v>
      </c>
    </row>
    <row r="538" spans="1:13" x14ac:dyDescent="0.25">
      <c r="A538" s="88">
        <v>43164</v>
      </c>
      <c r="B538">
        <v>7.94</v>
      </c>
      <c r="C538" s="91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1">
        <f t="shared" si="1132"/>
        <v>-9.6045902457276844E-3</v>
      </c>
      <c r="J538">
        <v>1772.01</v>
      </c>
      <c r="K538">
        <v>1795.69</v>
      </c>
      <c r="L538" s="91">
        <f t="shared" ref="L538" si="1188">+K538/J538-1</f>
        <v>1.33633557372701E-2</v>
      </c>
      <c r="M538" s="90">
        <f t="shared" ref="M538" si="1189">WEEKDAY(A538,2)</f>
        <v>1</v>
      </c>
    </row>
    <row r="539" spans="1:13" x14ac:dyDescent="0.25">
      <c r="A539" s="88">
        <v>43165</v>
      </c>
      <c r="B539">
        <v>7.99</v>
      </c>
      <c r="C539" s="91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1">
        <f t="shared" si="1132"/>
        <v>-3.2435129740518986E-3</v>
      </c>
      <c r="J539">
        <v>1795.69</v>
      </c>
      <c r="K539">
        <v>1797.61</v>
      </c>
      <c r="L539" s="91">
        <f t="shared" ref="L539" si="1193">+K539/J539-1</f>
        <v>1.0692268710077446E-3</v>
      </c>
      <c r="M539" s="90">
        <f t="shared" ref="M539" si="1194">WEEKDAY(A539,2)</f>
        <v>2</v>
      </c>
    </row>
    <row r="540" spans="1:13" x14ac:dyDescent="0.25">
      <c r="A540" s="88">
        <v>43166</v>
      </c>
      <c r="B540">
        <v>7.96</v>
      </c>
      <c r="C540" s="91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1">
        <f t="shared" si="1132"/>
        <v>-4.3777360850532077E-3</v>
      </c>
      <c r="J540">
        <v>1797.61</v>
      </c>
      <c r="K540">
        <v>1785.27</v>
      </c>
      <c r="L540" s="91">
        <f t="shared" ref="L540" si="1198">+K540/J540-1</f>
        <v>-6.8646703122479114E-3</v>
      </c>
      <c r="M540" s="90">
        <f t="shared" ref="M540" si="1199">WEEKDAY(A540,2)</f>
        <v>3</v>
      </c>
    </row>
    <row r="541" spans="1:13" x14ac:dyDescent="0.25">
      <c r="A541" s="88">
        <v>43167</v>
      </c>
      <c r="B541">
        <v>7.96</v>
      </c>
      <c r="C541" s="91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91">
        <f t="shared" si="1132"/>
        <v>-7.1098914806037028E-3</v>
      </c>
      <c r="J541">
        <v>1785.27</v>
      </c>
      <c r="K541">
        <v>1793.22</v>
      </c>
      <c r="L541" s="91">
        <f t="shared" ref="L541" si="1203">+K541/J541-1</f>
        <v>4.4531079332537082E-3</v>
      </c>
      <c r="M541" s="90">
        <f t="shared" ref="M541" si="1204">WEEKDAY(A541,2)</f>
        <v>4</v>
      </c>
    </row>
    <row r="542" spans="1:13" x14ac:dyDescent="0.25">
      <c r="A542" s="88">
        <v>43168</v>
      </c>
      <c r="B542">
        <v>8.25</v>
      </c>
      <c r="C542" s="91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91">
        <f t="shared" si="1132"/>
        <v>-5.1850958639816369E-3</v>
      </c>
      <c r="J542">
        <v>1793.22</v>
      </c>
      <c r="K542">
        <v>1856.46</v>
      </c>
      <c r="L542" s="91">
        <f t="shared" ref="L542" si="1208">+K542/J542-1</f>
        <v>3.5266169237461176E-2</v>
      </c>
      <c r="M542" s="90">
        <f t="shared" ref="M542" si="1209">WEEKDAY(A542,2)</f>
        <v>5</v>
      </c>
    </row>
    <row r="543" spans="1:13" x14ac:dyDescent="0.25">
      <c r="A543" s="88">
        <v>43171</v>
      </c>
      <c r="B543">
        <v>8.41</v>
      </c>
      <c r="C543" s="91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91">
        <f t="shared" si="1132"/>
        <v>-1.5433930903478998E-3</v>
      </c>
      <c r="J543">
        <v>1856.46</v>
      </c>
      <c r="K543">
        <v>1882.41</v>
      </c>
      <c r="L543" s="91">
        <f t="shared" ref="L543" si="1213">+K543/J543-1</f>
        <v>1.3978216605798233E-2</v>
      </c>
      <c r="M543" s="90">
        <f t="shared" ref="M543" si="1214">WEEKDAY(A543,2)</f>
        <v>1</v>
      </c>
    </row>
    <row r="544" spans="1:13" x14ac:dyDescent="0.25">
      <c r="A544" s="88">
        <v>43172</v>
      </c>
      <c r="B544">
        <v>8.32</v>
      </c>
      <c r="C544" s="91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91">
        <f t="shared" si="1132"/>
        <v>-6.3298698196583292E-3</v>
      </c>
      <c r="J544">
        <v>1882.41</v>
      </c>
      <c r="K544">
        <v>1872.68</v>
      </c>
      <c r="L544" s="91">
        <f t="shared" ref="L544" si="1218">+K544/J544-1</f>
        <v>-5.1689058175423686E-3</v>
      </c>
      <c r="M544" s="90">
        <f t="shared" ref="M544" si="1219">WEEKDAY(A544,2)</f>
        <v>2</v>
      </c>
    </row>
    <row r="545" spans="1:13" x14ac:dyDescent="0.25">
      <c r="A545" s="88">
        <v>43173</v>
      </c>
      <c r="B545">
        <v>8.1999999999999993</v>
      </c>
      <c r="C545" s="91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91">
        <f t="shared" si="1132"/>
        <v>-7.0234923710341679E-3</v>
      </c>
      <c r="J545">
        <v>1872.68</v>
      </c>
      <c r="K545">
        <v>1841.29</v>
      </c>
      <c r="L545" s="91">
        <f t="shared" ref="L545" si="1223">+K545/J545-1</f>
        <v>-1.6762073605741556E-2</v>
      </c>
      <c r="M545" s="90">
        <f t="shared" ref="M545" si="1224">WEEKDAY(A545,2)</f>
        <v>3</v>
      </c>
    </row>
    <row r="546" spans="1:13" x14ac:dyDescent="0.25">
      <c r="A546" s="88">
        <v>43174</v>
      </c>
      <c r="B546">
        <v>8.26</v>
      </c>
      <c r="C546" s="91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D546*(1-VLOOKUP(A546,FX!A:K,9,0))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(+B546/(D546*(1-VLOOKUP(A546,FX!A:K,9,0)))-1)</f>
        <v>-4.1518859451739054E-3</v>
      </c>
      <c r="I546" s="91">
        <f t="shared" si="1132"/>
        <v>-4.0993489269351979E-3</v>
      </c>
      <c r="J546">
        <v>1841.29</v>
      </c>
      <c r="K546">
        <v>1848.71</v>
      </c>
      <c r="L546" s="91">
        <f t="shared" ref="L546" si="1228">+K546/J546-1</f>
        <v>4.0297834670259824E-3</v>
      </c>
      <c r="M546" s="90">
        <f t="shared" ref="M546" si="1229">WEEKDAY(A546,2)</f>
        <v>4</v>
      </c>
    </row>
    <row r="547" spans="1:13" x14ac:dyDescent="0.25">
      <c r="A547" s="88">
        <v>43175</v>
      </c>
      <c r="B547">
        <v>8.1199999999999992</v>
      </c>
      <c r="C547" s="91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D547*(1-VLOOKUP(A547,FX!A:K,9,0))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(+B547/(D547*(1-VLOOKUP(A547,FX!A:K,9,0)))-1)</f>
        <v>-3.8268671169433555E-3</v>
      </c>
      <c r="I547" s="91">
        <f t="shared" si="1132"/>
        <v>-4.9019607843138191E-3</v>
      </c>
      <c r="J547">
        <v>1848.71</v>
      </c>
      <c r="K547">
        <v>1821.32</v>
      </c>
      <c r="L547" s="91">
        <f t="shared" ref="L547" si="1233">+K547/J547-1</f>
        <v>-1.481573637833955E-2</v>
      </c>
      <c r="M547" s="90">
        <f t="shared" ref="M547" si="1234">WEEKDAY(A547,2)</f>
        <v>5</v>
      </c>
    </row>
    <row r="548" spans="1:13" x14ac:dyDescent="0.25">
      <c r="A548" s="88">
        <v>43178</v>
      </c>
      <c r="B548">
        <v>8.2100000000000009</v>
      </c>
      <c r="C548" s="91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D548*(1-VLOOKUP(A548,FX!A:K,9,0))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(+B548/(D548*(1-VLOOKUP(A548,FX!A:K,9,0)))-1)</f>
        <v>-4.5607384226250547E-3</v>
      </c>
      <c r="I548" s="91">
        <f t="shared" si="1132"/>
        <v>-4.2449969678590715E-3</v>
      </c>
      <c r="J548">
        <v>1821.32</v>
      </c>
      <c r="K548">
        <v>1842.92</v>
      </c>
      <c r="L548" s="91">
        <f t="shared" ref="L548" si="1238">+K548/J548-1</f>
        <v>1.1859530450442524E-2</v>
      </c>
      <c r="M548" s="90">
        <f t="shared" ref="M548" si="1239">WEEKDAY(A548,2)</f>
        <v>1</v>
      </c>
    </row>
    <row r="549" spans="1:13" x14ac:dyDescent="0.25">
      <c r="A549" s="88">
        <v>43179</v>
      </c>
      <c r="B549">
        <v>8.3000000000000007</v>
      </c>
      <c r="C549" s="91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D549*(1-VLOOKUP(A549,FX!A:K,9,0))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(+B549/(D549*(1-VLOOKUP(A549,FX!A:K,9,0)))-1)</f>
        <v>-6.1816093729640809E-3</v>
      </c>
      <c r="I549" s="91">
        <f t="shared" si="1132"/>
        <v>-5.8689663432746064E-3</v>
      </c>
      <c r="J549">
        <v>1842.92</v>
      </c>
      <c r="K549">
        <v>1864.62</v>
      </c>
      <c r="L549" s="91">
        <f t="shared" ref="L549" si="1243">+K549/J549-1</f>
        <v>1.1774792177630999E-2</v>
      </c>
      <c r="M549" s="90">
        <f t="shared" ref="M549" si="1244">WEEKDAY(A549,2)</f>
        <v>2</v>
      </c>
    </row>
    <row r="550" spans="1:13" x14ac:dyDescent="0.25">
      <c r="A550" s="88">
        <v>43180</v>
      </c>
      <c r="B550">
        <v>8.1199999999999992</v>
      </c>
      <c r="C550" s="91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D550*(1-VLOOKUP(A550,FX!A:K,9,0))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(+B550/(D550*(1-VLOOKUP(A550,FX!A:K,9,0)))-1)</f>
        <v>-7.9906176255413186E-3</v>
      </c>
      <c r="I550" s="91">
        <f t="shared" si="1132"/>
        <v>-8.5470085470086277E-3</v>
      </c>
      <c r="J550">
        <v>1864.62</v>
      </c>
      <c r="K550">
        <v>1829.91</v>
      </c>
      <c r="L550" s="91">
        <f t="shared" ref="L550" si="1248">+K550/J550-1</f>
        <v>-1.8615052933037224E-2</v>
      </c>
      <c r="M550" s="90">
        <f t="shared" ref="M550" si="1249">WEEKDAY(A550,2)</f>
        <v>3</v>
      </c>
    </row>
    <row r="551" spans="1:13" x14ac:dyDescent="0.25">
      <c r="A551" s="88">
        <v>43181</v>
      </c>
      <c r="B551">
        <v>8.1</v>
      </c>
      <c r="C551" s="91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D551*(1-VLOOKUP(A551,FX!A:K,9,0))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(+B551/(D551*(1-VLOOKUP(A551,FX!A:K,9,0)))-1)</f>
        <v>-6.3246578506704898E-3</v>
      </c>
      <c r="I551" s="91">
        <f t="shared" si="1132"/>
        <v>-6.3788027477919007E-3</v>
      </c>
      <c r="J551">
        <v>1829.91</v>
      </c>
      <c r="K551">
        <v>1817.23</v>
      </c>
      <c r="L551" s="91">
        <f t="shared" ref="L551" si="1253">+K551/J551-1</f>
        <v>-6.9293025340044778E-3</v>
      </c>
      <c r="M551" s="90">
        <f t="shared" ref="M551" si="1254">WEEKDAY(A551,2)</f>
        <v>4</v>
      </c>
    </row>
    <row r="552" spans="1:13" x14ac:dyDescent="0.25">
      <c r="A552" s="88">
        <v>43182</v>
      </c>
      <c r="B552">
        <v>7.7</v>
      </c>
      <c r="C552" s="91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D552*(1-VLOOKUP(A552,FX!A:K,9,0))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(+B552/(D552*(1-VLOOKUP(A552,FX!A:K,9,0)))-1)</f>
        <v>-3.1619474585745655E-3</v>
      </c>
      <c r="I552" s="91">
        <f t="shared" si="1132"/>
        <v>-4.3961727437289433E-3</v>
      </c>
      <c r="J552">
        <v>1817.23</v>
      </c>
      <c r="K552">
        <v>1726.02</v>
      </c>
      <c r="L552" s="91">
        <f t="shared" ref="L552" si="1258">+K552/J552-1</f>
        <v>-5.0191775394418991E-2</v>
      </c>
      <c r="M552" s="90">
        <f t="shared" ref="M552" si="1259">WEEKDAY(A552,2)</f>
        <v>5</v>
      </c>
    </row>
    <row r="553" spans="1:13" x14ac:dyDescent="0.25">
      <c r="A553" s="88">
        <v>43185</v>
      </c>
      <c r="B553">
        <v>8.01</v>
      </c>
      <c r="C553" s="91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D553*(1-VLOOKUP(A553,FX!A:K,9,0))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(+B553/(D553*(1-VLOOKUP(A553,FX!A:K,9,0)))-1)</f>
        <v>2.4715052808788052E-4</v>
      </c>
      <c r="I553" s="91">
        <f t="shared" si="1132"/>
        <v>7.4962518740639972E-4</v>
      </c>
      <c r="J553">
        <v>1726.02</v>
      </c>
      <c r="K553">
        <v>1780.61</v>
      </c>
      <c r="L553" s="91">
        <f t="shared" ref="L553" si="1263">+K553/J553-1</f>
        <v>3.1627675229719099E-2</v>
      </c>
      <c r="M553" s="90">
        <f t="shared" ref="M553" si="1264">WEEKDAY(A553,2)</f>
        <v>1</v>
      </c>
    </row>
    <row r="554" spans="1:13" x14ac:dyDescent="0.25">
      <c r="A554" s="88">
        <v>43186</v>
      </c>
      <c r="B554">
        <v>8.2799999999999994</v>
      </c>
      <c r="C554" s="91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D554*(1-VLOOKUP(A554,FX!A:K,9,0))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(+B554/(D554*(1-VLOOKUP(A554,FX!A:K,9,0)))-1)</f>
        <v>-1.0660516604697134E-2</v>
      </c>
      <c r="I554" s="91">
        <f t="shared" si="1132"/>
        <v>-1.0752688172043001E-2</v>
      </c>
      <c r="J554">
        <v>1780.61</v>
      </c>
      <c r="K554">
        <v>1844.69</v>
      </c>
      <c r="L554" s="91">
        <f t="shared" ref="L554" si="1268">+K554/J554-1</f>
        <v>3.5987667147775237E-2</v>
      </c>
      <c r="M554" s="90">
        <f t="shared" ref="M554" si="1269">WEEKDAY(A554,2)</f>
        <v>2</v>
      </c>
    </row>
    <row r="555" spans="1:13" x14ac:dyDescent="0.25">
      <c r="A555" s="88">
        <v>43187</v>
      </c>
      <c r="B555">
        <v>8.25</v>
      </c>
      <c r="C555" s="91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D555*(1-VLOOKUP(A555,FX!A:K,9,0))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(+B555/(D555*(1-VLOOKUP(A555,FX!A:K,9,0)))-1)</f>
        <v>-6.1321964536809048E-3</v>
      </c>
      <c r="I555" s="91">
        <f t="shared" si="1132"/>
        <v>-4.7050307636626876E-3</v>
      </c>
      <c r="J555">
        <v>1844.69</v>
      </c>
      <c r="K555">
        <v>1835.15</v>
      </c>
      <c r="L555" s="91">
        <f t="shared" ref="L555" si="1273">+K555/J555-1</f>
        <v>-5.1716006483474297E-3</v>
      </c>
      <c r="M555" s="90">
        <f t="shared" ref="M555" si="1274">WEEKDAY(A555,2)</f>
        <v>3</v>
      </c>
    </row>
    <row r="556" spans="1:13" x14ac:dyDescent="0.25">
      <c r="A556" s="88">
        <v>43188</v>
      </c>
      <c r="B556">
        <v>8.25</v>
      </c>
      <c r="C556" s="91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D556*(1-VLOOKUP(A556,FX!A:K,9,0))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(+B556/(D556*(1-VLOOKUP(A556,FX!A:K,9,0)))-1)</f>
        <v>-6.7453798049752489E-3</v>
      </c>
      <c r="I556" s="91">
        <f t="shared" si="1132"/>
        <v>-7.2202166064982976E-3</v>
      </c>
      <c r="J556">
        <v>1835.15</v>
      </c>
      <c r="K556">
        <v>1842.19</v>
      </c>
      <c r="L556" s="91">
        <f t="shared" ref="L556" si="1278">+K556/J556-1</f>
        <v>3.836198675857494E-3</v>
      </c>
      <c r="M556" s="90">
        <f t="shared" ref="M556" si="1279">WEEKDAY(A556,2)</f>
        <v>4</v>
      </c>
    </row>
    <row r="557" spans="1:13" x14ac:dyDescent="0.25">
      <c r="A557" s="88">
        <v>43189</v>
      </c>
      <c r="B557">
        <v>8.25</v>
      </c>
      <c r="C557" s="91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D557*(1-VLOOKUP(A557,FX!A:K,9,0))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(+B557/(D557*(1-VLOOKUP(A557,FX!A:K,9,0)))-1)</f>
        <v>-4.0295519034933669E-2</v>
      </c>
      <c r="I557" s="91">
        <f t="shared" si="1132"/>
        <v>-4.0697674418604612E-2</v>
      </c>
      <c r="J557">
        <v>1842.19</v>
      </c>
      <c r="K557">
        <v>1900.48</v>
      </c>
      <c r="L557" s="91">
        <f t="shared" ref="L557" si="1283">+K557/J557-1</f>
        <v>3.1641687339525326E-2</v>
      </c>
      <c r="M557" s="90">
        <f t="shared" ref="M557" si="1284">WEEKDAY(A557,2)</f>
        <v>5</v>
      </c>
    </row>
    <row r="558" spans="1:13" x14ac:dyDescent="0.25">
      <c r="A558" s="88">
        <v>43192</v>
      </c>
      <c r="B558">
        <v>8.25</v>
      </c>
      <c r="C558" s="91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D558*(1-VLOOKUP(A558,FX!A:K,9,0))</f>
        <v>8.5901229331807354</v>
      </c>
      <c r="F558">
        <v>8.6</v>
      </c>
      <c r="G558" s="42">
        <f t="shared" ref="G558" si="1287">+B558/D558-1</f>
        <v>-4.0581563625349149E-2</v>
      </c>
      <c r="H558" s="42">
        <f>(+B558/(D558*(1-VLOOKUP(A558,FX!A:K,9,0)))-1)</f>
        <v>-3.9594652582555678E-2</v>
      </c>
      <c r="I558" s="91">
        <f t="shared" si="1132"/>
        <v>-4.0697674418604612E-2</v>
      </c>
      <c r="J558">
        <v>1900.48</v>
      </c>
      <c r="K558">
        <v>1900.25</v>
      </c>
      <c r="L558" s="91">
        <f t="shared" ref="L558" si="1288">+K558/J558-1</f>
        <v>-1.2102205758546258E-4</v>
      </c>
      <c r="M558" s="90">
        <f t="shared" ref="M558" si="1289">WEEKDAY(A558,2)</f>
        <v>1</v>
      </c>
    </row>
    <row r="559" spans="1:13" x14ac:dyDescent="0.25">
      <c r="A559" s="88">
        <v>43193</v>
      </c>
      <c r="B559">
        <v>8.4</v>
      </c>
      <c r="C559" s="91">
        <f t="shared" ref="C559" si="1290">B559/B558-1</f>
        <v>1.8181818181818299E-2</v>
      </c>
      <c r="D559" s="38">
        <f t="shared" ref="D559" si="1291">+F558*(1+L559)</f>
        <v>8.4742754900670967</v>
      </c>
      <c r="E559" s="38">
        <f>D559*(1-VLOOKUP(A559,FX!A:K,9,0))</f>
        <v>8.4651712518036462</v>
      </c>
      <c r="F559">
        <v>8.4559999999999995</v>
      </c>
      <c r="G559" s="42">
        <f t="shared" ref="G559" si="1292">+B559/D559-1</f>
        <v>-8.7648189103783913E-3</v>
      </c>
      <c r="H559" s="42">
        <f>(+B559/(D559*(1-VLOOKUP(A559,FX!A:K,9,0)))-1)</f>
        <v>-7.6987517281189577E-3</v>
      </c>
      <c r="I559" s="91">
        <f t="shared" si="1132"/>
        <v>-6.6225165562913135E-3</v>
      </c>
      <c r="J559">
        <v>1900.25</v>
      </c>
      <c r="K559">
        <v>1872.47</v>
      </c>
      <c r="L559" s="91">
        <f t="shared" ref="L559" si="1293">+K559/J559-1</f>
        <v>-1.4619129061965497E-2</v>
      </c>
      <c r="M559" s="90">
        <f t="shared" ref="M559" si="1294">WEEKDAY(A559,2)</f>
        <v>2</v>
      </c>
    </row>
    <row r="560" spans="1:13" x14ac:dyDescent="0.25">
      <c r="A560" s="88">
        <v>43194</v>
      </c>
      <c r="B560">
        <v>8.1999999999999993</v>
      </c>
      <c r="C560" s="91">
        <f t="shared" ref="C560" si="1295">B560/B559-1</f>
        <v>-2.3809523809523947E-2</v>
      </c>
      <c r="D560" s="38">
        <f t="shared" ref="D560" si="1296">+F559*(1+L560)</f>
        <v>8.2949608591859949</v>
      </c>
      <c r="E560" s="38">
        <f>D560*(1-VLOOKUP(A560,FX!A:K,9,0))</f>
        <v>8.276876244056032</v>
      </c>
      <c r="F560">
        <v>8.2720000000000002</v>
      </c>
      <c r="G560" s="42">
        <f t="shared" ref="G560" si="1297">+B560/D560-1</f>
        <v>-1.1448017754156603E-2</v>
      </c>
      <c r="H560" s="42">
        <f>(+B560/(D560*(1-VLOOKUP(A560,FX!A:K,9,0)))-1)</f>
        <v>-9.2880746055905572E-3</v>
      </c>
      <c r="I560" s="91">
        <f t="shared" si="1132"/>
        <v>-8.704061895551396E-3</v>
      </c>
      <c r="J560">
        <v>1872.47</v>
      </c>
      <c r="K560">
        <v>1836.81</v>
      </c>
      <c r="L560" s="91">
        <f t="shared" ref="L560" si="1298">+K560/J560-1</f>
        <v>-1.9044363861637326E-2</v>
      </c>
      <c r="M560" s="90">
        <f t="shared" ref="M560" si="1299">WEEKDAY(A560,2)</f>
        <v>3</v>
      </c>
    </row>
    <row r="561" spans="1:13" x14ac:dyDescent="0.25">
      <c r="A561" s="88">
        <v>43195</v>
      </c>
      <c r="B561">
        <v>8.1999999999999993</v>
      </c>
      <c r="C561" s="91">
        <f t="shared" ref="C561" si="1300">B561/B560-1</f>
        <v>0</v>
      </c>
      <c r="D561" s="38">
        <f t="shared" ref="D561" si="1301">+F560*(1+L561)</f>
        <v>8.2720000000000002</v>
      </c>
      <c r="E561" s="38">
        <f>D561*(1-VLOOKUP(A561,FX!A:K,9,0))</f>
        <v>8.2806437820543373</v>
      </c>
      <c r="F561" s="90">
        <v>8.2720000000000002</v>
      </c>
      <c r="G561" s="42">
        <f t="shared" ref="G561" si="1302">+B561/D561-1</f>
        <v>-8.704061895551396E-3</v>
      </c>
      <c r="H561" s="42">
        <f>(+B561/(D561*(1-VLOOKUP(A561,FX!A:K,9,0)))-1)</f>
        <v>-9.7388299964198399E-3</v>
      </c>
      <c r="I561" s="91">
        <f t="shared" si="1132"/>
        <v>-8.704061895551396E-3</v>
      </c>
      <c r="J561">
        <v>1836.81</v>
      </c>
      <c r="K561">
        <v>1836.81</v>
      </c>
      <c r="L561" s="91">
        <f t="shared" ref="L561" si="1303">+K561/J561-1</f>
        <v>0</v>
      </c>
      <c r="M561" s="90">
        <f t="shared" ref="M561" si="1304">WEEKDAY(A561,2)</f>
        <v>4</v>
      </c>
    </row>
    <row r="562" spans="1:13" x14ac:dyDescent="0.25">
      <c r="A562" s="88">
        <v>43196</v>
      </c>
      <c r="B562">
        <v>8.1999999999999993</v>
      </c>
      <c r="C562" s="91">
        <f t="shared" ref="C562" si="1305">B562/B561-1</f>
        <v>0</v>
      </c>
      <c r="D562" s="38">
        <f t="shared" ref="D562" si="1306">+F561*(1+L562)</f>
        <v>8.2720000000000002</v>
      </c>
      <c r="E562" s="38">
        <f>D562*(1-VLOOKUP(A562,FX!A:K,9,0))</f>
        <v>8.2392946599543926</v>
      </c>
      <c r="F562" s="90">
        <v>8.2720000000000002</v>
      </c>
      <c r="G562" s="42">
        <f t="shared" ref="G562" si="1307">+B562/D562-1</f>
        <v>-8.704061895551396E-3</v>
      </c>
      <c r="H562" s="42">
        <f>(+B562/(D562*(1-VLOOKUP(A562,FX!A:K,9,0)))-1)</f>
        <v>-4.769177651259171E-3</v>
      </c>
      <c r="I562" s="91">
        <f t="shared" si="1132"/>
        <v>-8.704061895551396E-3</v>
      </c>
      <c r="J562">
        <v>1836.81</v>
      </c>
      <c r="K562">
        <v>1836.81</v>
      </c>
      <c r="L562" s="91">
        <f t="shared" ref="L562" si="1308">+K562/J562-1</f>
        <v>0</v>
      </c>
      <c r="M562" s="90">
        <f t="shared" ref="M562" si="1309">WEEKDAY(A562,2)</f>
        <v>5</v>
      </c>
    </row>
    <row r="563" spans="1:13" x14ac:dyDescent="0.25">
      <c r="A563" s="88">
        <v>43199</v>
      </c>
      <c r="B563">
        <v>8.26</v>
      </c>
      <c r="C563" s="91">
        <f t="shared" ref="C563" si="1310">B563/B562-1</f>
        <v>7.3170731707317138E-3</v>
      </c>
      <c r="D563" s="38">
        <f t="shared" ref="D563" si="1311">+F562*(1+L563)</f>
        <v>8.2937967454445474</v>
      </c>
      <c r="E563" s="38">
        <f>D563*(1-VLOOKUP(A563,FX!A:K,9,0))</f>
        <v>8.3098437145494852</v>
      </c>
      <c r="F563">
        <v>8.2829999999999995</v>
      </c>
      <c r="G563" s="42">
        <f t="shared" ref="G563" si="1312">+B563/D563-1</f>
        <v>-4.0749425723641819E-3</v>
      </c>
      <c r="H563" s="42">
        <f>(+B563/(D563*(1-VLOOKUP(A563,FX!A:K,9,0)))-1)</f>
        <v>-5.9981530654078519E-3</v>
      </c>
      <c r="I563" s="91">
        <f t="shared" si="1132"/>
        <v>-2.7767717010744875E-3</v>
      </c>
      <c r="J563">
        <v>1836.81</v>
      </c>
      <c r="K563">
        <v>1841.65</v>
      </c>
      <c r="L563" s="91">
        <f t="shared" ref="L563" si="1313">+K563/J563-1</f>
        <v>2.6350030759849652E-3</v>
      </c>
      <c r="M563" s="90">
        <f t="shared" ref="M563" si="1314">WEEKDAY(A563,2)</f>
        <v>1</v>
      </c>
    </row>
    <row r="564" spans="1:13" x14ac:dyDescent="0.25">
      <c r="A564" s="88">
        <v>43200</v>
      </c>
      <c r="B564">
        <v>8.25</v>
      </c>
      <c r="C564" s="91">
        <f t="shared" ref="C564" si="1315">B564/B563-1</f>
        <v>-1.210653753026647E-3</v>
      </c>
      <c r="D564" s="38">
        <f t="shared" ref="D564" si="1316">+F563*(1+L564)</f>
        <v>8.2554297287758249</v>
      </c>
      <c r="E564" s="38">
        <f>D564*(1-VLOOKUP(A564,FX!A:K,9,0))</f>
        <v>8.2581768258112422</v>
      </c>
      <c r="F564">
        <v>8.266</v>
      </c>
      <c r="G564" s="42">
        <f t="shared" ref="G564" si="1317">+B564/D564-1</f>
        <v>-6.5771606738995736E-4</v>
      </c>
      <c r="H564" s="42">
        <f>(+B564/(D564*(1-VLOOKUP(A564,FX!A:K,9,0)))-1)</f>
        <v>-9.9014903455263426E-4</v>
      </c>
      <c r="I564" s="91">
        <f t="shared" si="1132"/>
        <v>-1.9356399709653527E-3</v>
      </c>
      <c r="J564">
        <v>1841.65</v>
      </c>
      <c r="K564">
        <v>1835.52</v>
      </c>
      <c r="L564" s="91">
        <f t="shared" ref="L564" si="1318">+K564/J564-1</f>
        <v>-3.328536909836366E-3</v>
      </c>
      <c r="M564" s="90">
        <f t="shared" ref="M564" si="1319">WEEKDAY(A564,2)</f>
        <v>2</v>
      </c>
    </row>
    <row r="565" spans="1:13" x14ac:dyDescent="0.25">
      <c r="A565" s="88">
        <v>43201</v>
      </c>
      <c r="B565">
        <v>8.2799999999999994</v>
      </c>
      <c r="C565" s="91">
        <f t="shared" ref="C565" si="1320">B565/B564-1</f>
        <v>3.6363636363636598E-3</v>
      </c>
      <c r="D565" s="38">
        <f t="shared" ref="D565" si="1321">+F564*(1+L565)</f>
        <v>8.2619920131624838</v>
      </c>
      <c r="E565" s="38">
        <f>D565*(1-VLOOKUP(A565,FX!A:K,9,0))</f>
        <v>8.2876457094050568</v>
      </c>
      <c r="F565">
        <v>8.2829999999999995</v>
      </c>
      <c r="G565" s="42">
        <f t="shared" ref="G565" si="1322">+B565/D565-1</f>
        <v>2.1796180399140663E-3</v>
      </c>
      <c r="H565" s="42">
        <f>(+B565/(D565*(1-VLOOKUP(A565,FX!A:K,9,0)))-1)</f>
        <v>-9.2254298423743997E-4</v>
      </c>
      <c r="I565" s="91">
        <f t="shared" si="1132"/>
        <v>-3.621876131836288E-4</v>
      </c>
      <c r="J565">
        <v>1835.52</v>
      </c>
      <c r="K565">
        <v>1834.63</v>
      </c>
      <c r="L565" s="91">
        <f t="shared" ref="L565" si="1323">+K565/J565-1</f>
        <v>-4.8487622036252898E-4</v>
      </c>
      <c r="M565" s="90">
        <f t="shared" ref="M565" si="1324">WEEKDAY(A565,2)</f>
        <v>3</v>
      </c>
    </row>
    <row r="566" spans="1:13" x14ac:dyDescent="0.25">
      <c r="A566" s="88">
        <v>43202</v>
      </c>
      <c r="B566">
        <v>8.2200000000000006</v>
      </c>
      <c r="C566" s="91">
        <f t="shared" ref="C566" si="1325">B566/B565-1</f>
        <v>-7.246376811594013E-3</v>
      </c>
      <c r="D566" s="38">
        <f t="shared" ref="D566" si="1326">+F565*(1+L566)</f>
        <v>8.2480553953658227</v>
      </c>
      <c r="E566" s="38">
        <f>D566*(1-VLOOKUP(A566,FX!A:K,9,0))</f>
        <v>8.2478516681980913</v>
      </c>
      <c r="F566">
        <v>8.2420000000000009</v>
      </c>
      <c r="G566" s="42">
        <f t="shared" ref="G566" si="1327">+B566/D566-1</f>
        <v>-3.401455739686865E-3</v>
      </c>
      <c r="H566" s="42">
        <f>(+B566/(D566*(1-VLOOKUP(A566,FX!A:K,9,0)))-1)</f>
        <v>-3.3768391235114992E-3</v>
      </c>
      <c r="I566" s="91">
        <f t="shared" si="1132"/>
        <v>-2.6692550351856692E-3</v>
      </c>
      <c r="J566">
        <v>1834.63</v>
      </c>
      <c r="K566">
        <v>1826.89</v>
      </c>
      <c r="L566" s="91">
        <f t="shared" ref="L566" si="1328">+K566/J566-1</f>
        <v>-4.2188343153660712E-3</v>
      </c>
      <c r="M566" s="90">
        <f t="shared" ref="M566" si="1329">WEEKDAY(A566,2)</f>
        <v>4</v>
      </c>
    </row>
    <row r="567" spans="1:13" x14ac:dyDescent="0.25">
      <c r="A567" s="88">
        <v>43203</v>
      </c>
      <c r="B567">
        <v>8.2100000000000009</v>
      </c>
      <c r="C567" s="91">
        <f t="shared" ref="C567" si="1330">B567/B566-1</f>
        <v>-1.2165450121653931E-3</v>
      </c>
      <c r="D567" s="38">
        <f t="shared" ref="D567" si="1331">+F566*(1+L567)</f>
        <v>8.2316235679214405</v>
      </c>
      <c r="E567" s="38">
        <f>D567*(1-VLOOKUP(A567,FX!A:K,9,0))</f>
        <v>8.2167815673503206</v>
      </c>
      <c r="F567" s="90">
        <v>8.2420000000000009</v>
      </c>
      <c r="G567" s="42">
        <f t="shared" ref="G567" si="1332">+B567/D567-1</f>
        <v>-2.6268897919125012E-3</v>
      </c>
      <c r="H567" s="42">
        <f>(+B567/(D567*(1-VLOOKUP(A567,FX!A:K,9,0)))-1)</f>
        <v>-8.2533134107720674E-4</v>
      </c>
      <c r="I567" s="91">
        <f t="shared" si="1132"/>
        <v>-3.8825527784518421E-3</v>
      </c>
      <c r="J567">
        <v>1826.89</v>
      </c>
      <c r="K567">
        <v>1824.59</v>
      </c>
      <c r="L567" s="91">
        <f t="shared" ref="L567" si="1333">+K567/J567-1</f>
        <v>-1.2589701624072802E-3</v>
      </c>
      <c r="M567" s="90">
        <f t="shared" ref="M567" si="1334">WEEKDAY(A567,2)</f>
        <v>5</v>
      </c>
    </row>
    <row r="568" spans="1:13" x14ac:dyDescent="0.25">
      <c r="A568" s="88">
        <v>43206</v>
      </c>
      <c r="B568">
        <v>8.2100000000000009</v>
      </c>
      <c r="C568" s="91">
        <f t="shared" ref="C568" si="1335">B568/B567-1</f>
        <v>0</v>
      </c>
      <c r="D568" s="38">
        <f t="shared" ref="D568" si="1336">+F567*(1+L568)</f>
        <v>8.3057825703308712</v>
      </c>
      <c r="E568" s="38">
        <f>D568*(1-VLOOKUP(A568,FX!A:K,9,0))</f>
        <v>8.3114457024913566</v>
      </c>
      <c r="F568">
        <v>8.2870000000000008</v>
      </c>
      <c r="G568" s="42">
        <f t="shared" ref="G568" si="1337">+B568/D568-1</f>
        <v>-1.1532034401311675E-2</v>
      </c>
      <c r="H568" s="42">
        <f>(+B568/(D568*(1-VLOOKUP(A568,FX!A:K,9,0)))-1)</f>
        <v>-1.2205542347578313E-2</v>
      </c>
      <c r="I568" s="91">
        <f t="shared" si="1132"/>
        <v>-9.2916616387112017E-3</v>
      </c>
      <c r="J568">
        <v>1824.59</v>
      </c>
      <c r="K568">
        <v>1838.71</v>
      </c>
      <c r="L568" s="91">
        <f t="shared" ref="L568" si="1338">+K568/J568-1</f>
        <v>7.7387248642162287E-3</v>
      </c>
      <c r="M568" s="90">
        <f t="shared" ref="M568" si="1339">WEEKDAY(A568,2)</f>
        <v>1</v>
      </c>
    </row>
    <row r="569" spans="1:13" x14ac:dyDescent="0.25">
      <c r="A569" s="88">
        <v>43207</v>
      </c>
      <c r="B569">
        <v>7.98</v>
      </c>
      <c r="C569" s="91">
        <f t="shared" ref="C569" si="1340">B569/B568-1</f>
        <v>-2.8014616321559105E-2</v>
      </c>
      <c r="D569" s="38">
        <f t="shared" ref="D569" si="1341">+F568*(1+L569)</f>
        <v>8.03925218223646</v>
      </c>
      <c r="E569" s="38">
        <f>D569*(1-VLOOKUP(A569,FX!A:K,9,0))</f>
        <v>8.0498866530170829</v>
      </c>
      <c r="F569">
        <v>8.06</v>
      </c>
      <c r="G569" s="42">
        <f t="shared" ref="G569" si="1342">+B569/D569-1</f>
        <v>-7.3703599406153009E-3</v>
      </c>
      <c r="H569" s="42">
        <f>(+B569/(D569*(1-VLOOKUP(A569,FX!A:K,9,0)))-1)</f>
        <v>-8.6816940448334323E-3</v>
      </c>
      <c r="I569" s="91">
        <f t="shared" si="1132"/>
        <v>-9.9255583126550695E-3</v>
      </c>
      <c r="J569">
        <v>1838.71</v>
      </c>
      <c r="K569">
        <v>1783.74</v>
      </c>
      <c r="L569" s="91">
        <f t="shared" ref="L569" si="1343">+K569/J569-1</f>
        <v>-2.989595966737546E-2</v>
      </c>
      <c r="M569" s="90">
        <f t="shared" ref="M569" si="1344">WEEKDAY(A569,2)</f>
        <v>2</v>
      </c>
    </row>
    <row r="570" spans="1:13" x14ac:dyDescent="0.25">
      <c r="A570" s="88">
        <v>43208</v>
      </c>
      <c r="B570">
        <v>8.2200000000000006</v>
      </c>
      <c r="C570" s="91">
        <f t="shared" ref="C570" si="1345">B570/B569-1</f>
        <v>3.007518796992481E-2</v>
      </c>
      <c r="D570" s="38">
        <f t="shared" ref="D570" si="1346">+F569*(1+L570)</f>
        <v>8.2340563086548482</v>
      </c>
      <c r="E570" s="38">
        <f>D570*(1-VLOOKUP(A570,FX!A:K,9,0))</f>
        <v>8.2202419132695077</v>
      </c>
      <c r="F570">
        <v>8.2129999999999992</v>
      </c>
      <c r="G570" s="42">
        <f t="shared" ref="G570" si="1347">+B570/D570-1</f>
        <v>-1.7070940649352995E-3</v>
      </c>
      <c r="H570" s="42">
        <f>(+B570/(D570*(1-VLOOKUP(A570,FX!A:K,9,0)))-1)</f>
        <v>-2.9428972049716506E-5</v>
      </c>
      <c r="I570" s="91">
        <f t="shared" si="1132"/>
        <v>8.5230731766738899E-4</v>
      </c>
      <c r="J570">
        <v>1783.74</v>
      </c>
      <c r="K570">
        <v>1822.26</v>
      </c>
      <c r="L570" s="91">
        <f t="shared" ref="L570" si="1348">+K570/J570-1</f>
        <v>2.1595075515489892E-2</v>
      </c>
      <c r="M570" s="90">
        <f t="shared" ref="M570" si="1349">WEEKDAY(A570,2)</f>
        <v>3</v>
      </c>
    </row>
    <row r="571" spans="1:13" x14ac:dyDescent="0.25">
      <c r="A571" s="88">
        <v>43209</v>
      </c>
      <c r="B571">
        <v>8.1999999999999993</v>
      </c>
      <c r="C571" s="91">
        <f t="shared" ref="C571" si="1350">B571/B570-1</f>
        <v>-2.4330900243311193E-3</v>
      </c>
      <c r="D571" s="38">
        <f t="shared" ref="D571" si="1351">+F570*(1+L571)</f>
        <v>8.2040760593987674</v>
      </c>
      <c r="E571" s="38">
        <f>D571*(1-VLOOKUP(A571,FX!A:K,9,0))</f>
        <v>8.2359836501352568</v>
      </c>
      <c r="F571">
        <v>8.23</v>
      </c>
      <c r="G571" s="42">
        <f t="shared" ref="G571" si="1352">+B571/D571-1</f>
        <v>-4.9683344830753207E-4</v>
      </c>
      <c r="H571" s="42">
        <f>(+B571/(D571*(1-VLOOKUP(A571,FX!A:K,9,0)))-1)</f>
        <v>-4.3690774124675036E-3</v>
      </c>
      <c r="I571" s="91">
        <f t="shared" si="1132"/>
        <v>-3.6452004860269005E-3</v>
      </c>
      <c r="J571">
        <v>1822.26</v>
      </c>
      <c r="K571">
        <v>1820.28</v>
      </c>
      <c r="L571" s="91">
        <f t="shared" ref="L571" si="1353">+K571/J571-1</f>
        <v>-1.0865628395508864E-3</v>
      </c>
      <c r="M571" s="90">
        <f t="shared" ref="M571" si="1354">WEEKDAY(A571,2)</f>
        <v>4</v>
      </c>
    </row>
    <row r="572" spans="1:13" x14ac:dyDescent="0.25">
      <c r="A572" s="88">
        <v>43210</v>
      </c>
      <c r="B572">
        <v>7.99</v>
      </c>
      <c r="C572" s="91">
        <f t="shared" ref="C572" si="1355">B572/B571-1</f>
        <v>-2.5609756097560887E-2</v>
      </c>
      <c r="D572" s="38">
        <f t="shared" ref="D572" si="1356">+F571*(1+L572)</f>
        <v>8.0605875469707957</v>
      </c>
      <c r="E572" s="38">
        <f>D572*(1-VLOOKUP(A572,FX!A:K,9,0))</f>
        <v>8.0403657009756753</v>
      </c>
      <c r="F572">
        <v>8.0419999999999998</v>
      </c>
      <c r="G572" s="42">
        <f t="shared" ref="G572" si="1357">+B572/D572-1</f>
        <v>-8.7571218052613364E-3</v>
      </c>
      <c r="H572" s="42">
        <f>(+B572/(D572*(1-VLOOKUP(A572,FX!A:K,9,0)))-1)</f>
        <v>-6.2641057445388393E-3</v>
      </c>
      <c r="I572" s="91">
        <f t="shared" si="1132"/>
        <v>-6.4660532205917942E-3</v>
      </c>
      <c r="J572">
        <v>1820.28</v>
      </c>
      <c r="K572">
        <v>1782.81</v>
      </c>
      <c r="L572" s="91">
        <f t="shared" ref="L572" si="1358">+K572/J572-1</f>
        <v>-2.0584745204034527E-2</v>
      </c>
      <c r="M572" s="90">
        <f t="shared" ref="M572" si="1359">WEEKDAY(A572,2)</f>
        <v>5</v>
      </c>
    </row>
    <row r="573" spans="1:13" x14ac:dyDescent="0.25">
      <c r="A573" s="88">
        <v>43213</v>
      </c>
      <c r="B573">
        <v>7.84</v>
      </c>
      <c r="C573" s="91">
        <f t="shared" ref="C573" si="1360">B573/B572-1</f>
        <v>-1.8773466833541974E-2</v>
      </c>
      <c r="D573" s="38">
        <f t="shared" ref="D573" si="1361">+F572*(1+L573)</f>
        <v>7.9077569118414193</v>
      </c>
      <c r="E573" s="38">
        <f>D573*(1-VLOOKUP(A573,FX!A:K,9,0))</f>
        <v>7.8903439350823419</v>
      </c>
      <c r="F573">
        <v>7.8879999999999999</v>
      </c>
      <c r="G573" s="42">
        <f t="shared" ref="G573" si="1362">+B573/D573-1</f>
        <v>-8.5684110673606151E-3</v>
      </c>
      <c r="H573" s="42">
        <f>(+B573/(D573*(1-VLOOKUP(A573,FX!A:K,9,0)))-1)</f>
        <v>-6.3804487480578764E-3</v>
      </c>
      <c r="I573" s="91">
        <f t="shared" si="1132"/>
        <v>-6.0851926977687487E-3</v>
      </c>
      <c r="J573">
        <v>1782.81</v>
      </c>
      <c r="K573">
        <v>1753.05</v>
      </c>
      <c r="L573" s="91">
        <f t="shared" ref="L573" si="1363">+K573/J573-1</f>
        <v>-1.6692749087115266E-2</v>
      </c>
      <c r="M573" s="90">
        <f t="shared" ref="M573" si="1364">WEEKDAY(A573,2)</f>
        <v>1</v>
      </c>
    </row>
    <row r="574" spans="1:13" x14ac:dyDescent="0.25">
      <c r="A574" s="88">
        <v>43214</v>
      </c>
      <c r="B574">
        <v>8.08</v>
      </c>
      <c r="C574" s="91">
        <f t="shared" ref="C574" si="1365">B574/B573-1</f>
        <v>3.0612244897959107E-2</v>
      </c>
      <c r="D574" s="38">
        <f t="shared" ref="D574" si="1366">+F573*(1+L574)</f>
        <v>8.1301227460711338</v>
      </c>
      <c r="E574" s="38">
        <f>D574*(1-VLOOKUP(A574,FX!A:K,9,0))</f>
        <v>8.1072760981645562</v>
      </c>
      <c r="F574">
        <v>8.1020000000000003</v>
      </c>
      <c r="G574" s="42">
        <f t="shared" ref="G574" si="1367">+B574/D574-1</f>
        <v>-6.1650663386793036E-3</v>
      </c>
      <c r="H574" s="42">
        <f>(+B574/(D574*(1-VLOOKUP(A574,FX!A:K,9,0)))-1)</f>
        <v>-3.3643973431140006E-3</v>
      </c>
      <c r="I574" s="91">
        <f t="shared" si="1132"/>
        <v>-2.7153789187854827E-3</v>
      </c>
      <c r="J574">
        <v>1753.05</v>
      </c>
      <c r="K574">
        <v>1806.86</v>
      </c>
      <c r="L574" s="91">
        <f t="shared" ref="L574" si="1368">+K574/J574-1</f>
        <v>3.0695074299078806E-2</v>
      </c>
      <c r="M574" s="90">
        <f t="shared" ref="M574" si="1369">WEEKDAY(A574,2)</f>
        <v>2</v>
      </c>
    </row>
    <row r="575" spans="1:13" x14ac:dyDescent="0.25">
      <c r="A575" s="88">
        <v>43215</v>
      </c>
      <c r="B575">
        <v>8.1199999999999992</v>
      </c>
      <c r="C575" s="91">
        <f t="shared" ref="C575" si="1370">B575/B574-1</f>
        <v>4.9504950495049549E-3</v>
      </c>
      <c r="D575" s="38">
        <f t="shared" ref="D575" si="1371">+F574*(1+L575)</f>
        <v>8.1582744761630686</v>
      </c>
      <c r="E575" s="38">
        <f>D575*(1-VLOOKUP(A575,FX!A:K,9,0))</f>
        <v>8.1576471904344512</v>
      </c>
      <c r="F575">
        <v>8.1609999999999996</v>
      </c>
      <c r="G575" s="42">
        <f t="shared" ref="G575" si="1372">+B575/D575-1</f>
        <v>-4.6914915984869188E-3</v>
      </c>
      <c r="H575" s="42">
        <f>(+B575/(D575*(1-VLOOKUP(A575,FX!A:K,9,0)))-1)</f>
        <v>-4.6149569300565352E-3</v>
      </c>
      <c r="I575" s="91">
        <f t="shared" si="1132"/>
        <v>-5.0238941306213203E-3</v>
      </c>
      <c r="J575">
        <v>1806.86</v>
      </c>
      <c r="K575">
        <v>1819.41</v>
      </c>
      <c r="L575" s="91">
        <f t="shared" ref="L575" si="1373">+K575/J575-1</f>
        <v>6.94575119267693E-3</v>
      </c>
      <c r="M575" s="90">
        <f t="shared" ref="M575" si="1374">WEEKDAY(A575,2)</f>
        <v>3</v>
      </c>
    </row>
    <row r="576" spans="1:13" x14ac:dyDescent="0.25">
      <c r="A576" s="88">
        <v>43216</v>
      </c>
      <c r="B576">
        <v>7.99</v>
      </c>
      <c r="C576" s="91">
        <f t="shared" ref="C576" si="1375">B576/B575-1</f>
        <v>-1.6009852216748666E-2</v>
      </c>
      <c r="D576" s="38">
        <f t="shared" ref="D576" si="1376">+F575*(1+L576)</f>
        <v>7.9899671212096219</v>
      </c>
      <c r="E576" s="38">
        <f>D576*(1-VLOOKUP(A576,FX!A:K,9,0))</f>
        <v>7.972828858217218</v>
      </c>
      <c r="F576">
        <v>7.9820000000000002</v>
      </c>
      <c r="G576" s="42">
        <f t="shared" ref="G576" si="1377">+B576/D576-1</f>
        <v>4.1150094711728258E-6</v>
      </c>
      <c r="H576" s="42">
        <f>(+B576/(D576*(1-VLOOKUP(A576,FX!A:K,9,0)))-1)</f>
        <v>2.1537075595301491E-3</v>
      </c>
      <c r="I576" s="91">
        <f t="shared" si="1132"/>
        <v>1.0022550739163805E-3</v>
      </c>
      <c r="J576">
        <v>1819.41</v>
      </c>
      <c r="K576">
        <v>1781.28</v>
      </c>
      <c r="L576" s="91">
        <f t="shared" ref="L576" si="1378">+K576/J576-1</f>
        <v>-2.0957343314591093E-2</v>
      </c>
      <c r="M576" s="90">
        <f t="shared" ref="M576" si="1379">WEEKDAY(A576,2)</f>
        <v>4</v>
      </c>
    </row>
    <row r="577" spans="1:13" x14ac:dyDescent="0.25">
      <c r="A577" s="88">
        <v>43217</v>
      </c>
      <c r="B577">
        <v>8.0299999999999994</v>
      </c>
      <c r="C577" s="91">
        <f t="shared" ref="C577" si="1380">B577/B576-1</f>
        <v>5.0062578222778154E-3</v>
      </c>
      <c r="D577" s="38">
        <f t="shared" ref="D577" si="1381">+F576*(1+L577)</f>
        <v>8.0909790712296772</v>
      </c>
      <c r="E577" s="38">
        <f>D577*(1-VLOOKUP(A577,FX!A:K,9,0))</f>
        <v>8.0720585972130383</v>
      </c>
      <c r="F577">
        <v>8.0679999999999996</v>
      </c>
      <c r="G577" s="42">
        <f t="shared" ref="G577" si="1382">+B577/D577-1</f>
        <v>-7.5366739541461447E-3</v>
      </c>
      <c r="H577" s="42">
        <f>(+B577/(D577*(1-VLOOKUP(A577,FX!A:K,9,0)))-1)</f>
        <v>-5.2103929507597568E-3</v>
      </c>
      <c r="I577" s="91">
        <f t="shared" si="1132"/>
        <v>-4.7099652949925686E-3</v>
      </c>
      <c r="J577">
        <v>1781.28</v>
      </c>
      <c r="K577">
        <v>1805.6</v>
      </c>
      <c r="L577" s="91">
        <f t="shared" ref="L577" si="1383">+K577/J577-1</f>
        <v>1.3653103386328969E-2</v>
      </c>
      <c r="M577" s="90">
        <f t="shared" ref="M577" si="1384">WEEKDAY(A577,2)</f>
        <v>5</v>
      </c>
    </row>
    <row r="578" spans="1:13" x14ac:dyDescent="0.25">
      <c r="A578" s="88">
        <v>43220</v>
      </c>
      <c r="B578" s="90">
        <v>8.1199999999999992</v>
      </c>
      <c r="C578" s="91">
        <f t="shared" ref="C578" si="1385">B578/B577-1</f>
        <v>1.1207970112079746E-2</v>
      </c>
      <c r="D578" s="38">
        <f t="shared" ref="D578" si="1386">+F577*(1+L578)</f>
        <v>8.0679999999999996</v>
      </c>
      <c r="E578" s="38">
        <f>D578*(1-VLOOKUP(A578,FX!A:K,9,0))</f>
        <v>8.0679999999999996</v>
      </c>
      <c r="F578" s="90">
        <v>8.0679999999999996</v>
      </c>
      <c r="G578" s="42">
        <f t="shared" ref="G578" si="1387">+B578/D578-1</f>
        <v>6.4452156668319827E-3</v>
      </c>
      <c r="H578" s="42">
        <f>(+B578/(D578*(1-VLOOKUP(A578,FX!A:K,9,0)))-1)</f>
        <v>6.4452156668319827E-3</v>
      </c>
      <c r="I578" s="91">
        <f t="shared" ref="I578:I591" si="1388">+B578/F578-1</f>
        <v>6.4452156668319827E-3</v>
      </c>
      <c r="J578" s="90">
        <v>1805.6</v>
      </c>
      <c r="K578" s="90">
        <v>1805.6</v>
      </c>
      <c r="L578" s="91">
        <f t="shared" ref="L578" si="1389">+K578/J578-1</f>
        <v>0</v>
      </c>
      <c r="M578" s="90">
        <f t="shared" ref="M578" si="1390">WEEKDAY(A578,2)</f>
        <v>1</v>
      </c>
    </row>
    <row r="579" spans="1:13" x14ac:dyDescent="0.25">
      <c r="A579" s="88">
        <v>43222</v>
      </c>
      <c r="B579">
        <v>8</v>
      </c>
      <c r="C579" s="91">
        <f t="shared" ref="C579" si="1391">B579/B578-1</f>
        <v>-1.477832512315258E-2</v>
      </c>
      <c r="D579" s="38">
        <f t="shared" ref="D579" si="1392">+F578*(1+L579)</f>
        <v>8.0499926672574205</v>
      </c>
      <c r="E579" s="38">
        <f>D579*(1-VLOOKUP(A579,FX!A:K,9,0))</f>
        <v>7.9938361677647665</v>
      </c>
      <c r="F579">
        <v>8.0229999999999997</v>
      </c>
      <c r="G579" s="42">
        <f t="shared" ref="G579" si="1393">+B579/D579-1</f>
        <v>-6.2102748814617525E-3</v>
      </c>
      <c r="H579" s="42">
        <f>(+B579/(D579*(1-VLOOKUP(A579,FX!A:K,9,0)))-1)</f>
        <v>7.7107312507718184E-4</v>
      </c>
      <c r="I579" s="91">
        <f t="shared" si="1388"/>
        <v>-2.8667580705471485E-3</v>
      </c>
      <c r="J579">
        <v>1805.6</v>
      </c>
      <c r="K579">
        <v>1801.57</v>
      </c>
      <c r="L579" s="91">
        <f t="shared" ref="L579" si="1394">+K579/J579-1</f>
        <v>-2.2319450598139445E-3</v>
      </c>
      <c r="M579" s="90">
        <f t="shared" ref="M579" si="1395">WEEKDAY(A579,2)</f>
        <v>3</v>
      </c>
    </row>
    <row r="580" spans="1:13" x14ac:dyDescent="0.25">
      <c r="A580" s="88">
        <v>43223</v>
      </c>
      <c r="B580">
        <v>8.1</v>
      </c>
      <c r="C580" s="91">
        <f t="shared" ref="C580" si="1396">B580/B579-1</f>
        <v>1.2499999999999956E-2</v>
      </c>
      <c r="D580" s="38">
        <f t="shared" ref="D580" si="1397">+F579*(1+L580)</f>
        <v>8.1353131823909148</v>
      </c>
      <c r="E580" s="38">
        <f>D580*(1-VLOOKUP(A580,FX!A:K,9,0))</f>
        <v>8.1347632618689794</v>
      </c>
      <c r="F580">
        <v>8.1319999999999997</v>
      </c>
      <c r="G580" s="42">
        <f t="shared" ref="G580" si="1398">+B580/D580-1</f>
        <v>-4.3407280825219496E-3</v>
      </c>
      <c r="H580" s="42">
        <f>(+B580/(D580*(1-VLOOKUP(A580,FX!A:K,9,0)))-1)</f>
        <v>-4.2734202274735678E-3</v>
      </c>
      <c r="I580" s="91">
        <f t="shared" si="1388"/>
        <v>-3.935071323167727E-3</v>
      </c>
      <c r="J580">
        <v>1801.57</v>
      </c>
      <c r="K580">
        <v>1826.79</v>
      </c>
      <c r="L580" s="91">
        <f t="shared" ref="L580" si="1399">+K580/J580-1</f>
        <v>1.399890095860834E-2</v>
      </c>
      <c r="M580" s="90">
        <f t="shared" ref="M580" si="1400">WEEKDAY(A580,2)</f>
        <v>4</v>
      </c>
    </row>
    <row r="581" spans="1:13" x14ac:dyDescent="0.25">
      <c r="A581" s="88">
        <v>43224</v>
      </c>
      <c r="B581">
        <v>8.06</v>
      </c>
      <c r="C581" s="91">
        <f t="shared" ref="C581" si="1401">B581/B580-1</f>
        <v>-4.9382716049382047E-3</v>
      </c>
      <c r="D581" s="38">
        <f t="shared" ref="D581" si="1402">+F580*(1+L581)</f>
        <v>8.0788488003547201</v>
      </c>
      <c r="E581" s="38">
        <f>D581*(1-VLOOKUP(A581,FX!A:K,9,0))</f>
        <v>8.0967051879626428</v>
      </c>
      <c r="F581">
        <v>8.0869999999999997</v>
      </c>
      <c r="G581" s="42">
        <f t="shared" ref="G581" si="1403">+B581/D581-1</f>
        <v>-2.3331047307002528E-3</v>
      </c>
      <c r="H581" s="42">
        <f>(+B581/(D581*(1-VLOOKUP(A581,FX!A:K,9,0)))-1)</f>
        <v>-4.5333487030270181E-3</v>
      </c>
      <c r="I581" s="91">
        <f t="shared" si="1388"/>
        <v>-3.3386917274637051E-3</v>
      </c>
      <c r="J581">
        <v>1826.79</v>
      </c>
      <c r="K581">
        <v>1814.85</v>
      </c>
      <c r="L581" s="91">
        <f t="shared" ref="L581" si="1404">+K581/J581-1</f>
        <v>-6.5360550473781975E-3</v>
      </c>
      <c r="M581" s="90">
        <f t="shared" ref="M581" si="1405">WEEKDAY(A581,2)</f>
        <v>5</v>
      </c>
    </row>
    <row r="582" spans="1:13" x14ac:dyDescent="0.25">
      <c r="A582" s="88">
        <v>43227</v>
      </c>
      <c r="B582">
        <v>8.19</v>
      </c>
      <c r="C582" s="91">
        <f t="shared" ref="C582" si="1406">B582/B581-1</f>
        <v>1.6129032258064502E-2</v>
      </c>
      <c r="D582" s="38">
        <f t="shared" ref="D582" si="1407">+F581*(1+L582)</f>
        <v>8.2540560266688701</v>
      </c>
      <c r="E582" s="38">
        <f>D582*(1-VLOOKUP(A582,FX!A:K,9,0))</f>
        <v>8.236389795961685</v>
      </c>
      <c r="F582">
        <v>8.2409999999999997</v>
      </c>
      <c r="G582" s="42">
        <f t="shared" ref="G582" si="1408">+B582/D582-1</f>
        <v>-7.7605514745605619E-3</v>
      </c>
      <c r="H582" s="42">
        <f>(+B582/(D582*(1-VLOOKUP(A582,FX!A:K,9,0)))-1)</f>
        <v>-5.6322972941895699E-3</v>
      </c>
      <c r="I582" s="91">
        <f t="shared" si="1388"/>
        <v>-6.1885693483800797E-3</v>
      </c>
      <c r="J582">
        <v>1814.85</v>
      </c>
      <c r="K582">
        <v>1852.34</v>
      </c>
      <c r="L582" s="91">
        <f t="shared" ref="L582" si="1409">+K582/J582-1</f>
        <v>2.0657354602308775E-2</v>
      </c>
      <c r="M582" s="90">
        <f t="shared" ref="M582" si="1410">WEEKDAY(A582,2)</f>
        <v>1</v>
      </c>
    </row>
    <row r="583" spans="1:13" x14ac:dyDescent="0.25">
      <c r="A583" s="88">
        <v>43228</v>
      </c>
      <c r="B583">
        <v>8.2100000000000009</v>
      </c>
      <c r="C583" s="91">
        <f t="shared" ref="C583" si="1411">B583/B582-1</f>
        <v>2.4420024420026554E-3</v>
      </c>
      <c r="D583" s="38">
        <f t="shared" ref="D583" si="1412">+F582*(1+L583)</f>
        <v>8.2611538216526128</v>
      </c>
      <c r="E583" s="38">
        <f>D583*(1-VLOOKUP(A583,FX!A:K,9,0))</f>
        <v>8.2616343599014694</v>
      </c>
      <c r="F583">
        <v>8.2650000000000006</v>
      </c>
      <c r="G583" s="42">
        <f t="shared" ref="G583" si="1413">+B583/D583-1</f>
        <v>-6.1920916565597617E-3</v>
      </c>
      <c r="H583" s="42">
        <f>(+B583/(D583*(1-VLOOKUP(A583,FX!A:K,9,0)))-1)</f>
        <v>-6.2498965279896845E-3</v>
      </c>
      <c r="I583" s="91">
        <f t="shared" si="1388"/>
        <v>-6.6545674531155452E-3</v>
      </c>
      <c r="J583">
        <v>1852.34</v>
      </c>
      <c r="K583">
        <v>1856.87</v>
      </c>
      <c r="L583" s="91">
        <f t="shared" ref="L583" si="1414">+K583/J583-1</f>
        <v>2.4455553516093964E-3</v>
      </c>
      <c r="M583" s="90">
        <f t="shared" ref="M583" si="1415">WEEKDAY(A583,2)</f>
        <v>2</v>
      </c>
    </row>
    <row r="584" spans="1:13" x14ac:dyDescent="0.25">
      <c r="A584" s="88">
        <v>43229</v>
      </c>
      <c r="B584">
        <v>8.18</v>
      </c>
      <c r="C584" s="91">
        <f t="shared" ref="C584" si="1416">B584/B583-1</f>
        <v>-3.6540803897686658E-3</v>
      </c>
      <c r="D584" s="38">
        <f t="shared" ref="D584" si="1417">+F583*(1+L584)</f>
        <v>8.2602818991097937</v>
      </c>
      <c r="E584" s="38">
        <f>D584*(1-VLOOKUP(A584,FX!A:K,9,0))</f>
        <v>8.2454516194578158</v>
      </c>
      <c r="F584">
        <v>8.2390000000000008</v>
      </c>
      <c r="G584" s="42">
        <f t="shared" ref="G584" si="1418">+B584/D584-1</f>
        <v>-9.7190265526465591E-3</v>
      </c>
      <c r="H584" s="42">
        <f>(+B584/(D584*(1-VLOOKUP(A584,FX!A:K,9,0)))-1)</f>
        <v>-7.9379059484578907E-3</v>
      </c>
      <c r="I584" s="91">
        <f t="shared" si="1388"/>
        <v>-7.1610632358297677E-3</v>
      </c>
      <c r="J584">
        <v>1856.87</v>
      </c>
      <c r="K584">
        <v>1855.81</v>
      </c>
      <c r="L584" s="91">
        <f t="shared" ref="L584" si="1419">+K584/J584-1</f>
        <v>-5.7085310226345776E-4</v>
      </c>
      <c r="M584" s="90">
        <f t="shared" ref="M584" si="1420">WEEKDAY(A584,2)</f>
        <v>3</v>
      </c>
    </row>
    <row r="585" spans="1:13" x14ac:dyDescent="0.25">
      <c r="A585" s="88">
        <v>43230</v>
      </c>
      <c r="B585">
        <v>8.2799999999999994</v>
      </c>
      <c r="C585" s="91">
        <f t="shared" ref="C585" si="1421">B585/B584-1</f>
        <v>1.2224938875305513E-2</v>
      </c>
      <c r="D585" s="38">
        <f t="shared" ref="D585" si="1422">+F584*(1+L585)</f>
        <v>8.2813979017248531</v>
      </c>
      <c r="E585" s="38">
        <f>D585*(1-VLOOKUP(A585,FX!A:K,9,0))</f>
        <v>8.2944565483951376</v>
      </c>
      <c r="F585">
        <v>8.3010000000000002</v>
      </c>
      <c r="G585" s="42">
        <f t="shared" ref="G585" si="1423">+B585/D585-1</f>
        <v>-1.6880021240894827E-4</v>
      </c>
      <c r="H585" s="42">
        <f>(+B585/(D585*(1-VLOOKUP(A585,FX!A:K,9,0)))-1)</f>
        <v>-1.742916888019086E-3</v>
      </c>
      <c r="I585" s="91">
        <f t="shared" si="1388"/>
        <v>-2.5298156848573283E-3</v>
      </c>
      <c r="J585">
        <v>1855.81</v>
      </c>
      <c r="K585">
        <v>1865.36</v>
      </c>
      <c r="L585" s="91">
        <f t="shared" ref="L585" si="1424">+K585/J585-1</f>
        <v>5.1460009375958737E-3</v>
      </c>
      <c r="M585" s="90">
        <f t="shared" ref="M585" si="1425">WEEKDAY(A585,2)</f>
        <v>4</v>
      </c>
    </row>
    <row r="586" spans="1:13" x14ac:dyDescent="0.25">
      <c r="A586" s="88">
        <v>43231</v>
      </c>
      <c r="B586">
        <v>8.15</v>
      </c>
      <c r="C586" s="91">
        <f t="shared" ref="C586" si="1426">B586/B585-1</f>
        <v>-1.5700483091787287E-2</v>
      </c>
      <c r="D586" s="38">
        <f t="shared" ref="D586" si="1427">+F585*(1+L586)</f>
        <v>8.1649165737444793</v>
      </c>
      <c r="E586" s="38">
        <f>D586*(1-VLOOKUP(A586,FX!A:K,9,0))</f>
        <v>8.1947647140262614</v>
      </c>
      <c r="F586">
        <v>8.1940000000000008</v>
      </c>
      <c r="G586" s="42">
        <f t="shared" ref="G586" si="1428">+B586/D586-1</f>
        <v>-1.8269107356767567E-3</v>
      </c>
      <c r="H586" s="42">
        <f>(+B586/(D586*(1-VLOOKUP(A586,FX!A:K,9,0)))-1)</f>
        <v>-5.4625990603051067E-3</v>
      </c>
      <c r="I586" s="91">
        <f t="shared" si="1388"/>
        <v>-5.3697827678790278E-3</v>
      </c>
      <c r="J586">
        <v>1865.36</v>
      </c>
      <c r="K586">
        <v>1834.78</v>
      </c>
      <c r="L586" s="91">
        <f t="shared" ref="L586" si="1429">+K586/J586-1</f>
        <v>-1.6393618390015852E-2</v>
      </c>
      <c r="M586" s="90">
        <f t="shared" ref="M586" si="1430">WEEKDAY(A586,2)</f>
        <v>5</v>
      </c>
    </row>
    <row r="587" spans="1:13" x14ac:dyDescent="0.25">
      <c r="A587" s="88">
        <v>43234</v>
      </c>
      <c r="B587">
        <v>8.17</v>
      </c>
      <c r="C587" s="91">
        <f t="shared" ref="C587" si="1431">B587/B586-1</f>
        <v>2.4539877300613355E-3</v>
      </c>
      <c r="D587" s="38">
        <f t="shared" ref="D587" si="1432">+F586*(1+L587)</f>
        <v>8.1770294640229366</v>
      </c>
      <c r="E587" s="38">
        <f>D587*(1-VLOOKUP(A587,FX!A:K,9,0))</f>
        <v>8.187782150273998</v>
      </c>
      <c r="F587">
        <v>8.1880000000000006</v>
      </c>
      <c r="G587" s="42">
        <f t="shared" ref="G587" si="1433">+B587/D587-1</f>
        <v>-8.5965986228431213E-4</v>
      </c>
      <c r="H587" s="42">
        <f>(+B587/(D587*(1-VLOOKUP(A587,FX!A:K,9,0)))-1)</f>
        <v>-2.1717908400143981E-3</v>
      </c>
      <c r="I587" s="91">
        <f t="shared" si="1388"/>
        <v>-2.1983390327309227E-3</v>
      </c>
      <c r="J587">
        <v>1834.78</v>
      </c>
      <c r="K587">
        <v>1830.98</v>
      </c>
      <c r="L587" s="91">
        <f t="shared" ref="L587" si="1434">+K587/J587-1</f>
        <v>-2.0710929920753074E-3</v>
      </c>
      <c r="M587" s="90">
        <f t="shared" ref="M587" si="1435">WEEKDAY(A587,2)</f>
        <v>1</v>
      </c>
    </row>
    <row r="588" spans="1:13" x14ac:dyDescent="0.25">
      <c r="A588" s="88">
        <v>43235</v>
      </c>
      <c r="B588">
        <v>8.2799999999999994</v>
      </c>
      <c r="C588" s="91">
        <f t="shared" ref="C588" si="1436">B588/B587-1</f>
        <v>1.346389228886169E-2</v>
      </c>
      <c r="D588" s="38">
        <f t="shared" ref="D588" si="1437">+F587*(1+L588)</f>
        <v>8.3088760554457188</v>
      </c>
      <c r="E588" s="38">
        <f>D588*(1-VLOOKUP(A588,FX!A:K,9,0))</f>
        <v>8.2918505037616512</v>
      </c>
      <c r="F588">
        <v>8.3000000000000007</v>
      </c>
      <c r="G588" s="42">
        <f t="shared" ref="G588" si="1438">+B588/D588-1</f>
        <v>-3.4753262960028897E-3</v>
      </c>
      <c r="H588" s="42">
        <f>(+B588/(D588*(1-VLOOKUP(A588,FX!A:K,9,0)))-1)</f>
        <v>-1.4291747971427737E-3</v>
      </c>
      <c r="I588" s="91">
        <f t="shared" si="1388"/>
        <v>-2.4096385542170529E-3</v>
      </c>
      <c r="J588">
        <v>1830.98</v>
      </c>
      <c r="K588">
        <v>1858.01</v>
      </c>
      <c r="L588" s="91">
        <f t="shared" ref="L588" si="1439">+K588/J588-1</f>
        <v>1.4762586156047641E-2</v>
      </c>
      <c r="M588" s="90">
        <f t="shared" ref="M588" si="1440">WEEKDAY(A588,2)</f>
        <v>2</v>
      </c>
    </row>
    <row r="589" spans="1:13" x14ac:dyDescent="0.25">
      <c r="A589" s="88">
        <v>43236</v>
      </c>
      <c r="B589">
        <v>8.2100000000000009</v>
      </c>
      <c r="C589" s="91">
        <f t="shared" ref="C589" si="1441">B589/B588-1</f>
        <v>-8.4541062801930522E-3</v>
      </c>
      <c r="D589" s="38">
        <f t="shared" ref="D589" si="1442">+F588*(1+L589)</f>
        <v>8.2493425761971153</v>
      </c>
      <c r="E589" s="38">
        <f>D589*(1-VLOOKUP(A589,FX!A:K,9,0))</f>
        <v>8.2320063893080153</v>
      </c>
      <c r="F589">
        <v>8.2240000000000002</v>
      </c>
      <c r="G589" s="42">
        <f t="shared" ref="G589" si="1443">+B589/D589-1</f>
        <v>-4.7691771597211385E-3</v>
      </c>
      <c r="H589" s="42">
        <f>(+B589/(D589*(1-VLOOKUP(A589,FX!A:K,9,0)))-1)</f>
        <v>-2.6732716505901699E-3</v>
      </c>
      <c r="I589" s="91">
        <f t="shared" si="1388"/>
        <v>-1.7023346303500775E-3</v>
      </c>
      <c r="J589">
        <v>1858.01</v>
      </c>
      <c r="K589">
        <v>1846.67</v>
      </c>
      <c r="L589" s="91">
        <f t="shared" ref="L589" si="1444">+K589/J589-1</f>
        <v>-6.1033040726368171E-3</v>
      </c>
      <c r="M589" s="90">
        <f t="shared" ref="M589" si="1445">WEEKDAY(A589,2)</f>
        <v>3</v>
      </c>
    </row>
    <row r="590" spans="1:13" x14ac:dyDescent="0.25">
      <c r="A590" s="88">
        <v>43237</v>
      </c>
      <c r="B590">
        <v>8.1</v>
      </c>
      <c r="C590" s="91">
        <f t="shared" ref="C590" si="1446">B590/B589-1</f>
        <v>-1.3398294762484886E-2</v>
      </c>
      <c r="D590" s="38">
        <f t="shared" ref="D590" si="1447">+F589*(1+L590)</f>
        <v>8.1551055684015008</v>
      </c>
      <c r="E590" s="38">
        <f>D590*(1-VLOOKUP(A590,FX!A:K,9,0))</f>
        <v>8.1628193767170227</v>
      </c>
      <c r="F590">
        <v>8.1649999999999991</v>
      </c>
      <c r="G590" s="42">
        <f t="shared" ref="G590" si="1448">+B590/D590-1</f>
        <v>-6.7571863956020772E-3</v>
      </c>
      <c r="H590" s="42">
        <f>(+B590/(D590*(1-VLOOKUP(A590,FX!A:K,9,0)))-1)</f>
        <v>-7.6957940409907444E-3</v>
      </c>
      <c r="I590" s="91">
        <f t="shared" si="1388"/>
        <v>-7.9608083282302067E-3</v>
      </c>
      <c r="J590">
        <v>1846.67</v>
      </c>
      <c r="K590">
        <v>1831.2</v>
      </c>
      <c r="L590" s="91">
        <f t="shared" ref="L590" si="1449">+K590/J590-1</f>
        <v>-8.3772411963155546E-3</v>
      </c>
      <c r="M590" s="90">
        <f t="shared" ref="M590" si="1450">WEEKDAY(A590,2)</f>
        <v>4</v>
      </c>
    </row>
    <row r="591" spans="1:13" x14ac:dyDescent="0.25">
      <c r="A591" s="88">
        <v>43238</v>
      </c>
      <c r="B591">
        <v>8.15</v>
      </c>
      <c r="C591" s="91">
        <f t="shared" ref="C591" si="1451">B591/B590-1</f>
        <v>6.1728395061728669E-3</v>
      </c>
      <c r="D591" s="38">
        <f t="shared" ref="D591" si="1452">+F590*(1+L591)</f>
        <v>8.1897464777195275</v>
      </c>
      <c r="E591" s="38">
        <f>D591*(1-VLOOKUP(A591,FX!A:K,9,0))</f>
        <v>8.180834039998258</v>
      </c>
      <c r="F591">
        <v>8.1839999999999993</v>
      </c>
      <c r="G591" s="42">
        <f t="shared" ref="G591" si="1453">+B591/D591-1</f>
        <v>-4.8532000139025477E-3</v>
      </c>
      <c r="H591" s="42">
        <f>(+B591/(D591*(1-VLOOKUP(A591,FX!A:K,9,0)))-1)</f>
        <v>-3.7690582460787603E-3</v>
      </c>
      <c r="I591" s="91">
        <f t="shared" si="1388"/>
        <v>-4.1544477028346849E-3</v>
      </c>
      <c r="J591">
        <v>1831.2</v>
      </c>
      <c r="K591">
        <v>1836.75</v>
      </c>
      <c r="L591" s="91">
        <f t="shared" ref="L591" si="1454">+K591/J591-1</f>
        <v>3.0307994757536871E-3</v>
      </c>
      <c r="M591" s="90">
        <f t="shared" ref="M591" si="1455">WEEKDAY(A591,2)</f>
        <v>5</v>
      </c>
    </row>
    <row r="592" spans="1:13" x14ac:dyDescent="0.25">
      <c r="A592" s="88">
        <v>43241</v>
      </c>
    </row>
    <row r="593" spans="1:1" x14ac:dyDescent="0.25">
      <c r="A593" s="88">
        <v>43242</v>
      </c>
    </row>
    <row r="594" spans="1:1" x14ac:dyDescent="0.25">
      <c r="A594" s="88">
        <v>43243</v>
      </c>
    </row>
    <row r="595" spans="1:1" x14ac:dyDescent="0.25">
      <c r="A595" s="88">
        <v>43244</v>
      </c>
    </row>
    <row r="596" spans="1:1" x14ac:dyDescent="0.25">
      <c r="A596" s="88">
        <v>43245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96"/>
  <sheetViews>
    <sheetView tabSelected="1" zoomScale="115" zoomScaleNormal="115" workbookViewId="0">
      <pane xSplit="1" ySplit="2" topLeftCell="B578" activePane="bottomRight" state="frozen"/>
      <selection pane="topRight" activeCell="B1" sqref="B1"/>
      <selection pane="bottomLeft" activeCell="A3" sqref="A3"/>
      <selection pane="bottomRight" activeCell="A595" sqref="A595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0">
        <v>3724.6747999999998</v>
      </c>
      <c r="K399" s="9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1">
        <f t="shared" ref="G400" si="526">+B400/D400-1</f>
        <v>-1.859652033039505E-3</v>
      </c>
      <c r="H400" s="42">
        <f t="shared" ref="H400" si="527">(+B400/(E400)-1)</f>
        <v>-4.7844775048171417E-3</v>
      </c>
      <c r="I400" s="91">
        <f t="shared" si="344"/>
        <v>-5.0631232174047636E-3</v>
      </c>
      <c r="J400" s="90">
        <v>3740.9940999999999</v>
      </c>
      <c r="K400" s="90">
        <v>3752.3</v>
      </c>
      <c r="L400" s="91">
        <f t="shared" ref="L400" si="528">+K400/J400-1</f>
        <v>3.0221646166188609E-3</v>
      </c>
      <c r="M400" s="90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0">
        <v>45</v>
      </c>
      <c r="C401" s="9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1">
        <f t="shared" ref="G401" si="532">+B401/D401-1</f>
        <v>-6.0670423894708669E-3</v>
      </c>
      <c r="H401" s="42">
        <f t="shared" ref="H401" si="533">(+B401/(E401)-1)</f>
        <v>-5.8365378502877041E-3</v>
      </c>
      <c r="I401" s="91">
        <f t="shared" si="344"/>
        <v>-7.2799470549305134E-3</v>
      </c>
      <c r="J401" s="90">
        <v>3752.3</v>
      </c>
      <c r="K401" s="90">
        <v>3756.09</v>
      </c>
      <c r="L401" s="91">
        <f t="shared" ref="L401" si="534">+K401/J401-1</f>
        <v>1.0100471710683401E-3</v>
      </c>
      <c r="M401" s="90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1">
        <f t="shared" ref="G402" si="538">+B402/D402-1</f>
        <v>-2.6891405051537864E-3</v>
      </c>
      <c r="H402" s="42">
        <f t="shared" ref="H402" si="539">(+B402/(E402)-1)</f>
        <v>-3.8796345704306123E-3</v>
      </c>
      <c r="I402" s="91">
        <f t="shared" si="344"/>
        <v>-2.0203814302522938E-3</v>
      </c>
      <c r="J402" s="90">
        <v>3756.09</v>
      </c>
      <c r="K402" s="90">
        <v>3734.6457999999998</v>
      </c>
      <c r="L402" s="91">
        <f t="shared" ref="L402" si="540">+K402/J402-1</f>
        <v>-5.7091816223786562E-3</v>
      </c>
      <c r="M402" s="90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1">
        <f t="shared" ref="G403" si="544">+B403/D403-1</f>
        <v>4.8082306006547171E-4</v>
      </c>
      <c r="H403" s="42">
        <f t="shared" ref="H403" si="545">(+B403/(E403)-1)</f>
        <v>9.7394182444032751E-4</v>
      </c>
      <c r="I403" s="91">
        <f t="shared" si="344"/>
        <v>1.5307238136890167E-3</v>
      </c>
      <c r="J403">
        <v>3734.6457999999998</v>
      </c>
      <c r="K403">
        <v>3795.7543999999998</v>
      </c>
      <c r="L403" s="91">
        <f t="shared" ref="L403" si="546">+K403/J403-1</f>
        <v>1.6362622661565407E-2</v>
      </c>
      <c r="M403" s="90">
        <f t="shared" ref="M403" si="547">WEEKDAY(A403,2)</f>
        <v>5</v>
      </c>
      <c r="N403" s="50"/>
    </row>
    <row r="404" spans="1:14" x14ac:dyDescent="0.25">
      <c r="A404" s="88">
        <v>42975</v>
      </c>
      <c r="B404">
        <v>46.45</v>
      </c>
      <c r="C404" s="9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1">
        <f t="shared" ref="G404" si="550">+B404/D404-1</f>
        <v>3.332305086476639E-3</v>
      </c>
      <c r="H404" s="42">
        <f t="shared" ref="H404" si="551">(+B404/(E404)-1)</f>
        <v>-6.55966105801431E-4</v>
      </c>
      <c r="I404" s="91">
        <f t="shared" si="344"/>
        <v>-5.1641778198552313E-4</v>
      </c>
      <c r="J404">
        <v>3795.7543999999998</v>
      </c>
      <c r="K404">
        <v>3842.7118999999998</v>
      </c>
      <c r="L404" s="91">
        <f t="shared" ref="L404" si="552">+K404/J404-1</f>
        <v>1.2371058570069815E-2</v>
      </c>
      <c r="M404" s="90">
        <f t="shared" ref="M404" si="553">WEEKDAY(A404,2)</f>
        <v>1</v>
      </c>
      <c r="N404" s="50"/>
    </row>
    <row r="405" spans="1:14" x14ac:dyDescent="0.25">
      <c r="A405" s="88">
        <v>42976</v>
      </c>
      <c r="B405">
        <v>46.35</v>
      </c>
      <c r="C405" s="9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1">
        <f t="shared" ref="G405" si="556">+B405/D405-1</f>
        <v>-5.4209002246852211E-4</v>
      </c>
      <c r="H405" s="42">
        <f t="shared" ref="H405" si="557">(+B405/(E405)-1)</f>
        <v>-3.9911453001537645E-3</v>
      </c>
      <c r="I405" s="91">
        <f t="shared" si="344"/>
        <v>-5.1299663010581087E-3</v>
      </c>
      <c r="J405">
        <v>3842.7118999999998</v>
      </c>
      <c r="K405">
        <v>3834.5376000000001</v>
      </c>
      <c r="L405" s="91">
        <f t="shared" ref="L405" si="558">+K405/J405-1</f>
        <v>-2.1272216634298236E-3</v>
      </c>
      <c r="M405" s="90">
        <f t="shared" ref="M405" si="559">WEEKDAY(A405,2)</f>
        <v>2</v>
      </c>
      <c r="N405" s="50"/>
    </row>
    <row r="406" spans="1:14" x14ac:dyDescent="0.25">
      <c r="A406" s="88">
        <v>42977</v>
      </c>
      <c r="B406">
        <v>46.5</v>
      </c>
      <c r="C406" s="9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1">
        <f t="shared" ref="G406" si="562">+B406/D406-1</f>
        <v>-1.8486037345536444E-3</v>
      </c>
      <c r="H406" s="42">
        <f t="shared" ref="H406" si="563">(+B406/(E406)-1)</f>
        <v>-5.1071781073828149E-3</v>
      </c>
      <c r="I406" s="91">
        <f t="shared" si="344"/>
        <v>-5.7304139582621261E-3</v>
      </c>
      <c r="J406">
        <v>3834.5376000000001</v>
      </c>
      <c r="K406">
        <v>3834.3004999999998</v>
      </c>
      <c r="L406" s="91">
        <f t="shared" ref="L406" si="564">+K406/J406-1</f>
        <v>-6.1832748751822209E-5</v>
      </c>
      <c r="M406" s="90">
        <f t="shared" ref="M406" si="565">WEEKDAY(A406,2)</f>
        <v>3</v>
      </c>
      <c r="N406" s="50" t="s">
        <v>430</v>
      </c>
    </row>
    <row r="407" spans="1:14" x14ac:dyDescent="0.25">
      <c r="A407" s="88">
        <v>42978</v>
      </c>
      <c r="B407">
        <v>46.3</v>
      </c>
      <c r="C407" s="9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1">
        <f t="shared" ref="G407" si="568">+B407/D407-1</f>
        <v>-6.8448208212099626E-3</v>
      </c>
      <c r="H407" s="42">
        <f t="shared" ref="H407" si="569">(+B407/(E407)-1)</f>
        <v>-4.2933091674152157E-3</v>
      </c>
      <c r="I407" s="91">
        <f t="shared" si="344"/>
        <v>-4.5151580305310413E-3</v>
      </c>
      <c r="J407">
        <v>3834.3004999999998</v>
      </c>
      <c r="K407">
        <v>3822.0927999999999</v>
      </c>
      <c r="L407" s="91">
        <f t="shared" ref="L407" si="570">+K407/J407-1</f>
        <v>-3.1838141011639731E-3</v>
      </c>
      <c r="M407" s="90">
        <f t="shared" ref="M407" si="571">WEEKDAY(A407,2)</f>
        <v>4</v>
      </c>
    </row>
    <row r="408" spans="1:14" x14ac:dyDescent="0.25">
      <c r="A408" s="88">
        <v>42979</v>
      </c>
      <c r="B408">
        <v>46.65</v>
      </c>
      <c r="C408" s="9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1">
        <f t="shared" ref="G408" si="574">+B408/D408-1</f>
        <v>7.9868722356080113E-4</v>
      </c>
      <c r="H408" s="42">
        <f t="shared" ref="H408" si="575">(+B408/(E408)-1)</f>
        <v>-2.4874669902986701E-3</v>
      </c>
      <c r="I408" s="91">
        <f t="shared" si="344"/>
        <v>-2.0536516493390167E-3</v>
      </c>
      <c r="J408">
        <v>3822.0927999999999</v>
      </c>
      <c r="K408">
        <v>3830.5383000000002</v>
      </c>
      <c r="L408" s="91">
        <f t="shared" ref="L408" si="576">+K408/J408-1</f>
        <v>2.2096533082609504E-3</v>
      </c>
      <c r="M408" s="90">
        <f t="shared" ref="M408" si="577">WEEKDAY(A408,2)</f>
        <v>5</v>
      </c>
    </row>
    <row r="409" spans="1:14" x14ac:dyDescent="0.25">
      <c r="A409" s="88">
        <v>42982</v>
      </c>
      <c r="B409">
        <v>47.1</v>
      </c>
      <c r="C409" s="9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1">
        <f t="shared" ref="G409" si="580">+B409/D409-1</f>
        <v>3.6223206694043775E-3</v>
      </c>
      <c r="H409" s="42">
        <f t="shared" ref="H409" si="581">(+B409/(E409)-1)</f>
        <v>-1.6003413764436036E-3</v>
      </c>
      <c r="I409" s="91">
        <f t="shared" si="344"/>
        <v>-1.6533129848657069E-3</v>
      </c>
      <c r="J409">
        <v>3830.5383000000002</v>
      </c>
      <c r="K409">
        <v>3845.6163000000001</v>
      </c>
      <c r="L409" s="91">
        <f t="shared" ref="L409" si="582">+K409/J409-1</f>
        <v>3.9362613865523421E-3</v>
      </c>
      <c r="M409" s="90">
        <f t="shared" ref="M409" si="583">WEEKDAY(A409,2)</f>
        <v>1</v>
      </c>
    </row>
    <row r="410" spans="1:14" x14ac:dyDescent="0.25">
      <c r="A410" s="88">
        <v>42983</v>
      </c>
      <c r="B410">
        <v>47.3</v>
      </c>
      <c r="C410" s="9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1">
        <f t="shared" ref="G410" si="586">+B410/D410-1</f>
        <v>-3.8514558186497627E-4</v>
      </c>
      <c r="H410" s="42">
        <f t="shared" ref="H410" si="587">(+B410/(E410)-1)</f>
        <v>-1.402646107252381E-3</v>
      </c>
      <c r="I410" s="91">
        <f t="shared" si="344"/>
        <v>-1.1192532680084355E-3</v>
      </c>
      <c r="J410">
        <v>3845.6163000000001</v>
      </c>
      <c r="K410">
        <v>3857.0464000000002</v>
      </c>
      <c r="L410" s="91">
        <f t="shared" ref="L410" si="588">+K410/J410-1</f>
        <v>2.9722414064035085E-3</v>
      </c>
      <c r="M410" s="90">
        <f t="shared" ref="M410" si="589">WEEKDAY(A410,2)</f>
        <v>2</v>
      </c>
    </row>
    <row r="411" spans="1:14" x14ac:dyDescent="0.25">
      <c r="A411" s="88">
        <v>42984</v>
      </c>
      <c r="B411">
        <v>47.2</v>
      </c>
      <c r="C411" s="9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1">
        <f t="shared" ref="G411" si="592">+B411/D411-1</f>
        <v>-1.2640291924699287E-3</v>
      </c>
      <c r="H411" s="42">
        <f t="shared" ref="H411" si="593">(+B411/(E411)-1)</f>
        <v>-1.4761870091313245E-3</v>
      </c>
      <c r="I411" s="91">
        <f t="shared" si="344"/>
        <v>-1.607581013622128E-3</v>
      </c>
      <c r="J411">
        <v>3857.0464000000002</v>
      </c>
      <c r="K411">
        <v>3849.4499000000001</v>
      </c>
      <c r="L411" s="91">
        <f t="shared" ref="L411" si="594">+K411/J411-1</f>
        <v>-1.9695122153573497E-3</v>
      </c>
      <c r="M411" s="90">
        <f t="shared" ref="M411" si="595">WEEKDAY(A411,2)</f>
        <v>3</v>
      </c>
    </row>
    <row r="412" spans="1:14" x14ac:dyDescent="0.25">
      <c r="A412" s="88">
        <v>42985</v>
      </c>
      <c r="B412">
        <v>47</v>
      </c>
      <c r="C412" s="9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1">
        <f t="shared" ref="G412" si="598">+B412/D412-1</f>
        <v>-7.5582418158326448E-4</v>
      </c>
      <c r="H412" s="42">
        <f t="shared" ref="H412" si="599">(+B412/(E412)-1)</f>
        <v>-1.8833046750125204E-3</v>
      </c>
      <c r="I412" s="91">
        <f t="shared" si="344"/>
        <v>-2.1866972379679384E-3</v>
      </c>
      <c r="J412">
        <v>3849.4499000000001</v>
      </c>
      <c r="K412">
        <v>3829.8712999999998</v>
      </c>
      <c r="L412" s="91">
        <f t="shared" ref="L412" si="600">+K412/J412-1</f>
        <v>-5.0860773639371804E-3</v>
      </c>
      <c r="M412" s="90">
        <f t="shared" ref="M412" si="601">WEEKDAY(A412,2)</f>
        <v>4</v>
      </c>
    </row>
    <row r="413" spans="1:14" x14ac:dyDescent="0.25">
      <c r="A413" s="88">
        <v>42986</v>
      </c>
      <c r="B413">
        <v>47.4</v>
      </c>
      <c r="C413" s="9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1">
        <f t="shared" ref="G413" si="604">+B413/D413-1</f>
        <v>7.3263153854674634E-3</v>
      </c>
      <c r="H413" s="42">
        <f t="shared" ref="H413" si="605">(+B413/(E413)-1)</f>
        <v>-5.1735616438070009E-3</v>
      </c>
      <c r="I413" s="91">
        <f t="shared" si="344"/>
        <v>-1.7479940189120136E-3</v>
      </c>
      <c r="J413">
        <v>3829.8712999999998</v>
      </c>
      <c r="K413">
        <v>3825.9895000000001</v>
      </c>
      <c r="L413" s="91">
        <f t="shared" ref="L413" si="606">+K413/J413-1</f>
        <v>-1.0135588629308634E-3</v>
      </c>
      <c r="M413" s="90">
        <f t="shared" ref="M413" si="607">WEEKDAY(A413,2)</f>
        <v>5</v>
      </c>
    </row>
    <row r="414" spans="1:14" x14ac:dyDescent="0.25">
      <c r="A414" s="88">
        <v>42989</v>
      </c>
      <c r="B414">
        <v>47.15</v>
      </c>
      <c r="C414" s="9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1">
        <f t="shared" ref="G414" si="610">+B414/D414-1</f>
        <v>-6.9236954703485454E-3</v>
      </c>
      <c r="H414" s="42">
        <f t="shared" ref="H414" si="611">(+B414/(E414)-1)</f>
        <v>3.3720873541502883E-3</v>
      </c>
      <c r="I414" s="91">
        <f t="shared" si="344"/>
        <v>1.4017500637157898E-3</v>
      </c>
      <c r="J414">
        <v>3825.9895000000001</v>
      </c>
      <c r="K414">
        <v>3825.6453000000001</v>
      </c>
      <c r="L414" s="91">
        <f t="shared" ref="L414" si="612">+K414/J414-1</f>
        <v>-8.9963655153790789E-5</v>
      </c>
      <c r="M414" s="90">
        <f t="shared" ref="M414" si="613">WEEKDAY(A414,2)</f>
        <v>1</v>
      </c>
    </row>
    <row r="415" spans="1:14" x14ac:dyDescent="0.25">
      <c r="A415" s="88">
        <v>42990</v>
      </c>
      <c r="B415">
        <v>47.15</v>
      </c>
      <c r="C415" s="9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1">
        <f t="shared" ref="G415" si="616">+B415/D415-1</f>
        <v>-1.8046691987156915E-3</v>
      </c>
      <c r="H415" s="42">
        <f t="shared" ref="H415" si="617">(+B415/(E415)-1)</f>
        <v>1.2670927597964177E-3</v>
      </c>
      <c r="I415" s="91">
        <f t="shared" si="344"/>
        <v>1.4868309260833712E-3</v>
      </c>
      <c r="J415">
        <v>3825.6453000000001</v>
      </c>
      <c r="K415">
        <v>3837.9340999999999</v>
      </c>
      <c r="L415" s="91">
        <f t="shared" ref="L415" si="618">+K415/J415-1</f>
        <v>3.2122162501577733E-3</v>
      </c>
      <c r="M415" s="90">
        <f t="shared" ref="M415" si="619">WEEKDAY(A415,2)</f>
        <v>2</v>
      </c>
    </row>
    <row r="416" spans="1:14" x14ac:dyDescent="0.25">
      <c r="A416" s="88">
        <v>42991</v>
      </c>
      <c r="B416">
        <v>47.15</v>
      </c>
      <c r="C416" s="9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1">
        <f t="shared" ref="G416" si="622">+B416/D416-1</f>
        <v>2.6918166609624095E-4</v>
      </c>
      <c r="H416" s="42">
        <f t="shared" ref="H416" si="623">(+B416/(E416)-1)</f>
        <v>-1.3960444988611043E-3</v>
      </c>
      <c r="I416" s="91">
        <f t="shared" si="344"/>
        <v>-7.6293815962369393E-4</v>
      </c>
      <c r="J416">
        <v>3837.9340999999999</v>
      </c>
      <c r="K416">
        <v>3842.6061</v>
      </c>
      <c r="L416" s="91">
        <f t="shared" ref="L416" si="624">+K416/J416-1</f>
        <v>1.2173215793360725E-3</v>
      </c>
      <c r="M416" s="90">
        <f t="shared" ref="M416" si="625">WEEKDAY(A416,2)</f>
        <v>3</v>
      </c>
    </row>
    <row r="417" spans="1:14" x14ac:dyDescent="0.25">
      <c r="A417" s="88">
        <v>42992</v>
      </c>
      <c r="B417">
        <v>46.7</v>
      </c>
      <c r="C417" s="9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1">
        <f t="shared" ref="G417" si="628">+B417/D417-1</f>
        <v>-7.0305926153207965E-3</v>
      </c>
      <c r="H417" s="42">
        <f t="shared" ref="H417" si="629">(+B417/(E417)-1)</f>
        <v>-3.4625919461046539E-3</v>
      </c>
      <c r="I417" s="91">
        <f t="shared" si="344"/>
        <v>-3.6270535523788006E-3</v>
      </c>
      <c r="J417">
        <v>3842.6061</v>
      </c>
      <c r="K417">
        <v>3829.9553999999998</v>
      </c>
      <c r="L417" s="91">
        <f t="shared" ref="L417" si="630">+K417/J417-1</f>
        <v>-3.292218788701784E-3</v>
      </c>
      <c r="M417" s="90">
        <f t="shared" ref="M417" si="631">WEEKDAY(A417,2)</f>
        <v>4</v>
      </c>
    </row>
    <row r="418" spans="1:14" x14ac:dyDescent="0.25">
      <c r="A418" s="88">
        <v>42993</v>
      </c>
      <c r="B418">
        <v>46.75</v>
      </c>
      <c r="C418" s="9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1">
        <f t="shared" ref="G418" si="634">+B418/D418-1</f>
        <v>-2.9094150684296771E-3</v>
      </c>
      <c r="H418" s="42">
        <f t="shared" ref="H418" si="635">(+B418/(E418)-1)</f>
        <v>-3.9141431160820694E-3</v>
      </c>
      <c r="I418" s="91">
        <f t="shared" si="344"/>
        <v>-3.4957581958477979E-3</v>
      </c>
      <c r="J418">
        <v>3829.9553999999998</v>
      </c>
      <c r="K418">
        <v>3831.2964999999999</v>
      </c>
      <c r="L418" s="91">
        <f t="shared" ref="L418" si="636">+K418/J418-1</f>
        <v>3.5016073555316218E-4</v>
      </c>
      <c r="M418" s="90">
        <f t="shared" ref="M418" si="637">WEEKDAY(A418,2)</f>
        <v>5</v>
      </c>
    </row>
    <row r="419" spans="1:14" x14ac:dyDescent="0.25">
      <c r="A419" s="88">
        <v>42996</v>
      </c>
      <c r="B419">
        <v>47.05</v>
      </c>
      <c r="C419" s="9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1">
        <f t="shared" ref="G419" si="640">+B419/D419-1</f>
        <v>-1.9246551774598775E-4</v>
      </c>
      <c r="H419" s="42">
        <f t="shared" ref="H419" si="641">(+B419/(E419)-1)</f>
        <v>5.1201389626576166E-4</v>
      </c>
      <c r="I419" s="91">
        <f t="shared" si="344"/>
        <v>-1.0625863351398923E-4</v>
      </c>
      <c r="J419">
        <v>3831.2964999999999</v>
      </c>
      <c r="K419">
        <v>3843.1428000000001</v>
      </c>
      <c r="L419" s="91">
        <f t="shared" ref="L419" si="642">+K419/J419-1</f>
        <v>3.0919820483745752E-3</v>
      </c>
      <c r="M419" s="90">
        <f t="shared" ref="M419" si="643">WEEKDAY(A419,2)</f>
        <v>1</v>
      </c>
    </row>
    <row r="420" spans="1:14" x14ac:dyDescent="0.25">
      <c r="A420" s="88">
        <v>42997</v>
      </c>
      <c r="B420">
        <v>46.6</v>
      </c>
      <c r="C420" s="9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1">
        <f t="shared" ref="G420" si="646">+B420/D420-1</f>
        <v>-6.8199150625324334E-3</v>
      </c>
      <c r="H420" s="42">
        <f t="shared" ref="H420" si="647">(+B420/(E420)-1)</f>
        <v>-3.3046051550555955E-4</v>
      </c>
      <c r="I420" s="91">
        <f t="shared" si="344"/>
        <v>1.1386340687908891E-3</v>
      </c>
      <c r="J420">
        <v>3843.1428000000001</v>
      </c>
      <c r="K420">
        <v>3832.1161000000002</v>
      </c>
      <c r="L420" s="91">
        <f t="shared" ref="L420" si="648">+K420/J420-1</f>
        <v>-2.8691882071100183E-3</v>
      </c>
      <c r="M420" s="90">
        <f t="shared" ref="M420" si="649">WEEKDAY(A420,2)</f>
        <v>2</v>
      </c>
    </row>
    <row r="421" spans="1:14" x14ac:dyDescent="0.25">
      <c r="A421" s="88">
        <v>42998</v>
      </c>
      <c r="B421">
        <v>46.9</v>
      </c>
      <c r="C421" s="9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1">
        <f t="shared" ref="G421" si="652">+B421/D421-1</f>
        <v>4.8777773004735625E-3</v>
      </c>
      <c r="H421" s="42">
        <f t="shared" ref="H421" si="653">(+B421/(E421)-1)</f>
        <v>7.3854368655368319E-4</v>
      </c>
      <c r="I421" s="91">
        <f t="shared" si="344"/>
        <v>6.6141799483654395E-4</v>
      </c>
      <c r="J421">
        <v>3832.1161000000002</v>
      </c>
      <c r="K421">
        <v>3842.4353000000001</v>
      </c>
      <c r="L421" s="91">
        <f t="shared" ref="L421" si="654">+K421/J421-1</f>
        <v>2.6928202932055001E-3</v>
      </c>
      <c r="M421" s="90">
        <f t="shared" ref="M421" si="655">WEEKDAY(A421,2)</f>
        <v>3</v>
      </c>
    </row>
    <row r="422" spans="1:14" x14ac:dyDescent="0.25">
      <c r="A422" s="88">
        <v>42999</v>
      </c>
      <c r="B422">
        <v>46.7</v>
      </c>
      <c r="C422" s="9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1">
        <f t="shared" ref="G422" si="658">+B422/D422-1</f>
        <v>-2.4069235371050324E-3</v>
      </c>
      <c r="H422" s="42">
        <f t="shared" ref="H422" si="659">(+B422/(E422)-1)</f>
        <v>1.6776920749825841E-3</v>
      </c>
      <c r="I422" s="91">
        <f t="shared" si="344"/>
        <v>1.4797023439343526E-3</v>
      </c>
      <c r="J422">
        <v>3842.4353000000001</v>
      </c>
      <c r="K422">
        <v>3837.8175999999999</v>
      </c>
      <c r="L422" s="91">
        <f t="shared" ref="L422" si="660">+K422/J422-1</f>
        <v>-1.2017638917694029E-3</v>
      </c>
      <c r="M422" s="90">
        <f t="shared" ref="M422" si="661">WEEKDAY(A422,2)</f>
        <v>4</v>
      </c>
    </row>
    <row r="423" spans="1:14" x14ac:dyDescent="0.25">
      <c r="A423" s="88">
        <v>43000</v>
      </c>
      <c r="B423">
        <v>46.55</v>
      </c>
      <c r="C423" s="9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1">
        <f t="shared" ref="G423" si="664">+B423/D423-1</f>
        <v>-1.7143595878216233E-3</v>
      </c>
      <c r="H423" s="42">
        <f t="shared" ref="H423" si="665">(+B423/(E423)-1)</f>
        <v>-3.9320687616708483E-3</v>
      </c>
      <c r="I423" s="91">
        <f t="shared" si="344"/>
        <v>-3.7239962331991894E-3</v>
      </c>
      <c r="J423">
        <v>3837.8175999999999</v>
      </c>
      <c r="K423">
        <v>3837.7303999999999</v>
      </c>
      <c r="L423" s="91">
        <f t="shared" ref="L423" si="666">+K423/J423-1</f>
        <v>-2.2721246575096998E-5</v>
      </c>
      <c r="M423" s="90">
        <f t="shared" ref="M423" si="667">WEEKDAY(A423,2)</f>
        <v>5</v>
      </c>
      <c r="N423" t="s">
        <v>450</v>
      </c>
    </row>
    <row r="424" spans="1:14" x14ac:dyDescent="0.25">
      <c r="A424" s="88">
        <v>43003</v>
      </c>
      <c r="B424">
        <v>46.05</v>
      </c>
      <c r="C424" s="9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1">
        <f t="shared" ref="G424" si="670">+B424/D424-1</f>
        <v>-9.2778451829730324E-3</v>
      </c>
      <c r="H424" s="42">
        <f t="shared" ref="H424" si="671">(+B424/(E424)-1)</f>
        <v>-6.0543551546569097E-3</v>
      </c>
      <c r="I424" s="91">
        <f t="shared" si="344"/>
        <v>-6.6867989646247628E-3</v>
      </c>
      <c r="J424">
        <v>3837.7303999999999</v>
      </c>
      <c r="K424">
        <v>3817.7914999999998</v>
      </c>
      <c r="L424" s="91">
        <f t="shared" ref="L424" si="672">+K424/J424-1</f>
        <v>-5.1954926276217561E-3</v>
      </c>
      <c r="M424" s="90">
        <f t="shared" ref="M424" si="673">WEEKDAY(A424,2)</f>
        <v>1</v>
      </c>
    </row>
    <row r="425" spans="1:14" x14ac:dyDescent="0.25">
      <c r="A425" s="88">
        <v>43004</v>
      </c>
      <c r="B425">
        <v>46.05</v>
      </c>
      <c r="C425" s="9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1">
        <f t="shared" ref="G425" si="676">+B425/D425-1</f>
        <v>-7.4641545199424231E-3</v>
      </c>
      <c r="H425" s="42">
        <f t="shared" ref="H425" si="677">(+B425/(E425)-1)</f>
        <v>-5.088452460245807E-3</v>
      </c>
      <c r="I425" s="91">
        <f t="shared" si="344"/>
        <v>-4.7547006699806271E-3</v>
      </c>
      <c r="J425">
        <v>3817.7914999999998</v>
      </c>
      <c r="K425">
        <v>3820.7815999999998</v>
      </c>
      <c r="L425" s="91">
        <f t="shared" ref="L425" si="678">+K425/J425-1</f>
        <v>7.8320149227639746E-4</v>
      </c>
      <c r="M425" s="90">
        <f t="shared" ref="M425" si="679">WEEKDAY(A425,2)</f>
        <v>2</v>
      </c>
    </row>
    <row r="426" spans="1:14" x14ac:dyDescent="0.25">
      <c r="A426" s="88">
        <v>43005</v>
      </c>
      <c r="B426">
        <v>46</v>
      </c>
      <c r="C426" s="9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1">
        <f t="shared" ref="G426" si="682">+B426/D426-1</f>
        <v>-5.9441699240240231E-3</v>
      </c>
      <c r="H426" s="42">
        <f t="shared" ref="H426" si="683">(+B426/(E426)-1)</f>
        <v>-3.3799213800436156E-3</v>
      </c>
      <c r="I426" s="91">
        <f t="shared" si="344"/>
        <v>-2.6667822995034562E-3</v>
      </c>
      <c r="J426">
        <v>3820.7815999999998</v>
      </c>
      <c r="K426">
        <v>3821.2</v>
      </c>
      <c r="L426" s="91">
        <f t="shared" ref="L426" si="684">+K426/J426-1</f>
        <v>1.095063900014015E-4</v>
      </c>
      <c r="M426" s="90">
        <f t="shared" ref="M426" si="685">WEEKDAY(A426,2)</f>
        <v>3</v>
      </c>
    </row>
    <row r="427" spans="1:14" x14ac:dyDescent="0.25">
      <c r="A427" s="88">
        <v>43006</v>
      </c>
      <c r="B427">
        <v>45.75</v>
      </c>
      <c r="C427" s="9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1">
        <f t="shared" ref="G427" si="688">+B427/D427-1</f>
        <v>-8.4344256760868763E-3</v>
      </c>
      <c r="H427" s="42">
        <f t="shared" ref="H427" si="689">(+B427/(E427)-1)</f>
        <v>-2.4652636433390995E-3</v>
      </c>
      <c r="I427" s="91">
        <f t="shared" si="344"/>
        <v>-3.0942212150266712E-3</v>
      </c>
      <c r="J427">
        <v>3821.2</v>
      </c>
      <c r="K427">
        <v>3822.5385999999999</v>
      </c>
      <c r="L427" s="91">
        <f t="shared" ref="L427" si="690">+K427/J427-1</f>
        <v>3.5030880351727411E-4</v>
      </c>
      <c r="M427" s="90">
        <f t="shared" ref="M427" si="691">WEEKDAY(A427,2)</f>
        <v>4</v>
      </c>
    </row>
    <row r="428" spans="1:14" x14ac:dyDescent="0.25">
      <c r="A428" s="88">
        <v>43007</v>
      </c>
      <c r="B428">
        <v>46.05</v>
      </c>
      <c r="C428" s="9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1">
        <f t="shared" ref="G428" si="694">+B428/D428-1</f>
        <v>-2.0909998374130101E-4</v>
      </c>
      <c r="H428" s="42">
        <f t="shared" ref="H428" si="695">(+B428/(E428)-1)</f>
        <v>-3.757944607829522E-6</v>
      </c>
      <c r="I428" s="91">
        <f t="shared" si="344"/>
        <v>-2.1715055047777376E-5</v>
      </c>
      <c r="J428">
        <v>3822.5385999999999</v>
      </c>
      <c r="K428">
        <v>3836.5012999999999</v>
      </c>
      <c r="L428" s="91">
        <f t="shared" ref="L428" si="696">+K428/J428-1</f>
        <v>3.652729628420337E-3</v>
      </c>
      <c r="M428" s="90">
        <f t="shared" ref="M428" si="697">WEEKDAY(A428,2)</f>
        <v>5</v>
      </c>
    </row>
    <row r="429" spans="1:14" x14ac:dyDescent="0.25">
      <c r="A429" s="88">
        <v>43010</v>
      </c>
      <c r="B429">
        <v>46.05</v>
      </c>
      <c r="C429" s="9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1">
        <f t="shared" ref="G429" si="700">+B429/D429-1</f>
        <v>-2.1715055047777376E-5</v>
      </c>
      <c r="H429" s="42">
        <f t="shared" ref="H429" si="701">(+B429/(E429)-1)</f>
        <v>-6.8390621836167398E-4</v>
      </c>
      <c r="I429" s="91">
        <f t="shared" si="344"/>
        <v>-6.5104166666674068E-4</v>
      </c>
      <c r="J429">
        <v>3836.5012999999999</v>
      </c>
      <c r="K429">
        <v>3836.5012999999999</v>
      </c>
      <c r="L429" s="91">
        <f t="shared" ref="L429" si="702">+K429/J429-1</f>
        <v>0</v>
      </c>
      <c r="M429" s="90">
        <f t="shared" ref="M429" si="703">WEEKDAY(A429,2)</f>
        <v>1</v>
      </c>
    </row>
    <row r="430" spans="1:14" x14ac:dyDescent="0.25">
      <c r="A430" s="88">
        <v>43011</v>
      </c>
      <c r="B430">
        <v>47.05</v>
      </c>
      <c r="C430" s="9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1">
        <f t="shared" ref="G430" si="706">+B430/D430-1</f>
        <v>2.1050347222222099E-2</v>
      </c>
      <c r="H430" s="42">
        <f t="shared" ref="H430" si="707">(+B430/(E430)-1)</f>
        <v>2.2917895905367525E-2</v>
      </c>
      <c r="I430" s="91">
        <f t="shared" si="344"/>
        <v>2.1693339992616689E-2</v>
      </c>
      <c r="J430">
        <v>3836.5012999999999</v>
      </c>
      <c r="K430">
        <v>3836.5012999999999</v>
      </c>
      <c r="L430" s="91">
        <f t="shared" ref="L430" si="708">+K430/J430-1</f>
        <v>0</v>
      </c>
      <c r="M430" s="90">
        <f t="shared" ref="M430" si="709">WEEKDAY(A430,2)</f>
        <v>2</v>
      </c>
      <c r="N430" t="s">
        <v>461</v>
      </c>
    </row>
    <row r="431" spans="1:14" x14ac:dyDescent="0.25">
      <c r="A431" s="88">
        <v>43012</v>
      </c>
      <c r="B431">
        <v>47.45</v>
      </c>
      <c r="C431" s="9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0">
        <v>46.051000000000002</v>
      </c>
      <c r="G431" s="91">
        <f t="shared" ref="G431" si="712">+B431/D431-1</f>
        <v>3.0379362011682787E-2</v>
      </c>
      <c r="H431" s="42">
        <f t="shared" ref="H431" si="713">(+B431/(E431)-1)</f>
        <v>2.4614479135087297E-2</v>
      </c>
      <c r="I431" s="91">
        <f t="shared" si="344"/>
        <v>3.0379362011682787E-2</v>
      </c>
      <c r="J431">
        <v>3836.5012999999999</v>
      </c>
      <c r="K431">
        <v>3836.5012999999999</v>
      </c>
      <c r="L431" s="91">
        <f t="shared" ref="L431" si="714">+K431/J431-1</f>
        <v>0</v>
      </c>
      <c r="M431" s="90">
        <f t="shared" ref="M431" si="715">WEEKDAY(A431,2)</f>
        <v>3</v>
      </c>
    </row>
    <row r="432" spans="1:14" x14ac:dyDescent="0.25">
      <c r="A432" s="88">
        <v>43013</v>
      </c>
      <c r="B432">
        <v>47.45</v>
      </c>
      <c r="C432" s="9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0">
        <v>46.051000000000002</v>
      </c>
      <c r="G432" s="91">
        <f t="shared" ref="G432" si="718">+B432/D432-1</f>
        <v>3.0379362011682787E-2</v>
      </c>
      <c r="H432" s="42">
        <f t="shared" ref="H432" si="719">(+B432/(E432)-1)</f>
        <v>3.1690906353009307E-2</v>
      </c>
      <c r="I432" s="91">
        <f t="shared" si="344"/>
        <v>3.0379362011682787E-2</v>
      </c>
      <c r="J432">
        <v>3836.5012999999999</v>
      </c>
      <c r="K432">
        <v>3836.5012999999999</v>
      </c>
      <c r="L432" s="91">
        <f t="shared" ref="L432" si="720">+K432/J432-1</f>
        <v>0</v>
      </c>
      <c r="M432" s="90">
        <f t="shared" ref="M432" si="721">WEEKDAY(A432,2)</f>
        <v>4</v>
      </c>
    </row>
    <row r="433" spans="1:14" x14ac:dyDescent="0.25">
      <c r="A433" s="88">
        <v>43014</v>
      </c>
      <c r="B433">
        <v>47.35</v>
      </c>
      <c r="C433" s="9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0">
        <v>46.051000000000002</v>
      </c>
      <c r="G433" s="91">
        <f t="shared" ref="G433" si="724">+B433/D433-1</f>
        <v>2.8207856506916151E-2</v>
      </c>
      <c r="H433" s="42">
        <f t="shared" ref="H433" si="725">(+B433/(E433)-1)</f>
        <v>2.8979550417469913E-2</v>
      </c>
      <c r="I433" s="91">
        <f t="shared" ref="I433:I528" si="726">+B433/F433-1</f>
        <v>2.8207856506916151E-2</v>
      </c>
      <c r="J433">
        <v>3836.5012999999999</v>
      </c>
      <c r="K433">
        <v>3836.5012999999999</v>
      </c>
      <c r="L433" s="91">
        <f t="shared" ref="L433" si="727">+K433/J433-1</f>
        <v>0</v>
      </c>
      <c r="M433" s="90">
        <f t="shared" ref="M433" si="728">WEEKDAY(A433,2)</f>
        <v>5</v>
      </c>
      <c r="N433" t="s">
        <v>474</v>
      </c>
    </row>
    <row r="434" spans="1:14" x14ac:dyDescent="0.25">
      <c r="A434" s="88">
        <v>43017</v>
      </c>
      <c r="B434">
        <v>47.1</v>
      </c>
      <c r="C434" s="9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1">
        <f t="shared" ref="G434" si="731">+B434/D434-1</f>
        <v>1.0737632611149683E-2</v>
      </c>
      <c r="H434" s="42">
        <f t="shared" ref="H434" si="732">(+B434/(E434)-1)</f>
        <v>6.1916268584163436E-3</v>
      </c>
      <c r="I434" s="91">
        <f t="shared" si="726"/>
        <v>4.8000000000001375E-3</v>
      </c>
      <c r="J434">
        <v>3836.5012999999999</v>
      </c>
      <c r="K434">
        <v>3882.2076000000002</v>
      </c>
      <c r="L434" s="91">
        <f t="shared" ref="L434" si="733">+K434/J434-1</f>
        <v>1.1913536950971526E-2</v>
      </c>
      <c r="M434" s="90">
        <f t="shared" ref="M434" si="734">WEEKDAY(A434,2)</f>
        <v>1</v>
      </c>
    </row>
    <row r="435" spans="1:14" x14ac:dyDescent="0.25">
      <c r="A435" s="88">
        <v>43018</v>
      </c>
      <c r="B435">
        <v>47.25</v>
      </c>
      <c r="C435" s="9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1">
        <f t="shared" ref="G435" si="737">+B435/D435-1</f>
        <v>6.0160361917054317E-3</v>
      </c>
      <c r="H435" s="42">
        <f t="shared" ref="H435" si="738">(+B435/(E435)-1)</f>
        <v>-4.0835933114846679E-4</v>
      </c>
      <c r="I435" s="91">
        <f t="shared" si="726"/>
        <v>-5.9224163458693191E-4</v>
      </c>
      <c r="J435">
        <v>3882.2076000000002</v>
      </c>
      <c r="K435">
        <v>3889.8636999999999</v>
      </c>
      <c r="L435" s="91">
        <f t="shared" ref="L435" si="739">+K435/J435-1</f>
        <v>1.9720995858127921E-3</v>
      </c>
      <c r="M435" s="90">
        <f t="shared" ref="M435" si="740">WEEKDAY(A435,2)</f>
        <v>2</v>
      </c>
      <c r="N435" t="s">
        <v>481</v>
      </c>
    </row>
    <row r="436" spans="1:14" x14ac:dyDescent="0.25">
      <c r="A436" s="88">
        <v>43019</v>
      </c>
      <c r="B436">
        <v>47.5</v>
      </c>
      <c r="C436" s="9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1">
        <f t="shared" ref="G436" si="743">+B436/D436-1</f>
        <v>1.3944908634468955E-3</v>
      </c>
      <c r="H436" s="42">
        <f t="shared" ref="H436" si="744">(+B436/(E436)-1)</f>
        <v>9.5626204552612393E-5</v>
      </c>
      <c r="I436" s="91">
        <f t="shared" si="726"/>
        <v>1.263317471680292E-4</v>
      </c>
      <c r="J436">
        <v>3889.8636999999999</v>
      </c>
      <c r="K436">
        <v>3902.6867999999999</v>
      </c>
      <c r="L436" s="91">
        <f t="shared" ref="L436" si="745">+K436/J436-1</f>
        <v>3.2965422413129275E-3</v>
      </c>
      <c r="M436" s="90">
        <f t="shared" ref="M436" si="746">WEEKDAY(A436,2)</f>
        <v>3</v>
      </c>
    </row>
    <row r="437" spans="1:14" x14ac:dyDescent="0.25">
      <c r="A437" s="88">
        <v>43020</v>
      </c>
      <c r="B437">
        <v>47.75</v>
      </c>
      <c r="C437" s="9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1">
        <f t="shared" ref="G437" si="749">+B437/D437-1</f>
        <v>2.7522138253823769E-3</v>
      </c>
      <c r="H437" s="42">
        <f t="shared" ref="H437" si="750">(+B437/(E437)-1)</f>
        <v>3.0275243454083167E-3</v>
      </c>
      <c r="I437" s="91">
        <f t="shared" si="726"/>
        <v>2.9194933943836876E-3</v>
      </c>
      <c r="J437">
        <v>3902.6867999999999</v>
      </c>
      <c r="K437">
        <v>3912.9535999999998</v>
      </c>
      <c r="L437" s="91">
        <f t="shared" ref="L437" si="751">+K437/J437-1</f>
        <v>2.63070047025038E-3</v>
      </c>
      <c r="M437" s="90">
        <f t="shared" ref="M437" si="752">WEEKDAY(A437,2)</f>
        <v>4</v>
      </c>
      <c r="N437" t="s">
        <v>489</v>
      </c>
    </row>
    <row r="438" spans="1:14" x14ac:dyDescent="0.25">
      <c r="A438" s="88">
        <v>43021</v>
      </c>
      <c r="B438">
        <v>47.9</v>
      </c>
      <c r="C438" s="9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1">
        <f t="shared" ref="G438" si="755">+B438/D438-1</f>
        <v>4.0054397961426513E-3</v>
      </c>
      <c r="H438" s="42">
        <f t="shared" ref="H438" si="756">(+B438/(E438)-1)</f>
        <v>2.9984262004199014E-3</v>
      </c>
      <c r="I438" s="91">
        <f t="shared" si="726"/>
        <v>2.5324933548209749E-3</v>
      </c>
      <c r="J438">
        <v>3912.9535999999998</v>
      </c>
      <c r="K438">
        <v>3921</v>
      </c>
      <c r="L438" s="91">
        <f t="shared" ref="L438" si="757">+K438/J438-1</f>
        <v>2.0563494542844563E-3</v>
      </c>
      <c r="M438" s="90">
        <f t="shared" ref="M438" si="758">WEEKDAY(A438,2)</f>
        <v>5</v>
      </c>
    </row>
    <row r="439" spans="1:14" x14ac:dyDescent="0.25">
      <c r="A439" s="88">
        <v>43024</v>
      </c>
      <c r="B439">
        <v>47.85</v>
      </c>
      <c r="C439" s="9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1">
        <f t="shared" ref="G439" si="761">+B439/D439-1</f>
        <v>3.4181193878877192E-3</v>
      </c>
      <c r="H439" s="42">
        <f t="shared" ref="H439" si="762">(+B439/(E439)-1)</f>
        <v>3.8878381282658747E-3</v>
      </c>
      <c r="I439" s="91">
        <f t="shared" si="726"/>
        <v>3.7549034003903081E-3</v>
      </c>
      <c r="J439">
        <v>3921</v>
      </c>
      <c r="K439">
        <v>3913.45</v>
      </c>
      <c r="L439" s="91">
        <f t="shared" ref="L439" si="763">+K439/J439-1</f>
        <v>-1.9255292017342773E-3</v>
      </c>
      <c r="M439" s="90">
        <f t="shared" ref="M439" si="764">WEEKDAY(A439,2)</f>
        <v>1</v>
      </c>
    </row>
    <row r="440" spans="1:14" x14ac:dyDescent="0.25">
      <c r="A440" s="88">
        <v>43025</v>
      </c>
      <c r="B440">
        <v>47.5</v>
      </c>
      <c r="C440" s="9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1">
        <f t="shared" ref="G440" si="767">+B440/D440-1</f>
        <v>-3.4903243793165117E-3</v>
      </c>
      <c r="H440" s="42">
        <f t="shared" ref="H440" si="768">(+B440/(E440)-1)</f>
        <v>1.1958950959514159E-3</v>
      </c>
      <c r="I440" s="91">
        <f t="shared" si="726"/>
        <v>1.9194667679132138E-3</v>
      </c>
      <c r="J440">
        <v>3913.45</v>
      </c>
      <c r="K440">
        <v>3913.07</v>
      </c>
      <c r="L440" s="91">
        <f t="shared" ref="L440" si="769">+K440/J440-1</f>
        <v>-9.7101023393553199E-5</v>
      </c>
      <c r="M440" s="90">
        <f t="shared" ref="M440" si="770">WEEKDAY(A440,2)</f>
        <v>2</v>
      </c>
    </row>
    <row r="441" spans="1:14" x14ac:dyDescent="0.25">
      <c r="A441" s="88">
        <v>43026</v>
      </c>
      <c r="B441">
        <v>47.65</v>
      </c>
      <c r="C441" s="9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1">
        <f t="shared" ref="G441" si="773">+B441/D441-1</f>
        <v>-2.8391875695981117E-3</v>
      </c>
      <c r="H441" s="42">
        <f t="shared" ref="H441" si="774">(+B441/(E441)-1)</f>
        <v>-1.7242834074814306E-3</v>
      </c>
      <c r="I441" s="91">
        <f t="shared" si="726"/>
        <v>-1.7388389583725683E-3</v>
      </c>
      <c r="J441">
        <v>3913.07</v>
      </c>
      <c r="K441">
        <v>3944.16</v>
      </c>
      <c r="L441" s="91">
        <f t="shared" ref="L441" si="775">+K441/J441-1</f>
        <v>7.9451683716365018E-3</v>
      </c>
      <c r="M441" s="90">
        <f t="shared" ref="M441" si="776">WEEKDAY(A441,2)</f>
        <v>3</v>
      </c>
    </row>
    <row r="442" spans="1:14" x14ac:dyDescent="0.25">
      <c r="A442" s="88">
        <v>43027</v>
      </c>
      <c r="B442">
        <v>47.15</v>
      </c>
      <c r="C442" s="9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1">
        <f t="shared" ref="G442" si="779">+B442/D442-1</f>
        <v>-8.9699390059111428E-3</v>
      </c>
      <c r="H442" s="42">
        <f t="shared" ref="H442" si="780">(+B442/(E442)-1)</f>
        <v>-6.3839493761665977E-3</v>
      </c>
      <c r="I442" s="91">
        <f t="shared" si="726"/>
        <v>-4.9593753297456633E-3</v>
      </c>
      <c r="J442">
        <v>3944.16</v>
      </c>
      <c r="K442">
        <v>3931.25</v>
      </c>
      <c r="L442" s="91">
        <f t="shared" ref="L442" si="781">+K442/J442-1</f>
        <v>-3.2731937852419346E-3</v>
      </c>
      <c r="M442" s="90">
        <f t="shared" ref="M442" si="782">WEEKDAY(A442,2)</f>
        <v>4</v>
      </c>
    </row>
    <row r="443" spans="1:14" x14ac:dyDescent="0.25">
      <c r="A443" s="88">
        <v>43028</v>
      </c>
      <c r="B443">
        <v>47.35</v>
      </c>
      <c r="C443" s="9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1">
        <f t="shared" ref="G443" si="785">+B443/D443-1</f>
        <v>3.8103298185010459E-4</v>
      </c>
      <c r="H443" s="42">
        <f t="shared" ref="H443" si="786">(+B443/(E443)-1)</f>
        <v>-5.2930567173781196E-4</v>
      </c>
      <c r="I443" s="91">
        <f t="shared" si="726"/>
        <v>-4.4330919761037535E-4</v>
      </c>
      <c r="J443">
        <v>3931.25</v>
      </c>
      <c r="K443">
        <v>3926.85</v>
      </c>
      <c r="L443" s="91">
        <f t="shared" ref="L443" si="787">+K443/J443-1</f>
        <v>-1.1192368839427758E-3</v>
      </c>
      <c r="M443" s="90">
        <f t="shared" ref="M443" si="788">WEEKDAY(A443,2)</f>
        <v>5</v>
      </c>
      <c r="N443" t="s">
        <v>515</v>
      </c>
    </row>
    <row r="444" spans="1:14" x14ac:dyDescent="0.25">
      <c r="A444" s="88">
        <v>43031</v>
      </c>
      <c r="B444">
        <v>47.3</v>
      </c>
      <c r="C444" s="9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1">
        <f t="shared" ref="G444" si="791">+B444/D444-1</f>
        <v>-2.5021856608273829E-3</v>
      </c>
      <c r="H444" s="42">
        <f t="shared" ref="H444" si="792">(+B444/(E444)-1)</f>
        <v>-1.3606315164909066E-3</v>
      </c>
      <c r="I444" s="91">
        <f t="shared" si="726"/>
        <v>-1.6884761502744539E-3</v>
      </c>
      <c r="J444">
        <v>3926.85</v>
      </c>
      <c r="K444">
        <v>3930.8</v>
      </c>
      <c r="L444" s="91">
        <f t="shared" ref="L444" si="793">+K444/J444-1</f>
        <v>1.0058953104905566E-3</v>
      </c>
      <c r="M444" s="90">
        <f t="shared" ref="M444" si="794">WEEKDAY(A444,2)</f>
        <v>1</v>
      </c>
    </row>
    <row r="445" spans="1:14" x14ac:dyDescent="0.25">
      <c r="A445" s="88">
        <v>43032</v>
      </c>
      <c r="B445">
        <v>47.5</v>
      </c>
      <c r="C445" s="9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1">
        <f t="shared" ref="G445" si="797">+B445/D445-1</f>
        <v>-4.708897035599402E-3</v>
      </c>
      <c r="H445" s="42">
        <f t="shared" ref="H445" si="798">(+B445/(E445)-1)</f>
        <v>-4.4206457627194995E-3</v>
      </c>
      <c r="I445" s="91">
        <f t="shared" si="726"/>
        <v>-4.7562176545770107E-3</v>
      </c>
      <c r="J445">
        <v>3930.8</v>
      </c>
      <c r="K445">
        <v>3959.4</v>
      </c>
      <c r="L445" s="91">
        <f t="shared" ref="L445" si="799">+K445/J445-1</f>
        <v>7.2758725959092274E-3</v>
      </c>
      <c r="M445" s="90">
        <f t="shared" ref="M445" si="800">WEEKDAY(A445,2)</f>
        <v>2</v>
      </c>
    </row>
    <row r="446" spans="1:14" x14ac:dyDescent="0.25">
      <c r="A446" s="88">
        <v>43033</v>
      </c>
      <c r="B446">
        <v>47.8</v>
      </c>
      <c r="C446" s="9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1">
        <f t="shared" ref="G446" si="803">+B446/D446-1</f>
        <v>-2.8901466758894934E-3</v>
      </c>
      <c r="H446" s="42">
        <f t="shared" ref="H446" si="804">(+B446/(E446)-1)</f>
        <v>-1.9147154575305247E-3</v>
      </c>
      <c r="I446" s="91">
        <f t="shared" si="726"/>
        <v>-1.8793067446231104E-3</v>
      </c>
      <c r="J446">
        <v>3959.4</v>
      </c>
      <c r="K446">
        <v>3976.95</v>
      </c>
      <c r="L446" s="91">
        <f t="shared" ref="L446" si="805">+K446/J446-1</f>
        <v>4.4324897711773836E-3</v>
      </c>
      <c r="M446" s="90">
        <f t="shared" ref="M446" si="806">WEEKDAY(A446,2)</f>
        <v>3</v>
      </c>
    </row>
    <row r="447" spans="1:14" x14ac:dyDescent="0.25">
      <c r="A447" s="88">
        <v>43034</v>
      </c>
      <c r="B447">
        <v>48.1</v>
      </c>
      <c r="C447" s="9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1">
        <f t="shared" ref="G447" si="809">+B447/D447-1</f>
        <v>2.0260540719552189E-4</v>
      </c>
      <c r="H447" s="42">
        <f t="shared" ref="H447" si="810">(+B447/(E447)-1)</f>
        <v>-8.1909323748652341E-4</v>
      </c>
      <c r="I447" s="91">
        <f t="shared" si="726"/>
        <v>-6.8560031579167902E-4</v>
      </c>
      <c r="J447">
        <v>3976.95</v>
      </c>
      <c r="K447">
        <v>3993.58</v>
      </c>
      <c r="L447" s="91">
        <f t="shared" ref="L447" si="811">+K447/J447-1</f>
        <v>4.1815964495404145E-3</v>
      </c>
      <c r="M447" s="90">
        <f t="shared" ref="M447" si="812">WEEKDAY(A447,2)</f>
        <v>4</v>
      </c>
    </row>
    <row r="448" spans="1:14" x14ac:dyDescent="0.25">
      <c r="A448" s="88">
        <v>43035</v>
      </c>
      <c r="B448">
        <v>48.45</v>
      </c>
      <c r="C448" s="9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1">
        <f t="shared" ref="G448" si="815">+B448/D448-1</f>
        <v>-5.1929995863508882E-4</v>
      </c>
      <c r="H448" s="42">
        <f t="shared" ref="H448" si="816">(+B448/(E448)-1)</f>
        <v>2.6739426732247384E-3</v>
      </c>
      <c r="I448" s="91">
        <f t="shared" si="726"/>
        <v>2.5244164873365893E-3</v>
      </c>
      <c r="J448">
        <v>3993.58</v>
      </c>
      <c r="K448">
        <v>4021.97</v>
      </c>
      <c r="L448" s="91">
        <f t="shared" ref="L448" si="817">+K448/J448-1</f>
        <v>7.1089098002292683E-3</v>
      </c>
      <c r="M448" s="90">
        <f t="shared" ref="M448" si="818">WEEKDAY(A448,2)</f>
        <v>5</v>
      </c>
    </row>
    <row r="449" spans="1:13" x14ac:dyDescent="0.25">
      <c r="A449" s="88">
        <v>43038</v>
      </c>
      <c r="B449">
        <v>48.1</v>
      </c>
      <c r="C449" s="9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1">
        <f t="shared" ref="G449" si="821">+B449/D449-1</f>
        <v>-1.6770989171368544E-3</v>
      </c>
      <c r="H449" s="42">
        <f t="shared" ref="H449" si="822">(+B449/(E449)-1)</f>
        <v>-2.7209078323870983E-3</v>
      </c>
      <c r="I449" s="91">
        <f t="shared" si="726"/>
        <v>-2.2816842978634622E-3</v>
      </c>
      <c r="J449">
        <v>4021.97</v>
      </c>
      <c r="K449">
        <v>4009.72</v>
      </c>
      <c r="L449" s="91">
        <f t="shared" ref="L449" si="823">+K449/J449-1</f>
        <v>-3.0457711022210399E-3</v>
      </c>
      <c r="M449" s="90">
        <f t="shared" ref="M449" si="824">WEEKDAY(A449,2)</f>
        <v>1</v>
      </c>
    </row>
    <row r="450" spans="1:13" x14ac:dyDescent="0.25">
      <c r="A450" s="88">
        <v>43039</v>
      </c>
      <c r="B450">
        <v>48.25</v>
      </c>
      <c r="C450" s="91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1">
        <f t="shared" ref="G450" si="827">+B450/D450-1</f>
        <v>1.5790667281541104E-3</v>
      </c>
      <c r="H450" s="42">
        <f t="shared" ref="H450" si="828">(+B450/(E450)-1)</f>
        <v>-1.4401341470892115E-3</v>
      </c>
      <c r="I450" s="91">
        <f t="shared" si="726"/>
        <v>-7.455577185934148E-4</v>
      </c>
      <c r="J450">
        <v>4009.72</v>
      </c>
      <c r="K450">
        <v>4006.72</v>
      </c>
      <c r="L450" s="91">
        <f t="shared" ref="L450" si="829">+K450/J450-1</f>
        <v>-7.4818191793946109E-4</v>
      </c>
      <c r="M450" s="90">
        <f t="shared" ref="M450" si="830">WEEKDAY(A450,2)</f>
        <v>2</v>
      </c>
    </row>
    <row r="451" spans="1:13" x14ac:dyDescent="0.25">
      <c r="A451" s="88">
        <v>43040</v>
      </c>
      <c r="B451">
        <v>48.3</v>
      </c>
      <c r="C451" s="91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1">
        <f t="shared" ref="G451" si="833">+B451/D451-1</f>
        <v>2.8178072576283686E-3</v>
      </c>
      <c r="H451" s="42">
        <f t="shared" ref="H451" si="834">(+B451/(E451)-1)</f>
        <v>3.2620924136588236E-3</v>
      </c>
      <c r="I451" s="91">
        <f t="shared" si="726"/>
        <v>2.9278016570111198E-3</v>
      </c>
      <c r="J451">
        <v>4006.72</v>
      </c>
      <c r="K451">
        <v>3996.62</v>
      </c>
      <c r="L451" s="91">
        <f t="shared" ref="L451" si="835">+K451/J451-1</f>
        <v>-2.520765114607415E-3</v>
      </c>
      <c r="M451" s="90">
        <f t="shared" ref="M451" si="836">WEEKDAY(A451,2)</f>
        <v>3</v>
      </c>
    </row>
    <row r="452" spans="1:13" x14ac:dyDescent="0.25">
      <c r="A452" s="88">
        <v>43041</v>
      </c>
      <c r="B452">
        <v>48.25</v>
      </c>
      <c r="C452" s="91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1">
        <f t="shared" ref="G452" si="839">+B452/D452-1</f>
        <v>1.761741478444101E-3</v>
      </c>
      <c r="H452" s="42">
        <f t="shared" ref="H452" si="840">(+B452/(E452)-1)</f>
        <v>-2.5516036953413535E-3</v>
      </c>
      <c r="I452" s="91">
        <f t="shared" si="726"/>
        <v>-2.6458307495142996E-3</v>
      </c>
      <c r="J452">
        <v>3996.62</v>
      </c>
      <c r="K452">
        <v>3997.13</v>
      </c>
      <c r="L452" s="91">
        <f t="shared" ref="L452" si="841">+K452/J452-1</f>
        <v>1.2760782861520603E-4</v>
      </c>
      <c r="M452" s="90">
        <f t="shared" ref="M452" si="842">WEEKDAY(A452,2)</f>
        <v>4</v>
      </c>
    </row>
    <row r="453" spans="1:13" x14ac:dyDescent="0.25">
      <c r="A453" s="88">
        <v>43042</v>
      </c>
      <c r="B453">
        <v>48</v>
      </c>
      <c r="C453" s="91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1">
        <f t="shared" ref="G453" si="845">+B453/D453-1</f>
        <v>-6.7126132874499866E-3</v>
      </c>
      <c r="H453" s="42">
        <f t="shared" ref="H453" si="846">(+B453/(E453)-1)</f>
        <v>-3.9307497536262836E-3</v>
      </c>
      <c r="I453" s="91">
        <f t="shared" si="726"/>
        <v>-3.5705389022667733E-3</v>
      </c>
      <c r="J453">
        <v>3997.13</v>
      </c>
      <c r="K453">
        <v>3992.7</v>
      </c>
      <c r="L453" s="91">
        <f t="shared" ref="L453" si="847">+K453/J453-1</f>
        <v>-1.10829520180733E-3</v>
      </c>
      <c r="M453" s="90">
        <f t="shared" ref="M453" si="848">WEEKDAY(A453,2)</f>
        <v>5</v>
      </c>
    </row>
    <row r="454" spans="1:13" x14ac:dyDescent="0.25">
      <c r="A454" s="88">
        <v>43045</v>
      </c>
      <c r="B454">
        <v>48.3</v>
      </c>
      <c r="C454" s="91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1">
        <f t="shared" ref="G454" si="851">+B454/D454-1</f>
        <v>-4.3723693614600156E-3</v>
      </c>
      <c r="H454" s="42">
        <f t="shared" ref="H454" si="852">(+B454/(E454)-1)</f>
        <v>-1.6980761203487793E-3</v>
      </c>
      <c r="I454" s="91">
        <f t="shared" si="726"/>
        <v>-1.1580775911986807E-3</v>
      </c>
      <c r="J454">
        <v>3992.7</v>
      </c>
      <c r="K454">
        <v>4020.89</v>
      </c>
      <c r="L454" s="91">
        <f t="shared" ref="L454" si="853">+K454/J454-1</f>
        <v>7.0603852029955672E-3</v>
      </c>
      <c r="M454" s="90">
        <f t="shared" ref="M454" si="854">WEEKDAY(A454,2)</f>
        <v>1</v>
      </c>
    </row>
    <row r="455" spans="1:13" x14ac:dyDescent="0.25">
      <c r="A455" s="88">
        <v>43046</v>
      </c>
      <c r="B455">
        <v>48.9</v>
      </c>
      <c r="C455" s="91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1">
        <f t="shared" ref="G455" si="857">+B455/D455-1</f>
        <v>2.9289256313347334E-3</v>
      </c>
      <c r="H455" s="42">
        <f t="shared" ref="H455" si="858">(+B455/(E455)-1)</f>
        <v>1.1646692292368588E-3</v>
      </c>
      <c r="I455" s="91">
        <f t="shared" si="726"/>
        <v>9.0060586212525884E-4</v>
      </c>
      <c r="J455">
        <v>4020.89</v>
      </c>
      <c r="K455">
        <v>4054.25</v>
      </c>
      <c r="L455" s="91">
        <f t="shared" ref="L455" si="859">+K455/J455-1</f>
        <v>8.2966706375950938E-3</v>
      </c>
      <c r="M455" s="90">
        <f t="shared" ref="M455" si="860">WEEKDAY(A455,2)</f>
        <v>2</v>
      </c>
    </row>
    <row r="456" spans="1:13" x14ac:dyDescent="0.25">
      <c r="A456" s="88">
        <v>43047</v>
      </c>
      <c r="B456">
        <v>48.65</v>
      </c>
      <c r="C456" s="91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1">
        <f t="shared" ref="G456" si="863">+B456/D456-1</f>
        <v>-2.6814744169668669E-3</v>
      </c>
      <c r="H456" s="42">
        <f t="shared" ref="H456" si="864">(+B456/(E456)-1)</f>
        <v>1.7076564114626436E-4</v>
      </c>
      <c r="I456" s="91">
        <f t="shared" si="726"/>
        <v>-6.1661151419256655E-5</v>
      </c>
      <c r="J456">
        <v>4054.25</v>
      </c>
      <c r="K456">
        <v>4048.01</v>
      </c>
      <c r="L456" s="91">
        <f t="shared" ref="L456" si="865">+K456/J456-1</f>
        <v>-1.5391256089288818E-3</v>
      </c>
      <c r="M456" s="90">
        <f t="shared" ref="M456" si="866">WEEKDAY(A456,2)</f>
        <v>3</v>
      </c>
    </row>
    <row r="457" spans="1:13" x14ac:dyDescent="0.25">
      <c r="A457" s="88">
        <v>43048</v>
      </c>
      <c r="B457">
        <v>49</v>
      </c>
      <c r="C457" s="91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1">
        <f t="shared" ref="G457" si="869">+B457/D457-1</f>
        <v>2.406765190618998E-4</v>
      </c>
      <c r="H457" s="42">
        <f t="shared" ref="H457" si="870">(+B457/(E457)-1)</f>
        <v>-1.3020072432557983E-3</v>
      </c>
      <c r="I457" s="91">
        <f t="shared" si="726"/>
        <v>-6.9339641881138725E-4</v>
      </c>
      <c r="J457">
        <v>4048.01</v>
      </c>
      <c r="K457">
        <v>4075.9</v>
      </c>
      <c r="L457" s="91">
        <f t="shared" ref="L457" si="871">+K457/J457-1</f>
        <v>6.8898051141177419E-3</v>
      </c>
      <c r="M457" s="90">
        <f t="shared" ref="M457" si="872">WEEKDAY(A457,2)</f>
        <v>4</v>
      </c>
    </row>
    <row r="458" spans="1:13" x14ac:dyDescent="0.25">
      <c r="A458" s="88">
        <v>43049</v>
      </c>
      <c r="B458">
        <v>49.4</v>
      </c>
      <c r="C458" s="91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1">
        <f t="shared" ref="G458" si="875">+B458/D458-1</f>
        <v>-1.3586465999221309E-3</v>
      </c>
      <c r="H458" s="42">
        <f t="shared" ref="H458" si="876">(+B458/(E458)-1)</f>
        <v>2.6247953615721187E-4</v>
      </c>
      <c r="I458" s="91">
        <f t="shared" si="726"/>
        <v>8.0978216859595165E-5</v>
      </c>
      <c r="J458">
        <v>4075.9</v>
      </c>
      <c r="K458">
        <v>4111.91</v>
      </c>
      <c r="L458" s="91">
        <f t="shared" ref="L458" si="877">+K458/J458-1</f>
        <v>8.834858558845804E-3</v>
      </c>
      <c r="M458" s="90">
        <f t="shared" ref="M458" si="878">WEEKDAY(A458,2)</f>
        <v>5</v>
      </c>
    </row>
    <row r="459" spans="1:13" x14ac:dyDescent="0.25">
      <c r="A459" s="88">
        <v>43052</v>
      </c>
      <c r="B459">
        <v>49.45</v>
      </c>
      <c r="C459" s="91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1">
        <f t="shared" ref="G459" si="881">+B459/D459-1</f>
        <v>-2.8257359042409558E-3</v>
      </c>
      <c r="H459" s="42">
        <f t="shared" ref="H459" si="882">(+B459/(E459)-1)</f>
        <v>-1.8467633918518578E-3</v>
      </c>
      <c r="I459" s="91">
        <f t="shared" si="726"/>
        <v>-2.1188578347289821E-3</v>
      </c>
      <c r="J459">
        <v>4111.91</v>
      </c>
      <c r="K459">
        <v>4128.07</v>
      </c>
      <c r="L459" s="91">
        <f t="shared" ref="L459" si="883">+K459/J459-1</f>
        <v>3.93004710706224E-3</v>
      </c>
      <c r="M459" s="90">
        <f t="shared" ref="M459" si="884">WEEKDAY(A459,2)</f>
        <v>1</v>
      </c>
    </row>
    <row r="460" spans="1:13" x14ac:dyDescent="0.25">
      <c r="A460" s="88">
        <v>43053</v>
      </c>
      <c r="B460">
        <v>49</v>
      </c>
      <c r="C460" s="91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1">
        <f t="shared" ref="G460" si="887">+B460/D460-1</f>
        <v>-4.2721531841104499E-3</v>
      </c>
      <c r="H460" s="42">
        <f t="shared" ref="H460" si="888">(+B460/(E460)-1)</f>
        <v>-4.8835344168628447E-3</v>
      </c>
      <c r="I460" s="91">
        <f t="shared" si="726"/>
        <v>-4.9953295699143307E-3</v>
      </c>
      <c r="J460">
        <v>4128.07</v>
      </c>
      <c r="K460">
        <v>4099.3500000000004</v>
      </c>
      <c r="L460" s="91">
        <f t="shared" ref="L460" si="889">+K460/J460-1</f>
        <v>-6.9572463645236615E-3</v>
      </c>
      <c r="M460" s="90">
        <f t="shared" ref="M460" si="890">WEEKDAY(A460,2)</f>
        <v>2</v>
      </c>
    </row>
    <row r="461" spans="1:13" x14ac:dyDescent="0.25">
      <c r="A461" s="88">
        <v>43054</v>
      </c>
      <c r="B461">
        <v>48.6</v>
      </c>
      <c r="C461" s="91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1">
        <f t="shared" ref="G461" si="893">+B461/D461-1</f>
        <v>-6.8966120939033537E-3</v>
      </c>
      <c r="H461" s="42">
        <f t="shared" ref="H461" si="894">(+B461/(E461)-1)</f>
        <v>-7.9060973022234693E-3</v>
      </c>
      <c r="I461" s="91">
        <f t="shared" si="726"/>
        <v>-7.9608083282303177E-3</v>
      </c>
      <c r="J461">
        <v>4099.3500000000004</v>
      </c>
      <c r="K461">
        <v>4073.67</v>
      </c>
      <c r="L461" s="91">
        <f t="shared" ref="L461" si="895">+K461/J461-1</f>
        <v>-6.2644077719639091E-3</v>
      </c>
      <c r="M461" s="90">
        <f t="shared" ref="M461" si="896">WEEKDAY(A461,2)</f>
        <v>3</v>
      </c>
    </row>
    <row r="462" spans="1:13" x14ac:dyDescent="0.25">
      <c r="A462" s="88">
        <v>43055</v>
      </c>
      <c r="B462">
        <v>49.25</v>
      </c>
      <c r="C462" s="91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1">
        <f t="shared" ref="G462" si="899">+B462/D462-1</f>
        <v>-2.3678860607792007E-3</v>
      </c>
      <c r="H462" s="42">
        <f t="shared" ref="H462" si="900">(+B462/(E462)-1)</f>
        <v>-2.5782029421300701E-3</v>
      </c>
      <c r="I462" s="91">
        <f t="shared" si="726"/>
        <v>-2.5316455696202667E-3</v>
      </c>
      <c r="J462">
        <v>4073.67</v>
      </c>
      <c r="K462">
        <v>4105.01</v>
      </c>
      <c r="L462" s="91">
        <f t="shared" ref="L462" si="901">+K462/J462-1</f>
        <v>7.693308490869466E-3</v>
      </c>
      <c r="M462" s="90">
        <f t="shared" ref="M462" si="902">WEEKDAY(A462,2)</f>
        <v>4</v>
      </c>
    </row>
    <row r="463" spans="1:13" x14ac:dyDescent="0.25">
      <c r="A463" s="88">
        <v>43056</v>
      </c>
      <c r="B463">
        <v>49.35</v>
      </c>
      <c r="C463" s="91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1">
        <f t="shared" ref="G463" si="905">+B463/D463-1</f>
        <v>-4.3482500153969594E-3</v>
      </c>
      <c r="H463" s="42">
        <f t="shared" ref="H463" si="906">(+B463/(E463)-1)</f>
        <v>-4.8902641075857511E-3</v>
      </c>
      <c r="I463" s="91">
        <f t="shared" si="726"/>
        <v>-4.9801399278182057E-3</v>
      </c>
      <c r="J463">
        <v>4105.01</v>
      </c>
      <c r="K463">
        <v>4120.8500000000004</v>
      </c>
      <c r="L463" s="91">
        <f t="shared" ref="L463" si="907">+K463/J463-1</f>
        <v>3.8586994915967843E-3</v>
      </c>
      <c r="M463" s="90">
        <f t="shared" ref="M463" si="908">WEEKDAY(A463,2)</f>
        <v>5</v>
      </c>
    </row>
    <row r="464" spans="1:13" x14ac:dyDescent="0.25">
      <c r="A464" s="88">
        <v>43059</v>
      </c>
      <c r="B464">
        <v>49.7</v>
      </c>
      <c r="C464" s="91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1">
        <f t="shared" ref="G464" si="911">+B464/D464-1</f>
        <v>-3.4803725300349697E-3</v>
      </c>
      <c r="H464" s="42">
        <f t="shared" ref="H464" si="912">(+B464/(E464)-1)</f>
        <v>-2.3984312898216453E-3</v>
      </c>
      <c r="I464" s="91">
        <f t="shared" si="726"/>
        <v>-1.7273932430803551E-3</v>
      </c>
      <c r="J464">
        <v>4120.8500000000004</v>
      </c>
      <c r="K464">
        <v>4143.83</v>
      </c>
      <c r="L464" s="91">
        <f t="shared" ref="L464" si="913">+K464/J464-1</f>
        <v>5.5765194074037794E-3</v>
      </c>
      <c r="M464" s="90">
        <f t="shared" ref="M464" si="914">WEEKDAY(A464,2)</f>
        <v>1</v>
      </c>
    </row>
    <row r="465" spans="1:14" x14ac:dyDescent="0.25">
      <c r="A465" s="88">
        <v>43060</v>
      </c>
      <c r="B465">
        <v>50.85</v>
      </c>
      <c r="C465" s="91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1">
        <f t="shared" ref="G465" si="917">+B465/D465-1</f>
        <v>3.4828788389353882E-3</v>
      </c>
      <c r="H465" s="42">
        <f t="shared" ref="H465" si="918">(+B465/(E465)-1)</f>
        <v>3.8122733126464414E-3</v>
      </c>
      <c r="I465" s="91">
        <f t="shared" si="726"/>
        <v>3.7108681062729687E-3</v>
      </c>
      <c r="J465">
        <v>4143.83</v>
      </c>
      <c r="K465">
        <v>4217.7</v>
      </c>
      <c r="L465" s="91">
        <f t="shared" ref="L465" si="919">+K465/J465-1</f>
        <v>1.7826503500384838E-2</v>
      </c>
      <c r="M465" s="90">
        <f t="shared" ref="M465" si="920">WEEKDAY(A465,2)</f>
        <v>2</v>
      </c>
    </row>
    <row r="466" spans="1:14" x14ac:dyDescent="0.25">
      <c r="A466" s="88">
        <v>43061</v>
      </c>
      <c r="B466">
        <v>50.85</v>
      </c>
      <c r="C466" s="91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1">
        <f t="shared" ref="G466" si="923">+B466/D466-1</f>
        <v>1.367529907684073E-3</v>
      </c>
      <c r="H466" s="42">
        <f t="shared" ref="H466" si="924">(+B466/(E466)-1)</f>
        <v>-2.679018793313559E-3</v>
      </c>
      <c r="I466" s="91">
        <f t="shared" si="726"/>
        <v>-2.9020745911603196E-3</v>
      </c>
      <c r="J466">
        <v>4217.7</v>
      </c>
      <c r="K466">
        <v>4227.57</v>
      </c>
      <c r="L466" s="91">
        <f t="shared" ref="L466" si="925">+K466/J466-1</f>
        <v>2.3401379898997376E-3</v>
      </c>
      <c r="M466" s="90">
        <f t="shared" ref="M466" si="926">WEEKDAY(A466,2)</f>
        <v>3</v>
      </c>
    </row>
    <row r="467" spans="1:14" x14ac:dyDescent="0.25">
      <c r="A467" s="88">
        <v>43062</v>
      </c>
      <c r="B467">
        <v>49.35</v>
      </c>
      <c r="C467" s="91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1">
        <f t="shared" ref="G467" si="929">+B467/D467-1</f>
        <v>-2.7895607152377266E-3</v>
      </c>
      <c r="H467" s="42">
        <f t="shared" ref="H467" si="930">(+B467/(E467)-1)</f>
        <v>-6.7433574384699879E-3</v>
      </c>
      <c r="I467" s="91">
        <f t="shared" si="726"/>
        <v>-6.6425120772946045E-3</v>
      </c>
      <c r="J467">
        <v>4227.57</v>
      </c>
      <c r="K467">
        <v>4102.3999999999996</v>
      </c>
      <c r="L467" s="91">
        <f t="shared" ref="L467" si="931">+K467/J467-1</f>
        <v>-2.9608025414126771E-2</v>
      </c>
      <c r="M467" s="90">
        <f t="shared" ref="M467" si="932">WEEKDAY(A467,2)</f>
        <v>4</v>
      </c>
      <c r="N467" t="s">
        <v>584</v>
      </c>
    </row>
    <row r="468" spans="1:14" x14ac:dyDescent="0.25">
      <c r="A468" s="88">
        <v>43063</v>
      </c>
      <c r="B468">
        <v>49.55</v>
      </c>
      <c r="C468" s="91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1">
        <f t="shared" ref="G468" si="935">+B468/D468-1</f>
        <v>-3.054174659931741E-3</v>
      </c>
      <c r="H468" s="42">
        <f t="shared" ref="H468" si="936">(+B468/(E468)-1)</f>
        <v>-3.6907384642872465E-3</v>
      </c>
      <c r="I468" s="91">
        <f t="shared" si="726"/>
        <v>-3.0582270331174222E-3</v>
      </c>
      <c r="J468">
        <v>4102.3999999999996</v>
      </c>
      <c r="K468">
        <v>4104.2</v>
      </c>
      <c r="L468" s="91">
        <f t="shared" ref="L468" si="937">+K468/J468-1</f>
        <v>4.3876755070204609E-4</v>
      </c>
      <c r="M468" s="90">
        <f t="shared" ref="M468" si="938">WEEKDAY(A468,2)</f>
        <v>5</v>
      </c>
    </row>
    <row r="469" spans="1:14" x14ac:dyDescent="0.25">
      <c r="A469" s="88">
        <v>43066</v>
      </c>
      <c r="B469">
        <v>48.75</v>
      </c>
      <c r="C469" s="91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1">
        <f t="shared" ref="G469" si="941">+B469/D469-1</f>
        <v>-6.0155059916803255E-3</v>
      </c>
      <c r="H469" s="42">
        <f t="shared" ref="H469:H474" si="942">(+B469/(E469)-1)</f>
        <v>-4.8151408642882476E-3</v>
      </c>
      <c r="I469" s="91">
        <f t="shared" si="726"/>
        <v>-3.6583621165362512E-3</v>
      </c>
      <c r="J469">
        <v>4104.2</v>
      </c>
      <c r="K469">
        <v>4049.95</v>
      </c>
      <c r="L469" s="91">
        <f t="shared" ref="L469" si="943">+K469/J469-1</f>
        <v>-1.3218166756006067E-2</v>
      </c>
      <c r="M469" s="90">
        <f t="shared" ref="M469" si="944">WEEKDAY(A469,2)</f>
        <v>1</v>
      </c>
    </row>
    <row r="470" spans="1:14" x14ac:dyDescent="0.25">
      <c r="A470" s="88">
        <v>43067</v>
      </c>
      <c r="B470">
        <v>48.8</v>
      </c>
      <c r="C470" s="91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1">
        <f t="shared" ref="G470" si="947">+B470/D470-1</f>
        <v>-4.0799603700042431E-3</v>
      </c>
      <c r="H470" s="42">
        <f t="shared" si="942"/>
        <v>-2.5006566699001809E-3</v>
      </c>
      <c r="I470" s="91">
        <f t="shared" si="726"/>
        <v>-2.4529844644318732E-3</v>
      </c>
      <c r="J470">
        <v>4049.95</v>
      </c>
      <c r="K470">
        <v>4055.82</v>
      </c>
      <c r="L470" s="91">
        <f t="shared" ref="L470" si="948">+K470/J470-1</f>
        <v>1.4494006098841883E-3</v>
      </c>
      <c r="M470" s="90">
        <f t="shared" ref="M470" si="949">WEEKDAY(A470,2)</f>
        <v>2</v>
      </c>
    </row>
    <row r="471" spans="1:14" x14ac:dyDescent="0.25">
      <c r="A471" s="88">
        <v>43068</v>
      </c>
      <c r="B471">
        <v>48.75</v>
      </c>
      <c r="C471" s="91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1">
        <f t="shared" ref="G471" si="952">+B471/D471-1</f>
        <v>-2.966197526139025E-3</v>
      </c>
      <c r="H471" s="42">
        <f t="shared" si="942"/>
        <v>-2.8031695519331601E-3</v>
      </c>
      <c r="I471" s="91">
        <f t="shared" si="726"/>
        <v>-3.4954314098240014E-3</v>
      </c>
      <c r="J471">
        <v>4055.82</v>
      </c>
      <c r="K471">
        <v>4053.75</v>
      </c>
      <c r="L471" s="91">
        <f t="shared" ref="L471" si="953">+K471/J471-1</f>
        <v>-5.1037767948280965E-4</v>
      </c>
      <c r="M471" s="90">
        <f t="shared" ref="M471" si="954">WEEKDAY(A471,2)</f>
        <v>3</v>
      </c>
    </row>
    <row r="472" spans="1:14" x14ac:dyDescent="0.25">
      <c r="A472" s="88">
        <v>43069</v>
      </c>
      <c r="B472">
        <v>48.05</v>
      </c>
      <c r="C472" s="91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1">
        <f t="shared" ref="G472" si="957">+B472/D472-1</f>
        <v>-6.1216236212977559E-3</v>
      </c>
      <c r="H472" s="42">
        <f t="shared" si="942"/>
        <v>-4.6545308741523517E-3</v>
      </c>
      <c r="I472" s="91">
        <f t="shared" si="726"/>
        <v>-4.990577954484321E-3</v>
      </c>
      <c r="J472">
        <v>4053.75</v>
      </c>
      <c r="K472">
        <v>4006.1</v>
      </c>
      <c r="L472" s="91">
        <f t="shared" ref="L472" si="958">+K472/J472-1</f>
        <v>-1.1754548257785991E-2</v>
      </c>
      <c r="M472" s="90">
        <f t="shared" ref="M472" si="959">WEEKDAY(A472,2)</f>
        <v>4</v>
      </c>
    </row>
    <row r="473" spans="1:14" x14ac:dyDescent="0.25">
      <c r="A473" s="88">
        <v>43070</v>
      </c>
      <c r="B473">
        <v>47.9</v>
      </c>
      <c r="C473" s="91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1">
        <f t="shared" ref="G473" si="962">+B473/D473-1</f>
        <v>-6.1219410472888036E-3</v>
      </c>
      <c r="H473" s="42">
        <f t="shared" si="942"/>
        <v>-6.2038051632717917E-3</v>
      </c>
      <c r="I473" s="91">
        <f t="shared" si="726"/>
        <v>-6.4095915700388417E-3</v>
      </c>
      <c r="J473">
        <v>4006.1</v>
      </c>
      <c r="K473">
        <v>3998.14</v>
      </c>
      <c r="L473" s="91">
        <f t="shared" ref="L473" si="963">+K473/J473-1</f>
        <v>-1.9869698709468198E-3</v>
      </c>
      <c r="M473" s="90">
        <f t="shared" ref="M473" si="964">WEEKDAY(A473,2)</f>
        <v>5</v>
      </c>
      <c r="N473" t="s">
        <v>601</v>
      </c>
    </row>
    <row r="474" spans="1:14" x14ac:dyDescent="0.25">
      <c r="A474" s="88">
        <v>43073</v>
      </c>
      <c r="B474">
        <v>48.3</v>
      </c>
      <c r="C474" s="91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1">
        <f t="shared" ref="G474" si="967">+B474/D474-1</f>
        <v>-3.2778085275942948E-3</v>
      </c>
      <c r="H474" s="42">
        <f t="shared" si="942"/>
        <v>-3.4465310362116197E-3</v>
      </c>
      <c r="I474" s="91">
        <f t="shared" si="726"/>
        <v>-4.1647767102388489E-3</v>
      </c>
      <c r="J474">
        <v>3998.14</v>
      </c>
      <c r="K474">
        <v>4018.86</v>
      </c>
      <c r="L474" s="91">
        <f t="shared" ref="L474" si="968">+K474/J474-1</f>
        <v>5.1824098205666136E-3</v>
      </c>
      <c r="M474" s="90">
        <f t="shared" ref="M474" si="969">WEEKDAY(A474,2)</f>
        <v>1</v>
      </c>
      <c r="N474" t="s">
        <v>603</v>
      </c>
    </row>
    <row r="475" spans="1:14" x14ac:dyDescent="0.25">
      <c r="A475" s="88">
        <v>43074</v>
      </c>
      <c r="B475">
        <v>48.55</v>
      </c>
      <c r="C475" s="91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1">
        <f t="shared" ref="G475" si="972">+B475/D475-1</f>
        <v>-4.290100554505627E-3</v>
      </c>
      <c r="H475" s="42">
        <f t="shared" ref="H475" si="973">(+B475/(E475)-1)</f>
        <v>-4.3525686778720374E-3</v>
      </c>
      <c r="I475" s="91">
        <f t="shared" si="726"/>
        <v>-4.4497303504420493E-3</v>
      </c>
      <c r="J475">
        <v>4018.86</v>
      </c>
      <c r="K475">
        <v>4040.17</v>
      </c>
      <c r="L475" s="91">
        <f t="shared" ref="L475" si="974">+K475/J475-1</f>
        <v>5.302498718542159E-3</v>
      </c>
      <c r="M475" s="90">
        <f t="shared" ref="M475" si="975">WEEKDAY(A475,2)</f>
        <v>2</v>
      </c>
    </row>
    <row r="476" spans="1:14" x14ac:dyDescent="0.25">
      <c r="A476" s="88">
        <v>43075</v>
      </c>
      <c r="B476">
        <v>48</v>
      </c>
      <c r="C476" s="91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1">
        <f t="shared" ref="G476" si="978">+B476/D476-1</f>
        <v>-9.7596960732833082E-3</v>
      </c>
      <c r="H476" s="42">
        <f t="shared" ref="H476" si="979">(+B476/(E476)-1)</f>
        <v>-9.3366669945129654E-3</v>
      </c>
      <c r="I476" s="91">
        <f t="shared" si="726"/>
        <v>-8.305441923887491E-3</v>
      </c>
      <c r="J476">
        <v>4040.17</v>
      </c>
      <c r="K476">
        <v>4015.82</v>
      </c>
      <c r="L476" s="91">
        <f t="shared" ref="L476" si="980">+K476/J476-1</f>
        <v>-6.0269741124754361E-3</v>
      </c>
      <c r="M476" s="90">
        <f t="shared" ref="M476" si="981">WEEKDAY(A476,2)</f>
        <v>3</v>
      </c>
    </row>
    <row r="477" spans="1:14" x14ac:dyDescent="0.25">
      <c r="A477" s="88">
        <v>43076</v>
      </c>
      <c r="B477">
        <v>47.55</v>
      </c>
      <c r="C477" s="91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1">
        <f t="shared" ref="G477" si="984">+B477/D477-1</f>
        <v>-6.5294370807252866E-3</v>
      </c>
      <c r="H477" s="42">
        <f t="shared" ref="H477" si="985">(+B477/(E477)-1)</f>
        <v>-6.3522595295500972E-3</v>
      </c>
      <c r="I477" s="91">
        <f t="shared" si="726"/>
        <v>-6.2903596581054266E-3</v>
      </c>
      <c r="J477">
        <v>4015.82</v>
      </c>
      <c r="K477">
        <v>3971.06</v>
      </c>
      <c r="L477" s="91">
        <f t="shared" ref="L477" si="986">+K477/J477-1</f>
        <v>-1.1145917894726409E-2</v>
      </c>
      <c r="M477" s="90">
        <f t="shared" ref="M477" si="987">WEEKDAY(A477,2)</f>
        <v>4</v>
      </c>
    </row>
    <row r="478" spans="1:14" x14ac:dyDescent="0.25">
      <c r="A478" s="88">
        <v>43077</v>
      </c>
      <c r="B478">
        <v>48.25</v>
      </c>
      <c r="C478" s="91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1">
        <f t="shared" ref="G478" si="990">+B478/D478-1</f>
        <v>1.9788831090750136E-4</v>
      </c>
      <c r="H478" s="42">
        <f t="shared" ref="H478" si="991">(+B478/(E478)-1)</f>
        <v>9.5758886374808228E-4</v>
      </c>
      <c r="I478" s="91">
        <f t="shared" si="726"/>
        <v>1.7439687746543253E-3</v>
      </c>
      <c r="J478">
        <v>3971.06</v>
      </c>
      <c r="K478">
        <v>4003.38</v>
      </c>
      <c r="L478" s="91">
        <f t="shared" ref="L478" si="992">+K478/J478-1</f>
        <v>8.1388848317578422E-3</v>
      </c>
      <c r="M478" s="90">
        <f t="shared" ref="M478" si="993">WEEKDAY(A478,2)</f>
        <v>5</v>
      </c>
    </row>
    <row r="479" spans="1:14" x14ac:dyDescent="0.25">
      <c r="A479" s="88">
        <v>43080</v>
      </c>
      <c r="B479">
        <v>49.1</v>
      </c>
      <c r="C479" s="91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1">
        <f t="shared" ref="G479" si="996">+B479/D479-1</f>
        <v>2.8285120788580365E-3</v>
      </c>
      <c r="H479" s="42">
        <f t="shared" ref="H479" si="997">(+B479/(E479)-1)</f>
        <v>2.1557234395561675E-3</v>
      </c>
      <c r="I479" s="91">
        <f t="shared" si="726"/>
        <v>2.1430758240637005E-3</v>
      </c>
      <c r="J479">
        <v>4003.38</v>
      </c>
      <c r="K479">
        <v>4069.5</v>
      </c>
      <c r="L479" s="91">
        <f t="shared" ref="L479" si="998">+K479/J479-1</f>
        <v>1.6516043942868208E-2</v>
      </c>
      <c r="M479" s="90">
        <f t="shared" ref="M479" si="999">WEEKDAY(A479,2)</f>
        <v>1</v>
      </c>
    </row>
    <row r="480" spans="1:14" x14ac:dyDescent="0.25">
      <c r="A480" s="88">
        <v>43081</v>
      </c>
      <c r="B480">
        <v>48.35</v>
      </c>
      <c r="C480" s="91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1">
        <f t="shared" ref="G480" si="1002">+B480/D480-1</f>
        <v>-2.3250589929024734E-5</v>
      </c>
      <c r="H480" s="42">
        <f t="shared" ref="H480" si="1003">(+B480/(E480)-1)</f>
        <v>-2.3250589929024734E-5</v>
      </c>
      <c r="I480" s="91">
        <f t="shared" si="726"/>
        <v>2.6894511450858971E-4</v>
      </c>
      <c r="J480">
        <v>4069.5</v>
      </c>
      <c r="K480">
        <v>4016.02</v>
      </c>
      <c r="L480" s="91">
        <f t="shared" ref="L480" si="1004">+K480/J480-1</f>
        <v>-1.3141663595036213E-2</v>
      </c>
      <c r="M480" s="90">
        <f t="shared" ref="M480" si="1005">WEEKDAY(A480,2)</f>
        <v>2</v>
      </c>
    </row>
    <row r="481" spans="1:14" x14ac:dyDescent="0.25">
      <c r="A481" s="88">
        <v>43082</v>
      </c>
      <c r="B481">
        <v>48.85</v>
      </c>
      <c r="C481" s="91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1">
        <f t="shared" ref="G481" si="1008">+B481/D481-1</f>
        <v>2.1115510984526242E-3</v>
      </c>
      <c r="H481" s="42">
        <f t="shared" ref="H481" si="1009">(+B481/(E481)-1)</f>
        <v>2.708255229087797E-3</v>
      </c>
      <c r="I481" s="91">
        <f t="shared" si="726"/>
        <v>2.4008372150288171E-3</v>
      </c>
      <c r="J481">
        <v>4016.02</v>
      </c>
      <c r="K481">
        <v>4050.09</v>
      </c>
      <c r="L481" s="91">
        <f t="shared" ref="L481" si="1010">+K481/J481-1</f>
        <v>8.4835234884288457E-3</v>
      </c>
      <c r="M481" s="90">
        <f t="shared" ref="M481" si="1011">WEEKDAY(A481,2)</f>
        <v>3</v>
      </c>
    </row>
    <row r="482" spans="1:14" x14ac:dyDescent="0.25">
      <c r="A482" s="88">
        <v>43083</v>
      </c>
      <c r="B482">
        <v>48.65</v>
      </c>
      <c r="C482" s="91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1">
        <f t="shared" ref="G482" si="1014">+B482/D482-1</f>
        <v>4.2328419748927093E-3</v>
      </c>
      <c r="H482" s="42">
        <f t="shared" ref="H482" si="1015">(+B482/(E482)-1)</f>
        <v>2.0554812265427547E-3</v>
      </c>
      <c r="I482" s="91">
        <f t="shared" si="726"/>
        <v>1.2966431349947793E-3</v>
      </c>
      <c r="J482">
        <v>4050.09</v>
      </c>
      <c r="K482">
        <v>4026.15</v>
      </c>
      <c r="L482" s="91">
        <f t="shared" ref="L482" si="1016">+K482/J482-1</f>
        <v>-5.9109797560054078E-3</v>
      </c>
      <c r="M482" s="90">
        <f t="shared" ref="M482" si="1017">WEEKDAY(A482,2)</f>
        <v>4</v>
      </c>
    </row>
    <row r="483" spans="1:14" x14ac:dyDescent="0.25">
      <c r="A483" s="88">
        <v>43084</v>
      </c>
      <c r="B483">
        <v>47.95</v>
      </c>
      <c r="C483" s="91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1">
        <f t="shared" ref="G483" si="1020">+B483/D483-1</f>
        <v>-1.8827215440984091E-3</v>
      </c>
      <c r="H483" s="42">
        <f t="shared" ref="H483" si="1021">(+B483/(E483)-1)</f>
        <v>-2.2330666282833755E-3</v>
      </c>
      <c r="I483" s="91">
        <f t="shared" si="726"/>
        <v>-2.5378598768514005E-3</v>
      </c>
      <c r="J483">
        <v>4026.15</v>
      </c>
      <c r="K483">
        <v>3980.86</v>
      </c>
      <c r="L483" s="91">
        <f t="shared" ref="L483" si="1022">+K483/J483-1</f>
        <v>-1.1248959924493596E-2</v>
      </c>
      <c r="M483" s="90">
        <f t="shared" ref="M483" si="1023">WEEKDAY(A483,2)</f>
        <v>5</v>
      </c>
    </row>
    <row r="484" spans="1:14" x14ac:dyDescent="0.25">
      <c r="A484" s="88">
        <v>43087</v>
      </c>
      <c r="B484">
        <v>48.1</v>
      </c>
      <c r="C484" s="91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1">
        <f t="shared" ref="G484" si="1026">+B484/D484-1</f>
        <v>-5.2977567557532801E-4</v>
      </c>
      <c r="H484" s="42">
        <f t="shared" ref="H484" si="1027">(+B484/(E484)-1)</f>
        <v>1.4674261421121493E-4</v>
      </c>
      <c r="I484" s="91">
        <f t="shared" si="726"/>
        <v>2.0794343938446147E-4</v>
      </c>
      <c r="J484">
        <v>3980.86</v>
      </c>
      <c r="K484">
        <v>3985.29</v>
      </c>
      <c r="L484" s="91">
        <f t="shared" ref="L484" si="1028">+K484/J484-1</f>
        <v>1.1128248669884933E-3</v>
      </c>
      <c r="M484" s="90">
        <f t="shared" ref="M484" si="1029">WEEKDAY(A484,2)</f>
        <v>1</v>
      </c>
    </row>
    <row r="485" spans="1:14" x14ac:dyDescent="0.25">
      <c r="A485" s="88">
        <v>43088</v>
      </c>
      <c r="B485">
        <v>48.85</v>
      </c>
      <c r="C485" s="91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1">
        <f t="shared" ref="G485" si="1032">+B485/D485-1</f>
        <v>3.2072551997952559E-3</v>
      </c>
      <c r="H485" s="42">
        <f t="shared" ref="H485" si="1033">(+B485/(E485)-1)</f>
        <v>3.4630003137789966E-3</v>
      </c>
      <c r="I485" s="91">
        <f t="shared" si="726"/>
        <v>3.1212780812353014E-3</v>
      </c>
      <c r="J485">
        <v>3985.29</v>
      </c>
      <c r="K485">
        <v>4035.33</v>
      </c>
      <c r="L485" s="91">
        <f t="shared" ref="L485" si="1034">+K485/J485-1</f>
        <v>1.2556175334793584E-2</v>
      </c>
      <c r="M485" s="90">
        <f t="shared" ref="M485" si="1035">WEEKDAY(A485,2)</f>
        <v>2</v>
      </c>
    </row>
    <row r="486" spans="1:14" x14ac:dyDescent="0.25">
      <c r="A486" s="88">
        <v>43089</v>
      </c>
      <c r="B486">
        <v>48.9</v>
      </c>
      <c r="C486" s="91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1">
        <f t="shared" ref="G486" si="1038">+B486/D486-1</f>
        <v>5.3538419680025928E-3</v>
      </c>
      <c r="H486" s="42">
        <f t="shared" ref="H486" si="1039">(+B486/(E486)-1)</f>
        <v>2.5275168732565856E-3</v>
      </c>
      <c r="I486" s="91">
        <f t="shared" si="726"/>
        <v>2.4189250133246354E-3</v>
      </c>
      <c r="J486">
        <v>4035.33</v>
      </c>
      <c r="K486">
        <v>4030.49</v>
      </c>
      <c r="L486" s="91">
        <f t="shared" ref="L486" si="1040">+K486/J486-1</f>
        <v>-1.19940624434689E-3</v>
      </c>
      <c r="M486" s="90">
        <f t="shared" ref="M486" si="1041">WEEKDAY(A486,2)</f>
        <v>3</v>
      </c>
    </row>
    <row r="487" spans="1:14" x14ac:dyDescent="0.25">
      <c r="A487" s="88">
        <v>43090</v>
      </c>
      <c r="B487">
        <v>49.45</v>
      </c>
      <c r="C487" s="91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1">
        <f t="shared" ref="G487" si="1044">+B487/D487-1</f>
        <v>4.3835979973714245E-3</v>
      </c>
      <c r="H487" s="42">
        <f t="shared" ref="H487" si="1045">(+B487/(E487)-1)</f>
        <v>2.8449707080935305E-4</v>
      </c>
      <c r="I487" s="91">
        <f t="shared" si="726"/>
        <v>-3.6387159375761424E-4</v>
      </c>
      <c r="J487">
        <v>4030.49</v>
      </c>
      <c r="K487">
        <v>4067.85</v>
      </c>
      <c r="L487" s="91">
        <f t="shared" ref="L487" si="1046">+K487/J487-1</f>
        <v>9.2693444221423338E-3</v>
      </c>
      <c r="M487" s="90">
        <f t="shared" ref="M487" si="1047">WEEKDAY(A487,2)</f>
        <v>4</v>
      </c>
    </row>
    <row r="488" spans="1:14" x14ac:dyDescent="0.25">
      <c r="A488" s="88">
        <v>43091</v>
      </c>
      <c r="B488">
        <v>49.45</v>
      </c>
      <c r="C488" s="91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1">
        <f t="shared" ref="G488" si="1050">+B488/D488-1</f>
        <v>2.9028325697562085E-3</v>
      </c>
      <c r="H488" s="42">
        <f t="shared" ref="H488" si="1051">(+B488/(E488)-1)</f>
        <v>2.5584940133880352E-3</v>
      </c>
      <c r="I488" s="91">
        <f t="shared" si="726"/>
        <v>3.1850364149068611E-3</v>
      </c>
      <c r="J488">
        <v>4067.85</v>
      </c>
      <c r="K488">
        <v>4054.6</v>
      </c>
      <c r="L488" s="91">
        <f t="shared" ref="L488" si="1052">+K488/J488-1</f>
        <v>-3.2572489152746797E-3</v>
      </c>
      <c r="M488" s="90">
        <f t="shared" ref="M488" si="1053">WEEKDAY(A488,2)</f>
        <v>5</v>
      </c>
    </row>
    <row r="489" spans="1:14" x14ac:dyDescent="0.25">
      <c r="A489" s="88">
        <v>43094</v>
      </c>
      <c r="B489">
        <v>49.45</v>
      </c>
      <c r="C489" s="91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1">
        <f t="shared" ref="G489" si="1056">+B489/D489-1</f>
        <v>6.4267701539217903E-3</v>
      </c>
      <c r="H489" s="42">
        <f t="shared" ref="H489" si="1057">(+B489/(E489)-1)</f>
        <v>6.4267701539217903E-3</v>
      </c>
      <c r="I489" s="91">
        <f t="shared" si="726"/>
        <v>6.5133319763892583E-3</v>
      </c>
      <c r="J489">
        <v>4054.6</v>
      </c>
      <c r="K489">
        <v>4041.54</v>
      </c>
      <c r="L489" s="91">
        <f t="shared" ref="L489" si="1058">+K489/J489-1</f>
        <v>-3.2210329009026983E-3</v>
      </c>
      <c r="M489" s="90">
        <f t="shared" ref="M489" si="1059">WEEKDAY(A489,2)</f>
        <v>1</v>
      </c>
    </row>
    <row r="490" spans="1:14" x14ac:dyDescent="0.25">
      <c r="A490" s="88">
        <v>43095</v>
      </c>
      <c r="B490">
        <v>49.45</v>
      </c>
      <c r="C490" s="91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1">
        <f t="shared" ref="G490" si="1062">+B490/D490-1</f>
        <v>3.5138695082064242E-3</v>
      </c>
      <c r="H490" s="42">
        <f t="shared" ref="H490" si="1063">(+B490/(E490)-1)</f>
        <v>1.0609844361086918E-3</v>
      </c>
      <c r="I490" s="91">
        <f t="shared" si="726"/>
        <v>1.0121457489880026E-3</v>
      </c>
      <c r="J490">
        <v>4041.54</v>
      </c>
      <c r="K490">
        <v>4053.62</v>
      </c>
      <c r="L490" s="91">
        <f t="shared" ref="L490" si="1064">+K490/J490-1</f>
        <v>2.9889596539933727E-3</v>
      </c>
      <c r="M490" s="90">
        <f t="shared" ref="M490" si="1065">WEEKDAY(A490,2)</f>
        <v>2</v>
      </c>
    </row>
    <row r="491" spans="1:14" x14ac:dyDescent="0.25">
      <c r="A491" s="88">
        <v>43096</v>
      </c>
      <c r="B491">
        <v>48.7</v>
      </c>
      <c r="C491" s="91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1">
        <f t="shared" ref="G491" si="1068">+B491/D491-1</f>
        <v>1.2452465507528654E-3</v>
      </c>
      <c r="H491" s="42">
        <f t="shared" ref="H491" si="1069">(+B491/(E491)-1)</f>
        <v>1.6390424772605439E-3</v>
      </c>
      <c r="I491" s="91">
        <f t="shared" si="726"/>
        <v>2.408249799312534E-3</v>
      </c>
      <c r="J491">
        <v>4053.62</v>
      </c>
      <c r="K491">
        <v>3991.21</v>
      </c>
      <c r="L491" s="91">
        <f t="shared" ref="L491" si="1070">+K491/J491-1</f>
        <v>-1.5396115077387584E-2</v>
      </c>
      <c r="M491" s="90">
        <f t="shared" ref="M491" si="1071">WEEKDAY(A491,2)</f>
        <v>3</v>
      </c>
    </row>
    <row r="492" spans="1:14" x14ac:dyDescent="0.25">
      <c r="A492" s="88">
        <v>43097</v>
      </c>
      <c r="B492">
        <v>49.2</v>
      </c>
      <c r="C492" s="91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1">
        <f t="shared" ref="G492" si="1074">+B492/D492-1</f>
        <v>5.7224688783408251E-3</v>
      </c>
      <c r="H492" s="42">
        <f t="shared" ref="H492" si="1075">(+B492/(E492)-1)</f>
        <v>4.3693002736113762E-3</v>
      </c>
      <c r="I492" s="91">
        <f t="shared" si="726"/>
        <v>4.225093380687106E-3</v>
      </c>
      <c r="J492">
        <v>3991.21</v>
      </c>
      <c r="K492">
        <v>4018.9</v>
      </c>
      <c r="L492" s="91">
        <f t="shared" ref="L492" si="1076">+K492/J492-1</f>
        <v>6.9377456961674522E-3</v>
      </c>
      <c r="M492" s="90">
        <f t="shared" ref="M492" si="1077">WEEKDAY(A492,2)</f>
        <v>4</v>
      </c>
    </row>
    <row r="493" spans="1:14" x14ac:dyDescent="0.25">
      <c r="A493" s="88">
        <v>43098</v>
      </c>
      <c r="B493">
        <v>49.4</v>
      </c>
      <c r="C493" s="91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1">
        <f t="shared" ref="G493" si="1080">+B493/D493-1</f>
        <v>5.3155517616021442E-3</v>
      </c>
      <c r="H493" s="42">
        <f t="shared" ref="H493" si="1081">(+B493/(E493)-1)</f>
        <v>1.4053871270593987E-3</v>
      </c>
      <c r="I493" s="91">
        <f t="shared" si="726"/>
        <v>1.2566378856053717E-3</v>
      </c>
      <c r="J493">
        <v>4018.9</v>
      </c>
      <c r="K493">
        <v>4030.86</v>
      </c>
      <c r="L493" s="91">
        <f t="shared" ref="L493" si="1082">+K493/J493-1</f>
        <v>2.9759386896912599E-3</v>
      </c>
      <c r="M493" s="90">
        <f t="shared" ref="M493" si="1083">WEEKDAY(A493,2)</f>
        <v>5</v>
      </c>
    </row>
    <row r="494" spans="1:14" x14ac:dyDescent="0.25">
      <c r="A494" s="88">
        <v>43102</v>
      </c>
      <c r="B494">
        <v>50.25</v>
      </c>
      <c r="C494" s="91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1">
        <f t="shared" ref="G494" si="1086">+B494/D494-1</f>
        <v>4.3962887736235245E-3</v>
      </c>
      <c r="H494" s="42">
        <f t="shared" ref="H494" si="1087">(+B494/(E494)-1)</f>
        <v>1.1548050391592124E-3</v>
      </c>
      <c r="I494" s="91">
        <f t="shared" si="726"/>
        <v>1.2154057662037143E-3</v>
      </c>
      <c r="J494">
        <v>4030.86</v>
      </c>
      <c r="K494">
        <v>4087.4</v>
      </c>
      <c r="L494" s="91">
        <f t="shared" ref="L494" si="1088">+K494/J494-1</f>
        <v>1.4026783366328788E-2</v>
      </c>
      <c r="M494" s="90">
        <f t="shared" ref="M494" si="1089">WEEKDAY(A494,2)</f>
        <v>2</v>
      </c>
      <c r="N494" t="s">
        <v>631</v>
      </c>
    </row>
    <row r="495" spans="1:14" x14ac:dyDescent="0.25">
      <c r="A495" s="88">
        <v>43103</v>
      </c>
      <c r="B495">
        <v>50.6</v>
      </c>
      <c r="C495" s="91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1">
        <f t="shared" ref="G495" si="1092">+B495/D495-1</f>
        <v>2.3062526790491589E-3</v>
      </c>
      <c r="H495" s="42">
        <f t="shared" ref="H495" si="1093">(+B495/(E495)-1)</f>
        <v>3.4480009316286697E-3</v>
      </c>
      <c r="I495" s="91">
        <f t="shared" si="726"/>
        <v>3.0527692978630228E-3</v>
      </c>
      <c r="J495">
        <v>4087.4</v>
      </c>
      <c r="K495">
        <v>4111.3900000000003</v>
      </c>
      <c r="L495" s="91">
        <f t="shared" ref="L495" si="1094">+K495/J495-1</f>
        <v>5.869256740226092E-3</v>
      </c>
      <c r="M495" s="90">
        <f t="shared" ref="M495" si="1095">WEEKDAY(A495,2)</f>
        <v>3</v>
      </c>
    </row>
    <row r="496" spans="1:14" x14ac:dyDescent="0.25">
      <c r="A496" s="88">
        <v>43104</v>
      </c>
      <c r="B496">
        <v>50.85</v>
      </c>
      <c r="C496" s="91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1">
        <f t="shared" ref="G496" si="1098">+B496/D496-1</f>
        <v>3.7556410566503828E-3</v>
      </c>
      <c r="H496" s="42">
        <f t="shared" ref="H496" si="1099">(+B496/(E496)-1)</f>
        <v>3.822787348687795E-3</v>
      </c>
      <c r="I496" s="91">
        <f t="shared" si="726"/>
        <v>3.8495706248149464E-3</v>
      </c>
      <c r="J496">
        <v>4111.3900000000003</v>
      </c>
      <c r="K496">
        <v>4128.8100000000004</v>
      </c>
      <c r="L496" s="91">
        <f t="shared" ref="L496" si="1100">+K496/J496-1</f>
        <v>4.2370098677089185E-3</v>
      </c>
      <c r="M496" s="90">
        <f t="shared" ref="M496" si="1101">WEEKDAY(A496,2)</f>
        <v>4</v>
      </c>
    </row>
    <row r="497" spans="1:14" x14ac:dyDescent="0.25">
      <c r="A497" s="88">
        <v>43105</v>
      </c>
      <c r="B497">
        <v>51.1</v>
      </c>
      <c r="C497" s="91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1">
        <f t="shared" ref="G497" si="1104">+B497/D497-1</f>
        <v>6.362127587379085E-3</v>
      </c>
      <c r="H497" s="42">
        <f t="shared" ref="H497" si="1105">(+B497/(E497)-1)</f>
        <v>3.2210769889078339E-3</v>
      </c>
      <c r="I497" s="91">
        <f t="shared" si="726"/>
        <v>2.885011677428162E-3</v>
      </c>
      <c r="J497">
        <v>4128.8100000000004</v>
      </c>
      <c r="K497">
        <v>4138.75</v>
      </c>
      <c r="L497" s="91">
        <f t="shared" ref="L497" si="1106">+K497/J497-1</f>
        <v>2.4074733397758674E-3</v>
      </c>
      <c r="M497" s="90">
        <f t="shared" ref="M497" si="1107">WEEKDAY(A497,2)</f>
        <v>5</v>
      </c>
    </row>
    <row r="498" spans="1:14" x14ac:dyDescent="0.25">
      <c r="A498" s="88">
        <v>43108</v>
      </c>
      <c r="B498">
        <v>51.25</v>
      </c>
      <c r="C498" s="91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1">
        <f t="shared" ref="G498" si="1110">+B498/D498-1</f>
        <v>6.5246639805294215E-4</v>
      </c>
      <c r="H498" s="42">
        <f t="shared" ref="H498" si="1111">(+B498/(E498)-1)</f>
        <v>1.4955678197390299E-3</v>
      </c>
      <c r="I498" s="91">
        <f t="shared" si="726"/>
        <v>1.4851291671551525E-3</v>
      </c>
      <c r="J498">
        <v>4138.75</v>
      </c>
      <c r="K498">
        <v>4160.16</v>
      </c>
      <c r="L498" s="91">
        <f t="shared" ref="L498" si="1112">+K498/J498-1</f>
        <v>5.1730594986407752E-3</v>
      </c>
      <c r="M498" s="90">
        <f t="shared" ref="M498" si="1113">WEEKDAY(A498,2)</f>
        <v>1</v>
      </c>
    </row>
    <row r="499" spans="1:14" x14ac:dyDescent="0.25">
      <c r="A499" s="88">
        <v>43109</v>
      </c>
      <c r="B499">
        <v>51.45</v>
      </c>
      <c r="C499" s="91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1">
        <f t="shared" ref="G499" si="1116">+B499/D499-1</f>
        <v>-1.5999674362601191E-3</v>
      </c>
      <c r="H499" s="42">
        <f t="shared" ref="H499" si="1117">(+B499/(E499)-1)</f>
        <v>5.7044817794116298E-4</v>
      </c>
      <c r="I499" s="91">
        <f t="shared" si="726"/>
        <v>4.4723588776340861E-4</v>
      </c>
      <c r="J499">
        <v>4160.16</v>
      </c>
      <c r="K499">
        <v>4189.3</v>
      </c>
      <c r="L499" s="91">
        <f t="shared" ref="L499" si="1118">+K499/J499-1</f>
        <v>7.0045382869889927E-3</v>
      </c>
      <c r="M499" s="90">
        <f t="shared" ref="M499" si="1119">WEEKDAY(A499,2)</f>
        <v>2</v>
      </c>
    </row>
    <row r="500" spans="1:14" x14ac:dyDescent="0.25">
      <c r="A500" s="88">
        <v>43110</v>
      </c>
      <c r="B500">
        <v>51.5</v>
      </c>
      <c r="C500" s="91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1">
        <f t="shared" ref="G500" si="1122">+B500/D500-1</f>
        <v>-2.9857193374651647E-3</v>
      </c>
      <c r="H500" s="42">
        <f t="shared" ref="H500" si="1123">(+B500/(E500)-1)</f>
        <v>1.708645279159704E-3</v>
      </c>
      <c r="I500" s="91">
        <f t="shared" si="726"/>
        <v>1.750632172729194E-3</v>
      </c>
      <c r="J500">
        <v>4189.3</v>
      </c>
      <c r="K500">
        <v>4207.8100000000004</v>
      </c>
      <c r="L500" s="91">
        <f t="shared" ref="L500" si="1124">+K500/J500-1</f>
        <v>4.4183992552455642E-3</v>
      </c>
      <c r="M500" s="90">
        <f t="shared" ref="M500" si="1125">WEEKDAY(A500,2)</f>
        <v>3</v>
      </c>
    </row>
    <row r="501" spans="1:14" x14ac:dyDescent="0.25">
      <c r="A501" s="88">
        <v>43111</v>
      </c>
      <c r="B501">
        <v>51.75</v>
      </c>
      <c r="C501" s="91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1">
        <f t="shared" ref="G501" si="1128">+B501/D501-1</f>
        <v>7.1448592398015709E-3</v>
      </c>
      <c r="H501" s="42">
        <f t="shared" ref="H501" si="1129">(+B501/(E501)-1)</f>
        <v>5.4243692638213936E-3</v>
      </c>
      <c r="I501" s="91">
        <f t="shared" si="726"/>
        <v>5.3814621257746165E-3</v>
      </c>
      <c r="J501">
        <v>4207.8100000000004</v>
      </c>
      <c r="K501">
        <v>4205.59</v>
      </c>
      <c r="L501" s="91">
        <f t="shared" ref="L501" si="1130">+K501/J501-1</f>
        <v>-5.2759036173222196E-4</v>
      </c>
      <c r="M501" s="90">
        <f t="shared" ref="M501" si="1131">WEEKDAY(A501,2)</f>
        <v>4</v>
      </c>
    </row>
    <row r="502" spans="1:14" x14ac:dyDescent="0.25">
      <c r="A502" s="88">
        <v>43112</v>
      </c>
      <c r="B502">
        <v>52.3</v>
      </c>
      <c r="C502" s="91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1">
        <f t="shared" ref="G502" si="1134">+B502/D502-1</f>
        <v>1.139878125338778E-2</v>
      </c>
      <c r="H502" s="42">
        <f t="shared" ref="H502" si="1135">(+B502/(E502)-1)</f>
        <v>5.9933573990746947E-3</v>
      </c>
      <c r="I502" s="91">
        <f t="shared" si="726"/>
        <v>6.0400877159234589E-3</v>
      </c>
      <c r="J502">
        <v>4205.59</v>
      </c>
      <c r="K502" s="90">
        <v>4225</v>
      </c>
      <c r="L502" s="91">
        <f t="shared" ref="L502" si="1136">+K502/J502-1</f>
        <v>4.6152858457433332E-3</v>
      </c>
      <c r="M502" s="90">
        <f t="shared" ref="M502" si="1137">WEEKDAY(A502,2)</f>
        <v>5</v>
      </c>
    </row>
    <row r="503" spans="1:14" x14ac:dyDescent="0.25">
      <c r="A503" s="88">
        <v>43115</v>
      </c>
      <c r="B503">
        <v>52.35</v>
      </c>
      <c r="C503" s="91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1">
        <f t="shared" ref="G503" si="1140">+B503/D503-1</f>
        <v>6.9446858981567772E-3</v>
      </c>
      <c r="H503" s="42">
        <f t="shared" ref="H503" si="1141">(+B503/(E503)-1)</f>
        <v>-2.5689573987911496E-3</v>
      </c>
      <c r="I503" s="91">
        <f t="shared" si="726"/>
        <v>-2.3060357149662369E-3</v>
      </c>
      <c r="J503" s="90">
        <v>4225</v>
      </c>
      <c r="K503">
        <v>4225.24</v>
      </c>
      <c r="L503" s="91">
        <f t="shared" ref="L503" si="1142">+K503/J503-1</f>
        <v>5.680473372771111E-5</v>
      </c>
      <c r="M503" s="90">
        <f t="shared" ref="M503" si="1143">WEEKDAY(A503,2)</f>
        <v>1</v>
      </c>
    </row>
    <row r="504" spans="1:14" x14ac:dyDescent="0.25">
      <c r="A504" s="88">
        <v>43116</v>
      </c>
      <c r="B504">
        <v>53</v>
      </c>
      <c r="C504" s="91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1">
        <f t="shared" ref="G504" si="1146">+B504/D504-1</f>
        <v>2.1998166689889409E-3</v>
      </c>
      <c r="H504" s="42">
        <f t="shared" ref="H504" si="1147">(+B504/(E504)-1)</f>
        <v>2.9557944227200927E-3</v>
      </c>
      <c r="I504" s="91">
        <f t="shared" si="726"/>
        <v>3.3128253667771279E-3</v>
      </c>
      <c r="J504">
        <v>4225.24</v>
      </c>
      <c r="K504">
        <v>4258.47</v>
      </c>
      <c r="L504" s="91">
        <f t="shared" ref="L504" si="1148">+K504/J504-1</f>
        <v>7.8646420085013435E-3</v>
      </c>
      <c r="M504" s="90">
        <f t="shared" ref="M504" si="1149">WEEKDAY(A504,2)</f>
        <v>2</v>
      </c>
    </row>
    <row r="505" spans="1:14" x14ac:dyDescent="0.25">
      <c r="A505" s="88">
        <v>43117</v>
      </c>
      <c r="B505">
        <v>52.8</v>
      </c>
      <c r="C505" s="91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1">
        <f t="shared" ref="G505" si="1152">+B505/D505-1</f>
        <v>1.9619580480083609E-3</v>
      </c>
      <c r="H505" s="42">
        <f t="shared" ref="H505" si="1153">(+B505/(E505)-1)</f>
        <v>3.0657658666839449E-3</v>
      </c>
      <c r="I505" s="91">
        <f t="shared" si="726"/>
        <v>3.2872859938812837E-3</v>
      </c>
      <c r="J505">
        <v>4258.47</v>
      </c>
      <c r="K505">
        <v>4248.12</v>
      </c>
      <c r="L505" s="91">
        <f t="shared" ref="L505" si="1154">+K505/J505-1</f>
        <v>-2.4304503730213645E-3</v>
      </c>
      <c r="M505" s="90">
        <f t="shared" ref="M505" si="1155">WEEKDAY(A505,2)</f>
        <v>3</v>
      </c>
    </row>
    <row r="506" spans="1:14" x14ac:dyDescent="0.25">
      <c r="A506" s="88">
        <v>43118</v>
      </c>
      <c r="B506">
        <v>53</v>
      </c>
      <c r="C506" s="91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1">
        <f t="shared" ref="G506" si="1158">+B506/D506-1</f>
        <v>1.5940942185492801E-3</v>
      </c>
      <c r="H506" s="42">
        <f t="shared" ref="H506" si="1159">(+B506/(E506)-1)</f>
        <v>1.3335137044570011E-3</v>
      </c>
      <c r="I506" s="91">
        <f t="shared" si="726"/>
        <v>1.6063498062930393E-3</v>
      </c>
      <c r="J506">
        <v>4248.12</v>
      </c>
      <c r="K506">
        <v>4271.42</v>
      </c>
      <c r="L506" s="91">
        <f t="shared" ref="L506" si="1160">+K506/J506-1</f>
        <v>5.484779149364849E-3</v>
      </c>
      <c r="M506" s="90">
        <f t="shared" ref="M506" si="1161">WEEKDAY(A506,2)</f>
        <v>4</v>
      </c>
    </row>
    <row r="507" spans="1:14" x14ac:dyDescent="0.25">
      <c r="A507" s="88">
        <v>43119</v>
      </c>
      <c r="B507">
        <v>53.4</v>
      </c>
      <c r="C507" s="91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1">
        <f t="shared" ref="G507" si="1164">+B507/D507-1</f>
        <v>5.8735032612902138E-3</v>
      </c>
      <c r="H507" s="42">
        <f t="shared" ref="H507" si="1165">(+B507/(E507)-1)</f>
        <v>-6.3622103730709423E-4</v>
      </c>
      <c r="I507" s="91">
        <f t="shared" si="726"/>
        <v>-4.4923629829296541E-4</v>
      </c>
      <c r="J507">
        <v>4271.42</v>
      </c>
      <c r="K507">
        <v>4285.3999999999996</v>
      </c>
      <c r="L507" s="91">
        <f t="shared" ref="L507" si="1166">+K507/J507-1</f>
        <v>3.2729162667215483E-3</v>
      </c>
      <c r="M507" s="90">
        <f t="shared" ref="M507" si="1167">WEEKDAY(A507,2)</f>
        <v>5</v>
      </c>
      <c r="N507" t="s">
        <v>647</v>
      </c>
    </row>
    <row r="508" spans="1:14" x14ac:dyDescent="0.25">
      <c r="A508" s="88">
        <v>43122</v>
      </c>
      <c r="B508">
        <v>53.95</v>
      </c>
      <c r="C508" s="91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1">
        <f t="shared" ref="G508" si="1170">+B508/D508-1</f>
        <v>-2.0769659756251224E-3</v>
      </c>
      <c r="H508" s="42">
        <f t="shared" ref="H508" si="1171">(+B508/(E508)-1)</f>
        <v>6.9799740231468732E-5</v>
      </c>
      <c r="I508" s="91">
        <f t="shared" si="726"/>
        <v>2.9665887937113666E-4</v>
      </c>
      <c r="J508">
        <v>4285.3999999999996</v>
      </c>
      <c r="K508">
        <v>4336.6000000000004</v>
      </c>
      <c r="L508" s="91">
        <f t="shared" ref="L508" si="1172">+K508/J508-1</f>
        <v>1.1947542819807033E-2</v>
      </c>
      <c r="M508" s="90">
        <f t="shared" ref="M508" si="1173">WEEKDAY(A508,2)</f>
        <v>1</v>
      </c>
    </row>
    <row r="509" spans="1:14" x14ac:dyDescent="0.25">
      <c r="A509" s="88">
        <v>43123</v>
      </c>
      <c r="B509">
        <v>54.65</v>
      </c>
      <c r="C509" s="91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1">
        <f t="shared" ref="G509" si="1176">+B509/D509-1</f>
        <v>2.6378043240351534E-3</v>
      </c>
      <c r="H509" s="42">
        <f t="shared" ref="H509" si="1177">(+B509/(E509)-1)</f>
        <v>1.3227103737969426E-3</v>
      </c>
      <c r="I509" s="91">
        <f t="shared" si="726"/>
        <v>1.7413619283292991E-3</v>
      </c>
      <c r="J509">
        <v>4336.6000000000004</v>
      </c>
      <c r="K509">
        <v>4382.6099999999997</v>
      </c>
      <c r="L509" s="91">
        <f t="shared" ref="L509" si="1178">+K509/J509-1</f>
        <v>1.0609694230502953E-2</v>
      </c>
      <c r="M509" s="90">
        <f t="shared" ref="M509" si="1179">WEEKDAY(A509,2)</f>
        <v>2</v>
      </c>
    </row>
    <row r="510" spans="1:14" x14ac:dyDescent="0.25">
      <c r="A510" s="88">
        <v>43124</v>
      </c>
      <c r="B510">
        <v>54.75</v>
      </c>
      <c r="C510" s="91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1">
        <f t="shared" ref="G510" si="1182">+B510/D510-1</f>
        <v>1.9100909953009282E-3</v>
      </c>
      <c r="H510" s="42">
        <f t="shared" ref="H510" si="1183">(+B510/(E510)-1)</f>
        <v>9.5626828187556079E-4</v>
      </c>
      <c r="I510" s="91">
        <f t="shared" si="726"/>
        <v>7.3112776457673334E-4</v>
      </c>
      <c r="J510">
        <v>4382.6099999999997</v>
      </c>
      <c r="K510">
        <v>4389.8900000000003</v>
      </c>
      <c r="L510" s="91">
        <f t="shared" ref="L510" si="1184">+K510/J510-1</f>
        <v>1.6611106167330192E-3</v>
      </c>
      <c r="M510" s="90">
        <f t="shared" ref="M510" si="1185">WEEKDAY(A510,2)</f>
        <v>3</v>
      </c>
    </row>
    <row r="511" spans="1:14" x14ac:dyDescent="0.25">
      <c r="A511" s="88">
        <v>43125</v>
      </c>
      <c r="B511">
        <v>54.55</v>
      </c>
      <c r="C511" s="91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1">
        <f t="shared" ref="G511" si="1188">+B511/D511-1</f>
        <v>2.7426113954949205E-3</v>
      </c>
      <c r="H511" s="42">
        <f t="shared" ref="H511" si="1189">(+B511/(E511)-1)</f>
        <v>-7.375323807674361E-3</v>
      </c>
      <c r="I511" s="91">
        <f t="shared" si="726"/>
        <v>-7.5322028964412979E-3</v>
      </c>
      <c r="J511">
        <v>4389.8900000000003</v>
      </c>
      <c r="K511">
        <v>4365.08</v>
      </c>
      <c r="L511" s="91">
        <f t="shared" ref="L511" si="1190">+K511/J511-1</f>
        <v>-5.6516222502159819E-3</v>
      </c>
      <c r="M511" s="90">
        <f t="shared" ref="M511" si="1191">WEEKDAY(A511,2)</f>
        <v>4</v>
      </c>
    </row>
    <row r="512" spans="1:14" x14ac:dyDescent="0.25">
      <c r="A512" s="88">
        <v>43126</v>
      </c>
      <c r="B512">
        <v>55.35</v>
      </c>
      <c r="C512" s="91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1">
        <f t="shared" ref="G512" si="1194">+B512/D512-1</f>
        <v>3.2946819837462726E-3</v>
      </c>
      <c r="H512" s="42">
        <f t="shared" ref="H512" si="1195">(+B512/(E512)-1)</f>
        <v>3.6934914060560153E-3</v>
      </c>
      <c r="I512" s="91">
        <f t="shared" si="726"/>
        <v>3.5354908893119319E-3</v>
      </c>
      <c r="J512">
        <v>4365.08</v>
      </c>
      <c r="K512">
        <v>4381.3</v>
      </c>
      <c r="L512" s="91">
        <f t="shared" ref="L512" si="1196">+K512/J512-1</f>
        <v>3.7158540049666566E-3</v>
      </c>
      <c r="M512" s="90">
        <f t="shared" ref="M512" si="1197">WEEKDAY(A512,2)</f>
        <v>5</v>
      </c>
    </row>
    <row r="513" spans="1:14" x14ac:dyDescent="0.25">
      <c r="A513" s="88">
        <v>43129</v>
      </c>
      <c r="B513">
        <v>54.15</v>
      </c>
      <c r="C513" s="91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1">
        <f t="shared" ref="G513" si="1200">+B513/D513-1</f>
        <v>-1.2861753376580687E-4</v>
      </c>
      <c r="H513" s="42">
        <f t="shared" ref="H513" si="1201">(+B513/(E513)-1)</f>
        <v>-2.9364818833066408E-4</v>
      </c>
      <c r="I513" s="91">
        <f t="shared" si="726"/>
        <v>-5.3526274017612341E-4</v>
      </c>
      <c r="J513">
        <v>4381.3</v>
      </c>
      <c r="K513">
        <v>4302.0200000000004</v>
      </c>
      <c r="L513" s="91">
        <f t="shared" ref="L513" si="1202">+K513/J513-1</f>
        <v>-1.8095085933398702E-2</v>
      </c>
      <c r="M513" s="90">
        <f t="shared" ref="M513" si="1203">WEEKDAY(A513,2)</f>
        <v>1</v>
      </c>
      <c r="N513" t="s">
        <v>663</v>
      </c>
    </row>
    <row r="514" spans="1:14" x14ac:dyDescent="0.25">
      <c r="A514" s="88">
        <v>43130</v>
      </c>
      <c r="B514">
        <v>53.3</v>
      </c>
      <c r="C514" s="91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1">
        <f t="shared" ref="G514" si="1206">+B514/D514-1</f>
        <v>-5.6098223390504964E-3</v>
      </c>
      <c r="H514" s="42">
        <f t="shared" ref="H514" si="1207">(+B514/(E514)-1)</f>
        <v>-3.6685632807320623E-3</v>
      </c>
      <c r="I514" s="91">
        <f t="shared" si="726"/>
        <v>-3.4030140982013179E-3</v>
      </c>
      <c r="J514">
        <v>4302.0200000000004</v>
      </c>
      <c r="K514">
        <v>4256.1000000000004</v>
      </c>
      <c r="L514" s="91">
        <f t="shared" ref="L514" si="1208">+K514/J514-1</f>
        <v>-1.0674055443721797E-2</v>
      </c>
      <c r="M514" s="90">
        <f t="shared" ref="M514" si="1209">WEEKDAY(A514,2)</f>
        <v>2</v>
      </c>
    </row>
    <row r="515" spans="1:14" x14ac:dyDescent="0.25">
      <c r="A515" s="88">
        <v>43131</v>
      </c>
      <c r="B515">
        <v>54</v>
      </c>
      <c r="C515" s="91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1">
        <f t="shared" ref="G515" si="1212">+B515/D515-1</f>
        <v>5.0100478572054907E-3</v>
      </c>
      <c r="H515" s="42">
        <f t="shared" ref="H515" si="1213">(+B515/(E515)-1)</f>
        <v>-2.183819939111098E-4</v>
      </c>
      <c r="I515" s="91">
        <f t="shared" si="726"/>
        <v>1.4817009927403646E-4</v>
      </c>
      <c r="J515">
        <v>4256.1000000000004</v>
      </c>
      <c r="K515">
        <v>4275.8999999999996</v>
      </c>
      <c r="L515" s="91">
        <f t="shared" ref="L515" si="1214">+K515/J515-1</f>
        <v>4.6521463311479661E-3</v>
      </c>
      <c r="M515" s="90">
        <f t="shared" ref="M515" si="1215">WEEKDAY(A515,2)</f>
        <v>3</v>
      </c>
    </row>
    <row r="516" spans="1:14" x14ac:dyDescent="0.25">
      <c r="A516" s="88">
        <v>43132</v>
      </c>
      <c r="B516">
        <v>53.75</v>
      </c>
      <c r="C516" s="91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1">
        <f t="shared" ref="G516" si="1218">+B516/D516-1</f>
        <v>2.5518250650184982E-3</v>
      </c>
      <c r="H516" s="42">
        <f t="shared" ref="H516" si="1219">(+B516/(E516)-1)</f>
        <v>5.7617298269452277E-4</v>
      </c>
      <c r="I516" s="91">
        <f t="shared" si="726"/>
        <v>7.6337299149109583E-4</v>
      </c>
      <c r="J516">
        <v>4275.8999999999996</v>
      </c>
      <c r="K516">
        <v>4245.8999999999996</v>
      </c>
      <c r="L516" s="91">
        <f t="shared" ref="L516" si="1220">+K516/J516-1</f>
        <v>-7.0160667929558551E-3</v>
      </c>
      <c r="M516" s="90">
        <f t="shared" ref="M516" si="1221">WEEKDAY(A516,2)</f>
        <v>4</v>
      </c>
    </row>
    <row r="517" spans="1:14" x14ac:dyDescent="0.25">
      <c r="A517" s="88">
        <v>43133</v>
      </c>
      <c r="B517">
        <v>54.05</v>
      </c>
      <c r="C517" s="91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1">
        <f t="shared" ref="G517" si="1224">+B517/D517-1</f>
        <v>3.8100086973957836E-4</v>
      </c>
      <c r="H517" s="42">
        <f t="shared" ref="H517" si="1225">(+B517/(E517)-1)</f>
        <v>-1.9952427935088224E-4</v>
      </c>
      <c r="I517" s="91">
        <f t="shared" si="726"/>
        <v>6.6649387195893972E-4</v>
      </c>
      <c r="J517">
        <v>4245.8999999999996</v>
      </c>
      <c r="K517">
        <v>4271.2299999999996</v>
      </c>
      <c r="L517" s="91">
        <f t="shared" ref="L517" si="1226">+K517/J517-1</f>
        <v>5.9657551991332269E-3</v>
      </c>
      <c r="M517" s="90">
        <f t="shared" ref="M517" si="1227">WEEKDAY(A517,2)</f>
        <v>5</v>
      </c>
    </row>
    <row r="518" spans="1:14" x14ac:dyDescent="0.25">
      <c r="A518" s="88">
        <v>43136</v>
      </c>
      <c r="B518">
        <v>53.85</v>
      </c>
      <c r="C518" s="91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1">
        <f t="shared" ref="G518" si="1230">+B518/D518-1</f>
        <v>-3.7173523377578288E-3</v>
      </c>
      <c r="H518" s="42">
        <f t="shared" ref="H518" si="1231">(+B518/(E518)-1)</f>
        <v>-2.2090283688818158E-3</v>
      </c>
      <c r="I518" s="91">
        <f t="shared" si="726"/>
        <v>-2.5006946373992145E-3</v>
      </c>
      <c r="J518">
        <v>4271.2299999999996</v>
      </c>
      <c r="K518">
        <v>4274.1499999999996</v>
      </c>
      <c r="L518" s="91">
        <f t="shared" ref="L518" si="1232">+K518/J518-1</f>
        <v>6.8364382156893555E-4</v>
      </c>
      <c r="M518" s="90">
        <f t="shared" ref="M518" si="1233">WEEKDAY(A518,2)</f>
        <v>1</v>
      </c>
    </row>
    <row r="519" spans="1:14" x14ac:dyDescent="0.25">
      <c r="A519" s="88">
        <v>43137</v>
      </c>
      <c r="B519">
        <v>51.85</v>
      </c>
      <c r="C519" s="91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1">
        <f t="shared" ref="G519" si="1236">+B519/D519-1</f>
        <v>-1.0550817397174006E-2</v>
      </c>
      <c r="H519" s="42">
        <f t="shared" ref="H519" si="1237">(+B519/(E519)-1)</f>
        <v>-1.285907636316741E-2</v>
      </c>
      <c r="I519" s="91">
        <f t="shared" si="726"/>
        <v>-1.2286884465187109E-2</v>
      </c>
      <c r="J519">
        <v>4274.1499999999996</v>
      </c>
      <c r="K519">
        <v>4148.8900000000003</v>
      </c>
      <c r="L519" s="91">
        <f t="shared" ref="L519" si="1238">+K519/J519-1</f>
        <v>-2.9306411801176657E-2</v>
      </c>
      <c r="M519" s="90">
        <f t="shared" ref="M519" si="1239">WEEKDAY(A519,2)</f>
        <v>2</v>
      </c>
    </row>
    <row r="520" spans="1:14" x14ac:dyDescent="0.25">
      <c r="A520" s="88">
        <v>43138</v>
      </c>
      <c r="B520">
        <v>50.85</v>
      </c>
      <c r="C520" s="91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1">
        <f t="shared" ref="G520" si="1242">+B520/D520-1</f>
        <v>-7.8066745654051806E-3</v>
      </c>
      <c r="H520" s="42">
        <f t="shared" ref="H520" si="1243">(+B520/(E520)-1)</f>
        <v>-1.165185430337401E-2</v>
      </c>
      <c r="I520" s="91">
        <f t="shared" si="726"/>
        <v>-1.0276772159289904E-2</v>
      </c>
      <c r="J520">
        <v>4148.8900000000003</v>
      </c>
      <c r="K520">
        <v>4050.5</v>
      </c>
      <c r="L520" s="91">
        <f t="shared" ref="L520" si="1244">+K520/J520-1</f>
        <v>-2.3714776723412823E-2</v>
      </c>
      <c r="M520" s="90">
        <f t="shared" ref="M520" si="1245">WEEKDAY(A520,2)</f>
        <v>3</v>
      </c>
    </row>
    <row r="521" spans="1:14" x14ac:dyDescent="0.25">
      <c r="A521" s="88">
        <v>43139</v>
      </c>
      <c r="B521">
        <v>49.8</v>
      </c>
      <c r="C521" s="91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1">
        <f t="shared" ref="G521" si="1248">+B521/D521-1</f>
        <v>-2.1424252793591836E-2</v>
      </c>
      <c r="H521" s="42">
        <f t="shared" ref="H521" si="1249">(+B521/(E521)-1)</f>
        <v>-8.3665601297924219E-3</v>
      </c>
      <c r="I521" s="91">
        <f t="shared" si="726"/>
        <v>-8.4619213539075533E-3</v>
      </c>
      <c r="J521">
        <v>4050.5</v>
      </c>
      <c r="K521">
        <v>4012.05</v>
      </c>
      <c r="L521" s="91">
        <f t="shared" ref="L521" si="1250">+K521/J521-1</f>
        <v>-9.492655227749669E-3</v>
      </c>
      <c r="M521" s="90">
        <f t="shared" ref="M521" si="1251">WEEKDAY(A521,2)</f>
        <v>4</v>
      </c>
    </row>
    <row r="522" spans="1:14" x14ac:dyDescent="0.25">
      <c r="A522" s="88">
        <v>43140</v>
      </c>
      <c r="B522">
        <v>47.8</v>
      </c>
      <c r="C522" s="91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1">
        <f t="shared" ref="G522" si="1254">+B522/D522-1</f>
        <v>-5.8096201866961739E-3</v>
      </c>
      <c r="H522" s="42">
        <f t="shared" ref="H522" si="1255">(+B522/(E522)-1)</f>
        <v>-5.5691247801783472E-3</v>
      </c>
      <c r="I522" s="91">
        <f t="shared" si="726"/>
        <v>-6.2370062370062929E-3</v>
      </c>
      <c r="J522">
        <v>4012.05</v>
      </c>
      <c r="K522">
        <v>3840.65</v>
      </c>
      <c r="L522" s="91">
        <f t="shared" ref="L522" si="1256">+K522/J522-1</f>
        <v>-4.2721302077491585E-2</v>
      </c>
      <c r="M522" s="90">
        <f t="shared" ref="M522" si="1257">WEEKDAY(A522,2)</f>
        <v>5</v>
      </c>
    </row>
    <row r="523" spans="1:14" x14ac:dyDescent="0.25">
      <c r="A523" s="88">
        <v>43143</v>
      </c>
      <c r="B523">
        <v>48.75</v>
      </c>
      <c r="C523" s="91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1">
        <f t="shared" ref="G523" si="1260">+B523/D523-1</f>
        <v>6.299775521645401E-4</v>
      </c>
      <c r="H523" s="42">
        <f t="shared" ref="H523" si="1261">(+B523/(E523)-1)</f>
        <v>-4.8759129139253066E-3</v>
      </c>
      <c r="I523" s="91">
        <f t="shared" si="726"/>
        <v>-3.4546904065904105E-3</v>
      </c>
      <c r="J523">
        <v>3840.65</v>
      </c>
      <c r="K523">
        <v>3890.1</v>
      </c>
      <c r="L523" s="91">
        <f t="shared" ref="L523" si="1262">+K523/J523-1</f>
        <v>1.2875424732792684E-2</v>
      </c>
      <c r="M523" s="90">
        <f t="shared" ref="M523" si="1263">WEEKDAY(A523,2)</f>
        <v>1</v>
      </c>
    </row>
    <row r="524" spans="1:14" x14ac:dyDescent="0.25">
      <c r="A524" s="88">
        <v>43144</v>
      </c>
      <c r="B524">
        <v>49.05</v>
      </c>
      <c r="C524" s="91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1">
        <f t="shared" ref="G524" si="1266">+B524/D524-1</f>
        <v>-8.921752381954029E-3</v>
      </c>
      <c r="H524" s="42">
        <f t="shared" ref="H524" si="1267">(+B524/(E524)-1)</f>
        <v>-6.7040924663703816E-3</v>
      </c>
      <c r="I524" s="91">
        <f t="shared" si="726"/>
        <v>-7.6474872541879568E-3</v>
      </c>
      <c r="J524">
        <v>3890.1</v>
      </c>
      <c r="K524">
        <v>3935.63</v>
      </c>
      <c r="L524" s="91">
        <f t="shared" ref="L524" si="1268">+K524/J524-1</f>
        <v>1.1704069304131037E-2</v>
      </c>
      <c r="M524" s="90">
        <f t="shared" ref="M524" si="1269">WEEKDAY(A524,2)</f>
        <v>2</v>
      </c>
    </row>
    <row r="525" spans="1:14" x14ac:dyDescent="0.25">
      <c r="A525" s="88">
        <v>43145</v>
      </c>
      <c r="B525">
        <v>49.55</v>
      </c>
      <c r="C525" s="91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1">
        <f t="shared" ref="G525" si="1272">+B525/D525-1</f>
        <v>-5.4489921460333379E-3</v>
      </c>
      <c r="H525" s="42">
        <f t="shared" ref="H525" si="1273">(+B525/(E525)-1)</f>
        <v>-5.1534264616545089E-3</v>
      </c>
      <c r="I525" s="91">
        <f t="shared" si="726"/>
        <v>-5.2398064684507917E-3</v>
      </c>
      <c r="J525">
        <v>3935.63</v>
      </c>
      <c r="K525">
        <v>3966.96</v>
      </c>
      <c r="L525" s="91">
        <f t="shared" ref="L525" si="1274">+K525/J525-1</f>
        <v>7.9606060529062717E-3</v>
      </c>
      <c r="M525" s="90">
        <f t="shared" ref="M525" si="1275">WEEKDAY(A525,2)</f>
        <v>3</v>
      </c>
    </row>
    <row r="526" spans="1:14" x14ac:dyDescent="0.25">
      <c r="A526" s="88">
        <v>43146</v>
      </c>
      <c r="B526">
        <v>50.7</v>
      </c>
      <c r="C526" s="91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1">
        <f t="shared" ref="G526" si="1278">+B526/D526-1</f>
        <v>1.7847463411696296E-2</v>
      </c>
      <c r="H526" s="42">
        <f t="shared" ref="H526" si="1279">(+B526/(E526)-1)</f>
        <v>1.3039663039114746E-2</v>
      </c>
      <c r="I526" s="91">
        <f t="shared" si="726"/>
        <v>1.7847463411696296E-2</v>
      </c>
      <c r="J526">
        <v>3966.96</v>
      </c>
      <c r="K526">
        <v>3966.96</v>
      </c>
      <c r="L526" s="91">
        <f t="shared" ref="L526" si="1280">+K526/J526-1</f>
        <v>0</v>
      </c>
      <c r="M526" s="90">
        <f t="shared" ref="M526" si="1281">WEEKDAY(A526,2)</f>
        <v>4</v>
      </c>
      <c r="N526" t="s">
        <v>695</v>
      </c>
    </row>
    <row r="527" spans="1:14" x14ac:dyDescent="0.25">
      <c r="A527" s="88">
        <v>43147</v>
      </c>
      <c r="B527">
        <v>50.7</v>
      </c>
      <c r="C527" s="91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0">
        <v>49.811</v>
      </c>
      <c r="G527" s="91">
        <f t="shared" ref="G527" si="1284">+B527/D527-1</f>
        <v>1.7847463411696296E-2</v>
      </c>
      <c r="H527" s="42">
        <f t="shared" ref="H527" si="1285">(+B527/(E527)-1)</f>
        <v>1.4251134728717085E-2</v>
      </c>
      <c r="I527" s="91">
        <f t="shared" si="726"/>
        <v>1.7847463411696296E-2</v>
      </c>
      <c r="J527">
        <v>3966.96</v>
      </c>
      <c r="K527">
        <v>3966.96</v>
      </c>
      <c r="L527" s="91">
        <f t="shared" ref="L527" si="1286">+K527/J527-1</f>
        <v>0</v>
      </c>
      <c r="M527" s="90">
        <f t="shared" ref="M527" si="1287">WEEKDAY(A527,2)</f>
        <v>5</v>
      </c>
    </row>
    <row r="528" spans="1:14" x14ac:dyDescent="0.25">
      <c r="A528" s="88">
        <v>43150</v>
      </c>
      <c r="B528">
        <v>50.7</v>
      </c>
      <c r="C528" s="91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0">
        <v>49.811</v>
      </c>
      <c r="G528" s="91">
        <f t="shared" ref="G528" si="1290">+B528/D528-1</f>
        <v>1.7847463411696296E-2</v>
      </c>
      <c r="H528" s="42">
        <f t="shared" ref="H528" si="1291">(+B528/(E528)-1)</f>
        <v>2.2569315581020044E-2</v>
      </c>
      <c r="I528" s="91">
        <f t="shared" si="726"/>
        <v>1.7847463411696296E-2</v>
      </c>
      <c r="J528">
        <v>3966.96</v>
      </c>
      <c r="K528">
        <v>3966.96</v>
      </c>
      <c r="L528" s="91">
        <f t="shared" ref="L528" si="1292">+K528/J528-1</f>
        <v>0</v>
      </c>
      <c r="M528" s="90">
        <f t="shared" ref="M528" si="1293">WEEKDAY(A528,2)</f>
        <v>1</v>
      </c>
    </row>
    <row r="529" spans="1:13" x14ac:dyDescent="0.25">
      <c r="A529" s="88">
        <v>43151</v>
      </c>
      <c r="B529">
        <v>50.55</v>
      </c>
      <c r="C529" s="91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0">
        <v>49.811</v>
      </c>
      <c r="G529" s="91">
        <f t="shared" ref="G529" si="1296">+B529/D529-1</f>
        <v>1.483608038385098E-2</v>
      </c>
      <c r="H529" s="42">
        <f t="shared" ref="H529" si="1297">(+B529/(E529)-1)</f>
        <v>1.6537849562238582E-2</v>
      </c>
      <c r="I529" s="91">
        <f t="shared" ref="I529:I577" si="1298">+B529/F529-1</f>
        <v>1.483608038385098E-2</v>
      </c>
      <c r="J529">
        <v>3966.96</v>
      </c>
      <c r="K529">
        <v>3966.96</v>
      </c>
      <c r="L529" s="91">
        <f t="shared" ref="L529" si="1299">+K529/J529-1</f>
        <v>0</v>
      </c>
      <c r="M529" s="90">
        <f t="shared" ref="M529" si="1300">WEEKDAY(A529,2)</f>
        <v>2</v>
      </c>
    </row>
    <row r="530" spans="1:13" x14ac:dyDescent="0.25">
      <c r="A530" s="88">
        <v>43152</v>
      </c>
      <c r="B530">
        <v>50.9</v>
      </c>
      <c r="C530" s="91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1">
        <f t="shared" ref="G530" si="1303">+B530/D530-1</f>
        <v>2.1862640782156495E-2</v>
      </c>
      <c r="H530" s="42">
        <f t="shared" ref="H530" si="1304">(+B530/(E530)-1)</f>
        <v>2.6316550639454039E-2</v>
      </c>
      <c r="I530" s="91">
        <f t="shared" si="1298"/>
        <v>2.6416616253276848E-2</v>
      </c>
      <c r="J530">
        <v>3966.96</v>
      </c>
      <c r="K530">
        <v>3966.96</v>
      </c>
      <c r="L530" s="91">
        <f t="shared" ref="L530" si="1305">+K530/J530-1</f>
        <v>0</v>
      </c>
      <c r="M530" s="90">
        <f t="shared" ref="M530" si="1306">WEEKDAY(A530,2)</f>
        <v>3</v>
      </c>
    </row>
    <row r="531" spans="1:13" x14ac:dyDescent="0.25">
      <c r="A531" s="88">
        <v>43153</v>
      </c>
      <c r="B531">
        <v>50.65</v>
      </c>
      <c r="C531" s="91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1">
        <f t="shared" ref="G531" si="1309">+B531/D531-1</f>
        <v>-2.4061066652514285E-4</v>
      </c>
      <c r="H531" s="42">
        <f t="shared" ref="H531" si="1310">(+B531/(E531)-1)</f>
        <v>-5.6521298974387957E-4</v>
      </c>
      <c r="I531" s="91">
        <f t="shared" si="1298"/>
        <v>-3.2863018281283907E-3</v>
      </c>
      <c r="J531">
        <v>3966.96</v>
      </c>
      <c r="K531">
        <v>4052.73</v>
      </c>
      <c r="L531" s="91">
        <f t="shared" ref="L531" si="1311">+K531/J531-1</f>
        <v>2.1621090205094173E-2</v>
      </c>
      <c r="M531" s="90">
        <f t="shared" ref="M531" si="1312">WEEKDAY(A531,2)</f>
        <v>4</v>
      </c>
    </row>
    <row r="532" spans="1:13" x14ac:dyDescent="0.25">
      <c r="A532" s="88">
        <v>43154</v>
      </c>
      <c r="B532">
        <v>51</v>
      </c>
      <c r="C532" s="91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1">
        <f t="shared" ref="G532" si="1315">+B532/D532-1</f>
        <v>-9.2493229432066837E-4</v>
      </c>
      <c r="H532" s="42">
        <f t="shared" ref="H532" si="1316">(+B532/(E532)-1)</f>
        <v>-1.418706968140504E-3</v>
      </c>
      <c r="I532" s="91">
        <f t="shared" si="1298"/>
        <v>-1.8202102049205138E-3</v>
      </c>
      <c r="J532">
        <v>4052.73</v>
      </c>
      <c r="K532">
        <v>4071.09</v>
      </c>
      <c r="L532" s="91">
        <f t="shared" ref="L532" si="1317">+K532/J532-1</f>
        <v>4.5302795893138459E-3</v>
      </c>
      <c r="M532" s="90">
        <f t="shared" ref="M532" si="1318">WEEKDAY(A532,2)</f>
        <v>5</v>
      </c>
    </row>
    <row r="533" spans="1:13" x14ac:dyDescent="0.25">
      <c r="A533" s="88">
        <v>43157</v>
      </c>
      <c r="B533">
        <v>51.8</v>
      </c>
      <c r="C533" s="91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1">
        <f t="shared" ref="G533" si="1321">+B533/D533-1</f>
        <v>2.1862162380226202E-3</v>
      </c>
      <c r="H533" s="42">
        <f t="shared" ref="H533" si="1322">(+B533/(E533)-1)</f>
        <v>-2.7355499888453982E-3</v>
      </c>
      <c r="I533" s="91">
        <f t="shared" si="1298"/>
        <v>-3.1752140864044209E-3</v>
      </c>
      <c r="J533">
        <v>4071.09</v>
      </c>
      <c r="K533">
        <v>4118.42</v>
      </c>
      <c r="L533" s="91">
        <f t="shared" ref="L533" si="1323">+K533/J533-1</f>
        <v>1.1625879064329103E-2</v>
      </c>
      <c r="M533" s="90">
        <f t="shared" ref="M533" si="1324">WEEKDAY(A533,2)</f>
        <v>1</v>
      </c>
    </row>
    <row r="534" spans="1:13" x14ac:dyDescent="0.25">
      <c r="A534" s="88">
        <v>43158</v>
      </c>
      <c r="B534">
        <v>51.1</v>
      </c>
      <c r="C534" s="91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1">
        <f t="shared" ref="G534" si="1327">+B534/D534-1</f>
        <v>-2.2455087552759601E-3</v>
      </c>
      <c r="H534" s="42">
        <f t="shared" ref="H534" si="1328">(+B534/(E534)-1)</f>
        <v>-3.0148121955837492E-3</v>
      </c>
      <c r="I534" s="91">
        <f t="shared" si="1298"/>
        <v>-4.5195979116340324E-3</v>
      </c>
      <c r="J534">
        <v>4118.42</v>
      </c>
      <c r="K534">
        <v>4058.98</v>
      </c>
      <c r="L534" s="91">
        <f t="shared" ref="L534" si="1329">+K534/J534-1</f>
        <v>-1.4432719343826061E-2</v>
      </c>
      <c r="M534" s="90">
        <f t="shared" ref="M534" si="1330">WEEKDAY(A534,2)</f>
        <v>2</v>
      </c>
    </row>
    <row r="535" spans="1:13" x14ac:dyDescent="0.25">
      <c r="A535" s="88">
        <v>43159</v>
      </c>
      <c r="B535">
        <v>50.45</v>
      </c>
      <c r="C535" s="91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1">
        <f t="shared" ref="G535" si="1333">+B535/D535-1</f>
        <v>-8.5500859560765363E-3</v>
      </c>
      <c r="H535" s="42">
        <f t="shared" ref="H535" si="1334">(+B535/(E535)-1)</f>
        <v>-4.3464372630356296E-3</v>
      </c>
      <c r="I535" s="91">
        <f t="shared" si="1298"/>
        <v>-4.9113394741512328E-3</v>
      </c>
      <c r="J535">
        <v>4058.98</v>
      </c>
      <c r="K535">
        <v>4023.64</v>
      </c>
      <c r="L535" s="91">
        <f t="shared" ref="L535" si="1335">+K535/J535-1</f>
        <v>-8.7066208751952479E-3</v>
      </c>
      <c r="M535" s="90">
        <f t="shared" ref="M535" si="1336">WEEKDAY(A535,2)</f>
        <v>3</v>
      </c>
    </row>
    <row r="536" spans="1:13" x14ac:dyDescent="0.25">
      <c r="A536" s="88">
        <v>43160</v>
      </c>
      <c r="B536">
        <v>50.65</v>
      </c>
      <c r="C536" s="91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1">
        <f t="shared" ref="G536" si="1339">+B536/D536-1</f>
        <v>-7.245776644014934E-3</v>
      </c>
      <c r="H536" s="42">
        <f t="shared" ref="H536" si="1340">(+B536/(E536)-1)</f>
        <v>-5.1998328603293231E-3</v>
      </c>
      <c r="I536" s="91">
        <f t="shared" si="1298"/>
        <v>-5.009331106963999E-3</v>
      </c>
      <c r="J536">
        <v>4023.64</v>
      </c>
      <c r="K536">
        <v>4049.09</v>
      </c>
      <c r="L536" s="91">
        <f t="shared" ref="L536" si="1341">+K536/J536-1</f>
        <v>6.3251185493733431E-3</v>
      </c>
      <c r="M536" s="90">
        <f t="shared" ref="M536" si="1342">WEEKDAY(A536,2)</f>
        <v>4</v>
      </c>
    </row>
    <row r="537" spans="1:13" x14ac:dyDescent="0.25">
      <c r="A537" s="88">
        <v>43161</v>
      </c>
      <c r="B537">
        <v>50.1</v>
      </c>
      <c r="C537" s="91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1">
        <f t="shared" ref="G537" si="1345">+B537/D537-1</f>
        <v>-7.8181734671403103E-3</v>
      </c>
      <c r="H537" s="42">
        <f t="shared" ref="H537" si="1346">(+B537/(E537)-1)</f>
        <v>-6.4240630157667011E-3</v>
      </c>
      <c r="I537" s="91">
        <f t="shared" si="1298"/>
        <v>-7.0753314703608794E-3</v>
      </c>
      <c r="J537">
        <v>4049.09</v>
      </c>
      <c r="K537">
        <v>4016.46</v>
      </c>
      <c r="L537" s="91">
        <f t="shared" ref="L537" si="1347">+K537/J537-1</f>
        <v>-8.0586008214191818E-3</v>
      </c>
      <c r="M537" s="90">
        <f t="shared" ref="M537" si="1348">WEEKDAY(A537,2)</f>
        <v>5</v>
      </c>
    </row>
    <row r="538" spans="1:13" x14ac:dyDescent="0.25">
      <c r="A538" s="88">
        <v>43164</v>
      </c>
      <c r="B538">
        <v>50.1</v>
      </c>
      <c r="C538" s="91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1">
        <f t="shared" ref="G538" si="1351">+B538/D538-1</f>
        <v>-7.4805967590269029E-3</v>
      </c>
      <c r="H538" s="42">
        <f t="shared" ref="H538" si="1352">(+B538/(E538)-1)</f>
        <v>-1.0197666190101873E-2</v>
      </c>
      <c r="I538" s="91">
        <f t="shared" si="1298"/>
        <v>-1.0194404931247014E-2</v>
      </c>
      <c r="J538">
        <v>4016.46</v>
      </c>
      <c r="K538">
        <v>4018.1</v>
      </c>
      <c r="L538" s="91">
        <f t="shared" ref="L538" si="1353">+K538/J538-1</f>
        <v>4.0831976417043947E-4</v>
      </c>
      <c r="M538" s="90">
        <f t="shared" ref="M538" si="1354">WEEKDAY(A538,2)</f>
        <v>1</v>
      </c>
    </row>
    <row r="539" spans="1:13" x14ac:dyDescent="0.25">
      <c r="A539" s="88">
        <v>43165</v>
      </c>
      <c r="B539">
        <v>51.05</v>
      </c>
      <c r="C539" s="91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1">
        <f t="shared" ref="G539" si="1357">+B539/D539-1</f>
        <v>-3.4445203475305108E-3</v>
      </c>
      <c r="H539" s="42">
        <f t="shared" ref="H539" si="1358">(+B539/(E539)-1)</f>
        <v>-2.9086187209719228E-3</v>
      </c>
      <c r="I539" s="91">
        <f t="shared" si="1298"/>
        <v>-2.9102130900994228E-3</v>
      </c>
      <c r="J539">
        <v>4018.1</v>
      </c>
      <c r="K539">
        <v>4066.56</v>
      </c>
      <c r="L539" s="91">
        <f t="shared" ref="L539" si="1359">+K539/J539-1</f>
        <v>1.2060426569771687E-2</v>
      </c>
      <c r="M539" s="90">
        <f t="shared" ref="M539" si="1360">WEEKDAY(A539,2)</f>
        <v>2</v>
      </c>
    </row>
    <row r="540" spans="1:13" x14ac:dyDescent="0.25">
      <c r="A540" s="88">
        <v>43166</v>
      </c>
      <c r="B540">
        <v>50.8</v>
      </c>
      <c r="C540" s="91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1">
        <f t="shared" ref="G540" si="1363">+B540/D540-1</f>
        <v>-4.4125548874252019E-4</v>
      </c>
      <c r="H540" s="42">
        <f t="shared" ref="H540" si="1364">(+B540/(E540)-1)</f>
        <v>-2.7682721089353768E-3</v>
      </c>
      <c r="I540" s="91">
        <f t="shared" si="1298"/>
        <v>-3.5112497302811629E-3</v>
      </c>
      <c r="J540">
        <v>4066.56</v>
      </c>
      <c r="K540">
        <v>4036.65</v>
      </c>
      <c r="L540" s="91">
        <f t="shared" ref="L540" si="1365">+K540/J540-1</f>
        <v>-7.3551109537298709E-3</v>
      </c>
      <c r="M540" s="90">
        <f t="shared" ref="M540" si="1366">WEEKDAY(A540,2)</f>
        <v>3</v>
      </c>
    </row>
    <row r="541" spans="1:13" x14ac:dyDescent="0.25">
      <c r="A541" s="88">
        <v>43167</v>
      </c>
      <c r="B541">
        <v>51.35</v>
      </c>
      <c r="C541" s="91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91">
        <f t="shared" ref="G541" si="1369">+B541/D541-1</f>
        <v>-2.8382513470416315E-3</v>
      </c>
      <c r="H541" s="42">
        <f t="shared" ref="H541" si="1370">(+B541/(E541)-1)</f>
        <v>-2.2694973820142073E-3</v>
      </c>
      <c r="I541" s="91">
        <f t="shared" si="1298"/>
        <v>-1.6719807138968479E-3</v>
      </c>
      <c r="J541">
        <v>4036.65</v>
      </c>
      <c r="K541">
        <v>4077.6</v>
      </c>
      <c r="L541" s="91">
        <f t="shared" ref="L541" si="1371">+K541/J541-1</f>
        <v>1.014455055553487E-2</v>
      </c>
      <c r="M541" s="90">
        <f t="shared" ref="M541" si="1372">WEEKDAY(A541,2)</f>
        <v>4</v>
      </c>
    </row>
    <row r="542" spans="1:13" x14ac:dyDescent="0.25">
      <c r="A542" s="88">
        <v>43168</v>
      </c>
      <c r="B542">
        <v>51.6</v>
      </c>
      <c r="C542" s="91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91">
        <f t="shared" ref="G542" si="1375">+B542/D542-1</f>
        <v>-4.4462016584717601E-3</v>
      </c>
      <c r="H542" s="42">
        <f t="shared" ref="H542" si="1376">(+B542/(E542)-1)</f>
        <v>-1.7040334108390232E-3</v>
      </c>
      <c r="I542" s="91">
        <f t="shared" si="1298"/>
        <v>-2.7636588524051486E-3</v>
      </c>
      <c r="J542">
        <v>4077.6</v>
      </c>
      <c r="K542">
        <v>4108.87</v>
      </c>
      <c r="L542" s="91">
        <f t="shared" ref="L542" si="1377">+K542/J542-1</f>
        <v>7.6687267019814875E-3</v>
      </c>
      <c r="M542" s="90">
        <f t="shared" ref="M542" si="1378">WEEKDAY(A542,2)</f>
        <v>5</v>
      </c>
    </row>
    <row r="543" spans="1:13" x14ac:dyDescent="0.25">
      <c r="A543" s="88">
        <v>43171</v>
      </c>
      <c r="B543">
        <v>52.3</v>
      </c>
      <c r="C543" s="91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91">
        <f t="shared" ref="G543" si="1381">+B543/D543-1</f>
        <v>6.1610840653021359E-3</v>
      </c>
      <c r="H543" s="42">
        <f t="shared" ref="H543" si="1382">(+B543/(E543)-1)</f>
        <v>4.0718558666059668E-3</v>
      </c>
      <c r="I543" s="91">
        <f t="shared" si="1298"/>
        <v>3.9929355755201623E-3</v>
      </c>
      <c r="J543">
        <v>4108.87</v>
      </c>
      <c r="K543">
        <v>4127.67</v>
      </c>
      <c r="L543" s="91">
        <f t="shared" ref="L543" si="1383">+K543/J543-1</f>
        <v>4.5754672209148417E-3</v>
      </c>
      <c r="M543" s="90">
        <f t="shared" ref="M543" si="1384">WEEKDAY(A543,2)</f>
        <v>1</v>
      </c>
    </row>
    <row r="544" spans="1:13" x14ac:dyDescent="0.25">
      <c r="A544" s="88">
        <v>43172</v>
      </c>
      <c r="B544">
        <v>51.7</v>
      </c>
      <c r="C544" s="91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91">
        <f t="shared" ref="G544" si="1387">+B544/D544-1</f>
        <v>1.3097887239337247E-3</v>
      </c>
      <c r="H544" s="42">
        <f t="shared" ref="H544" si="1388">(+B544/(E544)-1)</f>
        <v>8.7408784739695378E-4</v>
      </c>
      <c r="I544" s="91">
        <f t="shared" si="1298"/>
        <v>3.2892827428754323E-4</v>
      </c>
      <c r="J544">
        <v>4127.67</v>
      </c>
      <c r="K544">
        <v>4091.25</v>
      </c>
      <c r="L544" s="91">
        <f t="shared" ref="L544" si="1389">+K544/J544-1</f>
        <v>-8.8233797759995625E-3</v>
      </c>
      <c r="M544" s="90">
        <f t="shared" ref="M544" si="1390">WEEKDAY(A544,2)</f>
        <v>2</v>
      </c>
    </row>
    <row r="545" spans="1:13" x14ac:dyDescent="0.25">
      <c r="A545" s="88">
        <v>43173</v>
      </c>
      <c r="B545">
        <v>51.5</v>
      </c>
      <c r="C545" s="91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91">
        <f t="shared" ref="G545" si="1393">+B545/D545-1</f>
        <v>8.4049846362965752E-4</v>
      </c>
      <c r="H545" s="42">
        <f t="shared" ref="H545" si="1394">(+B545/(E545)-1)</f>
        <v>-1.5317344728554838E-3</v>
      </c>
      <c r="I545" s="91">
        <f t="shared" si="1298"/>
        <v>-1.5316310901724028E-3</v>
      </c>
      <c r="J545">
        <v>4091.25</v>
      </c>
      <c r="K545">
        <v>4073.34</v>
      </c>
      <c r="L545" s="91">
        <f t="shared" ref="L545" si="1395">+K545/J545-1</f>
        <v>-4.3776351970669092E-3</v>
      </c>
      <c r="M545" s="90">
        <f t="shared" ref="M545" si="1396">WEEKDAY(A545,2)</f>
        <v>3</v>
      </c>
    </row>
    <row r="546" spans="1:13" x14ac:dyDescent="0.25">
      <c r="A546" s="88">
        <v>43174</v>
      </c>
      <c r="B546">
        <v>51.85</v>
      </c>
      <c r="C546" s="91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D546*(1-VLOOKUP(A546,FX!A:K,9,0))</f>
        <v>51.887725744972705</v>
      </c>
      <c r="F546">
        <v>51.860999999999997</v>
      </c>
      <c r="G546" s="91">
        <f t="shared" ref="G546" si="1399">+B546/D546-1</f>
        <v>-3.4626600544318542E-4</v>
      </c>
      <c r="H546" s="42">
        <f t="shared" ref="H546" si="1400">(+B546/(E546)-1)</f>
        <v>-7.2706491624097147E-4</v>
      </c>
      <c r="I546" s="91">
        <f t="shared" si="1298"/>
        <v>-2.121054356837293E-4</v>
      </c>
      <c r="J546">
        <v>4073.34</v>
      </c>
      <c r="K546">
        <v>4096.16</v>
      </c>
      <c r="L546" s="91">
        <f t="shared" ref="L546" si="1401">+K546/J546-1</f>
        <v>5.6022821566577008E-3</v>
      </c>
      <c r="M546" s="90">
        <f t="shared" ref="M546" si="1402">WEEKDAY(A546,2)</f>
        <v>4</v>
      </c>
    </row>
    <row r="547" spans="1:13" x14ac:dyDescent="0.25">
      <c r="A547" s="88">
        <v>43175</v>
      </c>
      <c r="B547">
        <v>51.25</v>
      </c>
      <c r="C547" s="91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D547*(1-VLOOKUP(A547,FX!A:K,9,0))</f>
        <v>51.232623693974851</v>
      </c>
      <c r="F547">
        <v>51.246000000000002</v>
      </c>
      <c r="G547" s="91">
        <f t="shared" ref="G547" si="1405">+B547/D547-1</f>
        <v>-2.1000980415374348E-3</v>
      </c>
      <c r="H547" s="42">
        <f t="shared" ref="H547" si="1406">(+B547/(E547)-1)</f>
        <v>3.3916486746687902E-4</v>
      </c>
      <c r="I547" s="91">
        <f t="shared" si="1298"/>
        <v>7.8054872575394896E-5</v>
      </c>
      <c r="J547">
        <v>4096.16</v>
      </c>
      <c r="K547">
        <v>4056.42</v>
      </c>
      <c r="L547" s="91">
        <f t="shared" ref="L547" si="1407">+K547/J547-1</f>
        <v>-9.7017694621303052E-3</v>
      </c>
      <c r="M547" s="90">
        <f t="shared" ref="M547" si="1408">WEEKDAY(A547,2)</f>
        <v>5</v>
      </c>
    </row>
    <row r="548" spans="1:13" x14ac:dyDescent="0.25">
      <c r="A548" s="88">
        <v>43178</v>
      </c>
      <c r="B548">
        <v>51.35</v>
      </c>
      <c r="C548" s="91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D548*(1-VLOOKUP(A548,FX!A:K,9,0))</f>
        <v>51.414159085826931</v>
      </c>
      <c r="F548">
        <v>51.404000000000003</v>
      </c>
      <c r="G548" s="91">
        <f t="shared" ref="G548" si="1411">+B548/D548-1</f>
        <v>-2.3557201935270333E-3</v>
      </c>
      <c r="H548" s="42">
        <f t="shared" ref="H548" si="1412">(+B548/(E548)-1)</f>
        <v>-1.2478874879550128E-3</v>
      </c>
      <c r="I548" s="91">
        <f t="shared" si="1298"/>
        <v>-1.0505019064664944E-3</v>
      </c>
      <c r="J548">
        <v>4056.42</v>
      </c>
      <c r="K548">
        <v>4074.25</v>
      </c>
      <c r="L548" s="91">
        <f t="shared" ref="L548" si="1413">+K548/J548-1</f>
        <v>4.3955014520191682E-3</v>
      </c>
      <c r="M548" s="90">
        <f t="shared" ref="M548" si="1414">WEEKDAY(A548,2)</f>
        <v>1</v>
      </c>
    </row>
    <row r="549" spans="1:13" x14ac:dyDescent="0.25">
      <c r="A549" s="88">
        <v>43179</v>
      </c>
      <c r="B549">
        <v>51.4</v>
      </c>
      <c r="C549" s="91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D549*(1-VLOOKUP(A549,FX!A:K,9,0))</f>
        <v>51.506383859966952</v>
      </c>
      <c r="F549">
        <v>51.512</v>
      </c>
      <c r="G549" s="91">
        <f t="shared" ref="G549" si="1417">+B549/D549-1</f>
        <v>-9.2381430331411885E-4</v>
      </c>
      <c r="H549" s="42">
        <f t="shared" ref="H549" si="1418">(+B549/(E549)-1)</f>
        <v>-2.0654499888049793E-3</v>
      </c>
      <c r="I549" s="91">
        <f t="shared" si="1298"/>
        <v>-2.1742506600403999E-3</v>
      </c>
      <c r="J549">
        <v>4074.25</v>
      </c>
      <c r="K549">
        <v>4077.7</v>
      </c>
      <c r="L549" s="91">
        <f t="shared" ref="L549" si="1419">+K549/J549-1</f>
        <v>8.4678161624829329E-4</v>
      </c>
      <c r="M549" s="90">
        <f t="shared" ref="M549" si="1420">WEEKDAY(A549,2)</f>
        <v>2</v>
      </c>
    </row>
    <row r="550" spans="1:13" x14ac:dyDescent="0.25">
      <c r="A550" s="88">
        <v>43180</v>
      </c>
      <c r="B550">
        <v>51</v>
      </c>
      <c r="C550" s="91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D550*(1-VLOOKUP(A550,FX!A:K,9,0))</f>
        <v>51.250472498687721</v>
      </c>
      <c r="F550">
        <v>51.268000000000001</v>
      </c>
      <c r="G550" s="91">
        <f t="shared" ref="G550" si="1423">+B550/D550-1</f>
        <v>-5.8802576155110309E-3</v>
      </c>
      <c r="H550" s="42">
        <f t="shared" ref="H550" si="1424">(+B550/(E550)-1)</f>
        <v>-4.8872232093886137E-3</v>
      </c>
      <c r="I550" s="91">
        <f t="shared" si="1298"/>
        <v>-5.2274323164547276E-3</v>
      </c>
      <c r="J550">
        <v>4077.7</v>
      </c>
      <c r="K550">
        <v>4061.05</v>
      </c>
      <c r="L550" s="91">
        <f t="shared" ref="L550" si="1425">+K550/J550-1</f>
        <v>-4.0831841479264108E-3</v>
      </c>
      <c r="M550" s="90">
        <f t="shared" ref="M550" si="1426">WEEKDAY(A550,2)</f>
        <v>3</v>
      </c>
    </row>
    <row r="551" spans="1:13" x14ac:dyDescent="0.25">
      <c r="A551" s="88">
        <v>43181</v>
      </c>
      <c r="B551">
        <v>50.55</v>
      </c>
      <c r="C551" s="91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D551*(1-VLOOKUP(A551,FX!A:K,9,0))</f>
        <v>50.868430601503398</v>
      </c>
      <c r="F551">
        <v>50.86</v>
      </c>
      <c r="G551" s="91">
        <f t="shared" ref="G551" si="1429">+B551/D551-1</f>
        <v>-4.0231185395366298E-3</v>
      </c>
      <c r="H551" s="42">
        <f t="shared" ref="H551" si="1430">(+B551/(E551)-1)</f>
        <v>-6.2598864902663198E-3</v>
      </c>
      <c r="I551" s="91">
        <f t="shared" si="1298"/>
        <v>-6.0951631930791228E-3</v>
      </c>
      <c r="J551">
        <v>4061.05</v>
      </c>
      <c r="K551">
        <v>4020.35</v>
      </c>
      <c r="L551" s="91">
        <f t="shared" ref="L551" si="1431">+K551/J551-1</f>
        <v>-1.0022038635328356E-2</v>
      </c>
      <c r="M551" s="90">
        <f t="shared" ref="M551" si="1432">WEEKDAY(A551,2)</f>
        <v>4</v>
      </c>
    </row>
    <row r="552" spans="1:13" x14ac:dyDescent="0.25">
      <c r="A552" s="88">
        <v>43182</v>
      </c>
      <c r="B552">
        <v>49.2</v>
      </c>
      <c r="C552" s="91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D552*(1-VLOOKUP(A552,FX!A:K,9,0))</f>
        <v>49.282516745878141</v>
      </c>
      <c r="F552">
        <v>49.292000000000002</v>
      </c>
      <c r="G552" s="91">
        <f t="shared" ref="G552" si="1435">+B552/D552-1</f>
        <v>-4.048374383242126E-3</v>
      </c>
      <c r="H552" s="42">
        <f t="shared" ref="H552" si="1436">(+B552/(E552)-1)</f>
        <v>-1.6743614435039689E-3</v>
      </c>
      <c r="I552" s="91">
        <f t="shared" si="1298"/>
        <v>-1.8664286293921251E-3</v>
      </c>
      <c r="J552">
        <v>4020.35</v>
      </c>
      <c r="K552">
        <v>3904.94</v>
      </c>
      <c r="L552" s="91">
        <f t="shared" ref="L552" si="1437">+K552/J552-1</f>
        <v>-2.8706455905580297E-2</v>
      </c>
      <c r="M552" s="90">
        <f t="shared" ref="M552" si="1438">WEEKDAY(A552,2)</f>
        <v>5</v>
      </c>
    </row>
    <row r="553" spans="1:13" x14ac:dyDescent="0.25">
      <c r="A553" s="88">
        <v>43185</v>
      </c>
      <c r="B553">
        <v>49.3</v>
      </c>
      <c r="C553" s="91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D553*(1-VLOOKUP(A553,FX!A:K,9,0))</f>
        <v>49.156338778015112</v>
      </c>
      <c r="F553">
        <v>49.08</v>
      </c>
      <c r="G553" s="91">
        <f t="shared" ref="G553" si="1441">+B553/D553-1</f>
        <v>6.6197146067017432E-3</v>
      </c>
      <c r="H553" s="42">
        <f t="shared" ref="H553" si="1442">(+B553/(E553)-1)</f>
        <v>2.9225370635035386E-3</v>
      </c>
      <c r="I553" s="91">
        <f t="shared" si="1298"/>
        <v>4.4824775876119993E-3</v>
      </c>
      <c r="J553">
        <v>3904.94</v>
      </c>
      <c r="K553">
        <v>3879.89</v>
      </c>
      <c r="L553" s="91">
        <f t="shared" ref="L553" si="1443">+K553/J553-1</f>
        <v>-6.4149513180741247E-3</v>
      </c>
      <c r="M553" s="90">
        <f t="shared" ref="M553" si="1444">WEEKDAY(A553,2)</f>
        <v>1</v>
      </c>
    </row>
    <row r="554" spans="1:13" x14ac:dyDescent="0.25">
      <c r="A554" s="88">
        <v>43186</v>
      </c>
      <c r="B554">
        <v>49.95</v>
      </c>
      <c r="C554" s="91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D554*(1-VLOOKUP(A554,FX!A:K,9,0))</f>
        <v>49.962974342283857</v>
      </c>
      <c r="F554">
        <v>49.975000000000001</v>
      </c>
      <c r="G554" s="91">
        <f t="shared" ref="G554" si="1447">+B554/D554-1</f>
        <v>9.0450074323313867E-3</v>
      </c>
      <c r="H554" s="42">
        <f t="shared" ref="H554" si="1448">(+B554/(E554)-1)</f>
        <v>-2.59679141497271E-4</v>
      </c>
      <c r="I554" s="91">
        <f t="shared" si="1298"/>
        <v>-5.0025012506249578E-4</v>
      </c>
      <c r="J554">
        <v>3879.89</v>
      </c>
      <c r="K554">
        <v>3913.27</v>
      </c>
      <c r="L554" s="91">
        <f t="shared" ref="L554" si="1449">+K554/J554-1</f>
        <v>8.6033366925351018E-3</v>
      </c>
      <c r="M554" s="90">
        <f t="shared" ref="M554" si="1450">WEEKDAY(A554,2)</f>
        <v>2</v>
      </c>
    </row>
    <row r="555" spans="1:13" x14ac:dyDescent="0.25">
      <c r="A555" s="88">
        <v>43187</v>
      </c>
      <c r="B555">
        <v>48.85</v>
      </c>
      <c r="C555" s="91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D555*(1-VLOOKUP(A555,FX!A:K,9,0))</f>
        <v>48.921912233680558</v>
      </c>
      <c r="F555">
        <v>48.951999999999998</v>
      </c>
      <c r="G555" s="91">
        <f t="shared" ref="G555" si="1453">+B555/D555-1</f>
        <v>-4.5651573132194923E-3</v>
      </c>
      <c r="H555" s="42">
        <f t="shared" ref="H555" si="1454">(+B555/(E555)-1)</f>
        <v>-1.4699391417297702E-3</v>
      </c>
      <c r="I555" s="91">
        <f t="shared" si="1298"/>
        <v>-2.0836738029088586E-3</v>
      </c>
      <c r="J555">
        <v>3913.27</v>
      </c>
      <c r="K555">
        <v>3842.72</v>
      </c>
      <c r="L555" s="91">
        <f t="shared" ref="L555" si="1455">+K555/J555-1</f>
        <v>-1.8028400800353728E-2</v>
      </c>
      <c r="M555" s="90">
        <f t="shared" ref="M555" si="1456">WEEKDAY(A555,2)</f>
        <v>3</v>
      </c>
    </row>
    <row r="556" spans="1:13" x14ac:dyDescent="0.25">
      <c r="A556" s="88">
        <v>43188</v>
      </c>
      <c r="B556">
        <v>49.85</v>
      </c>
      <c r="C556" s="91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D556*(1-VLOOKUP(A556,FX!A:K,9,0))</f>
        <v>49.517827850230944</v>
      </c>
      <c r="F556">
        <v>49.493000000000002</v>
      </c>
      <c r="G556" s="91">
        <f t="shared" ref="G556" si="1459">+B556/D556-1</f>
        <v>4.9210410410731598E-3</v>
      </c>
      <c r="H556" s="42">
        <f t="shared" ref="H556" si="1460">(+B556/(E556)-1)</f>
        <v>6.7081324886408833E-3</v>
      </c>
      <c r="I556" s="91">
        <f t="shared" si="1298"/>
        <v>7.2131412522982163E-3</v>
      </c>
      <c r="J556">
        <v>3842.72</v>
      </c>
      <c r="K556">
        <v>3894.05</v>
      </c>
      <c r="L556" s="91">
        <f t="shared" ref="L556" si="1461">+K556/J556-1</f>
        <v>1.3357725777574325E-2</v>
      </c>
      <c r="M556" s="90">
        <f t="shared" ref="M556" si="1462">WEEKDAY(A556,2)</f>
        <v>4</v>
      </c>
    </row>
    <row r="557" spans="1:13" x14ac:dyDescent="0.25">
      <c r="A557" s="88">
        <v>43189</v>
      </c>
      <c r="B557">
        <v>49.85</v>
      </c>
      <c r="C557" s="91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D557*(1-VLOOKUP(A557,FX!A:K,9,0))</f>
        <v>49.685116586989793</v>
      </c>
      <c r="F557" s="90">
        <v>49.69</v>
      </c>
      <c r="G557" s="91">
        <f t="shared" ref="G557" si="1465">+B557/D557-1</f>
        <v>6.0634430405315243E-3</v>
      </c>
      <c r="H557" s="42">
        <f t="shared" ref="H557" si="1466">(+B557/(E557)-1)</f>
        <v>3.3185674974018919E-3</v>
      </c>
      <c r="I557" s="91">
        <f t="shared" si="1298"/>
        <v>3.2199637754075638E-3</v>
      </c>
      <c r="J557">
        <v>3894.05</v>
      </c>
      <c r="K557">
        <v>3898.5</v>
      </c>
      <c r="L557" s="91">
        <f t="shared" ref="L557" si="1467">+K557/J557-1</f>
        <v>1.1427690964420645E-3</v>
      </c>
      <c r="M557" s="90">
        <f t="shared" ref="M557" si="1468">WEEKDAY(A557,2)</f>
        <v>5</v>
      </c>
    </row>
    <row r="558" spans="1:13" x14ac:dyDescent="0.25">
      <c r="A558" s="88">
        <v>43192</v>
      </c>
      <c r="B558">
        <v>49.85</v>
      </c>
      <c r="C558" s="91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D558*(1-VLOOKUP(A558,FX!A:K,9,0))</f>
        <v>49.491492459196351</v>
      </c>
      <c r="F558" s="90">
        <v>49.69</v>
      </c>
      <c r="G558" s="91">
        <f t="shared" ref="G558" si="1471">+B558/D558-1</f>
        <v>6.208779387902652E-3</v>
      </c>
      <c r="H558" s="42">
        <f t="shared" ref="H558" si="1472">(+B558/(E558)-1)</f>
        <v>7.2438215739649703E-3</v>
      </c>
      <c r="I558" s="91">
        <f t="shared" si="1298"/>
        <v>3.2199637754075638E-3</v>
      </c>
      <c r="J558">
        <v>3898.5</v>
      </c>
      <c r="K558">
        <v>3886.92</v>
      </c>
      <c r="L558" s="91">
        <f t="shared" ref="L558" si="1473">+K558/J558-1</f>
        <v>-2.9703732204694466E-3</v>
      </c>
      <c r="M558" s="90">
        <f t="shared" ref="M558" si="1474">WEEKDAY(A558,2)</f>
        <v>1</v>
      </c>
    </row>
    <row r="559" spans="1:13" x14ac:dyDescent="0.25">
      <c r="A559" s="88">
        <v>43193</v>
      </c>
      <c r="B559">
        <v>49.1</v>
      </c>
      <c r="C559" s="91">
        <f t="shared" ref="C559" si="1475">B559/B558-1</f>
        <v>-1.5045135406218657E-2</v>
      </c>
      <c r="D559" s="26">
        <f t="shared" ref="D559" si="1476">+F558*(1+L559)</f>
        <v>49.377561462546176</v>
      </c>
      <c r="E559" s="26">
        <f>D559*(1-VLOOKUP(A559,FX!A:K,9,0))</f>
        <v>49.32451325978829</v>
      </c>
      <c r="F559">
        <v>49.170999999999999</v>
      </c>
      <c r="G559" s="91">
        <f t="shared" ref="G559" si="1477">+B559/D559-1</f>
        <v>-5.6212063602353313E-3</v>
      </c>
      <c r="H559" s="42">
        <f t="shared" ref="H559" si="1478">(+B559/(E559)-1)</f>
        <v>-4.5517582425151915E-3</v>
      </c>
      <c r="I559" s="91">
        <f t="shared" si="1298"/>
        <v>-1.4439405340546108E-3</v>
      </c>
      <c r="J559">
        <v>3886.92</v>
      </c>
      <c r="K559">
        <v>3862.48</v>
      </c>
      <c r="L559" s="91">
        <f t="shared" ref="L559" si="1479">+K559/J559-1</f>
        <v>-6.2877548290163343E-3</v>
      </c>
      <c r="M559" s="90">
        <f t="shared" ref="M559" si="1480">WEEKDAY(A559,2)</f>
        <v>2</v>
      </c>
    </row>
    <row r="560" spans="1:13" x14ac:dyDescent="0.25">
      <c r="A560" s="88">
        <v>43194</v>
      </c>
      <c r="B560">
        <v>48.45</v>
      </c>
      <c r="C560" s="91">
        <f t="shared" ref="C560" si="1481">B560/B559-1</f>
        <v>-1.323828920570258E-2</v>
      </c>
      <c r="D560" s="26">
        <f t="shared" ref="D560" si="1482">+F559*(1+L560)</f>
        <v>49.073994185083158</v>
      </c>
      <c r="E560" s="26">
        <f>D560*(1-VLOOKUP(A560,FX!A:K,9,0))</f>
        <v>48.967003409262382</v>
      </c>
      <c r="F560">
        <v>48.954999999999998</v>
      </c>
      <c r="G560" s="91">
        <f t="shared" ref="G560" si="1483">+B560/D560-1</f>
        <v>-1.2715373905163529E-2</v>
      </c>
      <c r="H560" s="42">
        <f t="shared" ref="H560" si="1484">(+B560/(E560)-1)</f>
        <v>-1.0558199874746377E-2</v>
      </c>
      <c r="I560" s="91">
        <f t="shared" si="1298"/>
        <v>-1.031559595546927E-2</v>
      </c>
      <c r="J560">
        <v>3862.48</v>
      </c>
      <c r="K560">
        <v>3854.86</v>
      </c>
      <c r="L560" s="91">
        <f t="shared" ref="L560" si="1485">+K560/J560-1</f>
        <v>-1.9728257492594992E-3</v>
      </c>
      <c r="M560" s="90">
        <f t="shared" ref="M560" si="1486">WEEKDAY(A560,2)</f>
        <v>3</v>
      </c>
    </row>
    <row r="561" spans="1:13" x14ac:dyDescent="0.25">
      <c r="A561" s="88">
        <v>43195</v>
      </c>
      <c r="B561">
        <v>48.45</v>
      </c>
      <c r="C561" s="91">
        <f t="shared" ref="C561" si="1487">B561/B560-1</f>
        <v>0</v>
      </c>
      <c r="D561" s="26">
        <f t="shared" ref="D561" si="1488">+F560*(1+L561)</f>
        <v>48.954999999999998</v>
      </c>
      <c r="E561" s="26">
        <f>D561*(1-VLOOKUP(A561,FX!A:K,9,0))</f>
        <v>49.006155264805372</v>
      </c>
      <c r="F561" s="90">
        <v>48.954999999999998</v>
      </c>
      <c r="G561" s="91">
        <f t="shared" ref="G561" si="1489">+B561/D561-1</f>
        <v>-1.031559595546927E-2</v>
      </c>
      <c r="H561" s="42">
        <f t="shared" ref="H561" si="1490">(+B561/(E561)-1)</f>
        <v>-1.1348681850273268E-2</v>
      </c>
      <c r="I561" s="91">
        <f t="shared" si="1298"/>
        <v>-1.031559595546927E-2</v>
      </c>
      <c r="J561">
        <v>3854.86</v>
      </c>
      <c r="K561">
        <v>3854.86</v>
      </c>
      <c r="L561" s="91">
        <f t="shared" ref="L561" si="1491">+K561/J561-1</f>
        <v>0</v>
      </c>
      <c r="M561" s="90">
        <f t="shared" ref="M561" si="1492">WEEKDAY(A561,2)</f>
        <v>4</v>
      </c>
    </row>
    <row r="562" spans="1:13" x14ac:dyDescent="0.25">
      <c r="A562" s="88">
        <v>43196</v>
      </c>
      <c r="B562">
        <v>48.75</v>
      </c>
      <c r="C562" s="91">
        <f t="shared" ref="C562" si="1493">B562/B561-1</f>
        <v>6.1919504643961343E-3</v>
      </c>
      <c r="D562" s="26">
        <f t="shared" ref="D562" si="1494">+F561*(1+L562)</f>
        <v>48.954999999999998</v>
      </c>
      <c r="E562" s="26">
        <f>D562*(1-VLOOKUP(A562,FX!A:K,9,0))</f>
        <v>48.761444641932691</v>
      </c>
      <c r="F562" s="90">
        <v>48.954999999999998</v>
      </c>
      <c r="G562" s="91">
        <f t="shared" ref="G562" si="1495">+B562/D562-1</f>
        <v>-4.18751915023996E-3</v>
      </c>
      <c r="H562" s="42">
        <f t="shared" ref="H562" si="1496">(+B562/(E562)-1)</f>
        <v>-2.3470678559123215E-4</v>
      </c>
      <c r="I562" s="91">
        <f t="shared" si="1298"/>
        <v>-4.18751915023996E-3</v>
      </c>
      <c r="J562">
        <v>3854.86</v>
      </c>
      <c r="K562">
        <v>3854.86</v>
      </c>
      <c r="L562" s="91">
        <f t="shared" ref="L562" si="1497">+K562/J562-1</f>
        <v>0</v>
      </c>
      <c r="M562" s="90">
        <f t="shared" ref="M562" si="1498">WEEKDAY(A562,2)</f>
        <v>5</v>
      </c>
    </row>
    <row r="563" spans="1:13" x14ac:dyDescent="0.25">
      <c r="A563" s="88">
        <v>43199</v>
      </c>
      <c r="B563">
        <v>48.75</v>
      </c>
      <c r="C563" s="91">
        <f t="shared" ref="C563" si="1499">B563/B562-1</f>
        <v>0</v>
      </c>
      <c r="D563" s="26">
        <f t="shared" ref="D563" si="1500">+F562*(1+L563)</f>
        <v>48.930489862148036</v>
      </c>
      <c r="E563" s="26">
        <f>D563*(1-VLOOKUP(A563,FX!A:K,9,0))</f>
        <v>49.025161347742205</v>
      </c>
      <c r="F563">
        <v>48.872</v>
      </c>
      <c r="G563" s="91">
        <f t="shared" ref="G563" si="1501">+B563/D563-1</f>
        <v>-3.6886992682176878E-3</v>
      </c>
      <c r="H563" s="42">
        <f t="shared" ref="H563" si="1502">(+B563/(E563)-1)</f>
        <v>-5.6126556277998896E-3</v>
      </c>
      <c r="I563" s="91">
        <f t="shared" si="1298"/>
        <v>-2.4963169094778248E-3</v>
      </c>
      <c r="J563">
        <v>3854.86</v>
      </c>
      <c r="K563">
        <v>3852.93</v>
      </c>
      <c r="L563" s="91">
        <f t="shared" ref="L563" si="1503">+K563/J563-1</f>
        <v>-5.0066669087855953E-4</v>
      </c>
      <c r="M563" s="90">
        <f t="shared" ref="M563" si="1504">WEEKDAY(A563,2)</f>
        <v>1</v>
      </c>
    </row>
    <row r="564" spans="1:13" x14ac:dyDescent="0.25">
      <c r="A564" s="88">
        <v>43200</v>
      </c>
      <c r="B564">
        <v>49.9</v>
      </c>
      <c r="C564" s="91">
        <f t="shared" ref="C564" si="1505">B564/B563-1</f>
        <v>2.3589743589743639E-2</v>
      </c>
      <c r="D564" s="26">
        <f t="shared" ref="D564" si="1506">+F563*(1+L564)</f>
        <v>49.813687827186065</v>
      </c>
      <c r="E564" s="26">
        <f>D564*(1-VLOOKUP(A564,FX!A:K,9,0))</f>
        <v>49.830263952069821</v>
      </c>
      <c r="F564">
        <v>49.822000000000003</v>
      </c>
      <c r="G564" s="91">
        <f t="shared" ref="G564" si="1507">+B564/D564-1</f>
        <v>1.732699918009839E-3</v>
      </c>
      <c r="H564" s="42">
        <f t="shared" ref="H564" si="1508">(+B564/(E564)-1)</f>
        <v>1.3994717747682905E-3</v>
      </c>
      <c r="I564" s="91">
        <f t="shared" si="1298"/>
        <v>1.5655734414514733E-3</v>
      </c>
      <c r="J564">
        <v>3852.93</v>
      </c>
      <c r="K564">
        <v>3927.17</v>
      </c>
      <c r="L564" s="91">
        <f t="shared" ref="L564" si="1509">+K564/J564-1</f>
        <v>1.9268452839786843E-2</v>
      </c>
      <c r="M564" s="90">
        <f t="shared" ref="M564" si="1510">WEEKDAY(A564,2)</f>
        <v>2</v>
      </c>
    </row>
    <row r="565" spans="1:13" x14ac:dyDescent="0.25">
      <c r="A565" s="88">
        <v>43201</v>
      </c>
      <c r="B565">
        <v>50.25</v>
      </c>
      <c r="C565" s="91">
        <f t="shared" ref="C565" si="1511">B565/B564-1</f>
        <v>7.0140280561121759E-3</v>
      </c>
      <c r="D565" s="26">
        <f t="shared" ref="D565" si="1512">+F564*(1+L565)</f>
        <v>49.963708084956856</v>
      </c>
      <c r="E565" s="26">
        <f>D565*(1-VLOOKUP(A565,FX!A:K,9,0))</f>
        <v>50.11884667481776</v>
      </c>
      <c r="F565">
        <v>50.134999999999998</v>
      </c>
      <c r="G565" s="91">
        <f t="shared" ref="G565" si="1513">+B565/D565-1</f>
        <v>5.7299973524052028E-3</v>
      </c>
      <c r="H565" s="42">
        <f t="shared" ref="H565" si="1514">(+B565/(E565)-1)</f>
        <v>2.6168464337017472E-3</v>
      </c>
      <c r="I565" s="91">
        <f t="shared" si="1298"/>
        <v>2.2938067218509772E-3</v>
      </c>
      <c r="J565">
        <v>3927.17</v>
      </c>
      <c r="K565">
        <v>3938.34</v>
      </c>
      <c r="L565" s="91">
        <f t="shared" ref="L565" si="1515">+K565/J565-1</f>
        <v>2.8442873621463693E-3</v>
      </c>
      <c r="M565" s="90">
        <f t="shared" ref="M565" si="1516">WEEKDAY(A565,2)</f>
        <v>3</v>
      </c>
    </row>
    <row r="566" spans="1:13" x14ac:dyDescent="0.25">
      <c r="A566" s="88">
        <v>43202</v>
      </c>
      <c r="B566">
        <v>49.95</v>
      </c>
      <c r="C566" s="91">
        <f t="shared" ref="C566" si="1517">B566/B565-1</f>
        <v>-5.9701492537312939E-3</v>
      </c>
      <c r="D566" s="26">
        <f t="shared" ref="D566" si="1518">+F565*(1+L566)</f>
        <v>49.629619687482538</v>
      </c>
      <c r="E566" s="26">
        <f>D566*(1-VLOOKUP(A566,FX!A:K,9,0))</f>
        <v>49.628393834676046</v>
      </c>
      <c r="F566">
        <v>49.643000000000001</v>
      </c>
      <c r="G566" s="91">
        <f t="shared" ref="G566" si="1519">+B566/D566-1</f>
        <v>6.4554255006363803E-3</v>
      </c>
      <c r="H566" s="42">
        <f t="shared" ref="H566" si="1520">(+B566/(E566)-1)</f>
        <v>6.4802855880305987E-3</v>
      </c>
      <c r="I566" s="91">
        <f t="shared" si="1298"/>
        <v>6.1841548657415313E-3</v>
      </c>
      <c r="J566">
        <v>3938.34</v>
      </c>
      <c r="K566">
        <v>3898.64</v>
      </c>
      <c r="L566" s="91">
        <f t="shared" ref="L566" si="1521">+K566/J566-1</f>
        <v>-1.0080389199510487E-2</v>
      </c>
      <c r="M566" s="90">
        <f t="shared" ref="M566" si="1522">WEEKDAY(A566,2)</f>
        <v>4</v>
      </c>
    </row>
    <row r="567" spans="1:13" x14ac:dyDescent="0.25">
      <c r="A567" s="88">
        <v>43203</v>
      </c>
      <c r="B567">
        <v>49.3</v>
      </c>
      <c r="C567" s="91">
        <f t="shared" ref="C567" si="1523">B567/B566-1</f>
        <v>-1.3013013013013164E-2</v>
      </c>
      <c r="D567" s="26">
        <f t="shared" ref="D567" si="1524">+F566*(1+L567)</f>
        <v>49.292831094945932</v>
      </c>
      <c r="E567" s="26">
        <f>D567*(1-VLOOKUP(A567,FX!A:K,9,0))</f>
        <v>49.203953825325101</v>
      </c>
      <c r="F567">
        <v>49.195</v>
      </c>
      <c r="G567" s="91">
        <f t="shared" ref="G567" si="1525">+B567/D567-1</f>
        <v>1.4543504389630257E-4</v>
      </c>
      <c r="H567" s="42">
        <f t="shared" ref="H567" si="1526">(+B567/(E567)-1)</f>
        <v>1.9520011545386406E-3</v>
      </c>
      <c r="I567" s="91">
        <f t="shared" si="1298"/>
        <v>2.1343632482975217E-3</v>
      </c>
      <c r="J567">
        <v>3898.64</v>
      </c>
      <c r="K567">
        <v>3871.14</v>
      </c>
      <c r="L567" s="91">
        <f t="shared" ref="L567" si="1527">+K567/J567-1</f>
        <v>-7.0537418176594979E-3</v>
      </c>
      <c r="M567" s="90">
        <f t="shared" ref="M567" si="1528">WEEKDAY(A567,2)</f>
        <v>5</v>
      </c>
    </row>
    <row r="568" spans="1:13" x14ac:dyDescent="0.25">
      <c r="A568" s="88">
        <v>43206</v>
      </c>
      <c r="B568">
        <v>48.6</v>
      </c>
      <c r="C568" s="91">
        <f t="shared" ref="C568" si="1529">B568/B567-1</f>
        <v>-1.4198782961460377E-2</v>
      </c>
      <c r="D568" s="26">
        <f t="shared" ref="D568" si="1530">+F567*(1+L568)</f>
        <v>48.403536865109508</v>
      </c>
      <c r="E568" s="26">
        <f>D568*(1-VLOOKUP(A568,FX!A:K,9,0))</f>
        <v>48.436539851159395</v>
      </c>
      <c r="F568">
        <v>48.432000000000002</v>
      </c>
      <c r="G568" s="91">
        <f t="shared" ref="G568" si="1531">+B568/D568-1</f>
        <v>4.0588590754844223E-3</v>
      </c>
      <c r="H568" s="42">
        <f t="shared" ref="H568" si="1532">(+B568/(E568)-1)</f>
        <v>3.3747280326568152E-3</v>
      </c>
      <c r="I568" s="91">
        <f t="shared" si="1298"/>
        <v>3.4687809712585782E-3</v>
      </c>
      <c r="J568">
        <v>3871.14</v>
      </c>
      <c r="K568">
        <v>3808.86</v>
      </c>
      <c r="L568" s="91">
        <f t="shared" ref="L568" si="1533">+K568/J568-1</f>
        <v>-1.608828407135876E-2</v>
      </c>
      <c r="M568" s="90">
        <f t="shared" ref="M568" si="1534">WEEKDAY(A568,2)</f>
        <v>1</v>
      </c>
    </row>
    <row r="569" spans="1:13" x14ac:dyDescent="0.25">
      <c r="A569" s="88">
        <v>43207</v>
      </c>
      <c r="B569">
        <v>47.7</v>
      </c>
      <c r="C569" s="91">
        <f t="shared" ref="C569" si="1535">B569/B568-1</f>
        <v>-1.851851851851849E-2</v>
      </c>
      <c r="D569" s="26">
        <f t="shared" ref="D569" si="1536">+F568*(1+L569)</f>
        <v>47.666265622784763</v>
      </c>
      <c r="E569" s="26">
        <f>D569*(1-VLOOKUP(A569,FX!A:K,9,0))</f>
        <v>47.729319436435119</v>
      </c>
      <c r="F569">
        <v>47.718000000000004</v>
      </c>
      <c r="G569" s="91">
        <f t="shared" ref="G569" si="1537">+B569/D569-1</f>
        <v>7.0772016172204744E-4</v>
      </c>
      <c r="H569" s="42">
        <f t="shared" ref="H569" si="1538">(+B569/(E569)-1)</f>
        <v>-6.1428565882160058E-4</v>
      </c>
      <c r="I569" s="91">
        <f t="shared" si="1298"/>
        <v>-3.772161448509781E-4</v>
      </c>
      <c r="J569">
        <v>3808.86</v>
      </c>
      <c r="K569">
        <v>3748.64</v>
      </c>
      <c r="L569" s="91">
        <f t="shared" ref="L569" si="1539">+K569/J569-1</f>
        <v>-1.5810504980492968E-2</v>
      </c>
      <c r="M569" s="90">
        <f t="shared" ref="M569" si="1540">WEEKDAY(A569,2)</f>
        <v>2</v>
      </c>
    </row>
    <row r="570" spans="1:13" x14ac:dyDescent="0.25">
      <c r="A570" s="88">
        <v>43208</v>
      </c>
      <c r="B570">
        <v>48</v>
      </c>
      <c r="C570" s="91">
        <f t="shared" ref="C570" si="1541">B570/B569-1</f>
        <v>6.2893081761006275E-3</v>
      </c>
      <c r="D570" s="26">
        <f t="shared" ref="D570" si="1542">+F569*(1+L570)</f>
        <v>47.942546907678526</v>
      </c>
      <c r="E570" s="26">
        <f>D570*(1-VLOOKUP(A570,FX!A:K,9,0))</f>
        <v>47.862113003180355</v>
      </c>
      <c r="F570">
        <v>47.761000000000003</v>
      </c>
      <c r="G570" s="91">
        <f t="shared" ref="G570" si="1543">+B570/D570-1</f>
        <v>1.1983738042142811E-3</v>
      </c>
      <c r="H570" s="42">
        <f t="shared" ref="H570" si="1544">(+B570/(E570)-1)</f>
        <v>2.8809216344143351E-3</v>
      </c>
      <c r="I570" s="91">
        <f t="shared" si="1298"/>
        <v>5.0040828290864869E-3</v>
      </c>
      <c r="J570">
        <v>3748.64</v>
      </c>
      <c r="K570">
        <v>3766.28</v>
      </c>
      <c r="L570" s="91">
        <f t="shared" ref="L570" si="1545">+K570/J570-1</f>
        <v>4.705706602928128E-3</v>
      </c>
      <c r="M570" s="90">
        <f t="shared" ref="M570" si="1546">WEEKDAY(A570,2)</f>
        <v>3</v>
      </c>
    </row>
    <row r="571" spans="1:13" x14ac:dyDescent="0.25">
      <c r="A571" s="88">
        <v>43209</v>
      </c>
      <c r="B571">
        <v>48.7</v>
      </c>
      <c r="C571" s="91">
        <f t="shared" ref="C571" si="1547">B571/B570-1</f>
        <v>1.4583333333333393E-2</v>
      </c>
      <c r="D571" s="26">
        <f t="shared" ref="D571" si="1548">+F570*(1+L571)</f>
        <v>48.338756077615052</v>
      </c>
      <c r="E571" s="26">
        <f>D571*(1-VLOOKUP(A571,FX!A:K,9,0))</f>
        <v>48.526756924324488</v>
      </c>
      <c r="F571">
        <v>48.530999999999999</v>
      </c>
      <c r="G571" s="91">
        <f t="shared" ref="G571" si="1549">+B571/D571-1</f>
        <v>7.4731737367199624E-3</v>
      </c>
      <c r="H571" s="42">
        <f t="shared" ref="H571" si="1550">(+B571/(E571)-1)</f>
        <v>3.5700526195410198E-3</v>
      </c>
      <c r="I571" s="91">
        <f t="shared" si="1298"/>
        <v>3.4823102759062863E-3</v>
      </c>
      <c r="J571">
        <v>3766.28</v>
      </c>
      <c r="K571">
        <v>3811.84</v>
      </c>
      <c r="L571" s="91">
        <f t="shared" ref="L571" si="1551">+K571/J571-1</f>
        <v>1.2096817018384165E-2</v>
      </c>
      <c r="M571" s="90">
        <f t="shared" ref="M571" si="1552">WEEKDAY(A571,2)</f>
        <v>4</v>
      </c>
    </row>
    <row r="572" spans="1:13" x14ac:dyDescent="0.25">
      <c r="A572" s="88">
        <v>43210</v>
      </c>
      <c r="B572">
        <v>47.7</v>
      </c>
      <c r="C572" s="91">
        <f t="shared" ref="C572" si="1553">B572/B571-1</f>
        <v>-2.0533880903490731E-2</v>
      </c>
      <c r="D572" s="26">
        <f t="shared" ref="D572" si="1554">+F571*(1+L572)</f>
        <v>47.88181333686618</v>
      </c>
      <c r="E572" s="26">
        <f>D572*(1-VLOOKUP(A572,FX!A:K,9,0))</f>
        <v>47.761690746593089</v>
      </c>
      <c r="F572">
        <v>47.752000000000002</v>
      </c>
      <c r="G572" s="91">
        <f t="shared" ref="G572" si="1555">+B572/D572-1</f>
        <v>-3.7971272221261065E-3</v>
      </c>
      <c r="H572" s="42">
        <f t="shared" ref="H572" si="1556">(+B572/(E572)-1)</f>
        <v>-1.2916365737636326E-3</v>
      </c>
      <c r="I572" s="91">
        <f t="shared" si="1298"/>
        <v>-1.08895962472777E-3</v>
      </c>
      <c r="J572">
        <v>3811.84</v>
      </c>
      <c r="K572">
        <v>3760.85</v>
      </c>
      <c r="L572" s="91">
        <f t="shared" ref="L572" si="1557">+K572/J572-1</f>
        <v>-1.3376741940899994E-2</v>
      </c>
      <c r="M572" s="90">
        <f t="shared" ref="M572" si="1558">WEEKDAY(A572,2)</f>
        <v>5</v>
      </c>
    </row>
    <row r="573" spans="1:13" x14ac:dyDescent="0.25">
      <c r="A573" s="88">
        <v>43213</v>
      </c>
      <c r="B573">
        <v>47.6</v>
      </c>
      <c r="C573" s="91">
        <f t="shared" ref="C573" si="1559">B573/B572-1</f>
        <v>-2.0964360587002462E-3</v>
      </c>
      <c r="D573" s="26">
        <f t="shared" ref="D573" si="1560">+F572*(1+L573)</f>
        <v>47.821580270417591</v>
      </c>
      <c r="E573" s="26">
        <f>D573*(1-VLOOKUP(A573,FX!A:K,9,0))</f>
        <v>47.716276569872093</v>
      </c>
      <c r="F573">
        <v>47.625999999999998</v>
      </c>
      <c r="G573" s="91">
        <f t="shared" ref="G573" si="1561">+B573/D573-1</f>
        <v>-4.6334786338012579E-3</v>
      </c>
      <c r="H573" s="42">
        <f t="shared" ref="H573" si="1562">(+B573/(E573)-1)</f>
        <v>-2.436832423456714E-3</v>
      </c>
      <c r="I573" s="91">
        <f t="shared" si="1298"/>
        <v>-5.4592029563671485E-4</v>
      </c>
      <c r="J573">
        <v>3760.85</v>
      </c>
      <c r="K573">
        <v>3766.33</v>
      </c>
      <c r="L573" s="91">
        <f t="shared" ref="L573" si="1563">+K573/J573-1</f>
        <v>1.4571174069690773E-3</v>
      </c>
      <c r="M573" s="90">
        <f t="shared" ref="M573" si="1564">WEEKDAY(A573,2)</f>
        <v>1</v>
      </c>
    </row>
    <row r="574" spans="1:13" x14ac:dyDescent="0.25">
      <c r="A574" s="88">
        <v>43214</v>
      </c>
      <c r="B574">
        <v>48.8</v>
      </c>
      <c r="C574" s="91">
        <f t="shared" ref="C574" si="1565">B574/B573-1</f>
        <v>2.5210084033613356E-2</v>
      </c>
      <c r="D574" s="26">
        <f t="shared" ref="D574" si="1566">+F573*(1+L574)</f>
        <v>48.601703711570671</v>
      </c>
      <c r="E574" s="26">
        <f>D574*(1-VLOOKUP(A574,FX!A:K,9,0))</f>
        <v>48.465126928287212</v>
      </c>
      <c r="F574">
        <v>48.46</v>
      </c>
      <c r="G574" s="91">
        <f t="shared" ref="G574" si="1567">+B574/D574-1</f>
        <v>4.080027515210638E-3</v>
      </c>
      <c r="H574" s="42">
        <f t="shared" ref="H574" si="1568">(+B574/(E574)-1)</f>
        <v>6.9095676197916678E-3</v>
      </c>
      <c r="I574" s="91">
        <f t="shared" si="1298"/>
        <v>7.0160957490712494E-3</v>
      </c>
      <c r="J574">
        <v>3766.33</v>
      </c>
      <c r="K574">
        <v>3843.49</v>
      </c>
      <c r="L574" s="91">
        <f t="shared" ref="L574" si="1569">+K574/J574-1</f>
        <v>2.0486786872100815E-2</v>
      </c>
      <c r="M574" s="90">
        <f t="shared" ref="M574" si="1570">WEEKDAY(A574,2)</f>
        <v>2</v>
      </c>
    </row>
    <row r="575" spans="1:13" x14ac:dyDescent="0.25">
      <c r="A575" s="88">
        <v>43215</v>
      </c>
      <c r="B575">
        <v>48.35</v>
      </c>
      <c r="C575" s="91">
        <f t="shared" ref="C575" si="1571">B575/B574-1</f>
        <v>-9.2213114754097214E-3</v>
      </c>
      <c r="D575" s="26">
        <f t="shared" ref="D575" si="1572">+F574*(1+L575)</f>
        <v>48.273522761864868</v>
      </c>
      <c r="E575" s="26">
        <f>D575*(1-VLOOKUP(A575,FX!A:K,9,0))</f>
        <v>48.269811034343682</v>
      </c>
      <c r="F575">
        <v>48.33</v>
      </c>
      <c r="G575" s="91">
        <f t="shared" ref="G575" si="1573">+B575/D575-1</f>
        <v>1.584248129402166E-3</v>
      </c>
      <c r="H575" s="42">
        <f t="shared" ref="H575" si="1574">(+B575/(E575)-1)</f>
        <v>1.6612653734913163E-3</v>
      </c>
      <c r="I575" s="91">
        <f t="shared" si="1298"/>
        <v>4.1382164287195877E-4</v>
      </c>
      <c r="J575">
        <v>3843.49</v>
      </c>
      <c r="K575">
        <v>3828.7</v>
      </c>
      <c r="L575" s="91">
        <f t="shared" ref="L575" si="1575">+K575/J575-1</f>
        <v>-3.848065169936743E-3</v>
      </c>
      <c r="M575" s="90">
        <f t="shared" ref="M575" si="1576">WEEKDAY(A575,2)</f>
        <v>3</v>
      </c>
    </row>
    <row r="576" spans="1:13" x14ac:dyDescent="0.25">
      <c r="A576" s="88">
        <v>43216</v>
      </c>
      <c r="B576">
        <v>47.45</v>
      </c>
      <c r="C576" s="91">
        <f t="shared" ref="C576" si="1577">B576/B575-1</f>
        <v>-1.8614270941054833E-2</v>
      </c>
      <c r="D576" s="26">
        <f t="shared" ref="D576" si="1578">+F575*(1+L576)</f>
        <v>47.405864053072847</v>
      </c>
      <c r="E576" s="26">
        <f>D576*(1-VLOOKUP(A576,FX!A:K,9,0))</f>
        <v>47.304179759107853</v>
      </c>
      <c r="F576">
        <v>47.317999999999998</v>
      </c>
      <c r="G576" s="91">
        <f t="shared" ref="G576" si="1579">+B576/D576-1</f>
        <v>9.3102294006808251E-4</v>
      </c>
      <c r="H576" s="42">
        <f t="shared" ref="H576" si="1580">(+B576/(E576)-1)</f>
        <v>3.0826079563102127E-3</v>
      </c>
      <c r="I576" s="91">
        <f t="shared" si="1298"/>
        <v>2.7896360792933894E-3</v>
      </c>
      <c r="J576">
        <v>3828.7</v>
      </c>
      <c r="K576">
        <v>3755.49</v>
      </c>
      <c r="L576" s="91">
        <f t="shared" ref="L576" si="1581">+K576/J576-1</f>
        <v>-1.9121372789719704E-2</v>
      </c>
      <c r="M576" s="90">
        <f t="shared" ref="M576" si="1582">WEEKDAY(A576,2)</f>
        <v>4</v>
      </c>
    </row>
    <row r="577" spans="1:13" x14ac:dyDescent="0.25">
      <c r="A577" s="88">
        <v>43217</v>
      </c>
      <c r="B577">
        <v>47.5</v>
      </c>
      <c r="C577" s="91">
        <f t="shared" ref="C577" si="1583">B577/B576-1</f>
        <v>1.0537407797681642E-3</v>
      </c>
      <c r="D577" s="26">
        <f t="shared" ref="D577" si="1584">+F576*(1+L577)</f>
        <v>47.335513565473484</v>
      </c>
      <c r="E577" s="26">
        <f>D577*(1-VLOOKUP(A577,FX!A:K,9,0))</f>
        <v>47.224821108281937</v>
      </c>
      <c r="F577">
        <v>47.198</v>
      </c>
      <c r="G577" s="91">
        <f t="shared" ref="G577" si="1585">+B577/D577-1</f>
        <v>3.4749054597031925E-3</v>
      </c>
      <c r="H577" s="42">
        <f t="shared" ref="H577" si="1586">(+B577/(E577)-1)</f>
        <v>5.8269970168252083E-3</v>
      </c>
      <c r="I577" s="91">
        <f t="shared" si="1298"/>
        <v>6.3985762108564881E-3</v>
      </c>
      <c r="J577">
        <v>3755.49</v>
      </c>
      <c r="K577">
        <v>3756.88</v>
      </c>
      <c r="L577" s="91">
        <f t="shared" ref="L577" si="1587">+K577/J577-1</f>
        <v>3.7012480395381964E-4</v>
      </c>
      <c r="M577" s="90">
        <f t="shared" ref="M577" si="1588">WEEKDAY(A577,2)</f>
        <v>5</v>
      </c>
    </row>
    <row r="578" spans="1:13" x14ac:dyDescent="0.25">
      <c r="A578" s="88">
        <v>43220</v>
      </c>
      <c r="B578" s="90">
        <v>48</v>
      </c>
      <c r="C578" s="91">
        <f t="shared" ref="C578" si="1589">B578/B577-1</f>
        <v>1.0526315789473717E-2</v>
      </c>
      <c r="D578" s="26">
        <f t="shared" ref="D578" si="1590">+F577*(1+L578)</f>
        <v>47.198</v>
      </c>
      <c r="E578" s="26">
        <f>D578*(1-VLOOKUP(A578,FX!A:K,9,0))</f>
        <v>47.198</v>
      </c>
      <c r="F578" s="90">
        <v>47.198</v>
      </c>
      <c r="G578" s="91">
        <f t="shared" ref="G578" si="1591">+B578/D578-1</f>
        <v>1.6992245434128472E-2</v>
      </c>
      <c r="H578" s="42">
        <f t="shared" ref="H578" si="1592">(+B578/(E578)-1)</f>
        <v>1.6992245434128472E-2</v>
      </c>
      <c r="I578" s="91">
        <f t="shared" ref="I578:I591" si="1593">+B578/F578-1</f>
        <v>1.6992245434128472E-2</v>
      </c>
      <c r="J578" s="90">
        <v>3756.88</v>
      </c>
      <c r="K578" s="90">
        <v>3756.88</v>
      </c>
      <c r="L578" s="91">
        <f t="shared" ref="L578" si="1594">+K578/J578-1</f>
        <v>0</v>
      </c>
      <c r="M578" s="90">
        <f t="shared" ref="M578" si="1595">WEEKDAY(A578,2)</f>
        <v>1</v>
      </c>
    </row>
    <row r="579" spans="1:13" x14ac:dyDescent="0.25">
      <c r="A579" s="88">
        <v>43222</v>
      </c>
      <c r="B579">
        <v>47.3</v>
      </c>
      <c r="C579" s="91">
        <f t="shared" ref="C579" si="1596">B579/B578-1</f>
        <v>-1.4583333333333393E-2</v>
      </c>
      <c r="D579" s="26">
        <f t="shared" ref="D579" si="1597">+F578*(1+L579)</f>
        <v>47.283052080449735</v>
      </c>
      <c r="E579" s="26">
        <f>D579*(1-VLOOKUP(A579,FX!A:K,9,0))</f>
        <v>46.953206973762015</v>
      </c>
      <c r="F579">
        <v>47.116999999999997</v>
      </c>
      <c r="G579" s="91">
        <f t="shared" ref="G579" si="1598">+B579/D579-1</f>
        <v>3.5843539713598105E-4</v>
      </c>
      <c r="H579" s="42">
        <f t="shared" ref="H579" si="1599">(+B579/(E579)-1)</f>
        <v>7.3859284293780192E-3</v>
      </c>
      <c r="I579" s="91">
        <f t="shared" si="1593"/>
        <v>3.8839484687056558E-3</v>
      </c>
      <c r="J579">
        <v>3756.88</v>
      </c>
      <c r="K579">
        <v>3763.65</v>
      </c>
      <c r="L579" s="91">
        <f t="shared" ref="L579" si="1600">+K579/J579-1</f>
        <v>1.8020272140713001E-3</v>
      </c>
      <c r="M579" s="90">
        <f t="shared" ref="M579" si="1601">WEEKDAY(A579,2)</f>
        <v>3</v>
      </c>
    </row>
    <row r="580" spans="1:13" x14ac:dyDescent="0.25">
      <c r="A580" s="88">
        <v>43223</v>
      </c>
      <c r="B580">
        <v>47.65</v>
      </c>
      <c r="C580" s="91">
        <f t="shared" ref="C580" si="1602">B580/B579-1</f>
        <v>7.3995771670190003E-3</v>
      </c>
      <c r="D580" s="26">
        <f t="shared" ref="D580" si="1603">+F579*(1+L580)</f>
        <v>47.484431602300951</v>
      </c>
      <c r="E580" s="26">
        <f>D580*(1-VLOOKUP(A580,FX!A:K,9,0))</f>
        <v>47.481221810271428</v>
      </c>
      <c r="F580">
        <v>47.472999999999999</v>
      </c>
      <c r="G580" s="91">
        <f t="shared" ref="G580" si="1604">+B580/D580-1</f>
        <v>3.4867932943947189E-3</v>
      </c>
      <c r="H580" s="42">
        <f t="shared" ref="H580" si="1605">(+B580/(E580)-1)</f>
        <v>3.5546303000160151E-3</v>
      </c>
      <c r="I580" s="91">
        <f t="shared" si="1593"/>
        <v>3.7284351104838187E-3</v>
      </c>
      <c r="J580">
        <v>3763.65</v>
      </c>
      <c r="K580">
        <v>3793</v>
      </c>
      <c r="L580" s="91">
        <f t="shared" ref="L580" si="1606">+K580/J580-1</f>
        <v>7.7982809241028406E-3</v>
      </c>
      <c r="M580" s="90">
        <f t="shared" ref="M580" si="1607">WEEKDAY(A580,2)</f>
        <v>4</v>
      </c>
    </row>
    <row r="581" spans="1:13" x14ac:dyDescent="0.25">
      <c r="A581" s="88">
        <v>43224</v>
      </c>
      <c r="B581">
        <v>47.15</v>
      </c>
      <c r="C581" s="91">
        <f t="shared" ref="C581" si="1608">B581/B580-1</f>
        <v>-1.049317943336836E-2</v>
      </c>
      <c r="D581" s="26">
        <f t="shared" ref="D581" si="1609">+F580*(1+L581)</f>
        <v>47.242706511995785</v>
      </c>
      <c r="E581" s="26">
        <f>D581*(1-VLOOKUP(A581,FX!A:K,9,0))</f>
        <v>47.347125359281122</v>
      </c>
      <c r="F581">
        <v>47.38</v>
      </c>
      <c r="G581" s="91">
        <f t="shared" ref="G581" si="1610">+B581/D581-1</f>
        <v>-1.9623454886574798E-3</v>
      </c>
      <c r="H581" s="42">
        <f t="shared" ref="H581" si="1611">(+B581/(E581)-1)</f>
        <v>-4.1634071294780473E-3</v>
      </c>
      <c r="I581" s="91">
        <f t="shared" si="1593"/>
        <v>-4.8543689320389438E-3</v>
      </c>
      <c r="J581">
        <v>3793</v>
      </c>
      <c r="K581">
        <v>3774.6</v>
      </c>
      <c r="L581" s="91">
        <f t="shared" ref="L581" si="1612">+K581/J581-1</f>
        <v>-4.851041392037958E-3</v>
      </c>
      <c r="M581" s="90">
        <f t="shared" ref="M581" si="1613">WEEKDAY(A581,2)</f>
        <v>5</v>
      </c>
    </row>
    <row r="582" spans="1:13" x14ac:dyDescent="0.25">
      <c r="A582" s="88">
        <v>43227</v>
      </c>
      <c r="B582">
        <v>48.1</v>
      </c>
      <c r="C582" s="91">
        <f t="shared" ref="C582" si="1614">B582/B581-1</f>
        <v>2.0148462354188768E-2</v>
      </c>
      <c r="D582" s="26">
        <f t="shared" ref="D582" si="1615">+F581*(1+L582)</f>
        <v>48.127992952895681</v>
      </c>
      <c r="E582" s="26">
        <f>D582*(1-VLOOKUP(A582,FX!A:K,9,0))</f>
        <v>48.024984174637751</v>
      </c>
      <c r="F582">
        <v>48.009</v>
      </c>
      <c r="G582" s="91">
        <f t="shared" ref="G582" si="1616">+B582/D582-1</f>
        <v>-5.8163557585033665E-4</v>
      </c>
      <c r="H582" s="42">
        <f t="shared" ref="H582" si="1617">(+B582/(E582)-1)</f>
        <v>1.5620166596923557E-3</v>
      </c>
      <c r="I582" s="91">
        <f t="shared" si="1593"/>
        <v>1.8954779312212455E-3</v>
      </c>
      <c r="J582">
        <v>3774.6</v>
      </c>
      <c r="K582">
        <v>3834.19</v>
      </c>
      <c r="L582" s="91">
        <f t="shared" ref="L582" si="1618">+K582/J582-1</f>
        <v>1.5787103269220726E-2</v>
      </c>
      <c r="M582" s="90">
        <f t="shared" ref="M582" si="1619">WEEKDAY(A582,2)</f>
        <v>1</v>
      </c>
    </row>
    <row r="583" spans="1:13" x14ac:dyDescent="0.25">
      <c r="A583" s="88">
        <v>43228</v>
      </c>
      <c r="B583">
        <v>48.7</v>
      </c>
      <c r="C583" s="91">
        <f t="shared" ref="C583" si="1620">B583/B582-1</f>
        <v>1.2474012474012586E-2</v>
      </c>
      <c r="D583" s="26">
        <f t="shared" ref="D583" si="1621">+F582*(1+L583)</f>
        <v>48.566072135183703</v>
      </c>
      <c r="E583" s="26">
        <f>D583*(1-VLOOKUP(A583,FX!A:K,9,0))</f>
        <v>48.568897146769437</v>
      </c>
      <c r="F583">
        <v>48.59</v>
      </c>
      <c r="G583" s="91">
        <f t="shared" ref="G583" si="1622">+B583/D583-1</f>
        <v>2.7576425049056219E-3</v>
      </c>
      <c r="H583" s="42">
        <f t="shared" ref="H583" si="1623">(+B583/(E583)-1)</f>
        <v>2.6993170718780934E-3</v>
      </c>
      <c r="I583" s="91">
        <f t="shared" si="1593"/>
        <v>2.263840296357289E-3</v>
      </c>
      <c r="J583">
        <v>3834.19</v>
      </c>
      <c r="K583">
        <v>3878.68</v>
      </c>
      <c r="L583" s="91">
        <f t="shared" ref="L583" si="1624">+K583/J583-1</f>
        <v>1.1603493827901046E-2</v>
      </c>
      <c r="M583" s="90">
        <f t="shared" ref="M583" si="1625">WEEKDAY(A583,2)</f>
        <v>2</v>
      </c>
    </row>
    <row r="584" spans="1:13" x14ac:dyDescent="0.25">
      <c r="A584" s="88">
        <v>43229</v>
      </c>
      <c r="B584">
        <v>48.5</v>
      </c>
      <c r="C584" s="91">
        <f t="shared" ref="C584" si="1626">B584/B583-1</f>
        <v>-4.1067761806982128E-3</v>
      </c>
      <c r="D584" s="26">
        <f t="shared" ref="D584" si="1627">+F583*(1+L584)</f>
        <v>48.501556147967868</v>
      </c>
      <c r="E584" s="26">
        <f>D584*(1-VLOOKUP(A584,FX!A:K,9,0))</f>
        <v>48.414477807299136</v>
      </c>
      <c r="F584">
        <v>48.423000000000002</v>
      </c>
      <c r="G584" s="91">
        <f t="shared" ref="G584" si="1628">+B584/D584-1</f>
        <v>-3.2084495662831891E-5</v>
      </c>
      <c r="H584" s="42">
        <f t="shared" ref="H584" si="1629">(+B584/(E584)-1)</f>
        <v>1.7664590546915271E-3</v>
      </c>
      <c r="I584" s="91">
        <f t="shared" si="1593"/>
        <v>1.5901534394811012E-3</v>
      </c>
      <c r="J584">
        <v>3878.68</v>
      </c>
      <c r="K584">
        <v>3871.62</v>
      </c>
      <c r="L584" s="91">
        <f t="shared" ref="L584" si="1630">+K584/J584-1</f>
        <v>-1.8202068745036826E-3</v>
      </c>
      <c r="M584" s="90">
        <f t="shared" ref="M584" si="1631">WEEKDAY(A584,2)</f>
        <v>3</v>
      </c>
    </row>
    <row r="585" spans="1:13" x14ac:dyDescent="0.25">
      <c r="A585" s="88">
        <v>43230</v>
      </c>
      <c r="B585">
        <v>48.85</v>
      </c>
      <c r="C585" s="91">
        <f t="shared" ref="C585" si="1632">B585/B584-1</f>
        <v>7.2164948453607991E-3</v>
      </c>
      <c r="D585" s="26">
        <f t="shared" ref="D585" si="1633">+F584*(1+L585)</f>
        <v>48.691153672106253</v>
      </c>
      <c r="E585" s="26">
        <f>D585*(1-VLOOKUP(A585,FX!A:K,9,0))</f>
        <v>48.767933049129077</v>
      </c>
      <c r="F585">
        <v>48.767000000000003</v>
      </c>
      <c r="G585" s="91">
        <f t="shared" ref="G585" si="1634">+B585/D585-1</f>
        <v>3.2623241782983037E-3</v>
      </c>
      <c r="H585" s="42">
        <f t="shared" ref="H585" si="1635">(+B585/(E585)-1)</f>
        <v>1.6828056007263115E-3</v>
      </c>
      <c r="I585" s="91">
        <f t="shared" si="1593"/>
        <v>1.7019705948695396E-3</v>
      </c>
      <c r="J585">
        <v>3871.62</v>
      </c>
      <c r="K585">
        <v>3893.06</v>
      </c>
      <c r="L585" s="91">
        <f t="shared" ref="L585" si="1636">+K585/J585-1</f>
        <v>5.5377335585620191E-3</v>
      </c>
      <c r="M585" s="90">
        <f t="shared" ref="M585" si="1637">WEEKDAY(A585,2)</f>
        <v>4</v>
      </c>
    </row>
    <row r="586" spans="1:13" x14ac:dyDescent="0.25">
      <c r="A586" s="88">
        <v>43231</v>
      </c>
      <c r="B586">
        <v>49</v>
      </c>
      <c r="C586" s="91">
        <f t="shared" ref="C586" si="1638">B586/B585-1</f>
        <v>3.0706243602864891E-3</v>
      </c>
      <c r="D586" s="26">
        <f t="shared" ref="D586" si="1639">+F585*(1+L586)</f>
        <v>48.513711137254504</v>
      </c>
      <c r="E586" s="26">
        <f>D586*(1-VLOOKUP(A586,FX!A:K,9,0))</f>
        <v>48.691060659755564</v>
      </c>
      <c r="F586">
        <v>48.692999999999998</v>
      </c>
      <c r="G586" s="91">
        <f t="shared" ref="G586" si="1640">+B586/D586-1</f>
        <v>1.0023740739389941E-2</v>
      </c>
      <c r="H586" s="42">
        <f t="shared" ref="H586" si="1641">(+B586/(E586)-1)</f>
        <v>6.344888282538097E-3</v>
      </c>
      <c r="I586" s="91">
        <f t="shared" si="1593"/>
        <v>6.3048076725606972E-3</v>
      </c>
      <c r="J586">
        <v>3893.06</v>
      </c>
      <c r="K586">
        <v>3872.84</v>
      </c>
      <c r="L586" s="91">
        <f t="shared" ref="L586" si="1642">+K586/J586-1</f>
        <v>-5.1938577879611092E-3</v>
      </c>
      <c r="M586" s="90">
        <f t="shared" ref="M586" si="1643">WEEKDAY(A586,2)</f>
        <v>5</v>
      </c>
    </row>
    <row r="587" spans="1:13" x14ac:dyDescent="0.25">
      <c r="A587" s="88">
        <v>43234</v>
      </c>
      <c r="B587">
        <v>49.4</v>
      </c>
      <c r="C587" s="91">
        <f t="shared" ref="C587" si="1644">B587/B586-1</f>
        <v>8.1632653061223248E-3</v>
      </c>
      <c r="D587" s="26">
        <f t="shared" ref="D587" si="1645">+F586*(1+L587)</f>
        <v>49.151283804649815</v>
      </c>
      <c r="E587" s="26">
        <f>D587*(1-VLOOKUP(A587,FX!A:K,9,0))</f>
        <v>49.215917096716773</v>
      </c>
      <c r="F587">
        <v>49.198</v>
      </c>
      <c r="G587" s="91">
        <f t="shared" ref="G587" si="1646">+B587/D587-1</f>
        <v>5.0602176809602106E-3</v>
      </c>
      <c r="H587" s="42">
        <f t="shared" ref="H587" si="1647">(+B587/(E587)-1)</f>
        <v>3.7403123652348658E-3</v>
      </c>
      <c r="I587" s="91">
        <f t="shared" si="1593"/>
        <v>4.1058579617057056E-3</v>
      </c>
      <c r="J587">
        <v>3872.84</v>
      </c>
      <c r="K587">
        <v>3909.29</v>
      </c>
      <c r="L587" s="91">
        <f t="shared" ref="L587" si="1648">+K587/J587-1</f>
        <v>9.4116978754608116E-3</v>
      </c>
      <c r="M587" s="90">
        <f t="shared" ref="M587" si="1649">WEEKDAY(A587,2)</f>
        <v>1</v>
      </c>
    </row>
    <row r="588" spans="1:13" x14ac:dyDescent="0.25">
      <c r="A588" s="88">
        <v>43235</v>
      </c>
      <c r="B588">
        <v>49.2</v>
      </c>
      <c r="C588" s="91">
        <f t="shared" ref="C588" si="1650">B588/B587-1</f>
        <v>-4.0485829959513442E-3</v>
      </c>
      <c r="D588" s="26">
        <f t="shared" ref="D588" si="1651">+F587*(1+L588)</f>
        <v>49.384382279135082</v>
      </c>
      <c r="E588" s="26">
        <f>D588*(1-VLOOKUP(A588,FX!A:K,9,0))</f>
        <v>49.28318972947271</v>
      </c>
      <c r="F588">
        <v>49.28</v>
      </c>
      <c r="G588" s="91">
        <f t="shared" ref="G588" si="1652">+B588/D588-1</f>
        <v>-3.7336151760063441E-3</v>
      </c>
      <c r="H588" s="42">
        <f t="shared" ref="H588" si="1653">(+B588/(E588)-1)</f>
        <v>-1.6879940184342246E-3</v>
      </c>
      <c r="I588" s="91">
        <f t="shared" si="1593"/>
        <v>-1.6233766233766378E-3</v>
      </c>
      <c r="J588">
        <v>3909.29</v>
      </c>
      <c r="K588">
        <v>3924.1</v>
      </c>
      <c r="L588" s="91">
        <f t="shared" ref="L588" si="1654">+K588/J588-1</f>
        <v>3.7884117064734824E-3</v>
      </c>
      <c r="M588" s="90">
        <f t="shared" ref="M588" si="1655">WEEKDAY(A588,2)</f>
        <v>2</v>
      </c>
    </row>
    <row r="589" spans="1:13" x14ac:dyDescent="0.25">
      <c r="A589" s="88">
        <v>43236</v>
      </c>
      <c r="B589">
        <v>48.95</v>
      </c>
      <c r="C589" s="91">
        <f t="shared" ref="C589" si="1656">B589/B588-1</f>
        <v>-5.0813008130081716E-3</v>
      </c>
      <c r="D589" s="26">
        <f t="shared" ref="D589" si="1657">+F588*(1+L589)</f>
        <v>48.887427741392933</v>
      </c>
      <c r="E589" s="26">
        <f>D589*(1-VLOOKUP(A589,FX!A:K,9,0))</f>
        <v>48.784689665476719</v>
      </c>
      <c r="F589">
        <v>48.802999999999997</v>
      </c>
      <c r="G589" s="91">
        <f t="shared" ref="G589" si="1658">+B589/D589-1</f>
        <v>1.2799253611393002E-3</v>
      </c>
      <c r="H589" s="42">
        <f t="shared" ref="H589" si="1659">(+B589/(E589)-1)</f>
        <v>3.3885699726048379E-3</v>
      </c>
      <c r="I589" s="91">
        <f t="shared" si="1593"/>
        <v>3.0121099112760952E-3</v>
      </c>
      <c r="J589">
        <v>3924.1</v>
      </c>
      <c r="K589">
        <v>3892.84</v>
      </c>
      <c r="L589" s="91">
        <f t="shared" ref="L589" si="1660">+K589/J589-1</f>
        <v>-7.9661578451108994E-3</v>
      </c>
      <c r="M589" s="90">
        <f t="shared" ref="M589" si="1661">WEEKDAY(A589,2)</f>
        <v>3</v>
      </c>
    </row>
    <row r="590" spans="1:13" x14ac:dyDescent="0.25">
      <c r="A590" s="88">
        <v>43237</v>
      </c>
      <c r="B590">
        <v>48.5</v>
      </c>
      <c r="C590" s="91">
        <f t="shared" ref="C590" si="1662">B590/B589-1</f>
        <v>-9.1930541368744345E-3</v>
      </c>
      <c r="D590" s="26">
        <f t="shared" ref="D590" si="1663">+F589*(1+L590)</f>
        <v>48.442071122882005</v>
      </c>
      <c r="E590" s="26">
        <f>D590*(1-VLOOKUP(A590,FX!A:K,9,0))</f>
        <v>48.487891848060187</v>
      </c>
      <c r="F590">
        <v>48.478000000000002</v>
      </c>
      <c r="G590" s="91">
        <f t="shared" ref="G590" si="1664">+B590/D590-1</f>
        <v>1.1958381583447864E-3</v>
      </c>
      <c r="H590" s="42">
        <f t="shared" ref="H590" si="1665">(+B590/(E590)-1)</f>
        <v>2.4971495930881105E-4</v>
      </c>
      <c r="I590" s="91">
        <f t="shared" si="1593"/>
        <v>4.5381410124178956E-4</v>
      </c>
      <c r="J590">
        <v>3892.84</v>
      </c>
      <c r="K590">
        <v>3864.05</v>
      </c>
      <c r="L590" s="91">
        <f t="shared" ref="L590" si="1666">+K590/J590-1</f>
        <v>-7.3956288981823493E-3</v>
      </c>
      <c r="M590" s="90">
        <f t="shared" ref="M590" si="1667">WEEKDAY(A590,2)</f>
        <v>4</v>
      </c>
    </row>
    <row r="591" spans="1:13" x14ac:dyDescent="0.25">
      <c r="A591" s="88">
        <v>43238</v>
      </c>
      <c r="B591">
        <v>49</v>
      </c>
      <c r="C591" s="91">
        <f t="shared" ref="C591" si="1668">B591/B590-1</f>
        <v>1.0309278350515427E-2</v>
      </c>
      <c r="D591" s="26">
        <f t="shared" ref="D591" si="1669">+F590*(1+L591)</f>
        <v>48.967415711494418</v>
      </c>
      <c r="E591" s="26">
        <f>D591*(1-VLOOKUP(A591,FX!A:K,9,0))</f>
        <v>48.914127243519552</v>
      </c>
      <c r="F591">
        <v>48.911999999999999</v>
      </c>
      <c r="G591" s="91">
        <f t="shared" ref="G591" si="1670">+B591/D591-1</f>
        <v>6.6542797965007949E-4</v>
      </c>
      <c r="H591" s="42">
        <f t="shared" ref="H591" si="1671">(+B591/(E591)-1)</f>
        <v>1.7555819007650797E-3</v>
      </c>
      <c r="I591" s="91">
        <f t="shared" si="1593"/>
        <v>1.7991494929670004E-3</v>
      </c>
      <c r="J591">
        <v>3864.05</v>
      </c>
      <c r="K591">
        <v>3903.06</v>
      </c>
      <c r="L591" s="91">
        <f t="shared" ref="L591" si="1672">+K591/J591-1</f>
        <v>1.0095625056611546E-2</v>
      </c>
      <c r="M591" s="90">
        <f t="shared" ref="M591" si="1673">WEEKDAY(A591,2)</f>
        <v>5</v>
      </c>
    </row>
    <row r="592" spans="1:13" x14ac:dyDescent="0.25">
      <c r="A592" s="88">
        <v>43241</v>
      </c>
    </row>
    <row r="593" spans="1:1" x14ac:dyDescent="0.25">
      <c r="A593" s="88">
        <v>43242</v>
      </c>
    </row>
    <row r="594" spans="1:1" x14ac:dyDescent="0.25">
      <c r="A594" s="88">
        <v>43243</v>
      </c>
    </row>
    <row r="595" spans="1:1" x14ac:dyDescent="0.25">
      <c r="A595" s="88">
        <v>43244</v>
      </c>
    </row>
    <row r="596" spans="1:1" x14ac:dyDescent="0.25">
      <c r="A596" s="88">
        <v>43245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603"/>
  <sheetViews>
    <sheetView zoomScale="115" zoomScaleNormal="115" workbookViewId="0">
      <pane xSplit="1" ySplit="2" topLeftCell="B588" activePane="bottomRight" state="frozen"/>
      <selection pane="topRight" activeCell="B1" sqref="B1"/>
      <selection pane="bottomLeft" activeCell="A3" sqref="A3"/>
      <selection pane="bottomRight" activeCell="D599" sqref="D599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5"/>
      <c r="O2" s="85" t="s">
        <v>624</v>
      </c>
      <c r="P2" s="85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8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1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1">
        <f t="shared" ref="C406" si="392">B406/B405-1</f>
        <v>1.5301318267420205E-2</v>
      </c>
      <c r="D406" s="38">
        <f t="shared" si="324"/>
        <v>42.91876558818705</v>
      </c>
      <c r="E406" s="90"/>
      <c r="F406">
        <v>42.92</v>
      </c>
      <c r="G406" s="42">
        <f t="shared" ref="G406" si="393">+B406/D406-1</f>
        <v>4.9217261707799054E-3</v>
      </c>
      <c r="H406" s="90"/>
      <c r="I406" s="91">
        <f t="shared" si="316"/>
        <v>4.892823858341222E-3</v>
      </c>
      <c r="J406">
        <v>18713.689999999999</v>
      </c>
      <c r="K406">
        <v>18960.54</v>
      </c>
      <c r="L406" s="91">
        <f t="shared" ref="L406" si="394">+K406/J406-1</f>
        <v>1.3190877908098475E-2</v>
      </c>
      <c r="M406" s="90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1">
        <f t="shared" ref="C407" si="396">B407/B406-1</f>
        <v>5.1008578715510122E-3</v>
      </c>
      <c r="D407" s="38">
        <f t="shared" si="324"/>
        <v>42.92</v>
      </c>
      <c r="E407" s="90"/>
      <c r="F407">
        <v>43.32</v>
      </c>
      <c r="G407" s="42">
        <f t="shared" ref="G407" si="397">+B407/D407-1</f>
        <v>1.0018639328984058E-2</v>
      </c>
      <c r="H407" s="90"/>
      <c r="I407" s="91">
        <f t="shared" si="316"/>
        <v>6.9252077562320657E-4</v>
      </c>
      <c r="J407">
        <v>18960.54</v>
      </c>
      <c r="K407">
        <v>18960.539999999997</v>
      </c>
      <c r="L407" s="91">
        <f t="shared" ref="L407" si="398">+K407/J407-1</f>
        <v>0</v>
      </c>
      <c r="M407" s="90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1">
        <f t="shared" ref="C408" si="400">B408/B407-1</f>
        <v>3.6908881199537724E-3</v>
      </c>
      <c r="D408" s="38">
        <f t="shared" si="324"/>
        <v>43.7224578413906</v>
      </c>
      <c r="E408" s="90"/>
      <c r="F408">
        <v>43.32</v>
      </c>
      <c r="G408" s="42">
        <f t="shared" ref="G408" si="401">+B408/D408-1</f>
        <v>-4.8592382926258004E-3</v>
      </c>
      <c r="H408" s="90"/>
      <c r="I408" s="91">
        <f t="shared" si="316"/>
        <v>4.3859649122806044E-3</v>
      </c>
      <c r="J408">
        <v>18960.539999999997</v>
      </c>
      <c r="K408">
        <v>19136.689999999999</v>
      </c>
      <c r="L408" s="91">
        <f t="shared" ref="L408" si="402">+K408/J408-1</f>
        <v>9.290347215849426E-3</v>
      </c>
      <c r="M408" s="90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1">
        <f t="shared" ref="C409" si="404">B409/B408-1</f>
        <v>1.6088255573431409E-2</v>
      </c>
      <c r="D409" s="38">
        <f t="shared" si="324"/>
        <v>44.041060935825371</v>
      </c>
      <c r="E409" s="90"/>
      <c r="F409">
        <v>44.04</v>
      </c>
      <c r="G409" s="42">
        <f t="shared" ref="G409" si="405">+B409/D409-1</f>
        <v>3.8359444705657886E-3</v>
      </c>
      <c r="H409" s="90"/>
      <c r="I409" s="91">
        <f t="shared" si="316"/>
        <v>3.8601271571299112E-3</v>
      </c>
      <c r="J409">
        <v>19136.689999999999</v>
      </c>
      <c r="K409">
        <v>19455.22</v>
      </c>
      <c r="L409" s="91">
        <f t="shared" ref="L409" si="406">+K409/J409-1</f>
        <v>1.6644989284980927E-2</v>
      </c>
      <c r="M409" s="90">
        <f t="shared" ref="M409" si="407">WEEKDAY(A409,2)</f>
        <v>5</v>
      </c>
    </row>
    <row r="410" spans="1:13" x14ac:dyDescent="0.25">
      <c r="A410" s="88">
        <v>42975</v>
      </c>
      <c r="B410">
        <v>44.23</v>
      </c>
      <c r="C410" s="91">
        <f t="shared" ref="C410" si="408">B410/B409-1</f>
        <v>4.523863379324311E-4</v>
      </c>
      <c r="D410" s="38">
        <f t="shared" si="324"/>
        <v>44.161694352466846</v>
      </c>
      <c r="E410" s="90"/>
      <c r="F410">
        <v>44.15</v>
      </c>
      <c r="G410" s="42">
        <f t="shared" ref="G410" si="409">+B410/D410-1</f>
        <v>1.546717093506178E-3</v>
      </c>
      <c r="H410" s="90"/>
      <c r="I410" s="91">
        <f t="shared" si="316"/>
        <v>1.8120045300111798E-3</v>
      </c>
      <c r="J410">
        <v>19455.22</v>
      </c>
      <c r="K410">
        <v>19508.98</v>
      </c>
      <c r="L410" s="91">
        <f t="shared" ref="L410" si="410">+K410/J410-1</f>
        <v>2.7632686754506253E-3</v>
      </c>
      <c r="M410" s="90">
        <f t="shared" ref="M410" si="411">WEEKDAY(A410,2)</f>
        <v>1</v>
      </c>
    </row>
    <row r="411" spans="1:13" x14ac:dyDescent="0.25">
      <c r="A411" s="88">
        <v>42976</v>
      </c>
      <c r="B411">
        <v>44.27</v>
      </c>
      <c r="C411" s="91">
        <f t="shared" ref="C411" si="412">B411/B410-1</f>
        <v>9.0436355414880154E-4</v>
      </c>
      <c r="D411" s="38">
        <f t="shared" si="324"/>
        <v>44.034086046528309</v>
      </c>
      <c r="E411" s="90"/>
      <c r="F411">
        <v>44.04</v>
      </c>
      <c r="G411" s="42">
        <f t="shared" ref="G411" si="413">+B411/D411-1</f>
        <v>5.3575303736841384E-3</v>
      </c>
      <c r="H411" s="90"/>
      <c r="I411" s="91">
        <f t="shared" si="316"/>
        <v>5.2225249772934745E-3</v>
      </c>
      <c r="J411">
        <v>19508.98</v>
      </c>
      <c r="K411">
        <v>19457.759999999998</v>
      </c>
      <c r="L411" s="91">
        <f t="shared" ref="L411" si="414">+K411/J411-1</f>
        <v>-2.625457609777726E-3</v>
      </c>
      <c r="M411" s="90">
        <f t="shared" ref="M411" si="415">WEEKDAY(A411,2)</f>
        <v>2</v>
      </c>
    </row>
    <row r="412" spans="1:13" x14ac:dyDescent="0.25">
      <c r="A412" s="88">
        <v>42977</v>
      </c>
      <c r="B412">
        <v>44.27</v>
      </c>
      <c r="C412" s="91">
        <f t="shared" ref="C412" si="416">B412/B411-1</f>
        <v>0</v>
      </c>
      <c r="D412" s="38">
        <f t="shared" si="324"/>
        <v>44.357527382391396</v>
      </c>
      <c r="E412" s="90"/>
      <c r="F412">
        <v>44.35</v>
      </c>
      <c r="G412" s="42">
        <f t="shared" ref="G412" si="417">+B412/D412-1</f>
        <v>-1.9732250095197967E-3</v>
      </c>
      <c r="H412" s="90"/>
      <c r="I412" s="91">
        <f t="shared" si="316"/>
        <v>-1.8038331454339751E-3</v>
      </c>
      <c r="J412">
        <v>19457.759999999998</v>
      </c>
      <c r="K412">
        <v>19598.05</v>
      </c>
      <c r="L412" s="91">
        <f t="shared" ref="L412" si="418">+K412/J412-1</f>
        <v>7.2099768935376396E-3</v>
      </c>
      <c r="M412" s="90">
        <f t="shared" ref="M412" si="419">WEEKDAY(A412,2)</f>
        <v>3</v>
      </c>
    </row>
    <row r="413" spans="1:13" x14ac:dyDescent="0.25">
      <c r="A413" s="88">
        <v>42978</v>
      </c>
      <c r="B413">
        <v>44.24</v>
      </c>
      <c r="C413" s="91">
        <f t="shared" ref="C413" si="420">B413/B412-1</f>
        <v>-6.7765981477296844E-4</v>
      </c>
      <c r="D413" s="38">
        <f t="shared" si="324"/>
        <v>44.081746321700372</v>
      </c>
      <c r="E413" s="90"/>
      <c r="F413">
        <v>44.08</v>
      </c>
      <c r="G413" s="42">
        <f t="shared" ref="G413" si="421">+B413/D413-1</f>
        <v>3.5900047412986691E-3</v>
      </c>
      <c r="H413" s="90"/>
      <c r="I413" s="91">
        <f t="shared" si="316"/>
        <v>3.6297640653357721E-3</v>
      </c>
      <c r="J413">
        <v>19598.05</v>
      </c>
      <c r="K413">
        <v>19479.509999999998</v>
      </c>
      <c r="L413" s="91">
        <f t="shared" ref="L413" si="422">+K413/J413-1</f>
        <v>-6.0485609537683782E-3</v>
      </c>
      <c r="M413" s="90">
        <f t="shared" ref="M413" si="423">WEEKDAY(A413,2)</f>
        <v>4</v>
      </c>
    </row>
    <row r="414" spans="1:13" x14ac:dyDescent="0.25">
      <c r="A414" s="88">
        <v>42979</v>
      </c>
      <c r="B414">
        <v>44.26</v>
      </c>
      <c r="C414" s="91">
        <f t="shared" ref="C414" si="424">B414/B413-1</f>
        <v>4.5207956600346044E-4</v>
      </c>
      <c r="D414" s="38">
        <f t="shared" si="324"/>
        <v>44.009262039958912</v>
      </c>
      <c r="E414" s="90"/>
      <c r="F414">
        <v>44.06</v>
      </c>
      <c r="G414" s="42">
        <f t="shared" ref="G414" si="425">+B414/D414-1</f>
        <v>5.6973906950184006E-3</v>
      </c>
      <c r="H414" s="90"/>
      <c r="I414" s="91">
        <f t="shared" si="316"/>
        <v>4.5392646391284597E-3</v>
      </c>
      <c r="J414">
        <v>19479.509999999998</v>
      </c>
      <c r="K414">
        <v>19448.25</v>
      </c>
      <c r="L414" s="91">
        <f t="shared" ref="L414" si="426">+K414/J414-1</f>
        <v>-1.6047631588268496E-3</v>
      </c>
      <c r="M414" s="90">
        <f t="shared" ref="M414" si="427">WEEKDAY(A414,2)</f>
        <v>5</v>
      </c>
    </row>
    <row r="415" spans="1:13" x14ac:dyDescent="0.25">
      <c r="A415" s="88">
        <v>42982</v>
      </c>
      <c r="B415">
        <v>44.26</v>
      </c>
      <c r="C415" s="91">
        <f t="shared" ref="C415" si="428">B415/B414-1</f>
        <v>0</v>
      </c>
      <c r="D415" s="38">
        <f t="shared" si="324"/>
        <v>43.642740308253963</v>
      </c>
      <c r="E415" s="90"/>
      <c r="F415">
        <v>43.64</v>
      </c>
      <c r="G415" s="42">
        <f t="shared" ref="G415" si="429">+B415/D415-1</f>
        <v>1.4143467788371167E-2</v>
      </c>
      <c r="H415" s="90"/>
      <c r="I415" s="91">
        <f t="shared" si="316"/>
        <v>1.4207149404216191E-2</v>
      </c>
      <c r="J415">
        <v>19448.25</v>
      </c>
      <c r="K415">
        <v>19264.07</v>
      </c>
      <c r="L415" s="91">
        <f t="shared" ref="L415" si="430">+K415/J415-1</f>
        <v>-9.4702608203822702E-3</v>
      </c>
      <c r="M415" s="90">
        <f t="shared" ref="M415" si="431">WEEKDAY(A415,2)</f>
        <v>1</v>
      </c>
    </row>
    <row r="416" spans="1:13" x14ac:dyDescent="0.25">
      <c r="A416" s="88">
        <v>42983</v>
      </c>
      <c r="B416">
        <v>43.65</v>
      </c>
      <c r="C416" s="91">
        <f t="shared" ref="C416" si="432">B416/B415-1</f>
        <v>-1.3782196113872547E-2</v>
      </c>
      <c r="D416" s="38">
        <f t="shared" si="324"/>
        <v>43.70521963427251</v>
      </c>
      <c r="E416" s="90"/>
      <c r="F416">
        <v>43.72</v>
      </c>
      <c r="G416" s="42">
        <f t="shared" ref="G416" si="433">+B416/D416-1</f>
        <v>-1.2634562812998684E-3</v>
      </c>
      <c r="H416" s="90"/>
      <c r="I416" s="91">
        <f t="shared" si="316"/>
        <v>-1.6010978956999544E-3</v>
      </c>
      <c r="J416">
        <v>19264.07</v>
      </c>
      <c r="K416">
        <v>19292.86</v>
      </c>
      <c r="L416" s="91">
        <f t="shared" ref="L416" si="434">+K416/J416-1</f>
        <v>1.4944920777384407E-3</v>
      </c>
      <c r="M416" s="90">
        <f t="shared" ref="M416" si="435">WEEKDAY(A416,2)</f>
        <v>2</v>
      </c>
    </row>
    <row r="417" spans="1:13" x14ac:dyDescent="0.25">
      <c r="A417" s="88">
        <v>42984</v>
      </c>
      <c r="B417">
        <v>43.83</v>
      </c>
      <c r="C417" s="91">
        <f t="shared" ref="C417" si="436">B417/B416-1</f>
        <v>4.1237113402061709E-3</v>
      </c>
      <c r="D417" s="38">
        <f t="shared" si="324"/>
        <v>43.578253986189708</v>
      </c>
      <c r="E417" s="90"/>
      <c r="F417">
        <v>43.58</v>
      </c>
      <c r="G417" s="42">
        <f t="shared" ref="G417" si="437">+B417/D417-1</f>
        <v>5.7768724256384019E-3</v>
      </c>
      <c r="H417" s="90"/>
      <c r="I417" s="91">
        <f t="shared" si="316"/>
        <v>5.7365764111978468E-3</v>
      </c>
      <c r="J417">
        <v>19292.86</v>
      </c>
      <c r="K417">
        <v>19230.310000000001</v>
      </c>
      <c r="L417" s="91">
        <f t="shared" ref="L417" si="438">+K417/J417-1</f>
        <v>-3.2421320633643225E-3</v>
      </c>
      <c r="M417" s="90">
        <f t="shared" ref="M417" si="439">WEEKDAY(A417,2)</f>
        <v>3</v>
      </c>
    </row>
    <row r="418" spans="1:13" x14ac:dyDescent="0.25">
      <c r="A418" s="88">
        <v>42985</v>
      </c>
      <c r="B418">
        <v>43.97</v>
      </c>
      <c r="C418" s="91">
        <f t="shared" ref="C418" si="440">B418/B417-1</f>
        <v>3.1941592516542272E-3</v>
      </c>
      <c r="D418" s="38">
        <f t="shared" si="324"/>
        <v>43.642819455328592</v>
      </c>
      <c r="E418" s="90"/>
      <c r="F418">
        <v>43.64</v>
      </c>
      <c r="G418" s="42">
        <f t="shared" ref="G418" si="441">+B418/D418-1</f>
        <v>7.4967783647961195E-3</v>
      </c>
      <c r="H418" s="90"/>
      <c r="I418" s="91">
        <f t="shared" si="316"/>
        <v>7.5618698441795029E-3</v>
      </c>
      <c r="J418">
        <v>19230.310000000001</v>
      </c>
      <c r="K418">
        <v>19258.03</v>
      </c>
      <c r="L418" s="91">
        <f t="shared" ref="L418" si="442">+K418/J418-1</f>
        <v>1.4414744224091613E-3</v>
      </c>
      <c r="M418" s="90">
        <f t="shared" ref="M418" si="443">WEEKDAY(A418,2)</f>
        <v>4</v>
      </c>
    </row>
    <row r="419" spans="1:13" x14ac:dyDescent="0.25">
      <c r="A419" s="88">
        <v>42986</v>
      </c>
      <c r="B419">
        <v>43.79</v>
      </c>
      <c r="C419" s="91">
        <f t="shared" ref="C419" si="444">B419/B418-1</f>
        <v>-4.0937002501705289E-3</v>
      </c>
      <c r="D419" s="38">
        <f t="shared" si="324"/>
        <v>43.782399695088237</v>
      </c>
      <c r="E419" s="90"/>
      <c r="F419">
        <v>43.82</v>
      </c>
      <c r="G419" s="42">
        <f t="shared" ref="G419" si="445">+B419/D419-1</f>
        <v>1.7359269854311243E-4</v>
      </c>
      <c r="H419" s="90"/>
      <c r="I419" s="91">
        <f t="shared" si="316"/>
        <v>-6.8461889548154797E-4</v>
      </c>
      <c r="J419">
        <v>19258.03</v>
      </c>
      <c r="K419">
        <v>19320.87</v>
      </c>
      <c r="L419" s="91">
        <f t="shared" ref="L419" si="446">+K419/J419-1</f>
        <v>3.2630544245699777E-3</v>
      </c>
      <c r="M419" s="90">
        <f t="shared" ref="M419" si="447">WEEKDAY(A419,2)</f>
        <v>5</v>
      </c>
    </row>
    <row r="420" spans="1:13" x14ac:dyDescent="0.25">
      <c r="A420" s="88">
        <v>42989</v>
      </c>
      <c r="B420">
        <v>44.53</v>
      </c>
      <c r="C420" s="91">
        <f t="shared" ref="C420" si="448">B420/B419-1</f>
        <v>1.6898835350536601E-2</v>
      </c>
      <c r="D420" s="38">
        <f t="shared" si="324"/>
        <v>44.288050010170352</v>
      </c>
      <c r="E420" s="90"/>
      <c r="F420">
        <v>44.31</v>
      </c>
      <c r="G420" s="42">
        <f t="shared" ref="G420" si="449">+B420/D420-1</f>
        <v>5.4630987314656654E-3</v>
      </c>
      <c r="H420" s="90"/>
      <c r="I420" s="91">
        <f t="shared" si="316"/>
        <v>4.9650191830286072E-3</v>
      </c>
      <c r="J420">
        <v>19320.87</v>
      </c>
      <c r="K420">
        <v>19527.240000000002</v>
      </c>
      <c r="L420" s="91">
        <f t="shared" ref="L420" si="450">+K420/J420-1</f>
        <v>1.0681196033097917E-2</v>
      </c>
      <c r="M420" s="90">
        <f t="shared" ref="M420" si="451">WEEKDAY(A420,2)</f>
        <v>1</v>
      </c>
    </row>
    <row r="421" spans="1:13" x14ac:dyDescent="0.25">
      <c r="A421" s="88">
        <v>42990</v>
      </c>
      <c r="B421">
        <v>44.39</v>
      </c>
      <c r="C421" s="91">
        <f t="shared" ref="C421" si="452">B421/B420-1</f>
        <v>-3.1439479002919324E-3</v>
      </c>
      <c r="D421" s="38">
        <f t="shared" si="324"/>
        <v>44.395296892955685</v>
      </c>
      <c r="E421" s="90"/>
      <c r="F421">
        <v>44.39</v>
      </c>
      <c r="G421" s="42">
        <f t="shared" ref="G421" si="453">+B421/D421-1</f>
        <v>-1.1931202911996674E-4</v>
      </c>
      <c r="H421" s="90"/>
      <c r="I421" s="91">
        <f t="shared" si="316"/>
        <v>0</v>
      </c>
      <c r="J421">
        <v>19527.240000000002</v>
      </c>
      <c r="K421">
        <v>19564.830000000002</v>
      </c>
      <c r="L421" s="91">
        <f t="shared" ref="L421" si="454">+K421/J421-1</f>
        <v>1.9250032262623229E-3</v>
      </c>
      <c r="M421" s="90">
        <f t="shared" ref="M421" si="455">WEEKDAY(A421,2)</f>
        <v>2</v>
      </c>
    </row>
    <row r="422" spans="1:13" x14ac:dyDescent="0.25">
      <c r="A422" s="88">
        <v>42991</v>
      </c>
      <c r="B422">
        <v>44.08</v>
      </c>
      <c r="C422" s="91">
        <f t="shared" ref="C422" si="456">B422/B421-1</f>
        <v>-6.9835548546970383E-3</v>
      </c>
      <c r="D422" s="38">
        <f t="shared" si="324"/>
        <v>44.192812756359238</v>
      </c>
      <c r="E422" s="90"/>
      <c r="F422">
        <v>44.21</v>
      </c>
      <c r="G422" s="42">
        <f t="shared" ref="G422" si="457">+B422/D422-1</f>
        <v>-2.5527398987068572E-3</v>
      </c>
      <c r="H422" s="90"/>
      <c r="I422" s="91">
        <f t="shared" si="316"/>
        <v>-2.9405111965619124E-3</v>
      </c>
      <c r="J422">
        <v>19564.830000000002</v>
      </c>
      <c r="K422">
        <v>19477.919999999998</v>
      </c>
      <c r="L422" s="91">
        <f t="shared" ref="L422" si="458">+K422/J422-1</f>
        <v>-4.4421546213283536E-3</v>
      </c>
      <c r="M422" s="90">
        <f t="shared" ref="M422" si="459">WEEKDAY(A422,2)</f>
        <v>3</v>
      </c>
    </row>
    <row r="423" spans="1:13" x14ac:dyDescent="0.25">
      <c r="A423" s="88">
        <v>42992</v>
      </c>
      <c r="B423">
        <v>44.01</v>
      </c>
      <c r="C423" s="91">
        <f t="shared" ref="C423" si="460">B423/B422-1</f>
        <v>-1.5880217785844142E-3</v>
      </c>
      <c r="D423" s="38">
        <f t="shared" si="324"/>
        <v>44.025514757222545</v>
      </c>
      <c r="E423" s="90"/>
      <c r="F423">
        <v>44.03</v>
      </c>
      <c r="G423" s="42">
        <f t="shared" ref="G423" si="461">+B423/D423-1</f>
        <v>-3.5240376650003125E-4</v>
      </c>
      <c r="H423" s="90"/>
      <c r="I423" s="91">
        <f t="shared" si="316"/>
        <v>-4.5423574835345981E-4</v>
      </c>
      <c r="J423">
        <v>19477.919999999998</v>
      </c>
      <c r="K423">
        <v>19396.64</v>
      </c>
      <c r="L423" s="91">
        <f t="shared" ref="L423" si="462">+K423/J423-1</f>
        <v>-4.1729301691350029E-3</v>
      </c>
      <c r="M423" s="90">
        <f t="shared" ref="M423" si="463">WEEKDAY(A423,2)</f>
        <v>4</v>
      </c>
    </row>
    <row r="424" spans="1:13" x14ac:dyDescent="0.25">
      <c r="A424" s="88">
        <v>42993</v>
      </c>
      <c r="B424">
        <v>44.34</v>
      </c>
      <c r="C424" s="91">
        <f t="shared" ref="C424" si="464">B424/B423-1</f>
        <v>7.4982958418543522E-3</v>
      </c>
      <c r="D424" s="38">
        <f t="shared" si="324"/>
        <v>44.117507759075799</v>
      </c>
      <c r="E424" s="90"/>
      <c r="F424">
        <v>44.11</v>
      </c>
      <c r="G424" s="42">
        <f t="shared" ref="G424" si="465">+B424/D424-1</f>
        <v>5.0431733845717197E-3</v>
      </c>
      <c r="H424" s="90"/>
      <c r="I424" s="91">
        <f t="shared" si="316"/>
        <v>5.2142371344368055E-3</v>
      </c>
      <c r="J424">
        <v>19396.64</v>
      </c>
      <c r="K424">
        <v>19435.189999999999</v>
      </c>
      <c r="L424" s="91">
        <f t="shared" ref="L424" si="466">+K424/J424-1</f>
        <v>1.9874576215261897E-3</v>
      </c>
      <c r="M424" s="90">
        <f t="shared" ref="M424" si="467">WEEKDAY(A424,2)</f>
        <v>5</v>
      </c>
    </row>
    <row r="425" spans="1:13" x14ac:dyDescent="0.25">
      <c r="A425" s="88">
        <v>42996</v>
      </c>
      <c r="B425">
        <v>44.82</v>
      </c>
      <c r="C425" s="91">
        <f t="shared" ref="C425" si="468">B425/B424-1</f>
        <v>1.0825439783491042E-2</v>
      </c>
      <c r="D425" s="38">
        <f t="shared" si="324"/>
        <v>44.872424874673214</v>
      </c>
      <c r="E425" s="90"/>
      <c r="F425">
        <v>44.87</v>
      </c>
      <c r="G425" s="42">
        <f t="shared" ref="G425" si="469">+B425/D425-1</f>
        <v>-1.1683093752931084E-3</v>
      </c>
      <c r="H425" s="90"/>
      <c r="I425" s="91">
        <f t="shared" si="316"/>
        <v>-1.1143302874971894E-3</v>
      </c>
      <c r="J425">
        <v>19435.189999999999</v>
      </c>
      <c r="K425">
        <v>19771.12</v>
      </c>
      <c r="L425" s="91">
        <f t="shared" ref="L425" si="470">+K425/J425-1</f>
        <v>1.7284626494518562E-2</v>
      </c>
      <c r="M425" s="90">
        <f t="shared" ref="M425" si="471">WEEKDAY(A425,2)</f>
        <v>1</v>
      </c>
    </row>
    <row r="426" spans="1:13" x14ac:dyDescent="0.25">
      <c r="A426" s="88">
        <v>42997</v>
      </c>
      <c r="B426">
        <v>44.88</v>
      </c>
      <c r="C426" s="91">
        <f t="shared" ref="C426" si="472">B426/B425-1</f>
        <v>1.3386880856760541E-3</v>
      </c>
      <c r="D426" s="38">
        <f t="shared" si="324"/>
        <v>44.74772085749315</v>
      </c>
      <c r="E426" s="90"/>
      <c r="F426">
        <v>44.75</v>
      </c>
      <c r="G426" s="42">
        <f t="shared" ref="G426" si="473">+B426/D426-1</f>
        <v>2.9561090480589858E-3</v>
      </c>
      <c r="H426" s="90"/>
      <c r="I426" s="91">
        <f t="shared" si="316"/>
        <v>2.9050279329609907E-3</v>
      </c>
      <c r="J426">
        <v>19771.12</v>
      </c>
      <c r="K426">
        <v>19717.240000000002</v>
      </c>
      <c r="L426" s="91">
        <f t="shared" ref="L426" si="474">+K426/J426-1</f>
        <v>-2.7251870404912948E-3</v>
      </c>
      <c r="M426" s="90">
        <f t="shared" ref="M426" si="475">WEEKDAY(A426,2)</f>
        <v>2</v>
      </c>
    </row>
    <row r="427" spans="1:13" x14ac:dyDescent="0.25">
      <c r="A427" s="88">
        <v>42998</v>
      </c>
      <c r="B427">
        <v>44.96</v>
      </c>
      <c r="C427" s="91">
        <f t="shared" ref="C427" si="476">B427/B426-1</f>
        <v>1.7825311942958333E-3</v>
      </c>
      <c r="D427" s="38">
        <f t="shared" si="324"/>
        <v>45.034515479854178</v>
      </c>
      <c r="E427" s="90"/>
      <c r="F427">
        <v>45.03</v>
      </c>
      <c r="G427" s="42">
        <f t="shared" ref="G427" si="477">+B427/D427-1</f>
        <v>-1.6546304331288564E-3</v>
      </c>
      <c r="H427" s="90"/>
      <c r="I427" s="91">
        <f t="shared" si="316"/>
        <v>-1.554519209415961E-3</v>
      </c>
      <c r="J427">
        <v>19717.240000000002</v>
      </c>
      <c r="K427">
        <v>19842.599999999999</v>
      </c>
      <c r="L427" s="91">
        <f t="shared" ref="L427" si="478">+K427/J427-1</f>
        <v>6.3578878179704201E-3</v>
      </c>
      <c r="M427" s="90">
        <f t="shared" ref="M427" si="479">WEEKDAY(A427,2)</f>
        <v>3</v>
      </c>
    </row>
    <row r="428" spans="1:13" x14ac:dyDescent="0.25">
      <c r="A428" s="88">
        <v>42999</v>
      </c>
      <c r="B428">
        <v>45.07</v>
      </c>
      <c r="C428" s="91">
        <f t="shared" ref="C428" si="480">B428/B427-1</f>
        <v>2.4466192170817802E-3</v>
      </c>
      <c r="D428" s="38">
        <f t="shared" si="324"/>
        <v>45.11112961507061</v>
      </c>
      <c r="E428" s="90"/>
      <c r="F428">
        <v>45.11</v>
      </c>
      <c r="G428" s="42">
        <f t="shared" ref="G428" si="481">+B428/D428-1</f>
        <v>-9.1173986157222497E-4</v>
      </c>
      <c r="H428" s="90"/>
      <c r="I428" s="91">
        <f t="shared" si="316"/>
        <v>-8.8672134781642153E-4</v>
      </c>
      <c r="J428">
        <v>19842.599999999999</v>
      </c>
      <c r="K428">
        <v>19878.349999999999</v>
      </c>
      <c r="L428" s="91">
        <f t="shared" ref="L428" si="482">+K428/J428-1</f>
        <v>1.8016792154254002E-3</v>
      </c>
      <c r="M428" s="90">
        <f t="shared" ref="M428" si="483">WEEKDAY(A428,2)</f>
        <v>4</v>
      </c>
    </row>
    <row r="429" spans="1:13" x14ac:dyDescent="0.25">
      <c r="A429" s="88">
        <v>43000</v>
      </c>
      <c r="B429">
        <v>44.58</v>
      </c>
      <c r="C429" s="91">
        <f t="shared" ref="C429" si="484">B429/B428-1</f>
        <v>-1.0871976924783699E-2</v>
      </c>
      <c r="D429" s="38">
        <f t="shared" si="324"/>
        <v>44.626956155817773</v>
      </c>
      <c r="E429" s="90"/>
      <c r="F429">
        <v>44.63</v>
      </c>
      <c r="G429" s="42">
        <f t="shared" ref="G429" si="485">+B429/D429-1</f>
        <v>-1.0521926625204348E-3</v>
      </c>
      <c r="H429" s="90"/>
      <c r="I429" s="91">
        <f t="shared" si="316"/>
        <v>-1.1203226529241661E-3</v>
      </c>
      <c r="J429">
        <v>19878.349999999999</v>
      </c>
      <c r="K429">
        <v>19665.490000000002</v>
      </c>
      <c r="L429" s="91">
        <f t="shared" ref="L429" si="486">+K429/J429-1</f>
        <v>-1.0708132214192645E-2</v>
      </c>
      <c r="M429" s="90">
        <f t="shared" ref="M429" si="487">WEEKDAY(A429,2)</f>
        <v>5</v>
      </c>
    </row>
    <row r="430" spans="1:13" x14ac:dyDescent="0.25">
      <c r="A430" s="88">
        <v>43003</v>
      </c>
      <c r="B430">
        <v>43.39</v>
      </c>
      <c r="C430" s="91">
        <f t="shared" ref="C430" si="488">B430/B429-1</f>
        <v>-2.6693584567070383E-2</v>
      </c>
      <c r="D430" s="38">
        <f t="shared" si="324"/>
        <v>43.578242469422321</v>
      </c>
      <c r="E430" s="90"/>
      <c r="F430">
        <v>43.59</v>
      </c>
      <c r="G430" s="42">
        <f t="shared" ref="G430" si="489">+B430/D430-1</f>
        <v>-4.3196434448774523E-3</v>
      </c>
      <c r="H430" s="90"/>
      <c r="I430" s="91">
        <f t="shared" si="316"/>
        <v>-4.5882083046571154E-3</v>
      </c>
      <c r="J430">
        <v>19665.490000000002</v>
      </c>
      <c r="K430">
        <v>19202.05</v>
      </c>
      <c r="L430" s="91">
        <f t="shared" ref="L430" si="490">+K430/J430-1</f>
        <v>-2.3566155737792527E-2</v>
      </c>
      <c r="M430" s="90">
        <f t="shared" ref="M430" si="491">WEEKDAY(A430,2)</f>
        <v>1</v>
      </c>
    </row>
    <row r="431" spans="1:13" x14ac:dyDescent="0.25">
      <c r="A431" s="88">
        <v>43004</v>
      </c>
      <c r="B431">
        <v>43.74</v>
      </c>
      <c r="C431" s="91">
        <f t="shared" ref="C431" si="492">B431/B430-1</f>
        <v>8.0663747407236919E-3</v>
      </c>
      <c r="D431" s="38">
        <f t="shared" si="324"/>
        <v>43.788449530128304</v>
      </c>
      <c r="E431" s="90"/>
      <c r="F431">
        <v>43.78</v>
      </c>
      <c r="G431" s="42">
        <f t="shared" ref="G431" si="493">+B431/D431-1</f>
        <v>-1.1064454359126508E-3</v>
      </c>
      <c r="H431" s="90"/>
      <c r="I431" s="91">
        <f t="shared" si="316"/>
        <v>-9.1365920511643495E-4</v>
      </c>
      <c r="J431">
        <v>19202.05</v>
      </c>
      <c r="K431">
        <v>19289.47</v>
      </c>
      <c r="L431" s="91">
        <f t="shared" ref="L431" si="494">+K431/J431-1</f>
        <v>4.5526389109498133E-3</v>
      </c>
      <c r="M431" s="90">
        <f t="shared" ref="M431" si="495">WEEKDAY(A431,2)</f>
        <v>2</v>
      </c>
    </row>
    <row r="432" spans="1:13" x14ac:dyDescent="0.25">
      <c r="A432" s="88">
        <v>43005</v>
      </c>
      <c r="B432">
        <v>43.9</v>
      </c>
      <c r="C432" s="91">
        <f t="shared" ref="C432" si="496">B432/B431-1</f>
        <v>3.6579789666209006E-3</v>
      </c>
      <c r="D432" s="38">
        <f t="shared" si="324"/>
        <v>44.148406679913968</v>
      </c>
      <c r="E432" s="90"/>
      <c r="F432">
        <v>44.15</v>
      </c>
      <c r="G432" s="42">
        <f t="shared" ref="G432" si="497">+B432/D432-1</f>
        <v>-5.6266284243273734E-3</v>
      </c>
      <c r="H432" s="90"/>
      <c r="I432" s="91">
        <f t="shared" si="316"/>
        <v>-5.6625141562853809E-3</v>
      </c>
      <c r="J432">
        <v>19289.47</v>
      </c>
      <c r="K432">
        <v>19451.79</v>
      </c>
      <c r="L432" s="91">
        <f t="shared" ref="L432" si="498">+K432/J432-1</f>
        <v>8.4149538582449779E-3</v>
      </c>
      <c r="M432" s="90">
        <f t="shared" ref="M432" si="499">WEEKDAY(A432,2)</f>
        <v>3</v>
      </c>
    </row>
    <row r="433" spans="1:14" x14ac:dyDescent="0.25">
      <c r="A433" s="88">
        <v>43006</v>
      </c>
      <c r="B433">
        <v>43.53</v>
      </c>
      <c r="C433" s="91">
        <f t="shared" ref="C433" si="500">B433/B432-1</f>
        <v>-8.4282460136673176E-3</v>
      </c>
      <c r="D433" s="38">
        <f t="shared" si="324"/>
        <v>43.487470484721456</v>
      </c>
      <c r="E433" s="90"/>
      <c r="F433">
        <v>43.49</v>
      </c>
      <c r="G433" s="42">
        <f t="shared" ref="G433" si="501">+B433/D433-1</f>
        <v>9.7797169631852476E-4</v>
      </c>
      <c r="H433" s="90"/>
      <c r="I433" s="91">
        <f t="shared" si="316"/>
        <v>9.1975166704982847E-4</v>
      </c>
      <c r="J433">
        <v>19451.79</v>
      </c>
      <c r="K433">
        <v>19159.89</v>
      </c>
      <c r="L433" s="91">
        <f t="shared" ref="L433" si="502">+K433/J433-1</f>
        <v>-1.5006331036886644E-2</v>
      </c>
      <c r="M433" s="90">
        <f t="shared" ref="M433" si="503">WEEKDAY(A433,2)</f>
        <v>4</v>
      </c>
    </row>
    <row r="434" spans="1:14" x14ac:dyDescent="0.25">
      <c r="A434" s="88">
        <v>43007</v>
      </c>
      <c r="B434">
        <v>44.04</v>
      </c>
      <c r="C434" s="91">
        <f t="shared" ref="C434" si="504">B434/B433-1</f>
        <v>1.1716057891109521E-2</v>
      </c>
      <c r="D434" s="38">
        <f t="shared" si="324"/>
        <v>43.686977237343221</v>
      </c>
      <c r="E434" s="90"/>
      <c r="F434">
        <v>43.69</v>
      </c>
      <c r="G434" s="42">
        <f t="shared" ref="G434" si="505">+B434/D434-1</f>
        <v>8.0807321765219431E-3</v>
      </c>
      <c r="H434" s="90"/>
      <c r="I434" s="91">
        <f t="shared" si="316"/>
        <v>8.010986495765593E-3</v>
      </c>
      <c r="J434">
        <v>19159.89</v>
      </c>
      <c r="K434">
        <v>19246.669999999998</v>
      </c>
      <c r="L434" s="91">
        <f t="shared" ref="L434" si="506">+K434/J434-1</f>
        <v>4.5292535604326556E-3</v>
      </c>
      <c r="M434" s="90">
        <f t="shared" ref="M434" si="507">WEEKDAY(A434,2)</f>
        <v>5</v>
      </c>
    </row>
    <row r="435" spans="1:14" x14ac:dyDescent="0.25">
      <c r="A435" s="88">
        <v>43010</v>
      </c>
      <c r="B435">
        <v>44.18</v>
      </c>
      <c r="C435" s="91">
        <f t="shared" ref="C435" si="508">B435/B434-1</f>
        <v>3.1789282470482405E-3</v>
      </c>
      <c r="D435" s="38">
        <f t="shared" si="324"/>
        <v>43.69</v>
      </c>
      <c r="E435" s="90"/>
      <c r="F435">
        <v>43.7</v>
      </c>
      <c r="G435" s="42">
        <f t="shared" ref="G435" si="509">+B435/D435-1</f>
        <v>1.121538109407183E-2</v>
      </c>
      <c r="H435" s="90"/>
      <c r="I435" s="91">
        <f t="shared" si="316"/>
        <v>1.0983981693363676E-2</v>
      </c>
      <c r="J435">
        <v>19246.669999999998</v>
      </c>
      <c r="K435">
        <v>19246.669999999998</v>
      </c>
      <c r="L435" s="91">
        <f t="shared" ref="L435" si="510">+K435/J435-1</f>
        <v>0</v>
      </c>
      <c r="M435" s="90">
        <f t="shared" ref="M435" si="511">WEEKDAY(A435,2)</f>
        <v>1</v>
      </c>
    </row>
    <row r="436" spans="1:14" x14ac:dyDescent="0.25">
      <c r="A436" s="88">
        <v>43011</v>
      </c>
      <c r="B436">
        <v>45.53</v>
      </c>
      <c r="C436" s="91">
        <f t="shared" ref="C436" si="512">B436/B435-1</f>
        <v>3.0556813037573516E-2</v>
      </c>
      <c r="D436" s="38">
        <f t="shared" si="324"/>
        <v>45.221409106094725</v>
      </c>
      <c r="E436" s="90"/>
      <c r="F436">
        <v>45.21</v>
      </c>
      <c r="G436" s="42">
        <f t="shared" ref="G436" si="513">+B436/D436-1</f>
        <v>6.8239999594281731E-3</v>
      </c>
      <c r="H436" s="90"/>
      <c r="I436" s="91">
        <f t="shared" si="316"/>
        <v>7.0780800707808122E-3</v>
      </c>
      <c r="J436">
        <v>19246.669999999998</v>
      </c>
      <c r="K436">
        <v>19916.740000000002</v>
      </c>
      <c r="L436" s="91">
        <f t="shared" ref="L436" si="514">+K436/J436-1</f>
        <v>3.4814853686378155E-2</v>
      </c>
      <c r="M436" s="90">
        <f t="shared" ref="M436" si="515">WEEKDAY(A436,2)</f>
        <v>2</v>
      </c>
      <c r="N436" s="50" t="s">
        <v>462</v>
      </c>
    </row>
    <row r="437" spans="1:14" x14ac:dyDescent="0.25">
      <c r="A437" s="88">
        <v>43012</v>
      </c>
      <c r="B437">
        <v>45.64</v>
      </c>
      <c r="C437" s="91">
        <f t="shared" ref="C437" si="516">B437/B436-1</f>
        <v>2.4159894575004337E-3</v>
      </c>
      <c r="D437" s="38">
        <f t="shared" si="324"/>
        <v>45.691047761832507</v>
      </c>
      <c r="E437" s="90"/>
      <c r="F437">
        <v>45.69</v>
      </c>
      <c r="G437" s="42">
        <f t="shared" ref="G437" si="517">+B437/D437-1</f>
        <v>-1.1172377157686597E-3</v>
      </c>
      <c r="H437" s="90"/>
      <c r="I437" s="91">
        <f t="shared" si="316"/>
        <v>-1.0943313635368712E-3</v>
      </c>
      <c r="J437">
        <v>19916.740000000002</v>
      </c>
      <c r="K437">
        <v>20128.66</v>
      </c>
      <c r="L437" s="91">
        <f t="shared" ref="L437" si="518">+K437/J437-1</f>
        <v>1.0640295550376155E-2</v>
      </c>
      <c r="M437" s="90">
        <f t="shared" ref="M437" si="519">WEEKDAY(A437,2)</f>
        <v>3</v>
      </c>
      <c r="N437" s="50" t="s">
        <v>464</v>
      </c>
    </row>
    <row r="438" spans="1:14" x14ac:dyDescent="0.25">
      <c r="A438" s="88">
        <v>43013</v>
      </c>
      <c r="B438">
        <v>46.37</v>
      </c>
      <c r="C438" s="91">
        <f t="shared" ref="C438" si="520">B438/B437-1</f>
        <v>1.5994741454864014E-2</v>
      </c>
      <c r="D438" s="38">
        <f t="shared" si="324"/>
        <v>45.69</v>
      </c>
      <c r="E438" s="90"/>
      <c r="F438">
        <v>45.67</v>
      </c>
      <c r="G438" s="42">
        <f t="shared" ref="G438" si="521">+B438/D438-1</f>
        <v>1.4882906544101626E-2</v>
      </c>
      <c r="H438" s="90"/>
      <c r="I438" s="91">
        <f t="shared" si="316"/>
        <v>1.5327348368732174E-2</v>
      </c>
      <c r="J438">
        <v>20128.66</v>
      </c>
      <c r="K438">
        <v>20128.66</v>
      </c>
      <c r="L438" s="91">
        <f t="shared" ref="L438" si="522">+K438/J438-1</f>
        <v>0</v>
      </c>
      <c r="M438" s="90">
        <f t="shared" ref="M438" si="523">WEEKDAY(A438,2)</f>
        <v>4</v>
      </c>
      <c r="N438" s="50" t="s">
        <v>467</v>
      </c>
    </row>
    <row r="439" spans="1:14" x14ac:dyDescent="0.25">
      <c r="A439" s="88">
        <v>43014</v>
      </c>
      <c r="B439">
        <v>45.82</v>
      </c>
      <c r="C439" s="91">
        <f t="shared" ref="C439" si="524">B439/B438-1</f>
        <v>-1.1861117101574226E-2</v>
      </c>
      <c r="D439" s="38">
        <f t="shared" si="324"/>
        <v>45.955382762687627</v>
      </c>
      <c r="E439" s="90"/>
      <c r="F439">
        <v>45.97</v>
      </c>
      <c r="G439" s="42">
        <f t="shared" ref="G439" si="525">+B439/D439-1</f>
        <v>-2.9459609418713839E-3</v>
      </c>
      <c r="H439" s="90"/>
      <c r="I439" s="91">
        <f t="shared" si="316"/>
        <v>-3.2629976071351097E-3</v>
      </c>
      <c r="J439">
        <v>20128.66</v>
      </c>
      <c r="K439">
        <v>20254.439999999999</v>
      </c>
      <c r="L439" s="91">
        <f t="shared" ref="L439" si="526">+K439/J439-1</f>
        <v>6.2488014602064545E-3</v>
      </c>
      <c r="M439" s="90">
        <f t="shared" ref="M439" si="527">WEEKDAY(A439,2)</f>
        <v>5</v>
      </c>
      <c r="N439" s="50" t="s">
        <v>471</v>
      </c>
    </row>
    <row r="440" spans="1:14" x14ac:dyDescent="0.25">
      <c r="A440" s="88">
        <v>43017</v>
      </c>
      <c r="B440">
        <v>45.63</v>
      </c>
      <c r="C440" s="91">
        <f t="shared" ref="C440" si="528">B440/B439-1</f>
        <v>-4.1466608467917165E-3</v>
      </c>
      <c r="D440" s="38">
        <f t="shared" si="324"/>
        <v>45.560468716982555</v>
      </c>
      <c r="E440" s="90"/>
      <c r="F440">
        <v>45.56</v>
      </c>
      <c r="G440" s="42">
        <f t="shared" ref="G440" si="529">+B440/D440-1</f>
        <v>1.5261318633346121E-3</v>
      </c>
      <c r="H440" s="90"/>
      <c r="I440" s="91">
        <f t="shared" si="316"/>
        <v>1.5364354697102733E-3</v>
      </c>
      <c r="J440">
        <v>20254.439999999999</v>
      </c>
      <c r="K440">
        <v>20074</v>
      </c>
      <c r="L440" s="91">
        <f t="shared" ref="L440" si="530">+K440/J440-1</f>
        <v>-8.9086639768859444E-3</v>
      </c>
      <c r="M440" s="90">
        <f t="shared" ref="M440" si="531">WEEKDAY(A440,2)</f>
        <v>1</v>
      </c>
      <c r="N440" s="50" t="s">
        <v>478</v>
      </c>
    </row>
    <row r="441" spans="1:14" x14ac:dyDescent="0.25">
      <c r="A441" s="88">
        <v>43018</v>
      </c>
      <c r="B441">
        <v>46.03</v>
      </c>
      <c r="C441" s="91">
        <f t="shared" ref="C441" si="532">B441/B440-1</f>
        <v>8.7661626123163305E-3</v>
      </c>
      <c r="D441" s="38">
        <f t="shared" si="324"/>
        <v>45.750964351897984</v>
      </c>
      <c r="E441" s="90"/>
      <c r="F441">
        <v>45.75</v>
      </c>
      <c r="G441" s="42">
        <f t="shared" ref="G441" si="533">+B441/D441-1</f>
        <v>6.0990112898120508E-3</v>
      </c>
      <c r="H441" s="90"/>
      <c r="I441" s="91">
        <f t="shared" si="316"/>
        <v>6.1202185792350594E-3</v>
      </c>
      <c r="J441">
        <v>20074</v>
      </c>
      <c r="K441">
        <v>20158.14</v>
      </c>
      <c r="L441" s="91">
        <f t="shared" ref="L441" si="534">+K441/J441-1</f>
        <v>4.1914914815184279E-3</v>
      </c>
      <c r="M441" s="90">
        <f t="shared" ref="M441" si="535">WEEKDAY(A441,2)</f>
        <v>2</v>
      </c>
    </row>
    <row r="442" spans="1:14" ht="28" x14ac:dyDescent="0.25">
      <c r="A442" s="88">
        <v>43019</v>
      </c>
      <c r="B442">
        <v>45.85</v>
      </c>
      <c r="C442" s="91">
        <f t="shared" ref="C442" si="536">B442/B441-1</f>
        <v>-3.9104931566369405E-3</v>
      </c>
      <c r="D442" s="38">
        <f t="shared" si="324"/>
        <v>45.626445445859595</v>
      </c>
      <c r="E442" s="90"/>
      <c r="F442">
        <v>45.62</v>
      </c>
      <c r="G442" s="42">
        <f t="shared" ref="G442" si="537">+B442/D442-1</f>
        <v>4.8996706176833715E-3</v>
      </c>
      <c r="H442" s="90"/>
      <c r="I442" s="91">
        <f t="shared" si="316"/>
        <v>5.0416483998247941E-3</v>
      </c>
      <c r="J442">
        <v>20158.14</v>
      </c>
      <c r="K442">
        <v>20103.7</v>
      </c>
      <c r="L442" s="91">
        <f t="shared" ref="L442" si="538">+K442/J442-1</f>
        <v>-2.7006459921400383E-3</v>
      </c>
      <c r="M442" s="90">
        <f t="shared" ref="M442" si="539">WEEKDAY(A442,2)</f>
        <v>3</v>
      </c>
      <c r="N442" s="50" t="s">
        <v>485</v>
      </c>
    </row>
    <row r="443" spans="1:14" x14ac:dyDescent="0.25">
      <c r="A443" s="88">
        <v>43020</v>
      </c>
      <c r="B443">
        <v>45.87</v>
      </c>
      <c r="C443" s="91">
        <f t="shared" ref="C443" si="540">B443/B442-1</f>
        <v>4.3620501635754927E-4</v>
      </c>
      <c r="D443" s="38">
        <f t="shared" si="324"/>
        <v>45.859426881618802</v>
      </c>
      <c r="E443" s="90"/>
      <c r="F443">
        <v>45.86</v>
      </c>
      <c r="G443" s="42">
        <f t="shared" ref="G443" si="541">+B443/D443-1</f>
        <v>2.3055496110946372E-4</v>
      </c>
      <c r="H443" s="90"/>
      <c r="I443" s="91">
        <f t="shared" si="316"/>
        <v>2.1805494984739049E-4</v>
      </c>
      <c r="J443">
        <v>20103.7</v>
      </c>
      <c r="K443">
        <v>20209.21</v>
      </c>
      <c r="L443" s="91">
        <f t="shared" ref="L443" si="542">+K443/J443-1</f>
        <v>5.2482876286454871E-3</v>
      </c>
      <c r="M443" s="90">
        <f t="shared" ref="M443" si="543">WEEKDAY(A443,2)</f>
        <v>4</v>
      </c>
    </row>
    <row r="444" spans="1:14" x14ac:dyDescent="0.25">
      <c r="A444" s="88">
        <v>43021</v>
      </c>
      <c r="B444">
        <v>46.23</v>
      </c>
      <c r="C444" s="91">
        <f t="shared" ref="C444" si="544">B444/B443-1</f>
        <v>7.8482668410726486E-3</v>
      </c>
      <c r="D444" s="38">
        <f t="shared" si="324"/>
        <v>45.922608949088065</v>
      </c>
      <c r="E444" s="90"/>
      <c r="F444">
        <v>45.92</v>
      </c>
      <c r="G444" s="42">
        <f t="shared" ref="G444" si="545">+B444/D444-1</f>
        <v>6.6936756849489409E-3</v>
      </c>
      <c r="H444" s="90"/>
      <c r="I444" s="91">
        <f t="shared" si="316"/>
        <v>6.7508710801391647E-3</v>
      </c>
      <c r="J444">
        <v>20209.21</v>
      </c>
      <c r="K444">
        <v>20236.8</v>
      </c>
      <c r="L444" s="91">
        <f t="shared" ref="L444" si="546">+K444/J444-1</f>
        <v>1.3652191253394896E-3</v>
      </c>
      <c r="M444" s="90">
        <f t="shared" ref="M444" si="547">WEEKDAY(A444,2)</f>
        <v>5</v>
      </c>
    </row>
    <row r="445" spans="1:14" x14ac:dyDescent="0.25">
      <c r="A445" s="88">
        <v>43024</v>
      </c>
      <c r="B445">
        <v>46.3</v>
      </c>
      <c r="C445" s="91">
        <f t="shared" ref="C445" si="548">B445/B444-1</f>
        <v>1.51416828898987E-3</v>
      </c>
      <c r="D445" s="38">
        <f t="shared" si="324"/>
        <v>46.239562065148647</v>
      </c>
      <c r="E445" s="90"/>
      <c r="F445">
        <v>46.24</v>
      </c>
      <c r="G445" s="42">
        <f t="shared" ref="G445" si="549">+B445/D445-1</f>
        <v>1.3070611431440504E-3</v>
      </c>
      <c r="H445" s="90"/>
      <c r="I445" s="91">
        <f t="shared" si="316"/>
        <v>1.2975778546711059E-3</v>
      </c>
      <c r="J445">
        <v>20236.8</v>
      </c>
      <c r="K445">
        <v>20377.63</v>
      </c>
      <c r="L445" s="91">
        <f t="shared" ref="L445" si="550">+K445/J445-1</f>
        <v>6.9591042061987185E-3</v>
      </c>
      <c r="M445" s="90">
        <f t="shared" ref="M445" si="551">WEEKDAY(A445,2)</f>
        <v>1</v>
      </c>
      <c r="N445" s="50" t="s">
        <v>499</v>
      </c>
    </row>
    <row r="446" spans="1:14" x14ac:dyDescent="0.25">
      <c r="A446" s="88">
        <v>43025</v>
      </c>
      <c r="B446">
        <v>46.02</v>
      </c>
      <c r="C446" s="91">
        <f t="shared" ref="C446" si="552">B446/B445-1</f>
        <v>-6.0475161987040282E-3</v>
      </c>
      <c r="D446" s="38">
        <f t="shared" si="324"/>
        <v>46.14707810476488</v>
      </c>
      <c r="E446" s="90"/>
      <c r="F446">
        <v>46.15</v>
      </c>
      <c r="G446" s="42">
        <f t="shared" ref="G446" si="553">+B446/D446-1</f>
        <v>-2.7537627512705942E-3</v>
      </c>
      <c r="H446" s="90"/>
      <c r="I446" s="91">
        <f t="shared" si="316"/>
        <v>-2.8169014084505895E-3</v>
      </c>
      <c r="J446">
        <v>20377.63</v>
      </c>
      <c r="K446">
        <v>20336.68</v>
      </c>
      <c r="L446" s="91">
        <f t="shared" ref="L446" si="554">+K446/J446-1</f>
        <v>-2.009556557852954E-3</v>
      </c>
      <c r="M446" s="90">
        <f t="shared" ref="M446" si="555">WEEKDAY(A446,2)</f>
        <v>2</v>
      </c>
    </row>
    <row r="447" spans="1:14" x14ac:dyDescent="0.25">
      <c r="A447" s="88">
        <v>43026</v>
      </c>
      <c r="B447">
        <v>46.47</v>
      </c>
      <c r="C447" s="91">
        <f t="shared" ref="C447" si="556">B447/B446-1</f>
        <v>9.7783572359841919E-3</v>
      </c>
      <c r="D447" s="38">
        <f t="shared" si="324"/>
        <v>46.323692116904041</v>
      </c>
      <c r="E447" s="90"/>
      <c r="F447">
        <v>46.32</v>
      </c>
      <c r="G447" s="42">
        <f t="shared" ref="G447" si="557">+B447/D447-1</f>
        <v>3.1583813036044628E-3</v>
      </c>
      <c r="H447" s="90"/>
      <c r="I447" s="91">
        <f t="shared" si="316"/>
        <v>3.2383419689119286E-3</v>
      </c>
      <c r="J447">
        <v>20336.68</v>
      </c>
      <c r="K447">
        <v>20413.22</v>
      </c>
      <c r="L447" s="91">
        <f t="shared" ref="L447" si="558">+K447/J447-1</f>
        <v>3.763642836490666E-3</v>
      </c>
      <c r="M447" s="90">
        <f t="shared" ref="M447" si="559">WEEKDAY(A447,2)</f>
        <v>3</v>
      </c>
    </row>
    <row r="448" spans="1:14" x14ac:dyDescent="0.25">
      <c r="A448" s="88">
        <v>43027</v>
      </c>
      <c r="B448">
        <v>45.56</v>
      </c>
      <c r="C448" s="91">
        <f t="shared" ref="C448" si="560">B448/B447-1</f>
        <v>-1.9582526361093144E-2</v>
      </c>
      <c r="D448" s="38">
        <f t="shared" si="324"/>
        <v>45.234590211637361</v>
      </c>
      <c r="E448" s="90"/>
      <c r="F448">
        <v>45.24</v>
      </c>
      <c r="G448" s="42">
        <f t="shared" ref="G448" si="561">+B448/D448-1</f>
        <v>7.1938263802138191E-3</v>
      </c>
      <c r="H448" s="90"/>
      <c r="I448" s="91">
        <f t="shared" si="316"/>
        <v>7.0733863837311173E-3</v>
      </c>
      <c r="J448">
        <v>20413.22</v>
      </c>
      <c r="K448">
        <v>19934.88</v>
      </c>
      <c r="L448" s="91">
        <f t="shared" ref="L448" si="562">+K448/J448-1</f>
        <v>-2.3432853807483611E-2</v>
      </c>
      <c r="M448" s="90">
        <f t="shared" ref="M448" si="563">WEEKDAY(A448,2)</f>
        <v>4</v>
      </c>
      <c r="N448" s="50" t="s">
        <v>511</v>
      </c>
    </row>
    <row r="449" spans="1:14" ht="28" x14ac:dyDescent="0.25">
      <c r="A449" s="88">
        <v>43028</v>
      </c>
      <c r="B449">
        <v>46.14</v>
      </c>
      <c r="C449" s="91">
        <f t="shared" ref="C449" si="564">B449/B448-1</f>
        <v>1.2730465320456519E-2</v>
      </c>
      <c r="D449" s="38">
        <f t="shared" si="324"/>
        <v>46.062472008860844</v>
      </c>
      <c r="E449" s="90"/>
      <c r="F449">
        <v>46.06</v>
      </c>
      <c r="G449" s="42">
        <f t="shared" ref="G449" si="565">+B449/D449-1</f>
        <v>1.6831053080312852E-3</v>
      </c>
      <c r="H449" s="90"/>
      <c r="I449" s="91">
        <f t="shared" si="316"/>
        <v>1.7368649587494733E-3</v>
      </c>
      <c r="J449">
        <v>19934.88</v>
      </c>
      <c r="K449">
        <v>20297.3</v>
      </c>
      <c r="L449" s="91">
        <f t="shared" ref="L449" si="566">+K449/J449-1</f>
        <v>1.8180194713988573E-2</v>
      </c>
      <c r="M449" s="90">
        <f t="shared" ref="M449" si="567">WEEKDAY(A449,2)</f>
        <v>5</v>
      </c>
      <c r="N449" s="50" t="s">
        <v>567</v>
      </c>
    </row>
    <row r="450" spans="1:14" ht="28" x14ac:dyDescent="0.25">
      <c r="A450" s="88">
        <v>43031</v>
      </c>
      <c r="B450">
        <v>45.61</v>
      </c>
      <c r="C450" s="91">
        <f t="shared" ref="C450" si="568">B450/B449-1</f>
        <v>-1.1486779367143485E-2</v>
      </c>
      <c r="D450" s="38">
        <f t="shared" si="324"/>
        <v>45.773391534834687</v>
      </c>
      <c r="E450" s="90"/>
      <c r="F450">
        <v>45.77</v>
      </c>
      <c r="G450" s="42">
        <f t="shared" ref="G450" si="569">+B450/D450-1</f>
        <v>-3.5695745793785649E-3</v>
      </c>
      <c r="H450" s="90"/>
      <c r="I450" s="91">
        <f t="shared" si="316"/>
        <v>-3.495739567402345E-3</v>
      </c>
      <c r="J450">
        <v>20297.3</v>
      </c>
      <c r="K450">
        <v>20171</v>
      </c>
      <c r="L450" s="91">
        <f t="shared" ref="L450" si="570">+K450/J450-1</f>
        <v>-6.2225025003325163E-3</v>
      </c>
      <c r="M450" s="90">
        <f t="shared" ref="M450" si="571">WEEKDAY(A450,2)</f>
        <v>1</v>
      </c>
      <c r="N450" s="50" t="s">
        <v>519</v>
      </c>
    </row>
    <row r="451" spans="1:14" x14ac:dyDescent="0.25">
      <c r="A451" s="88">
        <v>43032</v>
      </c>
      <c r="B451">
        <v>45.63</v>
      </c>
      <c r="C451" s="91">
        <f t="shared" ref="C451" si="572">B451/B450-1</f>
        <v>4.3850032887537971E-4</v>
      </c>
      <c r="D451" s="38">
        <f t="shared" si="324"/>
        <v>45.564419612314715</v>
      </c>
      <c r="E451" s="90"/>
      <c r="F451">
        <v>45.56</v>
      </c>
      <c r="G451" s="42">
        <f t="shared" ref="G451" si="573">+B451/D451-1</f>
        <v>1.4392894333621342E-3</v>
      </c>
      <c r="H451" s="90"/>
      <c r="I451" s="91">
        <f t="shared" si="316"/>
        <v>1.5364354697102733E-3</v>
      </c>
      <c r="J451">
        <v>20171</v>
      </c>
      <c r="K451">
        <v>20080.400000000001</v>
      </c>
      <c r="L451" s="91">
        <f t="shared" ref="L451" si="574">+K451/J451-1</f>
        <v>-4.4915968469584344E-3</v>
      </c>
      <c r="M451" s="90">
        <f t="shared" ref="M451" si="575">WEEKDAY(A451,2)</f>
        <v>2</v>
      </c>
    </row>
    <row r="452" spans="1:14" x14ac:dyDescent="0.25">
      <c r="A452" s="88">
        <v>43033</v>
      </c>
      <c r="B452">
        <v>45.7</v>
      </c>
      <c r="C452" s="91">
        <f t="shared" ref="C452" si="576">B452/B451-1</f>
        <v>1.5340784571553634E-3</v>
      </c>
      <c r="D452" s="38">
        <f t="shared" si="324"/>
        <v>45.964949542837786</v>
      </c>
      <c r="E452" s="90"/>
      <c r="F452">
        <v>45.96</v>
      </c>
      <c r="G452" s="42">
        <f t="shared" ref="G452" si="577">+B452/D452-1</f>
        <v>-5.7641647706120347E-3</v>
      </c>
      <c r="H452" s="90"/>
      <c r="I452" s="91">
        <f t="shared" si="316"/>
        <v>-5.6570931244560585E-3</v>
      </c>
      <c r="J452">
        <v>20080.400000000001</v>
      </c>
      <c r="K452">
        <v>20258.88</v>
      </c>
      <c r="L452" s="91">
        <f t="shared" ref="L452" si="578">+K452/J452-1</f>
        <v>8.8882691579847961E-3</v>
      </c>
      <c r="M452" s="90">
        <f t="shared" ref="M452" si="579">WEEKDAY(A452,2)</f>
        <v>3</v>
      </c>
    </row>
    <row r="453" spans="1:14" x14ac:dyDescent="0.25">
      <c r="A453" s="88">
        <v>43034</v>
      </c>
      <c r="B453">
        <v>45.67</v>
      </c>
      <c r="C453" s="91">
        <f t="shared" ref="C453" si="580">B453/B452-1</f>
        <v>-6.5645514223200419E-4</v>
      </c>
      <c r="D453" s="38">
        <f t="shared" ref="D453:D494" si="581">+(F452-O453)*(1+L453)</f>
        <v>45.676307219352701</v>
      </c>
      <c r="E453" s="90"/>
      <c r="F453">
        <v>45.68</v>
      </c>
      <c r="G453" s="42">
        <f t="shared" ref="G453" si="582">+B453/D453-1</f>
        <v>-1.3808514165580821E-4</v>
      </c>
      <c r="H453" s="90"/>
      <c r="I453" s="91">
        <f t="shared" si="316"/>
        <v>-2.189141856392407E-4</v>
      </c>
      <c r="J453">
        <v>20258.88</v>
      </c>
      <c r="K453">
        <v>20133.830000000002</v>
      </c>
      <c r="L453" s="91">
        <f t="shared" ref="L453" si="583">+K453/J453-1</f>
        <v>-6.1726018417602724E-3</v>
      </c>
      <c r="M453" s="90">
        <f t="shared" ref="M453" si="584">WEEKDAY(A453,2)</f>
        <v>4</v>
      </c>
    </row>
    <row r="454" spans="1:14" x14ac:dyDescent="0.25">
      <c r="A454" s="88">
        <v>43035</v>
      </c>
      <c r="B454">
        <v>46.49</v>
      </c>
      <c r="C454" s="91">
        <f t="shared" ref="C454" si="585">B454/B453-1</f>
        <v>1.7954893803372007E-2</v>
      </c>
      <c r="D454" s="38">
        <f t="shared" si="581"/>
        <v>46.131721704216233</v>
      </c>
      <c r="E454" s="90"/>
      <c r="F454">
        <v>46.13</v>
      </c>
      <c r="G454" s="42">
        <f t="shared" ref="G454" si="586">+B454/D454-1</f>
        <v>7.7664193433089057E-3</v>
      </c>
      <c r="H454" s="90"/>
      <c r="I454" s="91">
        <f t="shared" si="316"/>
        <v>7.8040320832430954E-3</v>
      </c>
      <c r="J454">
        <v>20133.830000000002</v>
      </c>
      <c r="K454">
        <v>20332.93</v>
      </c>
      <c r="L454" s="91">
        <f t="shared" ref="L454" si="587">+K454/J454-1</f>
        <v>9.8888289014060771E-3</v>
      </c>
      <c r="M454" s="90">
        <f t="shared" ref="M454" si="588">WEEKDAY(A454,2)</f>
        <v>5</v>
      </c>
      <c r="N454" s="50" t="s">
        <v>566</v>
      </c>
    </row>
    <row r="455" spans="1:14" x14ac:dyDescent="0.25">
      <c r="A455" s="88">
        <v>43038</v>
      </c>
      <c r="B455">
        <v>45.77</v>
      </c>
      <c r="C455" s="91">
        <f t="shared" ref="C455" si="589">B455/B454-1</f>
        <v>-1.5487201548720075E-2</v>
      </c>
      <c r="D455" s="38">
        <f t="shared" si="581"/>
        <v>45.885838897787977</v>
      </c>
      <c r="E455" s="90"/>
      <c r="F455">
        <v>45.88</v>
      </c>
      <c r="G455" s="42">
        <f t="shared" ref="G455" si="590">+B455/D455-1</f>
        <v>-2.5245021246317334E-3</v>
      </c>
      <c r="H455" s="90"/>
      <c r="I455" s="91">
        <f t="shared" si="316"/>
        <v>-2.3975588491716993E-3</v>
      </c>
      <c r="J455">
        <v>20332.93</v>
      </c>
      <c r="K455">
        <v>20225.310000000001</v>
      </c>
      <c r="L455" s="91">
        <f t="shared" ref="L455" si="591">+K455/J455-1</f>
        <v>-5.2928918753961662E-3</v>
      </c>
      <c r="M455" s="90">
        <f t="shared" ref="M455" si="592">WEEKDAY(A455,2)</f>
        <v>1</v>
      </c>
    </row>
    <row r="456" spans="1:14" x14ac:dyDescent="0.25">
      <c r="A456" s="88">
        <v>43039</v>
      </c>
      <c r="B456">
        <v>45.93</v>
      </c>
      <c r="C456" s="91">
        <f t="shared" ref="C456" si="593">B456/B455-1</f>
        <v>3.495739567402234E-3</v>
      </c>
      <c r="D456" s="38">
        <f t="shared" si="581"/>
        <v>45.77438120849569</v>
      </c>
      <c r="E456" s="90"/>
      <c r="F456">
        <v>45.78</v>
      </c>
      <c r="G456" s="42">
        <f t="shared" ref="G456" si="594">+B456/D456-1</f>
        <v>3.3996918668433018E-3</v>
      </c>
      <c r="H456" s="90"/>
      <c r="I456" s="91">
        <f t="shared" si="316"/>
        <v>3.2765399737877399E-3</v>
      </c>
      <c r="J456">
        <v>20225.310000000001</v>
      </c>
      <c r="K456">
        <v>20178.75</v>
      </c>
      <c r="L456" s="91">
        <f t="shared" ref="L456" si="595">+K456/J456-1</f>
        <v>-2.3020660746362331E-3</v>
      </c>
      <c r="M456" s="90">
        <f t="shared" ref="M456" si="596">WEEKDAY(A456,2)</f>
        <v>2</v>
      </c>
    </row>
    <row r="457" spans="1:14" x14ac:dyDescent="0.25">
      <c r="A457" s="88">
        <v>43040</v>
      </c>
      <c r="B457">
        <v>46.23</v>
      </c>
      <c r="C457" s="91">
        <f t="shared" ref="C457" si="597">B457/B456-1</f>
        <v>6.5316786414106875E-3</v>
      </c>
      <c r="D457" s="38">
        <f t="shared" si="581"/>
        <v>46.299696443040325</v>
      </c>
      <c r="E457" s="90"/>
      <c r="F457">
        <v>46.3</v>
      </c>
      <c r="G457" s="42">
        <f t="shared" ref="G457" si="598">+B457/D457-1</f>
        <v>-1.5053326132725697E-3</v>
      </c>
      <c r="H457" s="90"/>
      <c r="I457" s="91">
        <f t="shared" si="316"/>
        <v>-1.5118790496759793E-3</v>
      </c>
      <c r="J457">
        <v>20178.75</v>
      </c>
      <c r="K457">
        <v>20407.82</v>
      </c>
      <c r="L457" s="91">
        <f t="shared" ref="L457" si="599">+K457/J457-1</f>
        <v>1.1352041132379309E-2</v>
      </c>
      <c r="M457" s="90">
        <f t="shared" ref="M457" si="600">WEEKDAY(A457,2)</f>
        <v>3</v>
      </c>
    </row>
    <row r="458" spans="1:14" x14ac:dyDescent="0.25">
      <c r="A458" s="88">
        <v>43041</v>
      </c>
      <c r="B458">
        <v>46.45</v>
      </c>
      <c r="C458" s="91">
        <f t="shared" ref="C458" si="601">B458/B457-1</f>
        <v>4.7588146225396866E-3</v>
      </c>
      <c r="D458" s="38">
        <f t="shared" si="581"/>
        <v>46.217554055259207</v>
      </c>
      <c r="E458" s="90"/>
      <c r="F458">
        <v>46.21</v>
      </c>
      <c r="G458" s="42">
        <f t="shared" ref="G458" si="602">+B458/D458-1</f>
        <v>5.029386550029713E-3</v>
      </c>
      <c r="H458" s="90"/>
      <c r="I458" s="91">
        <f t="shared" si="316"/>
        <v>5.1936810214239237E-3</v>
      </c>
      <c r="J458">
        <v>20407.82</v>
      </c>
      <c r="K458">
        <v>20371.48</v>
      </c>
      <c r="L458" s="91">
        <f t="shared" ref="L458" si="603">+K458/J458-1</f>
        <v>-1.7806899512049501E-3</v>
      </c>
      <c r="M458" s="90">
        <f t="shared" ref="M458" si="604">WEEKDAY(A458,2)</f>
        <v>4</v>
      </c>
    </row>
    <row r="459" spans="1:14" x14ac:dyDescent="0.25">
      <c r="A459" s="88">
        <v>43042</v>
      </c>
      <c r="B459">
        <v>46.28</v>
      </c>
      <c r="C459" s="91">
        <f t="shared" ref="C459" si="605">B459/B458-1</f>
        <v>-3.659849300322926E-3</v>
      </c>
      <c r="D459" s="38">
        <f t="shared" si="581"/>
        <v>46.299623193798389</v>
      </c>
      <c r="E459" s="90"/>
      <c r="F459">
        <v>46.3</v>
      </c>
      <c r="G459" s="42">
        <f t="shared" ref="G459" si="606">+B459/D459-1</f>
        <v>-4.238305291653921E-4</v>
      </c>
      <c r="H459" s="90"/>
      <c r="I459" s="91">
        <f t="shared" si="316"/>
        <v>-4.3196544276447035E-4</v>
      </c>
      <c r="J459">
        <v>20371.48</v>
      </c>
      <c r="K459">
        <v>20410.990000000002</v>
      </c>
      <c r="L459" s="91">
        <f t="shared" ref="L459" si="607">+K459/J459-1</f>
        <v>1.9394761696254204E-3</v>
      </c>
      <c r="M459" s="90">
        <f t="shared" ref="M459" si="608">WEEKDAY(A459,2)</f>
        <v>5</v>
      </c>
      <c r="N459" s="50" t="s">
        <v>565</v>
      </c>
    </row>
    <row r="460" spans="1:14" x14ac:dyDescent="0.25">
      <c r="A460" s="88">
        <v>43045</v>
      </c>
      <c r="B460">
        <v>46.45</v>
      </c>
      <c r="C460" s="91">
        <f t="shared" ref="C460" si="609">B460/B459-1</f>
        <v>3.6732929991356578E-3</v>
      </c>
      <c r="D460" s="38">
        <f t="shared" si="581"/>
        <v>46.139466336517721</v>
      </c>
      <c r="E460" s="90"/>
      <c r="F460">
        <v>46.14</v>
      </c>
      <c r="G460" s="42">
        <f t="shared" ref="G460" si="610">+B460/D460-1</f>
        <v>6.7303262941407205E-3</v>
      </c>
      <c r="H460" s="90"/>
      <c r="I460" s="91">
        <f t="shared" si="316"/>
        <v>6.7186822713480865E-3</v>
      </c>
      <c r="J460">
        <v>20410.990000000002</v>
      </c>
      <c r="K460">
        <v>20340.22</v>
      </c>
      <c r="L460" s="91">
        <f t="shared" ref="L460" si="611">+K460/J460-1</f>
        <v>-3.4672497512370226E-3</v>
      </c>
      <c r="M460" s="90">
        <f t="shared" ref="M460" si="612">WEEKDAY(A460,2)</f>
        <v>1</v>
      </c>
      <c r="N460" s="50" t="s">
        <v>549</v>
      </c>
    </row>
    <row r="461" spans="1:14" x14ac:dyDescent="0.25">
      <c r="A461" s="88">
        <v>43046</v>
      </c>
      <c r="B461">
        <v>46.72</v>
      </c>
      <c r="C461" s="91">
        <f t="shared" ref="C461" si="613">B461/B460-1</f>
        <v>5.8127018299245492E-3</v>
      </c>
      <c r="D461" s="38">
        <f t="shared" si="581"/>
        <v>46.90459096312626</v>
      </c>
      <c r="E461" s="90"/>
      <c r="F461">
        <v>46.9</v>
      </c>
      <c r="G461" s="42">
        <f t="shared" ref="G461" si="614">+B461/D461-1</f>
        <v>-3.935456195991005E-3</v>
      </c>
      <c r="H461" s="90"/>
      <c r="I461" s="91">
        <f t="shared" si="316"/>
        <v>-3.8379530916844429E-3</v>
      </c>
      <c r="J461">
        <v>20340.22</v>
      </c>
      <c r="K461">
        <v>20677.28</v>
      </c>
      <c r="L461" s="91">
        <f t="shared" ref="L461" si="615">+K461/J461-1</f>
        <v>1.6571108867062367E-2</v>
      </c>
      <c r="M461" s="90">
        <f t="shared" ref="M461" si="616">WEEKDAY(A461,2)</f>
        <v>2</v>
      </c>
      <c r="N461" s="50" t="s">
        <v>550</v>
      </c>
    </row>
    <row r="462" spans="1:14" x14ac:dyDescent="0.25">
      <c r="A462" s="88">
        <v>43047</v>
      </c>
      <c r="B462">
        <v>46.79</v>
      </c>
      <c r="C462" s="91">
        <f t="shared" ref="C462" si="617">B462/B461-1</f>
        <v>1.4982876712328341E-3</v>
      </c>
      <c r="D462" s="38">
        <f t="shared" si="581"/>
        <v>46.663427781603772</v>
      </c>
      <c r="E462" s="90"/>
      <c r="F462">
        <v>46.66</v>
      </c>
      <c r="G462" s="42">
        <f t="shared" ref="G462" si="618">+B462/D462-1</f>
        <v>2.7124500795059348E-3</v>
      </c>
      <c r="H462" s="90"/>
      <c r="I462" s="91">
        <f t="shared" si="316"/>
        <v>2.7861123017574041E-3</v>
      </c>
      <c r="J462">
        <v>20677.28</v>
      </c>
      <c r="K462">
        <v>20572.98</v>
      </c>
      <c r="L462" s="91">
        <f t="shared" ref="L462" si="619">+K462/J462-1</f>
        <v>-5.0441837611135965E-3</v>
      </c>
      <c r="M462" s="90">
        <f t="shared" ref="M462" si="620">WEEKDAY(A462,2)</f>
        <v>3</v>
      </c>
    </row>
    <row r="463" spans="1:14" x14ac:dyDescent="0.25">
      <c r="A463" s="88">
        <v>43048</v>
      </c>
      <c r="B463">
        <v>46.84</v>
      </c>
      <c r="C463" s="91">
        <f t="shared" ref="C463" si="621">B463/B462-1</f>
        <v>1.0686044026502195E-3</v>
      </c>
      <c r="D463" s="38">
        <f t="shared" si="581"/>
        <v>47.163297072179141</v>
      </c>
      <c r="E463" s="90"/>
      <c r="F463">
        <v>47.17</v>
      </c>
      <c r="G463" s="42">
        <f t="shared" ref="G463" si="622">+B463/D463-1</f>
        <v>-6.8548445984248918E-3</v>
      </c>
      <c r="H463" s="90"/>
      <c r="I463" s="91">
        <f t="shared" si="316"/>
        <v>-6.9959720161119066E-3</v>
      </c>
      <c r="J463">
        <v>20572.98</v>
      </c>
      <c r="K463">
        <v>20794.89</v>
      </c>
      <c r="L463" s="91">
        <f t="shared" ref="L463" si="623">+K463/J463-1</f>
        <v>1.0786478186436854E-2</v>
      </c>
      <c r="M463" s="90">
        <f t="shared" ref="M463" si="624">WEEKDAY(A463,2)</f>
        <v>4</v>
      </c>
    </row>
    <row r="464" spans="1:14" x14ac:dyDescent="0.25">
      <c r="A464" s="88">
        <v>43049</v>
      </c>
      <c r="B464">
        <v>47.12</v>
      </c>
      <c r="C464" s="91">
        <f t="shared" ref="C464" si="625">B464/B463-1</f>
        <v>5.9777967549101696E-3</v>
      </c>
      <c r="D464" s="38">
        <f t="shared" si="581"/>
        <v>47.112769637156056</v>
      </c>
      <c r="E464" s="90"/>
      <c r="F464">
        <v>47.11</v>
      </c>
      <c r="G464" s="42">
        <f t="shared" ref="G464" si="626">+B464/D464-1</f>
        <v>1.5346928018944439E-4</v>
      </c>
      <c r="H464" s="90"/>
      <c r="I464" s="91">
        <f t="shared" si="316"/>
        <v>2.122691572914448E-4</v>
      </c>
      <c r="J464">
        <v>20794.89</v>
      </c>
      <c r="K464">
        <v>20769.66</v>
      </c>
      <c r="L464" s="91">
        <f t="shared" ref="L464" si="627">+K464/J464-1</f>
        <v>-1.2132788391763238E-3</v>
      </c>
      <c r="M464" s="90">
        <f t="shared" ref="M464" si="628">WEEKDAY(A464,2)</f>
        <v>5</v>
      </c>
      <c r="N464" s="50" t="s">
        <v>564</v>
      </c>
    </row>
    <row r="465" spans="1:14" x14ac:dyDescent="0.25">
      <c r="A465" s="88">
        <v>43052</v>
      </c>
      <c r="B465">
        <v>46.96</v>
      </c>
      <c r="C465" s="91">
        <f t="shared" ref="C465" si="629">B465/B464-1</f>
        <v>-3.3955857385398192E-3</v>
      </c>
      <c r="D465" s="38">
        <f t="shared" si="581"/>
        <v>46.970187388719893</v>
      </c>
      <c r="E465" s="90"/>
      <c r="F465">
        <v>46.97</v>
      </c>
      <c r="G465" s="42">
        <f t="shared" ref="G465" si="630">+B465/D465-1</f>
        <v>-2.1689052750806237E-4</v>
      </c>
      <c r="H465" s="90"/>
      <c r="I465" s="91">
        <f t="shared" si="316"/>
        <v>-2.1290185224609459E-4</v>
      </c>
      <c r="J465">
        <v>20769.66</v>
      </c>
      <c r="K465">
        <v>20708.02</v>
      </c>
      <c r="L465" s="91">
        <f t="shared" ref="L465" si="631">+K465/J465-1</f>
        <v>-2.9677905175145014E-3</v>
      </c>
      <c r="M465" s="90">
        <f t="shared" ref="M465" si="632">WEEKDAY(A465,2)</f>
        <v>1</v>
      </c>
    </row>
    <row r="466" spans="1:14" x14ac:dyDescent="0.25">
      <c r="A466" s="88">
        <v>43053</v>
      </c>
      <c r="B466">
        <v>46.42</v>
      </c>
      <c r="C466" s="91">
        <f t="shared" ref="C466" si="633">B466/B465-1</f>
        <v>-1.1499148211243648E-2</v>
      </c>
      <c r="D466" s="38">
        <f t="shared" si="581"/>
        <v>46.685748758210586</v>
      </c>
      <c r="E466" s="90"/>
      <c r="F466">
        <v>46.68</v>
      </c>
      <c r="G466" s="42">
        <f t="shared" ref="G466" si="634">+B466/D466-1</f>
        <v>-5.692288659370548E-3</v>
      </c>
      <c r="H466" s="90"/>
      <c r="I466" s="91">
        <f t="shared" si="316"/>
        <v>-5.569837189374427E-3</v>
      </c>
      <c r="J466">
        <v>20708.02</v>
      </c>
      <c r="K466">
        <v>20582.7</v>
      </c>
      <c r="L466" s="91">
        <f t="shared" ref="L466" si="635">+K466/J466-1</f>
        <v>-6.0517615880224529E-3</v>
      </c>
      <c r="M466" s="90">
        <f t="shared" ref="M466" si="636">WEEKDAY(A466,2)</f>
        <v>2</v>
      </c>
    </row>
    <row r="467" spans="1:14" x14ac:dyDescent="0.25">
      <c r="A467" s="88">
        <v>43054</v>
      </c>
      <c r="B467">
        <v>45.85</v>
      </c>
      <c r="C467" s="91">
        <f t="shared" ref="C467" si="637">B467/B466-1</f>
        <v>-1.2279190004308438E-2</v>
      </c>
      <c r="D467" s="38">
        <f t="shared" si="581"/>
        <v>45.923670014138082</v>
      </c>
      <c r="E467" s="90"/>
      <c r="F467">
        <v>45.92</v>
      </c>
      <c r="G467" s="42">
        <f t="shared" ref="G467" si="638">+B467/D467-1</f>
        <v>-1.6041839451289563E-3</v>
      </c>
      <c r="H467" s="90"/>
      <c r="I467" s="91">
        <f t="shared" si="316"/>
        <v>-1.5243902439024959E-3</v>
      </c>
      <c r="J467">
        <v>20582.7</v>
      </c>
      <c r="K467">
        <v>20249.21</v>
      </c>
      <c r="L467" s="91">
        <f t="shared" ref="L467" si="639">+K467/J467-1</f>
        <v>-1.6202441856510652E-2</v>
      </c>
      <c r="M467" s="90">
        <f t="shared" ref="M467" si="640">WEEKDAY(A467,2)</f>
        <v>3</v>
      </c>
    </row>
    <row r="468" spans="1:14" x14ac:dyDescent="0.25">
      <c r="A468" s="88">
        <v>43055</v>
      </c>
      <c r="B468">
        <v>46.71</v>
      </c>
      <c r="C468" s="91">
        <f t="shared" ref="C468" si="641">B468/B467-1</f>
        <v>1.8756815703380614E-2</v>
      </c>
      <c r="D468" s="38">
        <f t="shared" si="581"/>
        <v>46.333908414204799</v>
      </c>
      <c r="E468" s="90"/>
      <c r="F468">
        <v>46.34</v>
      </c>
      <c r="G468" s="42">
        <f t="shared" ref="G468" si="642">+B468/D468-1</f>
        <v>8.1169838389869575E-3</v>
      </c>
      <c r="H468" s="90"/>
      <c r="I468" s="91">
        <f t="shared" si="316"/>
        <v>7.9844626672420649E-3</v>
      </c>
      <c r="J468">
        <v>20249.21</v>
      </c>
      <c r="K468">
        <v>20431.73</v>
      </c>
      <c r="L468" s="91">
        <f t="shared" ref="L468" si="643">+K468/J468-1</f>
        <v>9.0136849783275519E-3</v>
      </c>
      <c r="M468" s="90">
        <f t="shared" ref="M468" si="644">WEEKDAY(A468,2)</f>
        <v>4</v>
      </c>
    </row>
    <row r="469" spans="1:14" x14ac:dyDescent="0.25">
      <c r="A469" s="88">
        <v>43056</v>
      </c>
      <c r="B469">
        <v>46.49</v>
      </c>
      <c r="C469" s="91">
        <f t="shared" ref="C469" si="645">B469/B468-1</f>
        <v>-4.709912224363122E-3</v>
      </c>
      <c r="D469" s="38">
        <f t="shared" si="581"/>
        <v>46.662764905370224</v>
      </c>
      <c r="E469" s="90"/>
      <c r="F469">
        <v>46.66</v>
      </c>
      <c r="G469" s="42">
        <f t="shared" ref="G469" si="646">+B469/D469-1</f>
        <v>-3.7024146708961592E-3</v>
      </c>
      <c r="H469" s="90"/>
      <c r="I469" s="91">
        <f t="shared" si="316"/>
        <v>-3.6433776253749217E-3</v>
      </c>
      <c r="J469">
        <v>20431.73</v>
      </c>
      <c r="K469">
        <v>20574.04</v>
      </c>
      <c r="L469" s="91">
        <f t="shared" ref="L469" si="647">+K469/J469-1</f>
        <v>6.9651468573634912E-3</v>
      </c>
      <c r="M469" s="90">
        <f t="shared" ref="M469" si="648">WEEKDAY(A469,2)</f>
        <v>5</v>
      </c>
    </row>
    <row r="470" spans="1:14" x14ac:dyDescent="0.25">
      <c r="A470" s="88">
        <v>43059</v>
      </c>
      <c r="B470">
        <v>46.97</v>
      </c>
      <c r="C470" s="91">
        <f t="shared" ref="C470" si="649">B470/B469-1</f>
        <v>1.0324801032480124E-2</v>
      </c>
      <c r="D470" s="38">
        <f t="shared" si="581"/>
        <v>46.648909936988552</v>
      </c>
      <c r="E470" s="90"/>
      <c r="F470">
        <v>46.64</v>
      </c>
      <c r="G470" s="42">
        <f t="shared" ref="G470" si="650">+B470/D470-1</f>
        <v>6.8831203868464641E-3</v>
      </c>
      <c r="H470" s="90"/>
      <c r="I470" s="91">
        <f t="shared" si="316"/>
        <v>7.0754716981131782E-3</v>
      </c>
      <c r="J470">
        <v>20574.04</v>
      </c>
      <c r="K470">
        <v>20569.150000000001</v>
      </c>
      <c r="L470" s="91">
        <f t="shared" ref="L470" si="651">+K470/J470-1</f>
        <v>-2.3767816141118114E-4</v>
      </c>
      <c r="M470" s="90">
        <f t="shared" ref="M470" si="652">WEEKDAY(A470,2)</f>
        <v>1</v>
      </c>
    </row>
    <row r="471" spans="1:14" x14ac:dyDescent="0.25">
      <c r="A471" s="88">
        <v>43060</v>
      </c>
      <c r="B471">
        <v>48.23</v>
      </c>
      <c r="C471" s="91">
        <f t="shared" ref="C471" si="653">B471/B470-1</f>
        <v>2.6825633383010361E-2</v>
      </c>
      <c r="D471" s="38">
        <f t="shared" si="581"/>
        <v>47.77267097570877</v>
      </c>
      <c r="E471" s="90"/>
      <c r="F471">
        <v>47.78</v>
      </c>
      <c r="G471" s="42">
        <f t="shared" ref="G471" si="654">+B471/D471-1</f>
        <v>9.5730260617783447E-3</v>
      </c>
      <c r="H471" s="90"/>
      <c r="I471" s="91">
        <f t="shared" si="316"/>
        <v>9.418166596902422E-3</v>
      </c>
      <c r="J471">
        <v>20569.150000000001</v>
      </c>
      <c r="K471">
        <v>21068.68</v>
      </c>
      <c r="L471" s="91">
        <f t="shared" ref="L471" si="655">+K471/J471-1</f>
        <v>2.4285398278489856E-2</v>
      </c>
      <c r="M471" s="90">
        <f t="shared" ref="M471" si="656">WEEKDAY(A471,2)</f>
        <v>2</v>
      </c>
      <c r="N471" s="50" t="s">
        <v>578</v>
      </c>
    </row>
    <row r="472" spans="1:14" x14ac:dyDescent="0.25">
      <c r="A472" s="88">
        <v>43061</v>
      </c>
      <c r="B472">
        <v>48.33</v>
      </c>
      <c r="C472" s="91">
        <f t="shared" ref="C472" si="657">B472/B471-1</f>
        <v>2.0733982998133449E-3</v>
      </c>
      <c r="D472" s="38">
        <f t="shared" si="581"/>
        <v>48.126318981540365</v>
      </c>
      <c r="E472" s="90"/>
      <c r="F472">
        <v>48.12</v>
      </c>
      <c r="G472" s="42">
        <f t="shared" ref="G472" si="658">+B472/D472-1</f>
        <v>4.2322168570123608E-3</v>
      </c>
      <c r="H472" s="90"/>
      <c r="I472" s="91">
        <f t="shared" si="316"/>
        <v>4.3640897755610197E-3</v>
      </c>
      <c r="J472">
        <v>21068.68</v>
      </c>
      <c r="K472">
        <v>21221.39</v>
      </c>
      <c r="L472" s="91">
        <f t="shared" ref="L472" si="659">+K472/J472-1</f>
        <v>7.2481996973705609E-3</v>
      </c>
      <c r="M472" s="90">
        <f t="shared" ref="M472" si="660">WEEKDAY(A472,2)</f>
        <v>3</v>
      </c>
    </row>
    <row r="473" spans="1:14" x14ac:dyDescent="0.25">
      <c r="A473" s="88">
        <v>43062</v>
      </c>
      <c r="B473">
        <v>48.32</v>
      </c>
      <c r="C473" s="91">
        <f t="shared" ref="C473" si="661">B473/B472-1</f>
        <v>-2.0691082143586836E-4</v>
      </c>
      <c r="D473" s="38">
        <f t="shared" si="581"/>
        <v>47.32382715741052</v>
      </c>
      <c r="E473" s="90"/>
      <c r="F473" s="90">
        <v>47.32</v>
      </c>
      <c r="G473" s="42">
        <f t="shared" ref="G473" si="662">+B473/D473-1</f>
        <v>2.1050132722274739E-2</v>
      </c>
      <c r="H473" s="90"/>
      <c r="I473" s="91">
        <f t="shared" si="316"/>
        <v>2.1132713440405793E-2</v>
      </c>
      <c r="J473">
        <v>21221.39</v>
      </c>
      <c r="K473">
        <v>20870.27</v>
      </c>
      <c r="L473" s="91">
        <f t="shared" ref="L473" si="663">+K473/J473-1</f>
        <v>-1.654557029487691E-2</v>
      </c>
      <c r="M473" s="90">
        <f t="shared" ref="M473" si="664">WEEKDAY(A473,2)</f>
        <v>4</v>
      </c>
    </row>
    <row r="474" spans="1:14" x14ac:dyDescent="0.25">
      <c r="A474" s="88">
        <v>43063</v>
      </c>
      <c r="B474">
        <v>47.94</v>
      </c>
      <c r="C474" s="91">
        <f t="shared" ref="C474" si="665">B474/B473-1</f>
        <v>-7.864238410596025E-3</v>
      </c>
      <c r="D474" s="38">
        <f t="shared" si="581"/>
        <v>47.702749681724292</v>
      </c>
      <c r="E474" s="90"/>
      <c r="F474">
        <v>47.71</v>
      </c>
      <c r="G474" s="42">
        <f t="shared" ref="G474" si="666">+B474/D474-1</f>
        <v>4.9735145218809951E-3</v>
      </c>
      <c r="H474" s="90"/>
      <c r="I474" s="91">
        <f t="shared" si="316"/>
        <v>4.8207922867322672E-3</v>
      </c>
      <c r="J474">
        <v>20870.27</v>
      </c>
      <c r="K474">
        <v>21039.08</v>
      </c>
      <c r="L474" s="91">
        <f t="shared" ref="L474" si="667">+K474/J474-1</f>
        <v>8.0885393432859054E-3</v>
      </c>
      <c r="M474" s="90">
        <f t="shared" ref="M474" si="668">WEEKDAY(A474,2)</f>
        <v>5</v>
      </c>
    </row>
    <row r="475" spans="1:14" x14ac:dyDescent="0.25">
      <c r="A475" s="88">
        <v>43066</v>
      </c>
      <c r="B475">
        <v>47.17</v>
      </c>
      <c r="C475" s="91">
        <f t="shared" ref="C475" si="669">B475/B474-1</f>
        <v>-1.606174384647463E-2</v>
      </c>
      <c r="D475" s="38">
        <f t="shared" si="581"/>
        <v>47.220429548250202</v>
      </c>
      <c r="E475" s="90"/>
      <c r="F475">
        <v>47.21</v>
      </c>
      <c r="G475" s="42">
        <f t="shared" ref="G475" si="670">+B475/D475-1</f>
        <v>-1.0679603877526977E-3</v>
      </c>
      <c r="H475" s="90"/>
      <c r="I475" s="91">
        <f t="shared" si="316"/>
        <v>-8.4727811904250494E-4</v>
      </c>
      <c r="J475">
        <v>21039.08</v>
      </c>
      <c r="K475">
        <v>20823.189999999999</v>
      </c>
      <c r="L475" s="91">
        <f t="shared" ref="L475" si="671">+K475/J475-1</f>
        <v>-1.0261380250467411E-2</v>
      </c>
      <c r="M475" s="90">
        <f t="shared" ref="M475" si="672">WEEKDAY(A475,2)</f>
        <v>1</v>
      </c>
    </row>
    <row r="476" spans="1:14" x14ac:dyDescent="0.25">
      <c r="A476" s="88">
        <v>43067</v>
      </c>
      <c r="B476">
        <v>47.56</v>
      </c>
      <c r="C476" s="91">
        <f t="shared" ref="C476" si="673">B476/B475-1</f>
        <v>8.2679669281322532E-3</v>
      </c>
      <c r="D476" s="38">
        <f t="shared" si="581"/>
        <v>47.165449837416844</v>
      </c>
      <c r="E476" s="90"/>
      <c r="F476">
        <v>47.17</v>
      </c>
      <c r="G476" s="42">
        <f t="shared" ref="G476" si="674">+B476/D476-1</f>
        <v>8.3652369254021419E-3</v>
      </c>
      <c r="H476" s="90"/>
      <c r="I476" s="91">
        <f t="shared" si="316"/>
        <v>8.2679669281322532E-3</v>
      </c>
      <c r="J476">
        <v>20823.189999999999</v>
      </c>
      <c r="K476">
        <v>20803.54</v>
      </c>
      <c r="L476" s="91">
        <f t="shared" ref="L476" si="675">+K476/J476-1</f>
        <v>-9.4365944891239284E-4</v>
      </c>
      <c r="M476" s="90">
        <f t="shared" ref="M476" si="676">WEEKDAY(A476,2)</f>
        <v>2</v>
      </c>
    </row>
    <row r="477" spans="1:14" x14ac:dyDescent="0.25">
      <c r="A477" s="88">
        <v>43068</v>
      </c>
      <c r="B477">
        <v>46.63</v>
      </c>
      <c r="C477" s="91">
        <f t="shared" ref="C477" si="677">B477/B476-1</f>
        <v>-1.9554247266610592E-2</v>
      </c>
      <c r="D477" s="38">
        <f t="shared" si="581"/>
        <v>46.958405992441669</v>
      </c>
      <c r="E477" s="90"/>
      <c r="F477">
        <v>46.96</v>
      </c>
      <c r="G477" s="42">
        <f t="shared" ref="G477" si="678">+B477/D477-1</f>
        <v>-6.9935506859948315E-3</v>
      </c>
      <c r="H477" s="90"/>
      <c r="I477" s="91">
        <f t="shared" si="316"/>
        <v>-7.0272572402043654E-3</v>
      </c>
      <c r="J477">
        <v>20803.54</v>
      </c>
      <c r="K477">
        <v>20710.22</v>
      </c>
      <c r="L477" s="91">
        <f t="shared" ref="L477" si="679">+K477/J477-1</f>
        <v>-4.4857750171365396E-3</v>
      </c>
      <c r="M477" s="90">
        <f t="shared" ref="M477" si="680">WEEKDAY(A477,2)</f>
        <v>3</v>
      </c>
      <c r="N477" s="50" t="s">
        <v>592</v>
      </c>
    </row>
    <row r="478" spans="1:14" x14ac:dyDescent="0.25">
      <c r="A478" s="88">
        <v>43069</v>
      </c>
      <c r="B478">
        <v>46.17</v>
      </c>
      <c r="C478" s="91">
        <f t="shared" ref="C478" si="681">B478/B477-1</f>
        <v>-9.8648938451640911E-3</v>
      </c>
      <c r="D478" s="38">
        <f t="shared" si="581"/>
        <v>46.117858100976228</v>
      </c>
      <c r="E478" s="90"/>
      <c r="F478">
        <v>46.11</v>
      </c>
      <c r="G478" s="42">
        <f t="shared" ref="G478" si="682">+B478/D478-1</f>
        <v>1.1306227385843304E-3</v>
      </c>
      <c r="H478" s="90"/>
      <c r="I478" s="91">
        <f t="shared" si="316"/>
        <v>1.3012361743656164E-3</v>
      </c>
      <c r="J478">
        <v>20710.22</v>
      </c>
      <c r="K478">
        <v>20338.82</v>
      </c>
      <c r="L478" s="91">
        <f t="shared" ref="L478" si="683">+K478/J478-1</f>
        <v>-1.7933175021800918E-2</v>
      </c>
      <c r="M478" s="90">
        <f t="shared" ref="M478" si="684">WEEKDAY(A478,2)</f>
        <v>4</v>
      </c>
    </row>
    <row r="479" spans="1:14" x14ac:dyDescent="0.25">
      <c r="A479" s="88">
        <v>43070</v>
      </c>
      <c r="B479">
        <v>45.81</v>
      </c>
      <c r="C479" s="91">
        <f t="shared" ref="C479" si="685">B479/B478-1</f>
        <v>-7.7972709551656916E-3</v>
      </c>
      <c r="D479" s="38">
        <f t="shared" si="581"/>
        <v>45.959215632961993</v>
      </c>
      <c r="E479" s="90"/>
      <c r="F479">
        <v>45.96</v>
      </c>
      <c r="G479" s="42">
        <f t="shared" ref="G479" si="686">+B479/D479-1</f>
        <v>-3.2466966832865873E-3</v>
      </c>
      <c r="H479" s="90"/>
      <c r="I479" s="91">
        <f t="shared" si="316"/>
        <v>-3.2637075718014996E-3</v>
      </c>
      <c r="J479">
        <v>20338.82</v>
      </c>
      <c r="K479">
        <v>20272.310000000001</v>
      </c>
      <c r="L479" s="91">
        <f t="shared" ref="L479" si="687">+K479/J479-1</f>
        <v>-3.2701012153113496E-3</v>
      </c>
      <c r="M479" s="90">
        <f t="shared" ref="M479" si="688">WEEKDAY(A479,2)</f>
        <v>5</v>
      </c>
      <c r="N479" s="50" t="s">
        <v>600</v>
      </c>
    </row>
    <row r="480" spans="1:14" x14ac:dyDescent="0.25">
      <c r="A480" s="88">
        <v>43073</v>
      </c>
      <c r="B480">
        <v>45.85</v>
      </c>
      <c r="C480" s="91">
        <f t="shared" ref="C480" si="689">B480/B479-1</f>
        <v>8.7317179655088673E-4</v>
      </c>
      <c r="D480" s="38">
        <f t="shared" si="581"/>
        <v>46.236884814804029</v>
      </c>
      <c r="E480" s="90"/>
      <c r="F480">
        <v>46.24</v>
      </c>
      <c r="G480" s="42">
        <f t="shared" ref="G480" si="690">+B480/D480-1</f>
        <v>-8.3674498477491754E-3</v>
      </c>
      <c r="H480" s="90"/>
      <c r="I480" s="91">
        <f t="shared" si="316"/>
        <v>-8.4342560553632984E-3</v>
      </c>
      <c r="J480">
        <v>20272.310000000001</v>
      </c>
      <c r="K480">
        <v>20394.439999999999</v>
      </c>
      <c r="L480" s="91">
        <f t="shared" ref="L480" si="691">+K480/J480-1</f>
        <v>6.0244737772852108E-3</v>
      </c>
      <c r="M480" s="90">
        <f t="shared" ref="M480" si="692">WEEKDAY(A480,2)</f>
        <v>1</v>
      </c>
    </row>
    <row r="481" spans="1:15" x14ac:dyDescent="0.25">
      <c r="A481" s="88">
        <v>43074</v>
      </c>
      <c r="B481">
        <v>45.88</v>
      </c>
      <c r="C481" s="91">
        <f t="shared" ref="C481" si="693">B481/B480-1</f>
        <v>6.5430752453665697E-4</v>
      </c>
      <c r="D481" s="38">
        <f t="shared" si="581"/>
        <v>45.936183861876081</v>
      </c>
      <c r="E481" s="90"/>
      <c r="F481">
        <v>45.93</v>
      </c>
      <c r="G481" s="42">
        <f t="shared" ref="G481" si="694">+B481/D481-1</f>
        <v>-1.2230850965987417E-3</v>
      </c>
      <c r="H481" s="90"/>
      <c r="I481" s="91">
        <f t="shared" si="316"/>
        <v>-1.0886131069017813E-3</v>
      </c>
      <c r="J481">
        <v>20394.439999999999</v>
      </c>
      <c r="K481">
        <v>20260.439999999999</v>
      </c>
      <c r="L481" s="91">
        <f t="shared" ref="L481" si="695">+K481/J481-1</f>
        <v>-6.570418212022533E-3</v>
      </c>
      <c r="M481" s="90">
        <f t="shared" ref="M481" si="696">WEEKDAY(A481,2)</f>
        <v>2</v>
      </c>
    </row>
    <row r="482" spans="1:15" x14ac:dyDescent="0.25">
      <c r="A482" s="88">
        <v>43075</v>
      </c>
      <c r="B482">
        <v>44.86</v>
      </c>
      <c r="C482" s="91">
        <f t="shared" ref="C482" si="697">B482/B481-1</f>
        <v>-2.2231909328683575E-2</v>
      </c>
      <c r="D482" s="38">
        <f t="shared" si="581"/>
        <v>44.602298178124471</v>
      </c>
      <c r="E482" s="90"/>
      <c r="F482">
        <v>44.6</v>
      </c>
      <c r="G482" s="42">
        <f t="shared" ref="G482" si="698">+B482/D482-1</f>
        <v>5.7777700343235594E-3</v>
      </c>
      <c r="H482" s="90"/>
      <c r="I482" s="91">
        <f t="shared" si="316"/>
        <v>5.8295964125560928E-3</v>
      </c>
      <c r="J482">
        <v>20260.439999999999</v>
      </c>
      <c r="K482">
        <v>19674.77</v>
      </c>
      <c r="L482" s="91">
        <f t="shared" ref="L482" si="699">+K482/J482-1</f>
        <v>-2.8907072107022258E-2</v>
      </c>
      <c r="M482" s="90">
        <f t="shared" ref="M482" si="700">WEEKDAY(A482,2)</f>
        <v>3</v>
      </c>
    </row>
    <row r="483" spans="1:15" x14ac:dyDescent="0.25">
      <c r="A483" s="88">
        <v>43076</v>
      </c>
      <c r="B483">
        <v>44.79</v>
      </c>
      <c r="C483" s="91">
        <f t="shared" ref="C483" si="701">B483/B482-1</f>
        <v>-1.5604101649576707E-3</v>
      </c>
      <c r="D483" s="38">
        <f t="shared" si="581"/>
        <v>44.616434753748074</v>
      </c>
      <c r="E483" s="90"/>
      <c r="F483">
        <v>44.62</v>
      </c>
      <c r="G483" s="42">
        <f t="shared" ref="G483" si="702">+B483/D483-1</f>
        <v>3.8901639543789113E-3</v>
      </c>
      <c r="H483" s="90"/>
      <c r="I483" s="91">
        <f t="shared" si="316"/>
        <v>3.8099506947557593E-3</v>
      </c>
      <c r="J483">
        <v>19674.77</v>
      </c>
      <c r="K483">
        <v>19682.02</v>
      </c>
      <c r="L483" s="91">
        <f t="shared" ref="L483" si="703">+K483/J483-1</f>
        <v>3.684922365039256E-4</v>
      </c>
      <c r="M483" s="90">
        <f t="shared" ref="M483" si="704">WEEKDAY(A483,2)</f>
        <v>4</v>
      </c>
    </row>
    <row r="484" spans="1:15" x14ac:dyDescent="0.25">
      <c r="A484" s="88">
        <v>43077</v>
      </c>
      <c r="B484">
        <v>45.54</v>
      </c>
      <c r="C484" s="91">
        <f t="shared" ref="C484" si="705">B484/B483-1</f>
        <v>1.6744809109176195E-2</v>
      </c>
      <c r="D484" s="38">
        <f t="shared" si="581"/>
        <v>45.343572346740828</v>
      </c>
      <c r="E484" s="90"/>
      <c r="F484">
        <v>45.34</v>
      </c>
      <c r="G484" s="42">
        <f t="shared" ref="G484" si="706">+B484/D484-1</f>
        <v>4.3319845149627501E-3</v>
      </c>
      <c r="H484" s="90"/>
      <c r="I484" s="91">
        <f t="shared" si="316"/>
        <v>4.4111160123510018E-3</v>
      </c>
      <c r="J484">
        <v>19682.02</v>
      </c>
      <c r="K484">
        <v>20001.189999999999</v>
      </c>
      <c r="L484" s="91">
        <f t="shared" ref="L484" si="707">+K484/J484-1</f>
        <v>1.6216323324536708E-2</v>
      </c>
      <c r="M484" s="90">
        <f t="shared" ref="M484" si="708">WEEKDAY(A484,2)</f>
        <v>5</v>
      </c>
    </row>
    <row r="485" spans="1:15" x14ac:dyDescent="0.25">
      <c r="A485" s="88">
        <v>43080</v>
      </c>
      <c r="B485">
        <v>45.93</v>
      </c>
      <c r="C485" s="91">
        <f t="shared" ref="C485" si="709">B485/B484-1</f>
        <v>8.5638998682477929E-3</v>
      </c>
      <c r="D485" s="38">
        <f t="shared" si="581"/>
        <v>45.858318710036762</v>
      </c>
      <c r="E485" s="90"/>
      <c r="F485">
        <v>45.86</v>
      </c>
      <c r="G485" s="42">
        <f t="shared" ref="G485" si="710">+B485/D485-1</f>
        <v>1.5631033142859962E-3</v>
      </c>
      <c r="H485" s="90"/>
      <c r="I485" s="91">
        <f t="shared" si="316"/>
        <v>1.5263846489315114E-3</v>
      </c>
      <c r="J485">
        <v>20001.189999999999</v>
      </c>
      <c r="K485">
        <v>20229.84</v>
      </c>
      <c r="L485" s="91">
        <f t="shared" ref="L485" si="711">+K485/J485-1</f>
        <v>1.1431819806721588E-2</v>
      </c>
      <c r="M485" s="90">
        <f t="shared" ref="M485" si="712">WEEKDAY(A485,2)</f>
        <v>1</v>
      </c>
    </row>
    <row r="486" spans="1:15" x14ac:dyDescent="0.25">
      <c r="A486" s="88">
        <v>43081</v>
      </c>
      <c r="B486">
        <v>45.45</v>
      </c>
      <c r="C486" s="91">
        <f t="shared" ref="C486" si="713">B486/B485-1</f>
        <v>-1.04506858262573E-2</v>
      </c>
      <c r="D486" s="38">
        <f t="shared" si="581"/>
        <v>45.414862045374555</v>
      </c>
      <c r="E486" s="90"/>
      <c r="F486">
        <v>45.41</v>
      </c>
      <c r="G486" s="42">
        <f t="shared" ref="G486" si="714">+B486/D486-1</f>
        <v>7.7371047808849625E-4</v>
      </c>
      <c r="H486" s="90"/>
      <c r="I486" s="91">
        <f t="shared" si="316"/>
        <v>8.8086324598113386E-4</v>
      </c>
      <c r="J486">
        <v>20229.84</v>
      </c>
      <c r="K486">
        <v>20033.48</v>
      </c>
      <c r="L486" s="91">
        <f t="shared" ref="L486" si="715">+K486/J486-1</f>
        <v>-9.7064534371008593E-3</v>
      </c>
      <c r="M486" s="90">
        <f t="shared" ref="M486" si="716">WEEKDAY(A486,2)</f>
        <v>2</v>
      </c>
    </row>
    <row r="487" spans="1:15" x14ac:dyDescent="0.25">
      <c r="A487" s="88">
        <v>43082</v>
      </c>
      <c r="B487">
        <v>46.44</v>
      </c>
      <c r="C487" s="91">
        <f t="shared" ref="C487" si="717">B487/B486-1</f>
        <v>2.1782178217821579E-2</v>
      </c>
      <c r="D487" s="38">
        <f t="shared" si="581"/>
        <v>46.093706390502305</v>
      </c>
      <c r="E487" s="90"/>
      <c r="F487">
        <v>46.09</v>
      </c>
      <c r="G487" s="42">
        <f t="shared" ref="G487" si="718">+B487/D487-1</f>
        <v>7.5128176190457641E-3</v>
      </c>
      <c r="H487" s="90"/>
      <c r="I487" s="91">
        <f t="shared" si="316"/>
        <v>7.5938381427640422E-3</v>
      </c>
      <c r="J487">
        <v>20033.48</v>
      </c>
      <c r="K487">
        <v>20335.11</v>
      </c>
      <c r="L487" s="91">
        <f t="shared" ref="L487" si="719">+K487/J487-1</f>
        <v>1.5056295760896399E-2</v>
      </c>
      <c r="M487" s="90">
        <f t="shared" ref="M487" si="720">WEEKDAY(A487,2)</f>
        <v>3</v>
      </c>
    </row>
    <row r="488" spans="1:15" x14ac:dyDescent="0.25">
      <c r="A488" s="88">
        <v>43083</v>
      </c>
      <c r="B488">
        <v>46.01</v>
      </c>
      <c r="C488" s="91">
        <f t="shared" ref="C488" si="721">B488/B487-1</f>
        <v>-9.2592592592593004E-3</v>
      </c>
      <c r="D488" s="38">
        <f t="shared" si="581"/>
        <v>46.217945238555394</v>
      </c>
      <c r="E488" s="90"/>
      <c r="F488">
        <v>46.22</v>
      </c>
      <c r="G488" s="42">
        <f t="shared" ref="G488" si="722">+B488/D488-1</f>
        <v>-4.4992315751398726E-3</v>
      </c>
      <c r="H488" s="90"/>
      <c r="I488" s="91">
        <f t="shared" si="316"/>
        <v>-4.5434876676763158E-3</v>
      </c>
      <c r="J488">
        <v>20335.11</v>
      </c>
      <c r="K488">
        <v>20391.560000000001</v>
      </c>
      <c r="L488" s="91">
        <f t="shared" ref="L488" si="723">+K488/J488-1</f>
        <v>2.7759869506485124E-3</v>
      </c>
      <c r="M488" s="90">
        <f t="shared" ref="M488" si="724">WEEKDAY(A488,2)</f>
        <v>4</v>
      </c>
    </row>
    <row r="489" spans="1:15" x14ac:dyDescent="0.25">
      <c r="A489" s="88">
        <v>43084</v>
      </c>
      <c r="B489">
        <v>45.75</v>
      </c>
      <c r="C489" s="91">
        <f t="shared" ref="C489" si="725">B489/B488-1</f>
        <v>-5.6509454466420195E-3</v>
      </c>
      <c r="D489" s="38">
        <f t="shared" si="581"/>
        <v>45.468931459878497</v>
      </c>
      <c r="E489" s="90"/>
      <c r="F489">
        <v>45.47</v>
      </c>
      <c r="G489" s="42">
        <f t="shared" ref="G489" si="726">+B489/D489-1</f>
        <v>6.181551470359814E-3</v>
      </c>
      <c r="H489" s="90"/>
      <c r="I489" s="91">
        <f t="shared" si="316"/>
        <v>6.1579063118539779E-3</v>
      </c>
      <c r="J489">
        <v>20391.560000000001</v>
      </c>
      <c r="K489">
        <v>20060.2</v>
      </c>
      <c r="L489" s="91">
        <f t="shared" ref="L489" si="727">+K489/J489-1</f>
        <v>-1.6249860236293823E-2</v>
      </c>
      <c r="M489" s="90">
        <f t="shared" ref="M489" si="728">WEEKDAY(A489,2)</f>
        <v>5</v>
      </c>
    </row>
    <row r="490" spans="1:15" x14ac:dyDescent="0.25">
      <c r="A490" s="88">
        <v>43087</v>
      </c>
      <c r="B490">
        <v>45.98</v>
      </c>
      <c r="C490" s="91">
        <f t="shared" ref="C490" si="729">B490/B489-1</f>
        <v>5.027322404371537E-3</v>
      </c>
      <c r="D490" s="38">
        <f t="shared" si="581"/>
        <v>45.625040727410493</v>
      </c>
      <c r="E490" s="90"/>
      <c r="F490">
        <v>45.62</v>
      </c>
      <c r="G490" s="42">
        <f t="shared" ref="G490" si="730">+B490/D490-1</f>
        <v>7.7799223174446208E-3</v>
      </c>
      <c r="H490" s="90"/>
      <c r="I490" s="91">
        <f t="shared" si="316"/>
        <v>7.8912757562472624E-3</v>
      </c>
      <c r="J490">
        <v>20060.2</v>
      </c>
      <c r="K490">
        <v>20128.599999999999</v>
      </c>
      <c r="L490" s="91">
        <f t="shared" ref="L490" si="731">+K490/J490-1</f>
        <v>3.4097366925553985E-3</v>
      </c>
      <c r="M490" s="90">
        <f t="shared" ref="M490" si="732">WEEKDAY(A490,2)</f>
        <v>1</v>
      </c>
    </row>
    <row r="491" spans="1:15" x14ac:dyDescent="0.25">
      <c r="A491" s="88">
        <v>43088</v>
      </c>
      <c r="B491">
        <v>45.88</v>
      </c>
      <c r="C491" s="91">
        <f t="shared" ref="C491" si="733">B491/B490-1</f>
        <v>-2.1748586341886478E-3</v>
      </c>
      <c r="D491" s="38">
        <f t="shared" si="581"/>
        <v>46.032738998241307</v>
      </c>
      <c r="E491" s="90"/>
      <c r="F491">
        <v>46.03</v>
      </c>
      <c r="G491" s="42">
        <f t="shared" ref="G491" si="734">+B491/D491-1</f>
        <v>-3.3180514904216363E-3</v>
      </c>
      <c r="H491" s="90"/>
      <c r="I491" s="91">
        <f t="shared" si="316"/>
        <v>-3.2587442971974134E-3</v>
      </c>
      <c r="J491">
        <v>20128.599999999999</v>
      </c>
      <c r="K491">
        <v>20310.71</v>
      </c>
      <c r="L491" s="91">
        <f t="shared" ref="L491" si="735">+K491/J491-1</f>
        <v>9.0473256957761539E-3</v>
      </c>
      <c r="M491" s="90">
        <f t="shared" ref="M491" si="736">WEEKDAY(A491,2)</f>
        <v>2</v>
      </c>
    </row>
    <row r="492" spans="1:15" x14ac:dyDescent="0.25">
      <c r="A492" s="88">
        <v>43089</v>
      </c>
      <c r="B492">
        <v>45.76</v>
      </c>
      <c r="C492" s="91">
        <f t="shared" ref="C492" si="737">B492/B491-1</f>
        <v>-2.6155187445511263E-3</v>
      </c>
      <c r="D492" s="38">
        <f t="shared" si="581"/>
        <v>45.797501101635547</v>
      </c>
      <c r="E492" s="90"/>
      <c r="F492">
        <v>45.8</v>
      </c>
      <c r="G492" s="42">
        <f t="shared" ref="G492" si="738">+B492/D492-1</f>
        <v>-8.1884602289383768E-4</v>
      </c>
      <c r="H492" s="90"/>
      <c r="I492" s="91">
        <f t="shared" si="316"/>
        <v>-8.7336244541480479E-4</v>
      </c>
      <c r="J492">
        <v>20310.71</v>
      </c>
      <c r="K492">
        <v>20208.12</v>
      </c>
      <c r="L492" s="91">
        <f t="shared" ref="L492" si="739">+K492/J492-1</f>
        <v>-5.0510297276658012E-3</v>
      </c>
      <c r="M492" s="90">
        <f t="shared" ref="M492" si="740">WEEKDAY(A492,2)</f>
        <v>3</v>
      </c>
    </row>
    <row r="493" spans="1:15" x14ac:dyDescent="0.25">
      <c r="A493" s="88">
        <v>43090</v>
      </c>
      <c r="B493">
        <v>45.71</v>
      </c>
      <c r="C493" s="91">
        <f t="shared" ref="C493" si="741">B493/B492-1</f>
        <v>-1.0926573426572883E-3</v>
      </c>
      <c r="D493" s="38">
        <f t="shared" si="581"/>
        <v>46.224454328260123</v>
      </c>
      <c r="E493" s="90"/>
      <c r="F493">
        <v>46.22</v>
      </c>
      <c r="G493" s="42">
        <f t="shared" ref="G493" si="742">+B493/D493-1</f>
        <v>-1.1129484073662765E-2</v>
      </c>
      <c r="H493" s="90"/>
      <c r="I493" s="91">
        <f t="shared" si="316"/>
        <v>-1.1034184335785291E-2</v>
      </c>
      <c r="J493">
        <v>20208.12</v>
      </c>
      <c r="K493">
        <v>20395.400000000001</v>
      </c>
      <c r="L493" s="91">
        <f t="shared" ref="L493" si="743">+K493/J493-1</f>
        <v>9.2675617524045073E-3</v>
      </c>
      <c r="M493" s="90">
        <f t="shared" ref="M493" si="744">WEEKDAY(A493,2)</f>
        <v>4</v>
      </c>
    </row>
    <row r="494" spans="1:15" ht="28" x14ac:dyDescent="0.25">
      <c r="A494" s="88">
        <v>43091</v>
      </c>
      <c r="B494">
        <v>45.98</v>
      </c>
      <c r="C494" s="91">
        <f t="shared" ref="C494" si="745">B494/B493-1</f>
        <v>5.9068037628526859E-3</v>
      </c>
      <c r="D494" s="38">
        <f t="shared" si="581"/>
        <v>45.681428571651445</v>
      </c>
      <c r="E494" s="90"/>
      <c r="F494">
        <v>45.68</v>
      </c>
      <c r="G494" s="42">
        <f t="shared" ref="G494" si="746">+B494/D494-1</f>
        <v>6.535947707507539E-3</v>
      </c>
      <c r="H494" s="90"/>
      <c r="I494" s="91">
        <f t="shared" si="316"/>
        <v>6.5674255691767769E-3</v>
      </c>
      <c r="J494">
        <v>20395.400000000001</v>
      </c>
      <c r="K494">
        <v>20554.34</v>
      </c>
      <c r="L494" s="91">
        <f t="shared" ref="L494" si="747">+K494/J494-1</f>
        <v>7.7929337007363042E-3</v>
      </c>
      <c r="M494" s="90">
        <f t="shared" ref="M494" si="748">WEEKDAY(A494,2)</f>
        <v>5</v>
      </c>
      <c r="N494" s="50" t="s">
        <v>625</v>
      </c>
      <c r="O494" s="50">
        <v>0.89181100000000002</v>
      </c>
    </row>
    <row r="495" spans="1:15" x14ac:dyDescent="0.25">
      <c r="A495" s="88">
        <v>43094</v>
      </c>
      <c r="B495">
        <v>45.98</v>
      </c>
      <c r="C495" s="91">
        <f t="shared" ref="C495" si="749">B495/B494-1</f>
        <v>0</v>
      </c>
      <c r="D495" s="38">
        <f t="shared" ref="D495" si="750">+(F494-O495)*(1+L495)</f>
        <v>45.68</v>
      </c>
      <c r="E495" s="90"/>
      <c r="F495">
        <v>45.68</v>
      </c>
      <c r="G495" s="42">
        <f t="shared" ref="G495" si="751">+B495/D495-1</f>
        <v>6.5674255691767769E-3</v>
      </c>
      <c r="H495" s="90"/>
      <c r="I495" s="91">
        <f t="shared" si="316"/>
        <v>6.5674255691767769E-3</v>
      </c>
      <c r="J495">
        <v>20554.34</v>
      </c>
      <c r="K495">
        <v>20554.34</v>
      </c>
      <c r="L495" s="91">
        <f t="shared" ref="L495" si="752">+K495/J495-1</f>
        <v>0</v>
      </c>
      <c r="M495" s="90">
        <f t="shared" ref="M495" si="753">WEEKDAY(A495,2)</f>
        <v>1</v>
      </c>
    </row>
    <row r="496" spans="1:15" x14ac:dyDescent="0.25">
      <c r="A496" s="88">
        <v>43095</v>
      </c>
      <c r="B496">
        <v>45.98</v>
      </c>
      <c r="C496" s="91">
        <f t="shared" ref="C496" si="754">B496/B495-1</f>
        <v>0</v>
      </c>
      <c r="D496" s="38">
        <f t="shared" ref="D496" si="755">+(F495-O496)*(1+L496)</f>
        <v>45.68</v>
      </c>
      <c r="E496" s="90"/>
      <c r="F496">
        <v>45.69</v>
      </c>
      <c r="G496" s="42">
        <f t="shared" ref="G496:G501" si="756">+B496/D496-1</f>
        <v>6.5674255691767769E-3</v>
      </c>
      <c r="H496" s="90"/>
      <c r="I496" s="91">
        <f t="shared" si="316"/>
        <v>6.3471219085138308E-3</v>
      </c>
      <c r="J496">
        <v>20554.34</v>
      </c>
      <c r="K496">
        <v>20554.34</v>
      </c>
      <c r="L496" s="91">
        <f t="shared" ref="L496" si="757">+K496/J496-1</f>
        <v>0</v>
      </c>
      <c r="M496" s="90">
        <f t="shared" ref="M496" si="758">WEEKDAY(A496,2)</f>
        <v>2</v>
      </c>
    </row>
    <row r="497" spans="1:13" x14ac:dyDescent="0.25">
      <c r="A497" s="88">
        <v>43096</v>
      </c>
      <c r="B497">
        <v>45.69</v>
      </c>
      <c r="C497" s="91">
        <f t="shared" ref="C497" si="759">B497/B496-1</f>
        <v>-6.3070900391474227E-3</v>
      </c>
      <c r="D497" s="38">
        <f t="shared" ref="D497" si="760">+(F496-O497)*(1+L497)</f>
        <v>45.710094909396261</v>
      </c>
      <c r="E497" s="90"/>
      <c r="F497">
        <v>45.7</v>
      </c>
      <c r="G497" s="42">
        <f t="shared" si="756"/>
        <v>-4.3961644437828795E-4</v>
      </c>
      <c r="H497" s="90"/>
      <c r="I497" s="91">
        <f t="shared" si="316"/>
        <v>-2.1881838074411242E-4</v>
      </c>
      <c r="J497">
        <v>20554.34</v>
      </c>
      <c r="K497">
        <v>20563.38</v>
      </c>
      <c r="L497" s="91">
        <f t="shared" ref="L497" si="761">+K497/J497-1</f>
        <v>4.3980979199531589E-4</v>
      </c>
      <c r="M497" s="90">
        <f t="shared" ref="M497" si="762">WEEKDAY(A497,2)</f>
        <v>3</v>
      </c>
    </row>
    <row r="498" spans="1:13" x14ac:dyDescent="0.25">
      <c r="A498" s="88">
        <v>43097</v>
      </c>
      <c r="B498">
        <v>46.07</v>
      </c>
      <c r="C498" s="91">
        <f t="shared" ref="C498" si="763">B498/B497-1</f>
        <v>8.3169183628803989E-3</v>
      </c>
      <c r="D498" s="38">
        <f t="shared" ref="D498" si="764">+(F497-O498)*(1+L498)</f>
        <v>46.116166116659805</v>
      </c>
      <c r="E498" s="90"/>
      <c r="F498">
        <v>46.11</v>
      </c>
      <c r="G498" s="42">
        <f t="shared" si="756"/>
        <v>-1.0010831460494085E-3</v>
      </c>
      <c r="H498" s="90"/>
      <c r="I498" s="91">
        <f t="shared" si="316"/>
        <v>-8.6749078291037396E-4</v>
      </c>
      <c r="J498">
        <v>20563.38</v>
      </c>
      <c r="K498">
        <v>20750.64</v>
      </c>
      <c r="L498" s="91">
        <f t="shared" ref="L498" si="765">+K498/J498-1</f>
        <v>9.1064795768009965E-3</v>
      </c>
      <c r="M498" s="90">
        <f t="shared" ref="M498" si="766">WEEKDAY(A498,2)</f>
        <v>4</v>
      </c>
    </row>
    <row r="499" spans="1:13" x14ac:dyDescent="0.25">
      <c r="A499" s="88">
        <v>43098</v>
      </c>
      <c r="B499">
        <v>46.17</v>
      </c>
      <c r="C499" s="91">
        <f t="shared" ref="C499" si="767">B499/B498-1</f>
        <v>2.1706099413936197E-3</v>
      </c>
      <c r="D499" s="38">
        <f t="shared" ref="D499" si="768">+(F498-O499)*(1+L499)</f>
        <v>46.181596066434579</v>
      </c>
      <c r="E499" s="90"/>
      <c r="F499">
        <v>46.18</v>
      </c>
      <c r="G499" s="42">
        <f t="shared" si="756"/>
        <v>-2.5109713440596426E-4</v>
      </c>
      <c r="H499" s="90"/>
      <c r="I499" s="91">
        <f t="shared" si="316"/>
        <v>-2.165439584235207E-4</v>
      </c>
      <c r="J499">
        <v>20750.64</v>
      </c>
      <c r="K499">
        <v>20782.86</v>
      </c>
      <c r="L499" s="91">
        <f t="shared" ref="L499" si="769">+K499/J499-1</f>
        <v>1.5527231931160568E-3</v>
      </c>
      <c r="M499" s="90">
        <f t="shared" ref="M499" si="770">WEEKDAY(A499,2)</f>
        <v>5</v>
      </c>
    </row>
    <row r="500" spans="1:13" x14ac:dyDescent="0.25">
      <c r="A500" s="88">
        <v>43102</v>
      </c>
      <c r="B500">
        <v>47.77</v>
      </c>
      <c r="C500" s="91">
        <f t="shared" ref="C500" si="771">B500/B499-1</f>
        <v>3.4654537578514111E-2</v>
      </c>
      <c r="D500" s="38">
        <f t="shared" ref="D500" si="772">+(F499-O500)*(1+L500)</f>
        <v>47.546233271070484</v>
      </c>
      <c r="E500" s="90"/>
      <c r="F500">
        <v>47.54</v>
      </c>
      <c r="G500" s="42">
        <f t="shared" si="756"/>
        <v>4.7062977135072792E-3</v>
      </c>
      <c r="H500" s="90"/>
      <c r="I500" s="91">
        <f t="shared" si="316"/>
        <v>4.8380311316786884E-3</v>
      </c>
      <c r="J500">
        <v>20782.86</v>
      </c>
      <c r="K500">
        <v>21397.72</v>
      </c>
      <c r="L500" s="91">
        <f t="shared" ref="L500" si="773">+K500/J500-1</f>
        <v>2.9584956064757195E-2</v>
      </c>
      <c r="M500" s="90">
        <f t="shared" ref="M500" si="774">WEEKDAY(A500,2)</f>
        <v>2</v>
      </c>
    </row>
    <row r="501" spans="1:13" x14ac:dyDescent="0.25">
      <c r="A501" s="88">
        <v>43103</v>
      </c>
      <c r="B501">
        <v>48.18</v>
      </c>
      <c r="C501" s="91">
        <f t="shared" ref="C501" si="775">B501/B500-1</f>
        <v>8.582792547624063E-3</v>
      </c>
      <c r="D501" s="38">
        <f t="shared" ref="D501" si="776">+(F500-O501)*(1+L501)</f>
        <v>47.670904451502302</v>
      </c>
      <c r="E501" s="90"/>
      <c r="F501">
        <v>47.67</v>
      </c>
      <c r="G501" s="42">
        <f t="shared" si="756"/>
        <v>1.0679376746787428E-2</v>
      </c>
      <c r="H501" s="90"/>
      <c r="I501" s="91">
        <f t="shared" si="316"/>
        <v>1.0698552548772833E-2</v>
      </c>
      <c r="J501">
        <v>21397.72</v>
      </c>
      <c r="K501">
        <v>21456.639999999999</v>
      </c>
      <c r="L501" s="91">
        <f t="shared" ref="L501" si="777">+K501/J501-1</f>
        <v>2.7535643984497593E-3</v>
      </c>
      <c r="M501" s="90">
        <f t="shared" ref="M501" si="778">WEEKDAY(A501,2)</f>
        <v>3</v>
      </c>
    </row>
    <row r="502" spans="1:13" x14ac:dyDescent="0.25">
      <c r="A502" s="88">
        <v>43104</v>
      </c>
      <c r="B502">
        <v>48.34</v>
      </c>
      <c r="C502" s="91">
        <f t="shared" ref="C502" si="779">B502/B501-1</f>
        <v>3.3208800332089616E-3</v>
      </c>
      <c r="D502" s="38">
        <f t="shared" ref="D502" si="780">+(F501-O502)*(1+L502)</f>
        <v>48.101763211761025</v>
      </c>
      <c r="E502" s="90"/>
      <c r="F502">
        <v>48.1</v>
      </c>
      <c r="G502" s="42">
        <f t="shared" ref="G502" si="781">+B502/D502-1</f>
        <v>4.9527662258486149E-3</v>
      </c>
      <c r="H502" s="90"/>
      <c r="I502" s="91">
        <f t="shared" si="316"/>
        <v>4.9896049896049899E-3</v>
      </c>
      <c r="J502">
        <v>21456.639999999999</v>
      </c>
      <c r="K502">
        <v>21650.98</v>
      </c>
      <c r="L502" s="91">
        <f t="shared" ref="L502" si="782">+K502/J502-1</f>
        <v>9.0573360973573713E-3</v>
      </c>
      <c r="M502" s="90">
        <f t="shared" ref="M502" si="783">WEEKDAY(A502,2)</f>
        <v>4</v>
      </c>
    </row>
    <row r="503" spans="1:13" x14ac:dyDescent="0.25">
      <c r="A503" s="88">
        <v>43105</v>
      </c>
      <c r="B503">
        <v>48.54</v>
      </c>
      <c r="C503" s="91">
        <f t="shared" ref="C503" si="784">B503/B502-1</f>
        <v>4.1373603640875167E-3</v>
      </c>
      <c r="D503" s="38">
        <f t="shared" ref="D503" si="785">+(F502-O503)*(1+L503)</f>
        <v>48.255334862440407</v>
      </c>
      <c r="E503" s="90"/>
      <c r="F503">
        <v>48.26</v>
      </c>
      <c r="G503" s="42">
        <f t="shared" ref="G503" si="786">+B503/D503-1</f>
        <v>5.8991433459341103E-3</v>
      </c>
      <c r="H503" s="90"/>
      <c r="I503" s="91">
        <f t="shared" si="316"/>
        <v>5.8019063406549165E-3</v>
      </c>
      <c r="J503">
        <v>21650.98</v>
      </c>
      <c r="K503">
        <v>21720.9</v>
      </c>
      <c r="L503" s="91">
        <f t="shared" ref="L503" si="787">+K503/J503-1</f>
        <v>3.2294150195510962E-3</v>
      </c>
      <c r="M503" s="90">
        <f t="shared" ref="M503" si="788">WEEKDAY(A503,2)</f>
        <v>5</v>
      </c>
    </row>
    <row r="504" spans="1:13" x14ac:dyDescent="0.25">
      <c r="A504" s="88">
        <v>43108</v>
      </c>
      <c r="B504">
        <v>48.71</v>
      </c>
      <c r="C504" s="91">
        <f t="shared" ref="C504" si="789">B504/B503-1</f>
        <v>3.5022661722290405E-3</v>
      </c>
      <c r="D504" s="38">
        <f t="shared" ref="D504" si="790">+(F503-O504)*(1+L504)</f>
        <v>48.571832889060765</v>
      </c>
      <c r="E504" s="90"/>
      <c r="F504">
        <v>48.57</v>
      </c>
      <c r="G504" s="42">
        <f t="shared" ref="G504" si="791">+B504/D504-1</f>
        <v>2.8445933110001764E-3</v>
      </c>
      <c r="H504" s="90"/>
      <c r="I504" s="91">
        <f t="shared" si="316"/>
        <v>2.8824377187564032E-3</v>
      </c>
      <c r="J504">
        <v>21720.9</v>
      </c>
      <c r="K504">
        <v>21861.25</v>
      </c>
      <c r="L504" s="91">
        <f t="shared" ref="L504" si="792">+K504/J504-1</f>
        <v>6.4615186295227112E-3</v>
      </c>
      <c r="M504" s="90">
        <f t="shared" ref="M504" si="793">WEEKDAY(A504,2)</f>
        <v>1</v>
      </c>
    </row>
    <row r="505" spans="1:13" x14ac:dyDescent="0.25">
      <c r="A505" s="88">
        <v>43109</v>
      </c>
      <c r="B505">
        <v>48.57</v>
      </c>
      <c r="C505" s="91">
        <f t="shared" ref="C505" si="794">B505/B504-1</f>
        <v>-2.8741531513036822E-3</v>
      </c>
      <c r="D505" s="38">
        <f t="shared" ref="D505" si="795">+(F504-O505)*(1+L505)</f>
        <v>48.628853876150728</v>
      </c>
      <c r="E505" s="90"/>
      <c r="F505">
        <v>48.62</v>
      </c>
      <c r="G505" s="42">
        <f t="shared" ref="G505" si="796">+B505/D505-1</f>
        <v>-1.2102665693215497E-3</v>
      </c>
      <c r="H505" s="90"/>
      <c r="I505" s="91">
        <f t="shared" si="316"/>
        <v>-1.0283833813244936E-3</v>
      </c>
      <c r="J505">
        <v>21861.25</v>
      </c>
      <c r="K505">
        <v>21887.74</v>
      </c>
      <c r="L505" s="91">
        <f t="shared" ref="L505" si="797">+K505/J505-1</f>
        <v>1.2117330893706146E-3</v>
      </c>
      <c r="M505" s="90">
        <f t="shared" ref="M505" si="798">WEEKDAY(A505,2)</f>
        <v>2</v>
      </c>
    </row>
    <row r="506" spans="1:13" x14ac:dyDescent="0.25">
      <c r="A506" s="88">
        <v>43110</v>
      </c>
      <c r="B506">
        <v>48.62</v>
      </c>
      <c r="C506" s="91">
        <f t="shared" ref="C506" si="799">B506/B505-1</f>
        <v>1.0294420424130646E-3</v>
      </c>
      <c r="D506" s="38">
        <f t="shared" ref="D506" si="800">+(F505-O506)*(1+L506)</f>
        <v>48.785422807471214</v>
      </c>
      <c r="E506" s="90"/>
      <c r="F506">
        <v>48.79</v>
      </c>
      <c r="G506" s="42">
        <f t="shared" ref="G506" si="801">+B506/D506-1</f>
        <v>-3.3908245117408864E-3</v>
      </c>
      <c r="H506" s="90"/>
      <c r="I506" s="91">
        <f t="shared" si="316"/>
        <v>-3.4843205574913716E-3</v>
      </c>
      <c r="J506">
        <v>21887.74</v>
      </c>
      <c r="K506">
        <v>21962.21</v>
      </c>
      <c r="L506" s="91">
        <f t="shared" ref="L506" si="802">+K506/J506-1</f>
        <v>3.4023613219089643E-3</v>
      </c>
      <c r="M506" s="90">
        <f t="shared" ref="M506" si="803">WEEKDAY(A506,2)</f>
        <v>3</v>
      </c>
    </row>
    <row r="507" spans="1:13" x14ac:dyDescent="0.25">
      <c r="A507" s="88">
        <v>43111</v>
      </c>
      <c r="B507">
        <v>48.96</v>
      </c>
      <c r="C507" s="91">
        <f t="shared" ref="C507" si="804">B507/B506-1</f>
        <v>6.9930069930070893E-3</v>
      </c>
      <c r="D507" s="38">
        <f t="shared" ref="D507" si="805">+(F506-O507)*(1+L507)</f>
        <v>48.64762129129992</v>
      </c>
      <c r="E507" s="90"/>
      <c r="F507">
        <v>48.65</v>
      </c>
      <c r="G507" s="42">
        <f t="shared" ref="G507" si="806">+B507/D507-1</f>
        <v>6.4212535044534391E-3</v>
      </c>
      <c r="H507" s="90"/>
      <c r="I507" s="91">
        <f t="shared" si="316"/>
        <v>6.3720452209661271E-3</v>
      </c>
      <c r="J507">
        <v>21962.21</v>
      </c>
      <c r="K507">
        <v>21898.12</v>
      </c>
      <c r="L507" s="91">
        <f t="shared" ref="L507" si="807">+K507/J507-1</f>
        <v>-2.9181944804279603E-3</v>
      </c>
      <c r="M507" s="90">
        <f t="shared" ref="M507" si="808">WEEKDAY(A507,2)</f>
        <v>4</v>
      </c>
    </row>
    <row r="508" spans="1:13" x14ac:dyDescent="0.25">
      <c r="A508" s="88">
        <v>43112</v>
      </c>
      <c r="B508">
        <v>49.79</v>
      </c>
      <c r="C508" s="91">
        <f t="shared" ref="C508" si="809">B508/B507-1</f>
        <v>1.6952614379085018E-2</v>
      </c>
      <c r="D508" s="38">
        <f t="shared" ref="D508" si="810">+(F507-O508)*(1+L508)</f>
        <v>49.311763452753027</v>
      </c>
      <c r="E508" s="90"/>
      <c r="F508">
        <v>49.31</v>
      </c>
      <c r="G508" s="42">
        <f t="shared" ref="G508" si="811">+B508/D508-1</f>
        <v>9.698224394371513E-3</v>
      </c>
      <c r="H508" s="90"/>
      <c r="I508" s="91">
        <f t="shared" si="316"/>
        <v>9.7343338065301044E-3</v>
      </c>
      <c r="J508">
        <v>21898.12</v>
      </c>
      <c r="K508">
        <v>22195.99</v>
      </c>
      <c r="L508" s="91">
        <f t="shared" ref="L508" si="812">+K508/J508-1</f>
        <v>1.3602537569435302E-2</v>
      </c>
      <c r="M508" s="90">
        <f t="shared" ref="M508" si="813">WEEKDAY(A508,2)</f>
        <v>5</v>
      </c>
    </row>
    <row r="509" spans="1:13" x14ac:dyDescent="0.25">
      <c r="A509" s="88">
        <v>43115</v>
      </c>
      <c r="B509">
        <v>49.79</v>
      </c>
      <c r="C509" s="91">
        <f t="shared" ref="C509" si="814">B509/B508-1</f>
        <v>0</v>
      </c>
      <c r="D509" s="38">
        <f t="shared" ref="D509" si="815">+(F508-O509)*(1+L509)</f>
        <v>49.002023410534967</v>
      </c>
      <c r="E509" s="90"/>
      <c r="F509">
        <v>49</v>
      </c>
      <c r="G509" s="42">
        <f t="shared" ref="G509" si="816">+B509/D509-1</f>
        <v>1.6080490857763641E-2</v>
      </c>
      <c r="H509" s="90"/>
      <c r="I509" s="91">
        <f t="shared" si="316"/>
        <v>1.6122448979591919E-2</v>
      </c>
      <c r="J509">
        <v>22195.99</v>
      </c>
      <c r="K509">
        <v>22057.360000000001</v>
      </c>
      <c r="L509" s="91">
        <f t="shared" ref="L509" si="817">+K509/J509-1</f>
        <v>-6.2457227634361567E-3</v>
      </c>
      <c r="M509" s="90">
        <f t="shared" ref="M509" si="818">WEEKDAY(A509,2)</f>
        <v>1</v>
      </c>
    </row>
    <row r="510" spans="1:13" x14ac:dyDescent="0.25">
      <c r="A510" s="88">
        <v>43116</v>
      </c>
      <c r="B510">
        <v>49.8</v>
      </c>
      <c r="C510" s="91">
        <f t="shared" ref="C510" si="819">B510/B509-1</f>
        <v>2.0084354287996931E-4</v>
      </c>
      <c r="D510" s="38">
        <f t="shared" ref="D510" si="820">+(F509-O510)*(1+L510)</f>
        <v>50.184537950144531</v>
      </c>
      <c r="E510" s="90"/>
      <c r="F510">
        <v>50.18</v>
      </c>
      <c r="G510" s="42">
        <f t="shared" ref="G510" si="821">+B510/D510-1</f>
        <v>-7.6624786408624468E-3</v>
      </c>
      <c r="H510" s="90"/>
      <c r="I510" s="91">
        <f t="shared" si="316"/>
        <v>-7.5727381426863305E-3</v>
      </c>
      <c r="J510">
        <v>22057.360000000001</v>
      </c>
      <c r="K510">
        <v>22590.58</v>
      </c>
      <c r="L510" s="91">
        <f t="shared" ref="L510" si="822">+K510/J510-1</f>
        <v>2.4174243880500601E-2</v>
      </c>
      <c r="M510" s="90">
        <f t="shared" ref="M510" si="823">WEEKDAY(A510,2)</f>
        <v>2</v>
      </c>
    </row>
    <row r="511" spans="1:13" x14ac:dyDescent="0.25">
      <c r="A511" s="88">
        <v>43117</v>
      </c>
      <c r="B511">
        <v>50.72</v>
      </c>
      <c r="C511" s="91">
        <f t="shared" ref="C511" si="824">B511/B510-1</f>
        <v>1.8473895582329369E-2</v>
      </c>
      <c r="D511" s="38">
        <f t="shared" ref="D511" si="825">+(F510-O511)*(1+L511)</f>
        <v>50.329803112624816</v>
      </c>
      <c r="E511" s="90"/>
      <c r="F511">
        <v>50.33</v>
      </c>
      <c r="G511" s="42">
        <f t="shared" ref="G511" si="826">+B511/D511-1</f>
        <v>7.752799797408727E-3</v>
      </c>
      <c r="H511" s="90"/>
      <c r="I511" s="91">
        <f t="shared" si="316"/>
        <v>7.7488575402344662E-3</v>
      </c>
      <c r="J511">
        <v>22590.58</v>
      </c>
      <c r="K511">
        <v>22658.02</v>
      </c>
      <c r="L511" s="91">
        <f t="shared" ref="L511" si="827">+K511/J511-1</f>
        <v>2.9853151180712079E-3</v>
      </c>
      <c r="M511" s="90">
        <f t="shared" ref="M511" si="828">WEEKDAY(A511,2)</f>
        <v>3</v>
      </c>
    </row>
    <row r="512" spans="1:13" x14ac:dyDescent="0.25">
      <c r="A512" s="88">
        <v>43118</v>
      </c>
      <c r="B512">
        <v>51.07</v>
      </c>
      <c r="C512" s="91">
        <f t="shared" ref="C512" si="829">B512/B511-1</f>
        <v>6.900630914826511E-3</v>
      </c>
      <c r="D512" s="38">
        <f t="shared" ref="D512" si="830">+(F511-O512)*(1+L512)</f>
        <v>50.935678744215068</v>
      </c>
      <c r="E512" s="90"/>
      <c r="F512">
        <v>50.93</v>
      </c>
      <c r="G512" s="42">
        <f t="shared" ref="G512" si="831">+B512/D512-1</f>
        <v>2.6370759965614887E-3</v>
      </c>
      <c r="H512" s="90"/>
      <c r="I512" s="91">
        <f t="shared" si="316"/>
        <v>2.7488709994110128E-3</v>
      </c>
      <c r="J512">
        <v>22658.02</v>
      </c>
      <c r="K512">
        <v>22930.69</v>
      </c>
      <c r="L512" s="91">
        <f t="shared" ref="L512" si="832">+K512/J512-1</f>
        <v>1.2034149497617053E-2</v>
      </c>
      <c r="M512" s="90">
        <f t="shared" ref="M512" si="833">WEEKDAY(A512,2)</f>
        <v>4</v>
      </c>
    </row>
    <row r="513" spans="1:14" ht="42" x14ac:dyDescent="0.25">
      <c r="A513" s="88">
        <v>43119</v>
      </c>
      <c r="B513">
        <v>51.92</v>
      </c>
      <c r="C513" s="91">
        <f t="shared" ref="C513" si="834">B513/B512-1</f>
        <v>1.664382220481686E-2</v>
      </c>
      <c r="D513" s="38">
        <f t="shared" ref="D513" si="835">+(F512-O513)*(1+L513)</f>
        <v>51.362081293672375</v>
      </c>
      <c r="E513" s="90"/>
      <c r="F513">
        <v>51.36</v>
      </c>
      <c r="G513" s="42">
        <f t="shared" ref="G513" si="836">+B513/D513-1</f>
        <v>1.0862462974146725E-2</v>
      </c>
      <c r="H513" s="90"/>
      <c r="I513" s="91">
        <f t="shared" si="316"/>
        <v>1.0903426791277315E-2</v>
      </c>
      <c r="J513">
        <v>22930.69</v>
      </c>
      <c r="K513">
        <v>23125.23</v>
      </c>
      <c r="L513" s="91">
        <f t="shared" ref="L513" si="837">+K513/J513-1</f>
        <v>8.4838266968854104E-3</v>
      </c>
      <c r="M513" s="90">
        <f t="shared" ref="M513" si="838">WEEKDAY(A513,2)</f>
        <v>5</v>
      </c>
      <c r="N513" s="50" t="s">
        <v>646</v>
      </c>
    </row>
    <row r="514" spans="1:14" x14ac:dyDescent="0.25">
      <c r="A514" s="88">
        <v>43122</v>
      </c>
      <c r="B514">
        <v>52.21</v>
      </c>
      <c r="C514" s="91">
        <f t="shared" ref="C514" si="839">B514/B513-1</f>
        <v>5.5855161787365937E-3</v>
      </c>
      <c r="D514" s="38">
        <f t="shared" ref="D514" si="840">+(F513-O514)*(1+L514)</f>
        <v>51.701448988831679</v>
      </c>
      <c r="E514" s="90"/>
      <c r="F514">
        <v>51.7</v>
      </c>
      <c r="G514" s="42">
        <f t="shared" ref="G514" si="841">+B514/D514-1</f>
        <v>9.836300937681175E-3</v>
      </c>
      <c r="H514" s="90"/>
      <c r="I514" s="91">
        <f t="shared" si="316"/>
        <v>9.8646034816247674E-3</v>
      </c>
      <c r="J514">
        <v>23125.23</v>
      </c>
      <c r="K514">
        <v>23278.97</v>
      </c>
      <c r="L514" s="91">
        <f t="shared" ref="L514" si="842">+K514/J514-1</f>
        <v>6.6481500940747118E-3</v>
      </c>
      <c r="M514" s="90">
        <f t="shared" ref="M514" si="843">WEEKDAY(A514,2)</f>
        <v>1</v>
      </c>
      <c r="N514" s="50" t="s">
        <v>649</v>
      </c>
    </row>
    <row r="515" spans="1:14" x14ac:dyDescent="0.25">
      <c r="A515" s="88">
        <v>43123</v>
      </c>
      <c r="B515">
        <v>53.03</v>
      </c>
      <c r="C515" s="91">
        <f t="shared" ref="C515" si="844">B515/B514-1</f>
        <v>1.5705803485922321E-2</v>
      </c>
      <c r="D515" s="38">
        <f t="shared" ref="D515" si="845">+(F514-O515)*(1+L515)</f>
        <v>52.813153803626193</v>
      </c>
      <c r="E515" s="90"/>
      <c r="F515">
        <v>52.81</v>
      </c>
      <c r="G515" s="42">
        <f t="shared" ref="G515" si="846">+B515/D515-1</f>
        <v>4.1059126516114208E-3</v>
      </c>
      <c r="H515" s="90"/>
      <c r="I515" s="91">
        <f t="shared" si="316"/>
        <v>4.1658776746829052E-3</v>
      </c>
      <c r="J515">
        <v>23278.97</v>
      </c>
      <c r="K515">
        <v>23780.19</v>
      </c>
      <c r="L515" s="91">
        <f t="shared" ref="L515" si="847">+K515/J515-1</f>
        <v>2.1531021346734791E-2</v>
      </c>
      <c r="M515" s="90">
        <f t="shared" ref="M515" si="848">WEEKDAY(A515,2)</f>
        <v>2</v>
      </c>
    </row>
    <row r="516" spans="1:14" x14ac:dyDescent="0.25">
      <c r="A516" s="88">
        <v>43124</v>
      </c>
      <c r="B516">
        <v>53.35</v>
      </c>
      <c r="C516" s="91">
        <f t="shared" ref="C516" si="849">B516/B515-1</f>
        <v>6.0343201961154946E-3</v>
      </c>
      <c r="D516" s="38">
        <f t="shared" ref="D516" si="850">+(F515-O516)*(1+L516)</f>
        <v>53.141292382441023</v>
      </c>
      <c r="E516" s="90"/>
      <c r="F516">
        <v>53.14</v>
      </c>
      <c r="G516" s="42">
        <f t="shared" ref="G516" si="851">+B516/D516-1</f>
        <v>3.9274095190793279E-3</v>
      </c>
      <c r="H516" s="90"/>
      <c r="I516" s="91">
        <f t="shared" si="316"/>
        <v>3.9518253669552639E-3</v>
      </c>
      <c r="J516">
        <v>23780.19</v>
      </c>
      <c r="K516">
        <v>23929.37</v>
      </c>
      <c r="L516" s="91">
        <f t="shared" ref="L516" si="852">+K516/J516-1</f>
        <v>6.2732888172887247E-3</v>
      </c>
      <c r="M516" s="90">
        <f t="shared" ref="M516" si="853">WEEKDAY(A516,2)</f>
        <v>3</v>
      </c>
    </row>
    <row r="517" spans="1:14" x14ac:dyDescent="0.25">
      <c r="A517" s="88">
        <v>43125</v>
      </c>
      <c r="B517">
        <v>52.64</v>
      </c>
      <c r="C517" s="91">
        <f t="shared" ref="C517" si="854">B517/B516-1</f>
        <v>-1.3308341143392743E-2</v>
      </c>
      <c r="D517" s="38">
        <f t="shared" ref="D517" si="855">+(F516-O517)*(1+L517)</f>
        <v>52.340613898318267</v>
      </c>
      <c r="E517" s="90"/>
      <c r="F517">
        <v>52.34</v>
      </c>
      <c r="G517" s="42">
        <f t="shared" ref="G517" si="856">+B517/D517-1</f>
        <v>5.7199577800777224E-3</v>
      </c>
      <c r="H517" s="90"/>
      <c r="I517" s="91">
        <f t="shared" si="316"/>
        <v>5.7317539166985565E-3</v>
      </c>
      <c r="J517">
        <v>23929.37</v>
      </c>
      <c r="K517">
        <v>23569.4</v>
      </c>
      <c r="L517" s="91">
        <f t="shared" ref="L517" si="857">+K517/J517-1</f>
        <v>-1.5043020355320569E-2</v>
      </c>
      <c r="M517" s="90">
        <f t="shared" ref="M517" si="858">WEEKDAY(A517,2)</f>
        <v>4</v>
      </c>
    </row>
    <row r="518" spans="1:14" x14ac:dyDescent="0.25">
      <c r="A518" s="88">
        <v>43126</v>
      </c>
      <c r="B518">
        <v>54</v>
      </c>
      <c r="C518" s="91">
        <f t="shared" ref="C518" si="859">B518/B517-1</f>
        <v>2.5835866261398222E-2</v>
      </c>
      <c r="D518" s="38">
        <f t="shared" ref="D518" si="860">+(F517-O518)*(1+L518)</f>
        <v>53.421002851154462</v>
      </c>
      <c r="E518" s="90"/>
      <c r="F518">
        <v>53.42</v>
      </c>
      <c r="G518" s="42">
        <f t="shared" ref="G518" si="861">+B518/D518-1</f>
        <v>1.0838380373703993E-2</v>
      </c>
      <c r="H518" s="90"/>
      <c r="I518" s="91">
        <f t="shared" si="316"/>
        <v>1.0857356795207718E-2</v>
      </c>
      <c r="J518">
        <v>23569.4</v>
      </c>
      <c r="K518">
        <v>24056.19</v>
      </c>
      <c r="L518" s="91">
        <f t="shared" ref="L518" si="862">+K518/J518-1</f>
        <v>2.0653474420222695E-2</v>
      </c>
      <c r="M518" s="90">
        <f t="shared" ref="M518" si="863">WEEKDAY(A518,2)</f>
        <v>5</v>
      </c>
    </row>
    <row r="519" spans="1:14" x14ac:dyDescent="0.25">
      <c r="A519" s="88">
        <v>43129</v>
      </c>
      <c r="B519">
        <v>52.85</v>
      </c>
      <c r="C519" s="91">
        <f t="shared" ref="C519" si="864">B519/B518-1</f>
        <v>-2.1296296296296258E-2</v>
      </c>
      <c r="D519" s="38">
        <f t="shared" ref="D519" si="865">+(F518-O519)*(1+L519)</f>
        <v>53.14470796913394</v>
      </c>
      <c r="E519" s="90"/>
      <c r="F519">
        <v>53.15</v>
      </c>
      <c r="G519" s="42">
        <f t="shared" ref="G519" si="866">+B519/D519-1</f>
        <v>-5.5453869330714944E-3</v>
      </c>
      <c r="H519" s="90"/>
      <c r="I519" s="91">
        <f t="shared" si="316"/>
        <v>-5.6444026340545239E-3</v>
      </c>
      <c r="J519">
        <v>24056.19</v>
      </c>
      <c r="K519">
        <v>23932.22</v>
      </c>
      <c r="L519" s="91">
        <f t="shared" ref="L519" si="867">+K519/J519-1</f>
        <v>-5.1533513827417554E-3</v>
      </c>
      <c r="M519" s="90">
        <f t="shared" ref="M519" si="868">WEEKDAY(A519,2)</f>
        <v>1</v>
      </c>
    </row>
    <row r="520" spans="1:14" x14ac:dyDescent="0.25">
      <c r="A520" s="88">
        <v>43130</v>
      </c>
      <c r="B520">
        <v>51.98</v>
      </c>
      <c r="C520" s="91">
        <f t="shared" ref="C520" si="869">B520/B519-1</f>
        <v>-1.6461684011352951E-2</v>
      </c>
      <c r="D520" s="38">
        <f t="shared" ref="D520" si="870">+(F519-O520)*(1+L520)</f>
        <v>52.220438764143061</v>
      </c>
      <c r="E520" s="90"/>
      <c r="F520">
        <v>52.22</v>
      </c>
      <c r="G520" s="42">
        <f t="shared" ref="G520" si="871">+B520/D520-1</f>
        <v>-4.6043037904951456E-3</v>
      </c>
      <c r="H520" s="90"/>
      <c r="I520" s="91">
        <f t="shared" si="316"/>
        <v>-4.5959402527767645E-3</v>
      </c>
      <c r="J520">
        <v>23932.22</v>
      </c>
      <c r="K520">
        <v>23513.66</v>
      </c>
      <c r="L520" s="91">
        <f t="shared" ref="L520" si="872">+K520/J520-1</f>
        <v>-1.7489392960619687E-2</v>
      </c>
      <c r="M520" s="90">
        <f t="shared" ref="M520" si="873">WEEKDAY(A520,2)</f>
        <v>2</v>
      </c>
      <c r="N520" s="50" t="s">
        <v>666</v>
      </c>
    </row>
    <row r="521" spans="1:14" x14ac:dyDescent="0.25">
      <c r="A521" s="88">
        <v>43131</v>
      </c>
      <c r="B521">
        <v>52.67</v>
      </c>
      <c r="C521" s="91">
        <f t="shared" ref="C521" si="874">B521/B520-1</f>
        <v>1.3274336283185972E-2</v>
      </c>
      <c r="D521" s="38">
        <f t="shared" ref="D521" si="875">+(F520-O521)*(1+L521)</f>
        <v>52.614886980589162</v>
      </c>
      <c r="E521" s="90"/>
      <c r="F521">
        <v>52.61</v>
      </c>
      <c r="G521" s="42">
        <f t="shared" ref="G521" si="876">+B521/D521-1</f>
        <v>1.047479574196819E-3</v>
      </c>
      <c r="H521" s="90"/>
      <c r="I521" s="91">
        <f t="shared" si="316"/>
        <v>1.1404675917126017E-3</v>
      </c>
      <c r="J521">
        <v>23513.66</v>
      </c>
      <c r="K521">
        <v>23691.47</v>
      </c>
      <c r="L521" s="91">
        <f t="shared" ref="L521" si="877">+K521/J521-1</f>
        <v>7.5619873724466213E-3</v>
      </c>
      <c r="M521" s="90">
        <f t="shared" ref="M521" si="878">WEEKDAY(A521,2)</f>
        <v>3</v>
      </c>
    </row>
    <row r="522" spans="1:14" x14ac:dyDescent="0.25">
      <c r="A522" s="88">
        <v>43132</v>
      </c>
      <c r="B522">
        <v>51.91</v>
      </c>
      <c r="C522" s="91">
        <f t="shared" ref="C522" si="879">B522/B521-1</f>
        <v>-1.442946648946275E-2</v>
      </c>
      <c r="D522" s="38">
        <f t="shared" ref="D522" si="880">+(F521-O522)*(1+L522)</f>
        <v>52.20726645919396</v>
      </c>
      <c r="E522" s="90"/>
      <c r="F522">
        <v>52.21</v>
      </c>
      <c r="G522" s="42">
        <f t="shared" ref="G522" si="881">+B522/D522-1</f>
        <v>-5.6939671305393791E-3</v>
      </c>
      <c r="H522" s="90"/>
      <c r="I522" s="91">
        <f t="shared" si="316"/>
        <v>-5.7460256655813557E-3</v>
      </c>
      <c r="J522">
        <v>23691.47</v>
      </c>
      <c r="K522">
        <v>23510.11</v>
      </c>
      <c r="L522" s="91">
        <f t="shared" ref="L522" si="882">+K522/J522-1</f>
        <v>-7.6550758564158938E-3</v>
      </c>
      <c r="M522" s="90">
        <f t="shared" ref="M522" si="883">WEEKDAY(A522,2)</f>
        <v>4</v>
      </c>
    </row>
    <row r="523" spans="1:14" x14ac:dyDescent="0.25">
      <c r="A523" s="88">
        <v>43133</v>
      </c>
      <c r="B523">
        <v>51.07</v>
      </c>
      <c r="C523" s="91">
        <f t="shared" ref="C523" si="884">B523/B522-1</f>
        <v>-1.618185320747445E-2</v>
      </c>
      <c r="D523" s="38">
        <f t="shared" ref="D523" si="885">+(F522-O523)*(1+L523)</f>
        <v>52.498186303679567</v>
      </c>
      <c r="E523" s="90"/>
      <c r="F523">
        <v>52.49</v>
      </c>
      <c r="G523" s="42">
        <f t="shared" ref="G523" si="886">+B523/D523-1</f>
        <v>-2.7204488464003695E-2</v>
      </c>
      <c r="H523" s="90"/>
      <c r="I523" s="91">
        <f t="shared" si="316"/>
        <v>-2.7052771956563193E-2</v>
      </c>
      <c r="J523">
        <v>23510.11</v>
      </c>
      <c r="K523">
        <v>23639.88</v>
      </c>
      <c r="L523" s="91">
        <f t="shared" ref="L523" si="887">+K523/J523-1</f>
        <v>5.5197529913726395E-3</v>
      </c>
      <c r="M523" s="90">
        <f t="shared" ref="M523" si="888">WEEKDAY(A523,2)</f>
        <v>5</v>
      </c>
    </row>
    <row r="524" spans="1:14" x14ac:dyDescent="0.25">
      <c r="A524" s="88">
        <v>43136</v>
      </c>
      <c r="B524">
        <v>49.88</v>
      </c>
      <c r="C524" s="91">
        <f t="shared" ref="C524" si="889">B524/B523-1</f>
        <v>-2.3301351086743693E-2</v>
      </c>
      <c r="D524" s="38">
        <f t="shared" ref="D524" si="890">+(F523-O524)*(1+L524)</f>
        <v>52.067968487995714</v>
      </c>
      <c r="E524" s="90"/>
      <c r="F524">
        <v>52.07</v>
      </c>
      <c r="G524" s="42">
        <f t="shared" ref="G524" si="891">+B524/D524-1</f>
        <v>-4.2021391491395499E-2</v>
      </c>
      <c r="H524" s="90"/>
      <c r="I524" s="91">
        <f t="shared" si="316"/>
        <v>-4.2058767044363288E-2</v>
      </c>
      <c r="J524">
        <v>23639.88</v>
      </c>
      <c r="K524">
        <v>23449.81</v>
      </c>
      <c r="L524" s="91">
        <f t="shared" ref="L524" si="892">+K524/J524-1</f>
        <v>-8.0402269385462244E-3</v>
      </c>
      <c r="M524" s="90">
        <f t="shared" ref="M524" si="893">WEEKDAY(A524,2)</f>
        <v>1</v>
      </c>
      <c r="N524" s="50" t="s">
        <v>674</v>
      </c>
    </row>
    <row r="525" spans="1:14" x14ac:dyDescent="0.25">
      <c r="A525" s="88">
        <v>43137</v>
      </c>
      <c r="B525">
        <v>50.77</v>
      </c>
      <c r="C525" s="91">
        <f t="shared" ref="C525" si="894">B525/B524-1</f>
        <v>1.7842822774659206E-2</v>
      </c>
      <c r="D525" s="38">
        <f t="shared" ref="D525" si="895">+(F524-O525)*(1+L525)</f>
        <v>48.860996489950239</v>
      </c>
      <c r="E525" s="90"/>
      <c r="F525">
        <v>48.86</v>
      </c>
      <c r="G525" s="42">
        <f t="shared" ref="G525" si="896">+B525/D525-1</f>
        <v>3.9070089584489098E-2</v>
      </c>
      <c r="H525" s="90"/>
      <c r="I525" s="91">
        <f t="shared" si="316"/>
        <v>3.9091281211625084E-2</v>
      </c>
      <c r="J525">
        <v>23449.81</v>
      </c>
      <c r="K525">
        <v>22004.63</v>
      </c>
      <c r="L525" s="91">
        <f t="shared" ref="L525" si="897">+K525/J525-1</f>
        <v>-6.162864432590287E-2</v>
      </c>
      <c r="M525" s="90">
        <f t="shared" ref="M525" si="898">WEEKDAY(A525,2)</f>
        <v>2</v>
      </c>
    </row>
    <row r="526" spans="1:14" ht="70" x14ac:dyDescent="0.25">
      <c r="A526" s="88">
        <v>43138</v>
      </c>
      <c r="B526">
        <v>48.06</v>
      </c>
      <c r="C526" s="91">
        <f t="shared" ref="C526" si="899">B526/B525-1</f>
        <v>-5.3377979121528529E-2</v>
      </c>
      <c r="D526" s="38">
        <f t="shared" ref="D526" si="900">+(F525-O526)*(1+L526)</f>
        <v>47.992651028442644</v>
      </c>
      <c r="E526" s="90"/>
      <c r="F526">
        <v>47.99</v>
      </c>
      <c r="G526" s="42">
        <f t="shared" ref="G526" si="901">+B526/D526-1</f>
        <v>1.403318427178446E-3</v>
      </c>
      <c r="H526" s="90"/>
      <c r="I526" s="91">
        <f t="shared" si="316"/>
        <v>1.4586372160867445E-3</v>
      </c>
      <c r="J526">
        <v>22004.63</v>
      </c>
      <c r="K526">
        <v>21614.01</v>
      </c>
      <c r="L526" s="91">
        <f t="shared" ref="L526" si="902">+K526/J526-1</f>
        <v>-1.7751718615582335E-2</v>
      </c>
      <c r="M526" s="90">
        <f t="shared" ref="M526" si="903">WEEKDAY(A526,2)</f>
        <v>3</v>
      </c>
      <c r="N526" s="50" t="s">
        <v>681</v>
      </c>
    </row>
    <row r="527" spans="1:14" x14ac:dyDescent="0.25">
      <c r="A527" s="88">
        <v>43139</v>
      </c>
      <c r="B527">
        <v>46.05</v>
      </c>
      <c r="C527" s="91">
        <f t="shared" ref="C527" si="904">B527/B526-1</f>
        <v>-4.1822721598002599E-2</v>
      </c>
      <c r="D527" s="38">
        <f t="shared" ref="D527" si="905">+(F526-O527)*(1+L527)</f>
        <v>47.870946487949254</v>
      </c>
      <c r="E527" s="90"/>
      <c r="F527">
        <v>47.87</v>
      </c>
      <c r="G527" s="42">
        <f t="shared" ref="G527" si="906">+B527/D527-1</f>
        <v>-3.8038656461652609E-2</v>
      </c>
      <c r="H527" s="90"/>
      <c r="I527" s="91">
        <f t="shared" si="316"/>
        <v>-3.8019636515562949E-2</v>
      </c>
      <c r="J527">
        <v>21614.01</v>
      </c>
      <c r="K527">
        <v>21560.39</v>
      </c>
      <c r="L527" s="91">
        <f t="shared" ref="L527" si="907">+K527/J527-1</f>
        <v>-2.4807983340434658E-3</v>
      </c>
      <c r="M527" s="90">
        <f t="shared" ref="M527" si="908">WEEKDAY(A527,2)</f>
        <v>4</v>
      </c>
      <c r="N527" s="50" t="s">
        <v>685</v>
      </c>
    </row>
    <row r="528" spans="1:14" x14ac:dyDescent="0.25">
      <c r="A528" s="88">
        <v>43140</v>
      </c>
      <c r="B528">
        <v>46.12</v>
      </c>
      <c r="C528" s="91">
        <f t="shared" ref="C528" si="909">B528/B527-1</f>
        <v>1.5200868621063623E-3</v>
      </c>
      <c r="D528" s="38">
        <f t="shared" ref="D528" si="910">+(F527-O528)*(1+L528)</f>
        <v>46.024440615406306</v>
      </c>
      <c r="E528" s="90"/>
      <c r="F528">
        <v>46.03</v>
      </c>
      <c r="G528" s="42">
        <f t="shared" ref="G528" si="911">+B528/D528-1</f>
        <v>2.0762747643630064E-3</v>
      </c>
      <c r="H528" s="90"/>
      <c r="I528" s="91">
        <f t="shared" si="316"/>
        <v>1.9552465783183592E-3</v>
      </c>
      <c r="J528">
        <v>21560.39</v>
      </c>
      <c r="K528">
        <v>20729.16</v>
      </c>
      <c r="L528" s="91">
        <f t="shared" ref="L528" si="912">+K528/J528-1</f>
        <v>-3.855356976381219E-2</v>
      </c>
      <c r="M528" s="90">
        <f t="shared" ref="M528" si="913">WEEKDAY(A528,2)</f>
        <v>5</v>
      </c>
    </row>
    <row r="529" spans="1:14" x14ac:dyDescent="0.25">
      <c r="A529" s="88">
        <v>43143</v>
      </c>
      <c r="B529">
        <v>46.69</v>
      </c>
      <c r="C529" s="91">
        <f t="shared" ref="C529" si="914">B529/B528-1</f>
        <v>1.235906331309633E-2</v>
      </c>
      <c r="D529" s="38">
        <f t="shared" ref="D529" si="915">+(F528-O529)*(1+L529)</f>
        <v>46.005018886438236</v>
      </c>
      <c r="E529" s="90"/>
      <c r="F529">
        <v>46</v>
      </c>
      <c r="G529" s="42">
        <f t="shared" ref="G529" si="916">+B529/D529-1</f>
        <v>1.4889269261091131E-2</v>
      </c>
      <c r="H529" s="90"/>
      <c r="I529" s="91">
        <f t="shared" si="316"/>
        <v>1.4999999999999902E-2</v>
      </c>
      <c r="J529">
        <v>20729.16</v>
      </c>
      <c r="K529">
        <v>20717.91</v>
      </c>
      <c r="L529" s="91">
        <f t="shared" ref="L529" si="917">+K529/J529-1</f>
        <v>-5.4271374238035186E-4</v>
      </c>
      <c r="M529" s="90">
        <f t="shared" ref="M529" si="918">WEEKDAY(A529,2)</f>
        <v>1</v>
      </c>
    </row>
    <row r="530" spans="1:14" x14ac:dyDescent="0.25">
      <c r="A530" s="88">
        <v>43144</v>
      </c>
      <c r="B530">
        <v>46.69</v>
      </c>
      <c r="C530" s="91">
        <f t="shared" ref="C530" si="919">B530/B529-1</f>
        <v>0</v>
      </c>
      <c r="D530" s="38">
        <f t="shared" ref="D530" si="920">+(F529-O530)*(1+L530)</f>
        <v>46.447657123715665</v>
      </c>
      <c r="E530" s="90"/>
      <c r="F530">
        <v>46.44</v>
      </c>
      <c r="G530" s="42">
        <f t="shared" ref="G530" si="921">+B530/D530-1</f>
        <v>5.2175479085809773E-3</v>
      </c>
      <c r="H530" s="90"/>
      <c r="I530" s="91">
        <f t="shared" si="316"/>
        <v>5.3832902670112315E-3</v>
      </c>
      <c r="J530">
        <v>20717.91</v>
      </c>
      <c r="K530">
        <v>20919.53</v>
      </c>
      <c r="L530" s="91">
        <f t="shared" ref="L530" si="922">+K530/J530-1</f>
        <v>9.7316766025143941E-3</v>
      </c>
      <c r="M530" s="90">
        <f t="shared" ref="M530" si="923">WEEKDAY(A530,2)</f>
        <v>2</v>
      </c>
    </row>
    <row r="531" spans="1:14" x14ac:dyDescent="0.25">
      <c r="A531" s="88">
        <v>43145</v>
      </c>
      <c r="B531">
        <v>48.11</v>
      </c>
      <c r="C531" s="91">
        <f t="shared" ref="C531" si="924">B531/B530-1</f>
        <v>3.0413364746198379E-2</v>
      </c>
      <c r="D531" s="38">
        <f t="shared" ref="D531" si="925">+(F530-O531)*(1+L531)</f>
        <v>47.456730299390088</v>
      </c>
      <c r="E531" s="90"/>
      <c r="F531">
        <v>47.46</v>
      </c>
      <c r="G531" s="42">
        <f t="shared" ref="G531" si="926">+B531/D531-1</f>
        <v>1.3765585966176497E-2</v>
      </c>
      <c r="H531" s="90"/>
      <c r="I531" s="91">
        <f t="shared" si="316"/>
        <v>1.3695743784239323E-2</v>
      </c>
      <c r="J531">
        <v>20919.53</v>
      </c>
      <c r="K531">
        <v>21377.53</v>
      </c>
      <c r="L531" s="91">
        <f t="shared" ref="L531" si="927">+K531/J531-1</f>
        <v>2.1893417299528206E-2</v>
      </c>
      <c r="M531" s="90">
        <f t="shared" ref="M531" si="928">WEEKDAY(A531,2)</f>
        <v>3</v>
      </c>
    </row>
    <row r="532" spans="1:14" x14ac:dyDescent="0.25">
      <c r="A532" s="88">
        <v>43146</v>
      </c>
      <c r="B532">
        <v>49.36</v>
      </c>
      <c r="C532" s="91">
        <f t="shared" ref="C532" si="929">B532/B531-1</f>
        <v>2.5982124298482567E-2</v>
      </c>
      <c r="D532" s="38">
        <f t="shared" ref="D532" si="930">+(F531-O532)*(1+L532)</f>
        <v>48.639022188250934</v>
      </c>
      <c r="E532" s="90"/>
      <c r="F532">
        <v>48.64</v>
      </c>
      <c r="G532" s="42">
        <f t="shared" ref="G532" si="931">+B532/D532-1</f>
        <v>1.4823032604533326E-2</v>
      </c>
      <c r="H532" s="90"/>
      <c r="I532" s="91">
        <f t="shared" si="316"/>
        <v>1.4802631578947345E-2</v>
      </c>
      <c r="J532">
        <v>21377.53</v>
      </c>
      <c r="K532">
        <v>21908.6</v>
      </c>
      <c r="L532" s="91">
        <f t="shared" ref="L532" si="932">+K532/J532-1</f>
        <v>2.4842439701873831E-2</v>
      </c>
      <c r="M532" s="90">
        <f t="shared" ref="M532" si="933">WEEKDAY(A532,2)</f>
        <v>4</v>
      </c>
    </row>
    <row r="533" spans="1:14" x14ac:dyDescent="0.25">
      <c r="A533" s="88">
        <v>43147</v>
      </c>
      <c r="B533">
        <v>49.37</v>
      </c>
      <c r="C533" s="91">
        <f t="shared" ref="C533" si="934">B533/B532-1</f>
        <v>2.0259319286863864E-4</v>
      </c>
      <c r="D533" s="38">
        <f t="shared" ref="D533" si="935">+(F532-O533)*(1+L533)</f>
        <v>48.64</v>
      </c>
      <c r="E533" s="90"/>
      <c r="F533">
        <v>48.63</v>
      </c>
      <c r="G533" s="42">
        <f t="shared" ref="G533" si="936">+B533/D533-1</f>
        <v>1.5008223684210398E-2</v>
      </c>
      <c r="H533" s="90"/>
      <c r="I533" s="91">
        <f t="shared" si="316"/>
        <v>1.5216944273082289E-2</v>
      </c>
      <c r="J533">
        <v>21908.6</v>
      </c>
      <c r="K533">
        <v>21908.6</v>
      </c>
      <c r="L533" s="91">
        <f t="shared" ref="L533" si="937">+K533/J533-1</f>
        <v>0</v>
      </c>
      <c r="M533" s="90">
        <f t="shared" ref="M533" si="938">WEEKDAY(A533,2)</f>
        <v>5</v>
      </c>
      <c r="N533" s="50" t="s">
        <v>698</v>
      </c>
    </row>
    <row r="534" spans="1:14" x14ac:dyDescent="0.25">
      <c r="A534" s="88">
        <v>43150</v>
      </c>
      <c r="B534">
        <v>49.37</v>
      </c>
      <c r="C534" s="91">
        <f t="shared" ref="C534" si="939">B534/B533-1</f>
        <v>0</v>
      </c>
      <c r="D534" s="38">
        <f t="shared" ref="D534" si="940">+(F533-O534)*(1+L534)</f>
        <v>48.63</v>
      </c>
      <c r="E534" s="90"/>
      <c r="F534" s="90">
        <v>48.63</v>
      </c>
      <c r="G534" s="42">
        <f t="shared" ref="G534" si="941">+B534/D534-1</f>
        <v>1.5216944273082289E-2</v>
      </c>
      <c r="H534" s="90"/>
      <c r="I534" s="91">
        <f t="shared" si="316"/>
        <v>1.5216944273082289E-2</v>
      </c>
      <c r="J534">
        <v>21908.6</v>
      </c>
      <c r="K534">
        <v>21908.6</v>
      </c>
      <c r="L534" s="91">
        <f t="shared" ref="L534" si="942">+K534/J534-1</f>
        <v>0</v>
      </c>
      <c r="M534" s="90">
        <f t="shared" ref="M534" si="943">WEEKDAY(A534,2)</f>
        <v>1</v>
      </c>
      <c r="N534" s="50" t="s">
        <v>708</v>
      </c>
    </row>
    <row r="535" spans="1:14" x14ac:dyDescent="0.25">
      <c r="A535" s="88">
        <v>43151</v>
      </c>
      <c r="B535">
        <v>48.37</v>
      </c>
      <c r="C535" s="91">
        <f t="shared" ref="C535" si="944">B535/B534-1</f>
        <v>-2.0255215718047448E-2</v>
      </c>
      <c r="D535" s="38">
        <f t="shared" ref="D535" si="945">+(F534-O535)*(1+L535)</f>
        <v>48.185909364359205</v>
      </c>
      <c r="E535" s="90"/>
      <c r="F535" s="90">
        <v>48.19</v>
      </c>
      <c r="G535" s="42">
        <f t="shared" ref="G535" si="946">+B535/D535-1</f>
        <v>3.8204246442417045E-3</v>
      </c>
      <c r="H535" s="90"/>
      <c r="I535" s="91">
        <f t="shared" si="316"/>
        <v>3.7352147748495046E-3</v>
      </c>
      <c r="J535">
        <v>21908.6</v>
      </c>
      <c r="K535">
        <v>21708.53</v>
      </c>
      <c r="L535" s="91">
        <f t="shared" ref="L535" si="947">+K535/J535-1</f>
        <v>-9.1320303442483652E-3</v>
      </c>
      <c r="M535" s="90">
        <f t="shared" ref="M535" si="948">WEEKDAY(A535,2)</f>
        <v>2</v>
      </c>
    </row>
    <row r="536" spans="1:14" x14ac:dyDescent="0.25">
      <c r="A536" s="88">
        <v>43152</v>
      </c>
      <c r="B536">
        <v>49.08</v>
      </c>
      <c r="C536" s="91">
        <f t="shared" ref="C536" si="949">B536/B535-1</f>
        <v>1.4678519743642759E-2</v>
      </c>
      <c r="D536" s="38">
        <f t="shared" ref="D536" si="950">+(F535-O536)*(1+L536)</f>
        <v>49.339223968642742</v>
      </c>
      <c r="E536" s="90"/>
      <c r="F536">
        <v>49.34</v>
      </c>
      <c r="G536" s="42">
        <f t="shared" ref="G536" si="951">+B536/D536-1</f>
        <v>-5.253912562700469E-3</v>
      </c>
      <c r="H536" s="90"/>
      <c r="I536" s="91">
        <f t="shared" si="316"/>
        <v>-5.2695581678152692E-3</v>
      </c>
      <c r="J536">
        <v>21708.53</v>
      </c>
      <c r="K536">
        <v>22226.23</v>
      </c>
      <c r="L536" s="91">
        <f t="shared" ref="L536" si="952">+K536/J536-1</f>
        <v>2.3847768596031216E-2</v>
      </c>
      <c r="M536" s="90">
        <f t="shared" ref="M536" si="953">WEEKDAY(A536,2)</f>
        <v>3</v>
      </c>
    </row>
    <row r="537" spans="1:14" x14ac:dyDescent="0.25">
      <c r="A537" s="88">
        <v>43153</v>
      </c>
      <c r="B537">
        <v>48.78</v>
      </c>
      <c r="C537" s="91">
        <f t="shared" ref="C537" si="954">B537/B536-1</f>
        <v>-6.1124694376527566E-3</v>
      </c>
      <c r="D537" s="38">
        <f t="shared" ref="D537" si="955">+(F536-O537)*(1+L537)</f>
        <v>48.61318265850754</v>
      </c>
      <c r="E537" s="90"/>
      <c r="F537">
        <v>48.61</v>
      </c>
      <c r="G537" s="42">
        <f t="shared" ref="G537" si="956">+B537/D537-1</f>
        <v>3.4315247916250069E-3</v>
      </c>
      <c r="H537" s="90"/>
      <c r="I537" s="91">
        <f t="shared" si="316"/>
        <v>3.4972227936638234E-3</v>
      </c>
      <c r="J537">
        <v>22226.23</v>
      </c>
      <c r="K537">
        <v>21898.82</v>
      </c>
      <c r="L537" s="91">
        <f t="shared" ref="L537" si="957">+K537/J537-1</f>
        <v>-1.4730793301428124E-2</v>
      </c>
      <c r="M537" s="90">
        <f t="shared" ref="M537" si="958">WEEKDAY(A537,2)</f>
        <v>4</v>
      </c>
    </row>
    <row r="538" spans="1:14" x14ac:dyDescent="0.25">
      <c r="A538" s="88">
        <v>43154</v>
      </c>
      <c r="B538">
        <v>49.7</v>
      </c>
      <c r="C538" s="91">
        <f t="shared" ref="C538" si="959">B538/B537-1</f>
        <v>1.8860188601885985E-2</v>
      </c>
      <c r="D538" s="38">
        <f t="shared" ref="D538" si="960">+(F537-O538)*(1+L538)</f>
        <v>49.393928430846955</v>
      </c>
      <c r="E538" s="90"/>
      <c r="F538">
        <v>49.39</v>
      </c>
      <c r="G538" s="42">
        <f t="shared" ref="G538" si="961">+B538/D538-1</f>
        <v>6.1965423459191538E-3</v>
      </c>
      <c r="H538" s="90"/>
      <c r="I538" s="91">
        <f t="shared" si="316"/>
        <v>6.2765742053048079E-3</v>
      </c>
      <c r="J538">
        <v>21898.82</v>
      </c>
      <c r="K538">
        <v>22251.98</v>
      </c>
      <c r="L538" s="91">
        <f t="shared" ref="L538" si="962">+K538/J538-1</f>
        <v>1.6126896335053598E-2</v>
      </c>
      <c r="M538" s="90">
        <f t="shared" ref="M538" si="963">WEEKDAY(A538,2)</f>
        <v>5</v>
      </c>
      <c r="N538" s="50" t="s">
        <v>709</v>
      </c>
    </row>
    <row r="539" spans="1:14" x14ac:dyDescent="0.25">
      <c r="A539" s="88">
        <v>43157</v>
      </c>
      <c r="B539">
        <v>50.34</v>
      </c>
      <c r="C539" s="91">
        <f t="shared" ref="C539" si="964">B539/B538-1</f>
        <v>1.2877263581488885E-2</v>
      </c>
      <c r="D539" s="38">
        <f t="shared" ref="D539" si="965">+(F538-O539)*(1+L539)</f>
        <v>49.6845823607607</v>
      </c>
      <c r="E539" s="90"/>
      <c r="F539">
        <v>49.68</v>
      </c>
      <c r="G539" s="42">
        <f t="shared" ref="G539" si="966">+B539/D539-1</f>
        <v>1.3191569861255914E-2</v>
      </c>
      <c r="H539" s="90"/>
      <c r="I539" s="91">
        <f t="shared" si="316"/>
        <v>1.3285024154589431E-2</v>
      </c>
      <c r="J539">
        <v>22251.98</v>
      </c>
      <c r="K539">
        <v>22384.7</v>
      </c>
      <c r="L539" s="91">
        <f t="shared" ref="L539" si="967">+K539/J539-1</f>
        <v>5.9644130544787011E-3</v>
      </c>
      <c r="M539" s="90">
        <f t="shared" ref="M539" si="968">WEEKDAY(A539,2)</f>
        <v>1</v>
      </c>
    </row>
    <row r="540" spans="1:14" x14ac:dyDescent="0.25">
      <c r="A540" s="88">
        <v>43158</v>
      </c>
      <c r="B540">
        <v>48.2</v>
      </c>
      <c r="C540" s="91">
        <f t="shared" ref="C540" si="969">B540/B539-1</f>
        <v>-4.251092570520465E-2</v>
      </c>
      <c r="D540" s="38">
        <f t="shared" ref="D540" si="970">+(F539-O540)*(1+L540)</f>
        <v>48.925723873896004</v>
      </c>
      <c r="E540" s="90"/>
      <c r="F540">
        <v>48.93</v>
      </c>
      <c r="G540" s="42">
        <f t="shared" ref="G540" si="971">+B540/D540-1</f>
        <v>-1.4833176015270122E-2</v>
      </c>
      <c r="H540" s="90"/>
      <c r="I540" s="91">
        <f t="shared" si="316"/>
        <v>-1.4919272430002017E-2</v>
      </c>
      <c r="J540">
        <v>22384.7</v>
      </c>
      <c r="K540">
        <v>22044.84</v>
      </c>
      <c r="L540" s="91">
        <f t="shared" ref="L540" si="972">+K540/J540-1</f>
        <v>-1.5182691749275223E-2</v>
      </c>
      <c r="M540" s="90">
        <f t="shared" ref="M540" si="973">WEEKDAY(A540,2)</f>
        <v>2</v>
      </c>
      <c r="N540" s="50" t="s">
        <v>713</v>
      </c>
    </row>
    <row r="541" spans="1:14" x14ac:dyDescent="0.25">
      <c r="A541" s="88">
        <v>43159</v>
      </c>
      <c r="B541">
        <v>47.22</v>
      </c>
      <c r="C541" s="91">
        <f t="shared" ref="C541" si="974">B541/B540-1</f>
        <v>-2.0331950207468918E-2</v>
      </c>
      <c r="D541" s="38">
        <f t="shared" ref="D541" si="975">+(F540-O541)*(1+L541)</f>
        <v>47.976096678406371</v>
      </c>
      <c r="E541" s="90"/>
      <c r="F541">
        <v>47.97</v>
      </c>
      <c r="G541" s="42">
        <f t="shared" ref="G541" si="976">+B541/D541-1</f>
        <v>-1.5759862322161089E-2</v>
      </c>
      <c r="H541" s="90"/>
      <c r="I541" s="91">
        <f t="shared" si="316"/>
        <v>-1.5634771732332742E-2</v>
      </c>
      <c r="J541">
        <v>22044.84</v>
      </c>
      <c r="K541">
        <v>21615.07</v>
      </c>
      <c r="L541" s="91">
        <f t="shared" ref="L541" si="977">+K541/J541-1</f>
        <v>-1.9495265105122117E-2</v>
      </c>
      <c r="M541" s="90">
        <f t="shared" ref="M541" si="978">WEEKDAY(A541,2)</f>
        <v>3</v>
      </c>
    </row>
    <row r="542" spans="1:14" x14ac:dyDescent="0.25">
      <c r="A542" s="88">
        <v>43160</v>
      </c>
      <c r="B542">
        <v>47.26</v>
      </c>
      <c r="C542" s="91">
        <f t="shared" ref="C542" si="979">B542/B541-1</f>
        <v>8.4709868699706092E-4</v>
      </c>
      <c r="D542" s="38">
        <f t="shared" ref="D542" si="980">+(F541-O542)*(1+L542)</f>
        <v>48.210415140917888</v>
      </c>
      <c r="E542" s="90"/>
      <c r="F542">
        <v>48.21</v>
      </c>
      <c r="G542" s="42">
        <f t="shared" ref="G542" si="981">+B542/D542-1</f>
        <v>-1.971389663706169E-2</v>
      </c>
      <c r="H542" s="90"/>
      <c r="I542" s="91">
        <f t="shared" si="316"/>
        <v>-1.9705455299730446E-2</v>
      </c>
      <c r="J542">
        <v>21615.07</v>
      </c>
      <c r="K542">
        <v>21723.4</v>
      </c>
      <c r="L542" s="91">
        <f t="shared" ref="L542" si="982">+K542/J542-1</f>
        <v>5.0117811323304728E-3</v>
      </c>
      <c r="M542" s="90">
        <f t="shared" ref="M542" si="983">WEEKDAY(A542,2)</f>
        <v>4</v>
      </c>
    </row>
    <row r="543" spans="1:14" x14ac:dyDescent="0.25">
      <c r="A543" s="88">
        <v>43161</v>
      </c>
      <c r="B543">
        <v>47.26</v>
      </c>
      <c r="C543" s="91">
        <f t="shared" ref="C543" si="984">B543/B542-1</f>
        <v>0</v>
      </c>
      <c r="D543" s="38">
        <f t="shared" ref="D543" si="985">+(F542-O543)*(1+L543)</f>
        <v>47.294042401281558</v>
      </c>
      <c r="E543" s="90"/>
      <c r="F543">
        <v>47.3</v>
      </c>
      <c r="G543" s="42">
        <f t="shared" ref="G543" si="986">+B543/D543-1</f>
        <v>-7.1980316236697206E-4</v>
      </c>
      <c r="H543" s="90"/>
      <c r="I543" s="91">
        <f t="shared" si="316"/>
        <v>-8.4566596194501908E-4</v>
      </c>
      <c r="J543">
        <v>21723.4</v>
      </c>
      <c r="K543">
        <v>21310.67</v>
      </c>
      <c r="L543" s="91">
        <f t="shared" ref="L543" si="987">+K543/J543-1</f>
        <v>-1.8999327913678532E-2</v>
      </c>
      <c r="M543" s="90">
        <f t="shared" ref="M543" si="988">WEEKDAY(A543,2)</f>
        <v>5</v>
      </c>
      <c r="N543" s="50" t="s">
        <v>721</v>
      </c>
    </row>
    <row r="544" spans="1:14" x14ac:dyDescent="0.25">
      <c r="A544" s="88">
        <v>43164</v>
      </c>
      <c r="B544">
        <v>47.25</v>
      </c>
      <c r="C544" s="91">
        <f t="shared" ref="C544" si="989">B544/B543-1</f>
        <v>-2.1159542953863575E-4</v>
      </c>
      <c r="D544" s="38">
        <f t="shared" ref="D544" si="990">+(F543-O544)*(1+L544)</f>
        <v>46.361598391791532</v>
      </c>
      <c r="E544" s="90"/>
      <c r="F544">
        <v>46.36</v>
      </c>
      <c r="G544" s="42">
        <f t="shared" ref="G544" si="991">+B544/D544-1</f>
        <v>1.9162445623655655E-2</v>
      </c>
      <c r="H544" s="90"/>
      <c r="I544" s="91">
        <f t="shared" si="316"/>
        <v>1.9197584124245104E-2</v>
      </c>
      <c r="J544">
        <v>21310.67</v>
      </c>
      <c r="K544">
        <v>20887.88</v>
      </c>
      <c r="L544" s="91">
        <f t="shared" ref="L544" si="992">+K544/J544-1</f>
        <v>-1.9839357467409391E-2</v>
      </c>
      <c r="M544" s="90">
        <f t="shared" ref="M544" si="993">WEEKDAY(A544,2)</f>
        <v>1</v>
      </c>
      <c r="N544" s="50" t="s">
        <v>727</v>
      </c>
    </row>
    <row r="545" spans="1:14" x14ac:dyDescent="0.25">
      <c r="A545" s="88">
        <v>43165</v>
      </c>
      <c r="B545">
        <v>47.62</v>
      </c>
      <c r="C545" s="91">
        <f t="shared" ref="C545" si="994">B545/B544-1</f>
        <v>7.8306878306877437E-3</v>
      </c>
      <c r="D545" s="38">
        <f t="shared" ref="D545" si="995">+(F544-O545)*(1+L545)</f>
        <v>47.571341735015714</v>
      </c>
      <c r="E545" s="90"/>
      <c r="F545">
        <v>47.57</v>
      </c>
      <c r="G545" s="42">
        <f t="shared" ref="G545" si="996">+B545/D545-1</f>
        <v>1.0228482781780013E-3</v>
      </c>
      <c r="H545" s="90"/>
      <c r="I545" s="91">
        <f t="shared" si="316"/>
        <v>1.0510826150935682E-3</v>
      </c>
      <c r="J545">
        <v>20887.88</v>
      </c>
      <c r="K545">
        <v>21433.66</v>
      </c>
      <c r="L545" s="91">
        <f t="shared" ref="L545" si="997">+K545/J545-1</f>
        <v>2.6129027933902371E-2</v>
      </c>
      <c r="M545" s="90">
        <f t="shared" ref="M545" si="998">WEEKDAY(A545,2)</f>
        <v>2</v>
      </c>
    </row>
    <row r="546" spans="1:14" x14ac:dyDescent="0.25">
      <c r="A546" s="88">
        <v>43166</v>
      </c>
      <c r="B546">
        <v>47.5</v>
      </c>
      <c r="C546" s="91">
        <f t="shared" ref="C546" si="999">B546/B545-1</f>
        <v>-2.5199496010078759E-3</v>
      </c>
      <c r="D546" s="38">
        <f t="shared" ref="D546" si="1000">+(F545-O546)*(1+L546)</f>
        <v>47.070744553193435</v>
      </c>
      <c r="E546" s="90"/>
      <c r="F546">
        <v>47.07</v>
      </c>
      <c r="G546" s="42">
        <f t="shared" ref="G546" si="1001">+B546/D546-1</f>
        <v>9.1193681103021174E-3</v>
      </c>
      <c r="H546" s="90"/>
      <c r="I546" s="91">
        <f t="shared" si="316"/>
        <v>9.135330359039795E-3</v>
      </c>
      <c r="J546">
        <v>21433.66</v>
      </c>
      <c r="K546">
        <v>21208.71</v>
      </c>
      <c r="L546" s="91">
        <f t="shared" ref="L546" si="1002">+K546/J546-1</f>
        <v>-1.0495174412582853E-2</v>
      </c>
      <c r="M546" s="90">
        <f t="shared" ref="M546" si="1003">WEEKDAY(A546,2)</f>
        <v>3</v>
      </c>
    </row>
    <row r="547" spans="1:14" x14ac:dyDescent="0.25">
      <c r="A547" s="88">
        <v>43167</v>
      </c>
      <c r="B547" s="90">
        <v>47.68</v>
      </c>
      <c r="C547" s="91">
        <f t="shared" ref="C547" si="1004">B547/B546-1</f>
        <v>3.7894736842105647E-3</v>
      </c>
      <c r="D547" s="38">
        <f t="shared" ref="D547" si="1005">+(F546-O547)*(1+L547)</f>
        <v>47.664702704690662</v>
      </c>
      <c r="E547" s="90"/>
      <c r="F547">
        <v>47.66</v>
      </c>
      <c r="G547" s="42">
        <f t="shared" ref="G547" si="1006">+B547/D547-1</f>
        <v>3.2093550240119839E-4</v>
      </c>
      <c r="H547" s="90"/>
      <c r="I547" s="91">
        <f t="shared" si="316"/>
        <v>4.1963911036524415E-4</v>
      </c>
      <c r="J547">
        <v>21208.71</v>
      </c>
      <c r="K547">
        <v>21476.67</v>
      </c>
      <c r="L547" s="91">
        <f t="shared" ref="L547" si="1007">+K547/J547-1</f>
        <v>1.2634431797124757E-2</v>
      </c>
      <c r="M547" s="90">
        <f t="shared" ref="M547" si="1008">WEEKDAY(A547,2)</f>
        <v>4</v>
      </c>
    </row>
    <row r="548" spans="1:14" x14ac:dyDescent="0.25">
      <c r="A548" s="88">
        <v>43168</v>
      </c>
      <c r="B548">
        <v>49.01</v>
      </c>
      <c r="C548" s="91">
        <f t="shared" ref="C548" si="1009">B548/B547-1</f>
        <v>2.7894295302013372E-2</v>
      </c>
      <c r="D548" s="38">
        <f t="shared" ref="D548" si="1010">+(F547-O548)*(1+L548)</f>
        <v>48.218449657232711</v>
      </c>
      <c r="E548" s="90"/>
      <c r="F548">
        <v>48.22</v>
      </c>
      <c r="G548" s="42">
        <f t="shared" ref="G548" si="1011">+B548/D548-1</f>
        <v>1.6415922709961173E-2</v>
      </c>
      <c r="H548" s="90"/>
      <c r="I548" s="91">
        <f t="shared" si="316"/>
        <v>1.6383243467440911E-2</v>
      </c>
      <c r="J548">
        <v>21476.67</v>
      </c>
      <c r="K548">
        <v>21728.32</v>
      </c>
      <c r="L548" s="91">
        <f t="shared" ref="L548" si="1012">+K548/J548-1</f>
        <v>1.1717365867241147E-2</v>
      </c>
      <c r="M548" s="90">
        <f t="shared" ref="M548" si="1013">WEEKDAY(A548,2)</f>
        <v>5</v>
      </c>
    </row>
    <row r="549" spans="1:14" x14ac:dyDescent="0.25">
      <c r="A549" s="88">
        <v>43171</v>
      </c>
      <c r="B549">
        <v>49.12</v>
      </c>
      <c r="C549" s="91">
        <f t="shared" ref="C549" si="1014">B549/B548-1</f>
        <v>2.2444399102223844E-3</v>
      </c>
      <c r="D549" s="38">
        <f t="shared" ref="D549" si="1015">+(F548-O549)*(1+L549)</f>
        <v>49.212902819914284</v>
      </c>
      <c r="E549" s="90"/>
      <c r="F549">
        <v>49.21</v>
      </c>
      <c r="G549" s="42">
        <f t="shared" ref="G549" si="1016">+B549/D549-1</f>
        <v>-1.8877736242108867E-3</v>
      </c>
      <c r="H549" s="90"/>
      <c r="I549" s="91">
        <f t="shared" si="316"/>
        <v>-1.8288965657387024E-3</v>
      </c>
      <c r="J549">
        <v>21728.32</v>
      </c>
      <c r="K549">
        <v>22175.73</v>
      </c>
      <c r="L549" s="91">
        <f t="shared" ref="L549" si="1017">+K549/J549-1</f>
        <v>2.059109954198024E-2</v>
      </c>
      <c r="M549" s="90">
        <f t="shared" ref="M549" si="1018">WEEKDAY(A549,2)</f>
        <v>1</v>
      </c>
    </row>
    <row r="550" spans="1:14" x14ac:dyDescent="0.25">
      <c r="A550" s="88">
        <v>43172</v>
      </c>
      <c r="B550">
        <v>48.43</v>
      </c>
      <c r="C550" s="91">
        <f t="shared" ref="C550" si="1019">B550/B549-1</f>
        <v>-1.4047231270358229E-2</v>
      </c>
      <c r="D550" s="38">
        <f t="shared" ref="D550" si="1020">+(F549-O550)*(1+L550)</f>
        <v>49.26316946048675</v>
      </c>
      <c r="E550" s="90"/>
      <c r="F550">
        <v>49.26</v>
      </c>
      <c r="G550" s="42">
        <f t="shared" ref="G550" si="1021">+B550/D550-1</f>
        <v>-1.6912623966572449E-2</v>
      </c>
      <c r="H550" s="90"/>
      <c r="I550" s="91">
        <f t="shared" si="316"/>
        <v>-1.6849370686155107E-2</v>
      </c>
      <c r="J550">
        <v>22175.73</v>
      </c>
      <c r="K550">
        <v>22199.69</v>
      </c>
      <c r="L550" s="91">
        <f t="shared" ref="L550" si="1022">+K550/J550-1</f>
        <v>1.0804604854044442E-3</v>
      </c>
      <c r="M550" s="90">
        <f t="shared" ref="M550" si="1023">WEEKDAY(A550,2)</f>
        <v>2</v>
      </c>
    </row>
    <row r="551" spans="1:14" ht="28" x14ac:dyDescent="0.25">
      <c r="A551" s="88">
        <v>43173</v>
      </c>
      <c r="B551">
        <v>48.71</v>
      </c>
      <c r="C551" s="91">
        <f t="shared" ref="C551" si="1024">B551/B550-1</f>
        <v>5.7815403675407495E-3</v>
      </c>
      <c r="D551" s="38">
        <f t="shared" ref="D551" si="1025">+(F550-O551)*(1+L551)</f>
        <v>49.062557837519357</v>
      </c>
      <c r="E551" s="90"/>
      <c r="F551">
        <v>49.06</v>
      </c>
      <c r="G551" s="42">
        <f t="shared" ref="G551" si="1026">+B551/D551-1</f>
        <v>-7.185883758586753E-3</v>
      </c>
      <c r="H551" s="90"/>
      <c r="I551" s="91">
        <f t="shared" si="316"/>
        <v>-7.1341214838972489E-3</v>
      </c>
      <c r="J551">
        <v>22199.69</v>
      </c>
      <c r="K551">
        <v>22110.71</v>
      </c>
      <c r="L551" s="91">
        <f t="shared" ref="L551" si="1027">+K551/J551-1</f>
        <v>-4.0081640779667804E-3</v>
      </c>
      <c r="M551" s="90">
        <f t="shared" ref="M551" si="1028">WEEKDAY(A551,2)</f>
        <v>3</v>
      </c>
      <c r="N551" s="50" t="s">
        <v>735</v>
      </c>
    </row>
    <row r="552" spans="1:14" x14ac:dyDescent="0.25">
      <c r="A552" s="88">
        <v>43174</v>
      </c>
      <c r="B552">
        <v>49.01</v>
      </c>
      <c r="C552" s="91">
        <f t="shared" ref="C552" si="1029">B552/B551-1</f>
        <v>6.1588996099362081E-3</v>
      </c>
      <c r="D552" s="38">
        <f t="shared" ref="D552" si="1030">+(F551-O552)*(1+L552)</f>
        <v>49.28902806829813</v>
      </c>
      <c r="E552" s="90"/>
      <c r="F552">
        <v>49.29</v>
      </c>
      <c r="G552" s="42">
        <f t="shared" ref="G552" si="1031">+B552/D552-1</f>
        <v>-5.6610584390403007E-3</v>
      </c>
      <c r="H552" s="90"/>
      <c r="I552" s="91">
        <f t="shared" si="316"/>
        <v>-5.6806654493812836E-3</v>
      </c>
      <c r="J552">
        <v>22110.71</v>
      </c>
      <c r="K552">
        <v>22213.93</v>
      </c>
      <c r="L552" s="91">
        <f t="shared" ref="L552" si="1032">+K552/J552-1</f>
        <v>4.668325892746239E-3</v>
      </c>
      <c r="M552" s="90">
        <f t="shared" ref="M552" si="1033">WEEKDAY(A552,2)</f>
        <v>4</v>
      </c>
      <c r="N552" s="50" t="s">
        <v>738</v>
      </c>
    </row>
    <row r="553" spans="1:14" x14ac:dyDescent="0.25">
      <c r="A553" s="88">
        <v>43175</v>
      </c>
      <c r="B553">
        <v>49.19</v>
      </c>
      <c r="C553" s="91">
        <f t="shared" ref="C553" si="1034">B553/B552-1</f>
        <v>3.6727198530912553E-3</v>
      </c>
      <c r="D553" s="38">
        <f t="shared" ref="D553" si="1035">+(F552-O553)*(1+L553)</f>
        <v>49.181940642650801</v>
      </c>
      <c r="E553" s="90"/>
      <c r="F553">
        <v>49.18</v>
      </c>
      <c r="G553" s="42">
        <f t="shared" ref="G553" si="1036">+B553/D553-1</f>
        <v>1.6386822569192105E-4</v>
      </c>
      <c r="H553" s="90"/>
      <c r="I553" s="91">
        <f t="shared" si="316"/>
        <v>2.0333468889788264E-4</v>
      </c>
      <c r="J553">
        <v>22213.93</v>
      </c>
      <c r="K553">
        <v>22165.23</v>
      </c>
      <c r="L553" s="91">
        <f t="shared" ref="L553" si="1037">+K553/J553-1</f>
        <v>-2.19231806348541E-3</v>
      </c>
      <c r="M553" s="90">
        <f t="shared" ref="M553" si="1038">WEEKDAY(A553,2)</f>
        <v>5</v>
      </c>
    </row>
    <row r="554" spans="1:14" x14ac:dyDescent="0.25">
      <c r="A554" s="88">
        <v>43178</v>
      </c>
      <c r="B554">
        <v>48.57</v>
      </c>
      <c r="C554" s="91">
        <f t="shared" ref="C554" si="1039">B554/B553-1</f>
        <v>-1.2604187843057502E-2</v>
      </c>
      <c r="D554" s="38">
        <f t="shared" ref="D554" si="1040">+(F553-O554)*(1+L554)</f>
        <v>49.098415076225244</v>
      </c>
      <c r="E554" s="90"/>
      <c r="F554">
        <v>49.09</v>
      </c>
      <c r="G554" s="42">
        <f t="shared" ref="G554" si="1041">+B554/D554-1</f>
        <v>-1.0762365249568195E-2</v>
      </c>
      <c r="H554" s="90"/>
      <c r="I554" s="91">
        <f t="shared" si="316"/>
        <v>-1.0592788755347415E-2</v>
      </c>
      <c r="J554">
        <v>22165.23</v>
      </c>
      <c r="K554">
        <v>22128.46</v>
      </c>
      <c r="L554" s="91">
        <f t="shared" ref="L554" si="1042">+K554/J554-1</f>
        <v>-1.6589045094501653E-3</v>
      </c>
      <c r="M554" s="90">
        <f t="shared" ref="M554" si="1043">WEEKDAY(A554,2)</f>
        <v>1</v>
      </c>
    </row>
    <row r="555" spans="1:14" ht="28" x14ac:dyDescent="0.25">
      <c r="A555" s="88">
        <v>43179</v>
      </c>
      <c r="B555">
        <v>49.23</v>
      </c>
      <c r="C555" s="91">
        <f t="shared" ref="C555" si="1044">B555/B554-1</f>
        <v>1.3588634959851742E-2</v>
      </c>
      <c r="D555" s="38">
        <f t="shared" ref="D555" si="1045">+(F554-O555)*(1+L555)</f>
        <v>49.074981363366454</v>
      </c>
      <c r="E555" s="90"/>
      <c r="F555">
        <v>49.07</v>
      </c>
      <c r="G555" s="42">
        <f t="shared" ref="G555" si="1046">+B555/D555-1</f>
        <v>3.1588119307828233E-3</v>
      </c>
      <c r="H555" s="90"/>
      <c r="I555" s="91">
        <f t="shared" si="316"/>
        <v>3.2606480538006632E-3</v>
      </c>
      <c r="J555">
        <v>22128.46</v>
      </c>
      <c r="K555">
        <v>22121.69</v>
      </c>
      <c r="L555" s="91">
        <f t="shared" ref="L555" si="1047">+K555/J555-1</f>
        <v>-3.0594085625479384E-4</v>
      </c>
      <c r="M555" s="90">
        <f t="shared" ref="M555" si="1048">WEEKDAY(A555,2)</f>
        <v>2</v>
      </c>
      <c r="N555" s="50" t="s">
        <v>747</v>
      </c>
    </row>
    <row r="556" spans="1:14" ht="28" x14ac:dyDescent="0.25">
      <c r="A556" s="88">
        <v>43180</v>
      </c>
      <c r="B556">
        <v>49</v>
      </c>
      <c r="C556" s="91">
        <f t="shared" ref="C556" si="1049">B556/B555-1</f>
        <v>-4.6719479991874646E-3</v>
      </c>
      <c r="D556" s="38">
        <f t="shared" ref="D556" si="1050">+(F555-O556)*(1+L556)</f>
        <v>48.835338213310109</v>
      </c>
      <c r="E556" s="90"/>
      <c r="F556">
        <v>48.84</v>
      </c>
      <c r="G556" s="42">
        <f t="shared" ref="G556" si="1051">+B556/D556-1</f>
        <v>3.3717752904802722E-3</v>
      </c>
      <c r="H556" s="90"/>
      <c r="I556" s="91">
        <f t="shared" si="316"/>
        <v>3.2760032760033031E-3</v>
      </c>
      <c r="J556">
        <v>22121.69</v>
      </c>
      <c r="K556">
        <v>22015.9</v>
      </c>
      <c r="L556" s="91">
        <f t="shared" ref="L556" si="1052">+K556/J556-1</f>
        <v>-4.7821843629486382E-3</v>
      </c>
      <c r="M556" s="90">
        <f t="shared" ref="M556" si="1053">WEEKDAY(A556,2)</f>
        <v>3</v>
      </c>
      <c r="N556" s="50" t="s">
        <v>750</v>
      </c>
    </row>
    <row r="557" spans="1:14" x14ac:dyDescent="0.25">
      <c r="A557" s="88">
        <v>43181</v>
      </c>
      <c r="B557">
        <v>47.12</v>
      </c>
      <c r="C557" s="91">
        <f t="shared" ref="C557" si="1054">B557/B556-1</f>
        <v>-3.8367346938775526E-2</v>
      </c>
      <c r="D557" s="38">
        <f t="shared" ref="D557" si="1055">+(F556-O557)*(1+L557)</f>
        <v>48.373160597568116</v>
      </c>
      <c r="E557" s="90"/>
      <c r="F557">
        <v>48.37</v>
      </c>
      <c r="G557" s="42">
        <f t="shared" ref="G557" si="1056">+B557/D557-1</f>
        <v>-2.5906113681377296E-2</v>
      </c>
      <c r="H557" s="90"/>
      <c r="I557" s="91">
        <f t="shared" si="316"/>
        <v>-2.5842464337399229E-2</v>
      </c>
      <c r="J557">
        <v>22015.9</v>
      </c>
      <c r="K557">
        <v>21805.46</v>
      </c>
      <c r="L557" s="91">
        <f t="shared" ref="L557" si="1057">+K557/J557-1</f>
        <v>-9.5585463233391899E-3</v>
      </c>
      <c r="M557" s="90">
        <f t="shared" ref="M557" si="1058">WEEKDAY(A557,2)</f>
        <v>4</v>
      </c>
    </row>
    <row r="558" spans="1:14" x14ac:dyDescent="0.25">
      <c r="A558" s="88">
        <v>43182</v>
      </c>
      <c r="B558">
        <v>45.97</v>
      </c>
      <c r="C558" s="91">
        <f t="shared" ref="C558" si="1059">B558/B557-1</f>
        <v>-2.4405772495755484E-2</v>
      </c>
      <c r="D558" s="38">
        <f t="shared" ref="D558" si="1060">+(F557-O558)*(1+L558)</f>
        <v>46.973388692556824</v>
      </c>
      <c r="E558" s="90"/>
      <c r="F558">
        <v>46.97</v>
      </c>
      <c r="G558" s="42">
        <f t="shared" ref="G558" si="1061">+B558/D558-1</f>
        <v>-2.136079002356106E-2</v>
      </c>
      <c r="H558" s="90"/>
      <c r="I558" s="91">
        <f t="shared" si="316"/>
        <v>-2.1290185224611458E-2</v>
      </c>
      <c r="J558">
        <v>21805.46</v>
      </c>
      <c r="K558">
        <v>21175.86</v>
      </c>
      <c r="L558" s="91">
        <f t="shared" ref="L558" si="1062">+K558/J558-1</f>
        <v>-2.8873502324647027E-2</v>
      </c>
      <c r="M558" s="90">
        <f t="shared" ref="M558" si="1063">WEEKDAY(A558,2)</f>
        <v>5</v>
      </c>
    </row>
    <row r="559" spans="1:14" x14ac:dyDescent="0.25">
      <c r="A559" s="88">
        <v>43185</v>
      </c>
      <c r="B559">
        <v>47.74</v>
      </c>
      <c r="C559" s="91">
        <f t="shared" ref="C559" si="1064">B559/B558-1</f>
        <v>3.850337176419405E-2</v>
      </c>
      <c r="D559" s="38">
        <f t="shared" ref="D559" si="1065">+(F558-O559)*(1+L559)</f>
        <v>47.341685631657931</v>
      </c>
      <c r="E559" s="90"/>
      <c r="F559">
        <v>47.34</v>
      </c>
      <c r="G559" s="42">
        <f t="shared" ref="G559" si="1066">+B559/D559-1</f>
        <v>8.4136076488943168E-3</v>
      </c>
      <c r="H559" s="90"/>
      <c r="I559" s="91">
        <f t="shared" si="316"/>
        <v>8.449514152936155E-3</v>
      </c>
      <c r="J559">
        <v>21175.86</v>
      </c>
      <c r="K559">
        <v>21343.43</v>
      </c>
      <c r="L559" s="91">
        <f t="shared" ref="L559" si="1067">+K559/J559-1</f>
        <v>7.9132559433241489E-3</v>
      </c>
      <c r="M559" s="90">
        <f t="shared" ref="M559" si="1068">WEEKDAY(A559,2)</f>
        <v>1</v>
      </c>
      <c r="N559" s="50" t="s">
        <v>753</v>
      </c>
    </row>
    <row r="560" spans="1:14" x14ac:dyDescent="0.25">
      <c r="A560" s="88">
        <v>43186</v>
      </c>
      <c r="B560">
        <v>47.06</v>
      </c>
      <c r="C560" s="91">
        <f t="shared" ref="C560" si="1069">B560/B559-1</f>
        <v>-1.4243820695433618E-2</v>
      </c>
      <c r="D560" s="38">
        <f t="shared" ref="D560" si="1070">+(F559-O560)*(1+L560)</f>
        <v>47.88234847913386</v>
      </c>
      <c r="E560" s="90"/>
      <c r="F560">
        <v>47.88</v>
      </c>
      <c r="G560" s="42">
        <f t="shared" ref="G560" si="1071">+B560/D560-1</f>
        <v>-1.7174355587262435E-2</v>
      </c>
      <c r="H560" s="90"/>
      <c r="I560" s="91">
        <f t="shared" si="316"/>
        <v>-1.71261487050961E-2</v>
      </c>
      <c r="J560">
        <v>21343.43</v>
      </c>
      <c r="K560">
        <v>21587.95</v>
      </c>
      <c r="L560" s="91">
        <f t="shared" ref="L560" si="1072">+K560/J560-1</f>
        <v>1.1456452875662437E-2</v>
      </c>
      <c r="M560" s="90">
        <f t="shared" ref="M560" si="1073">WEEKDAY(A560,2)</f>
        <v>2</v>
      </c>
    </row>
    <row r="561" spans="1:14" ht="28" x14ac:dyDescent="0.25">
      <c r="A561" s="88">
        <v>43187</v>
      </c>
      <c r="B561">
        <v>46.65</v>
      </c>
      <c r="C561" s="91">
        <f t="shared" ref="C561" si="1074">B561/B560-1</f>
        <v>-8.7122821929452865E-3</v>
      </c>
      <c r="D561" s="38">
        <f t="shared" ref="D561" si="1075">+(F560-O561)*(1+L561)</f>
        <v>46.512662202756637</v>
      </c>
      <c r="E561" s="90"/>
      <c r="F561">
        <v>46.52</v>
      </c>
      <c r="G561" s="42">
        <f t="shared" ref="G561" si="1076">+B561/D561-1</f>
        <v>2.9526969805486747E-3</v>
      </c>
      <c r="H561" s="90"/>
      <c r="I561" s="91">
        <f t="shared" si="316"/>
        <v>2.7944969905415729E-3</v>
      </c>
      <c r="J561">
        <v>21587.95</v>
      </c>
      <c r="K561">
        <v>20971.45</v>
      </c>
      <c r="L561" s="91">
        <f t="shared" ref="L561" si="1077">+K561/J561-1</f>
        <v>-2.8557598104498094E-2</v>
      </c>
      <c r="M561" s="90">
        <f t="shared" ref="M561" si="1078">WEEKDAY(A561,2)</f>
        <v>3</v>
      </c>
      <c r="N561" s="50" t="s">
        <v>758</v>
      </c>
    </row>
    <row r="562" spans="1:14" x14ac:dyDescent="0.25">
      <c r="A562" s="88">
        <v>43188</v>
      </c>
      <c r="B562">
        <v>47.24</v>
      </c>
      <c r="C562" s="91">
        <f t="shared" ref="C562" si="1079">B562/B561-1</f>
        <v>1.2647374062165095E-2</v>
      </c>
      <c r="D562" s="38">
        <f t="shared" ref="D562" si="1080">+(F561-O562)*(1+L562)</f>
        <v>46.524569602960206</v>
      </c>
      <c r="E562" s="90"/>
      <c r="F562">
        <v>46.52</v>
      </c>
      <c r="G562" s="42">
        <f t="shared" ref="G562" si="1081">+B562/D562-1</f>
        <v>1.5377474808370373E-2</v>
      </c>
      <c r="H562" s="90"/>
      <c r="I562" s="91">
        <f t="shared" si="316"/>
        <v>1.5477214101461634E-2</v>
      </c>
      <c r="J562">
        <v>20971.45</v>
      </c>
      <c r="K562">
        <v>20973.51</v>
      </c>
      <c r="L562" s="91">
        <f t="shared" ref="L562" si="1082">+K562/J562-1</f>
        <v>9.8228782463571918E-5</v>
      </c>
      <c r="M562" s="90">
        <f t="shared" ref="M562" si="1083">WEEKDAY(A562,2)</f>
        <v>4</v>
      </c>
    </row>
    <row r="563" spans="1:14" x14ac:dyDescent="0.25">
      <c r="A563" s="88">
        <v>43189</v>
      </c>
      <c r="B563">
        <v>47.24</v>
      </c>
      <c r="C563" s="91">
        <f t="shared" ref="C563" si="1084">B563/B562-1</f>
        <v>0</v>
      </c>
      <c r="D563" s="38">
        <f t="shared" ref="D563" si="1085">+(F562-O563)*(1+L563)</f>
        <v>46.52</v>
      </c>
      <c r="E563" s="90"/>
      <c r="F563" s="90">
        <v>46.52</v>
      </c>
      <c r="G563" s="42">
        <f t="shared" ref="G563" si="1086">+B563/D563-1</f>
        <v>1.5477214101461634E-2</v>
      </c>
      <c r="H563" s="90"/>
      <c r="I563" s="91">
        <f t="shared" si="316"/>
        <v>1.5477214101461634E-2</v>
      </c>
      <c r="J563">
        <v>20973.51</v>
      </c>
      <c r="K563">
        <v>20973.51</v>
      </c>
      <c r="L563" s="91">
        <f t="shared" ref="L563" si="1087">+K563/J563-1</f>
        <v>0</v>
      </c>
      <c r="M563" s="90">
        <f t="shared" ref="M563" si="1088">WEEKDAY(A563,2)</f>
        <v>5</v>
      </c>
    </row>
    <row r="564" spans="1:14" x14ac:dyDescent="0.25">
      <c r="A564" s="88">
        <v>43192</v>
      </c>
      <c r="B564">
        <v>46.21</v>
      </c>
      <c r="C564" s="91">
        <f t="shared" ref="C564" si="1089">B564/B563-1</f>
        <v>-2.1803556308213401E-2</v>
      </c>
      <c r="D564" s="38">
        <f t="shared" ref="D564" si="1090">+(F563-O564)*(1+L564)</f>
        <v>46.52</v>
      </c>
      <c r="E564" s="90"/>
      <c r="F564" s="90">
        <v>46.51</v>
      </c>
      <c r="G564" s="42">
        <f t="shared" ref="G564" si="1091">+B564/D564-1</f>
        <v>-6.6638005159072033E-3</v>
      </c>
      <c r="H564" s="90"/>
      <c r="I564" s="91">
        <f t="shared" si="316"/>
        <v>-6.4502257579014399E-3</v>
      </c>
      <c r="J564">
        <v>20973.51</v>
      </c>
      <c r="K564">
        <v>20973.51</v>
      </c>
      <c r="L564" s="91">
        <f t="shared" ref="L564" si="1092">+K564/J564-1</f>
        <v>0</v>
      </c>
      <c r="M564" s="90">
        <f t="shared" ref="M564" si="1093">WEEKDAY(A564,2)</f>
        <v>1</v>
      </c>
    </row>
    <row r="565" spans="1:14" x14ac:dyDescent="0.25">
      <c r="A565" s="88">
        <v>43193</v>
      </c>
      <c r="B565">
        <v>46.93</v>
      </c>
      <c r="C565" s="91">
        <f t="shared" ref="C565" si="1094">B565/B564-1</f>
        <v>1.5581043064271771E-2</v>
      </c>
      <c r="D565" s="38">
        <f t="shared" ref="D565" si="1095">+(F564-O565)*(1+L565)</f>
        <v>46.817908094544023</v>
      </c>
      <c r="E565" s="90"/>
      <c r="F565">
        <v>46.82</v>
      </c>
      <c r="G565" s="42">
        <f t="shared" ref="G565" si="1096">+B565/D565-1</f>
        <v>2.3942100366727281E-3</v>
      </c>
      <c r="H565" s="90"/>
      <c r="I565" s="91">
        <f t="shared" si="316"/>
        <v>2.3494233233660733E-3</v>
      </c>
      <c r="J565">
        <v>20973.51</v>
      </c>
      <c r="K565">
        <v>21112.36</v>
      </c>
      <c r="L565" s="91">
        <f t="shared" ref="L565" si="1097">+K565/J565-1</f>
        <v>6.620255741647485E-3</v>
      </c>
      <c r="M565" s="90">
        <f t="shared" ref="M565" si="1098">WEEKDAY(A565,2)</f>
        <v>2</v>
      </c>
    </row>
    <row r="566" spans="1:14" x14ac:dyDescent="0.25">
      <c r="A566" s="88">
        <v>43194</v>
      </c>
      <c r="B566">
        <v>46.89</v>
      </c>
      <c r="C566" s="91">
        <f t="shared" ref="C566" si="1099">B566/B565-1</f>
        <v>-8.5233326230549356E-4</v>
      </c>
      <c r="D566" s="38">
        <f t="shared" ref="D566" si="1100">+(F565-O566)*(1+L566)</f>
        <v>45.631956105333558</v>
      </c>
      <c r="E566" s="90"/>
      <c r="F566">
        <v>45.63</v>
      </c>
      <c r="G566" s="42">
        <f t="shared" ref="G566" si="1101">+B566/D566-1</f>
        <v>2.7569361518547719E-2</v>
      </c>
      <c r="H566" s="90"/>
      <c r="I566" s="91">
        <f t="shared" si="316"/>
        <v>2.7613412228796763E-2</v>
      </c>
      <c r="J566">
        <v>21112.36</v>
      </c>
      <c r="K566">
        <v>20576.64</v>
      </c>
      <c r="L566" s="91">
        <f t="shared" ref="L566" si="1102">+K566/J566-1</f>
        <v>-2.5374709411927432E-2</v>
      </c>
      <c r="M566" s="90">
        <f t="shared" ref="M566" si="1103">WEEKDAY(A566,2)</f>
        <v>3</v>
      </c>
    </row>
    <row r="567" spans="1:14" x14ac:dyDescent="0.25">
      <c r="A567" s="88">
        <v>43195</v>
      </c>
      <c r="B567">
        <v>46.99</v>
      </c>
      <c r="C567" s="91">
        <f t="shared" ref="C567" si="1104">B567/B566-1</f>
        <v>2.1326508850501025E-3</v>
      </c>
      <c r="D567" s="38">
        <f t="shared" ref="D567" si="1105">+(F566-O567)*(1+L567)</f>
        <v>45.63</v>
      </c>
      <c r="E567" s="90"/>
      <c r="F567">
        <v>45.63</v>
      </c>
      <c r="G567" s="42">
        <f t="shared" ref="G567" si="1106">+B567/D567-1</f>
        <v>2.9804952881876012E-2</v>
      </c>
      <c r="H567" s="90"/>
      <c r="I567" s="91">
        <f t="shared" si="316"/>
        <v>2.9804952881876012E-2</v>
      </c>
      <c r="J567">
        <v>20576.64</v>
      </c>
      <c r="K567">
        <v>20576.64</v>
      </c>
      <c r="L567" s="91">
        <f t="shared" ref="L567" si="1107">+K567/J567-1</f>
        <v>0</v>
      </c>
      <c r="M567" s="90">
        <f t="shared" ref="M567" si="1108">WEEKDAY(A567,2)</f>
        <v>4</v>
      </c>
    </row>
    <row r="568" spans="1:14" x14ac:dyDescent="0.25">
      <c r="A568" s="88">
        <v>43196</v>
      </c>
      <c r="B568">
        <v>45.97</v>
      </c>
      <c r="C568" s="91">
        <f t="shared" ref="C568" si="1109">B568/B567-1</f>
        <v>-2.1706746116195053E-2</v>
      </c>
      <c r="D568" s="38">
        <f t="shared" ref="D568" si="1110">+(F567-O568)*(1+L568)</f>
        <v>46.257082526593258</v>
      </c>
      <c r="E568" s="90"/>
      <c r="F568">
        <v>46.26</v>
      </c>
      <c r="G568" s="42">
        <f t="shared" ref="G568" si="1111">+B568/D568-1</f>
        <v>-6.2062393673059102E-3</v>
      </c>
      <c r="H568" s="90"/>
      <c r="I568" s="91">
        <f t="shared" si="316"/>
        <v>-6.268914829226091E-3</v>
      </c>
      <c r="J568">
        <v>20576.64</v>
      </c>
      <c r="K568">
        <v>20859.419999999998</v>
      </c>
      <c r="L568" s="91">
        <f t="shared" ref="L568" si="1112">+K568/J568-1</f>
        <v>1.3742768498646862E-2</v>
      </c>
      <c r="M568" s="90">
        <f t="shared" ref="M568" si="1113">WEEKDAY(A568,2)</f>
        <v>5</v>
      </c>
    </row>
    <row r="569" spans="1:14" x14ac:dyDescent="0.25">
      <c r="A569" s="88">
        <v>43199</v>
      </c>
      <c r="B569">
        <v>46.53</v>
      </c>
      <c r="C569" s="91">
        <f t="shared" ref="C569" si="1114">B569/B568-1</f>
        <v>1.218185773330438E-2</v>
      </c>
      <c r="D569" s="38">
        <f t="shared" ref="D569" si="1115">+(F568-O569)*(1+L569)</f>
        <v>46.84709253660936</v>
      </c>
      <c r="E569" s="90"/>
      <c r="F569">
        <v>46.84</v>
      </c>
      <c r="G569" s="42">
        <f t="shared" ref="G569" si="1116">+B569/D569-1</f>
        <v>-6.7686705714247175E-3</v>
      </c>
      <c r="H569" s="90"/>
      <c r="I569" s="91">
        <f t="shared" si="316"/>
        <v>-6.6182749786507511E-3</v>
      </c>
      <c r="J569">
        <v>20859.419999999998</v>
      </c>
      <c r="K569">
        <v>21124.15</v>
      </c>
      <c r="L569" s="91">
        <f t="shared" ref="L569" si="1117">+K569/J569-1</f>
        <v>1.2691148651304829E-2</v>
      </c>
      <c r="M569" s="90">
        <f t="shared" ref="M569" si="1118">WEEKDAY(A569,2)</f>
        <v>1</v>
      </c>
    </row>
    <row r="570" spans="1:14" x14ac:dyDescent="0.25">
      <c r="A570" s="88">
        <v>43200</v>
      </c>
      <c r="B570">
        <v>48</v>
      </c>
      <c r="C570" s="91">
        <f t="shared" ref="C570" si="1119">B570/B569-1</f>
        <v>3.1592520954223158E-2</v>
      </c>
      <c r="D570" s="38">
        <f t="shared" ref="D570" si="1120">+(F569-O570)*(1+L570)</f>
        <v>47.955579675395221</v>
      </c>
      <c r="E570" s="90"/>
      <c r="F570">
        <v>47.96</v>
      </c>
      <c r="G570" s="42">
        <f t="shared" ref="G570" si="1121">+B570/D570-1</f>
        <v>9.2628063106436898E-4</v>
      </c>
      <c r="H570" s="90"/>
      <c r="I570" s="91">
        <f t="shared" si="316"/>
        <v>8.3402835696411159E-4</v>
      </c>
      <c r="J570">
        <v>21124.15</v>
      </c>
      <c r="K570">
        <v>21627.26</v>
      </c>
      <c r="L570" s="91">
        <f t="shared" ref="L570" si="1122">+K570/J570-1</f>
        <v>2.3816816297933752E-2</v>
      </c>
      <c r="M570" s="90">
        <f t="shared" ref="M570" si="1123">WEEKDAY(A570,2)</f>
        <v>2</v>
      </c>
    </row>
    <row r="571" spans="1:14" x14ac:dyDescent="0.25">
      <c r="A571" s="88">
        <v>43201</v>
      </c>
      <c r="B571">
        <v>48.06</v>
      </c>
      <c r="C571" s="91">
        <f t="shared" ref="C571" si="1124">B571/B570-1</f>
        <v>1.2499999999999734E-3</v>
      </c>
      <c r="D571" s="38">
        <f t="shared" ref="D571" si="1125">+(F570-O571)*(1+L571)</f>
        <v>48.026017109888173</v>
      </c>
      <c r="E571" s="90"/>
      <c r="F571">
        <v>48.04</v>
      </c>
      <c r="G571" s="42">
        <f t="shared" ref="G571" si="1126">+B571/D571-1</f>
        <v>7.0759334537506824E-4</v>
      </c>
      <c r="H571" s="90"/>
      <c r="I571" s="91">
        <f t="shared" si="316"/>
        <v>4.1631973355538143E-4</v>
      </c>
      <c r="J571">
        <v>21627.26</v>
      </c>
      <c r="K571">
        <v>21657.03</v>
      </c>
      <c r="L571" s="91">
        <f t="shared" ref="L571" si="1127">+K571/J571-1</f>
        <v>1.3765035422887983E-3</v>
      </c>
      <c r="M571" s="90">
        <f t="shared" ref="M571" si="1128">WEEKDAY(A571,2)</f>
        <v>3</v>
      </c>
    </row>
    <row r="572" spans="1:14" x14ac:dyDescent="0.25">
      <c r="A572" s="88">
        <v>43202</v>
      </c>
      <c r="B572">
        <v>48.24</v>
      </c>
      <c r="C572" s="91">
        <f t="shared" ref="C572" si="1129">B572/B571-1</f>
        <v>3.7453183520599342E-3</v>
      </c>
      <c r="D572" s="38">
        <f t="shared" ref="D572" si="1130">+(F571-O572)*(1+L572)</f>
        <v>47.927469833121165</v>
      </c>
      <c r="E572" s="90"/>
      <c r="F572">
        <v>47.93</v>
      </c>
      <c r="G572" s="42">
        <f t="shared" ref="G572" si="1131">+B572/D572-1</f>
        <v>6.5208985153406562E-3</v>
      </c>
      <c r="H572" s="90"/>
      <c r="I572" s="91">
        <f t="shared" si="316"/>
        <v>6.4677654913416482E-3</v>
      </c>
      <c r="J572">
        <v>21657.03</v>
      </c>
      <c r="K572">
        <v>21606.3</v>
      </c>
      <c r="L572" s="91">
        <f t="shared" ref="L572" si="1132">+K572/J572-1</f>
        <v>-2.3424264545969242E-3</v>
      </c>
      <c r="M572" s="90">
        <f t="shared" ref="M572" si="1133">WEEKDAY(A572,2)</f>
        <v>4</v>
      </c>
    </row>
    <row r="573" spans="1:14" x14ac:dyDescent="0.25">
      <c r="A573" s="88">
        <v>43203</v>
      </c>
      <c r="B573">
        <v>47.6</v>
      </c>
      <c r="C573" s="91">
        <f t="shared" ref="C573" si="1134">B573/B572-1</f>
        <v>-1.3266998341625258E-2</v>
      </c>
      <c r="D573" s="38">
        <f t="shared" ref="D573" si="1135">+(F572-O573)*(1+L573)</f>
        <v>47.807082087169022</v>
      </c>
      <c r="E573" s="90"/>
      <c r="F573">
        <v>47.8</v>
      </c>
      <c r="G573" s="42">
        <f t="shared" ref="G573" si="1136">+B573/D573-1</f>
        <v>-4.3316194615566905E-3</v>
      </c>
      <c r="H573" s="90"/>
      <c r="I573" s="91">
        <f t="shared" si="316"/>
        <v>-4.1841004184099972E-3</v>
      </c>
      <c r="J573">
        <v>21606.3</v>
      </c>
      <c r="K573">
        <v>21550.89</v>
      </c>
      <c r="L573" s="91">
        <f t="shared" ref="L573" si="1137">+K573/J573-1</f>
        <v>-2.5645297899223873E-3</v>
      </c>
      <c r="M573" s="90">
        <f t="shared" ref="M573" si="1138">WEEKDAY(A573,2)</f>
        <v>5</v>
      </c>
    </row>
    <row r="574" spans="1:14" x14ac:dyDescent="0.25">
      <c r="A574" s="88">
        <v>43206</v>
      </c>
      <c r="B574">
        <v>47.01</v>
      </c>
      <c r="C574" s="91">
        <f t="shared" ref="C574" si="1139">B574/B573-1</f>
        <v>-1.2394957983193344E-2</v>
      </c>
      <c r="D574" s="38">
        <f t="shared" ref="D574" si="1140">+(F573-O574)*(1+L574)</f>
        <v>46.829467182097815</v>
      </c>
      <c r="E574" s="90"/>
      <c r="F574">
        <v>46.83</v>
      </c>
      <c r="G574" s="42">
        <f t="shared" ref="G574" si="1141">+B574/D574-1</f>
        <v>3.8551115091738364E-3</v>
      </c>
      <c r="H574" s="90"/>
      <c r="I574" s="91">
        <f t="shared" si="316"/>
        <v>3.8436899423446302E-3</v>
      </c>
      <c r="J574">
        <v>21550.89</v>
      </c>
      <c r="K574">
        <v>21113.32</v>
      </c>
      <c r="L574" s="91">
        <f t="shared" ref="L574" si="1142">+K574/J574-1</f>
        <v>-2.0304033847326042E-2</v>
      </c>
      <c r="M574" s="90">
        <f t="shared" ref="M574" si="1143">WEEKDAY(A574,2)</f>
        <v>1</v>
      </c>
    </row>
    <row r="575" spans="1:14" x14ac:dyDescent="0.25">
      <c r="A575" s="88">
        <v>43207</v>
      </c>
      <c r="B575">
        <v>47.03</v>
      </c>
      <c r="C575" s="91">
        <f t="shared" ref="C575" si="1144">B575/B574-1</f>
        <v>4.2544139544786752E-4</v>
      </c>
      <c r="D575" s="38">
        <f t="shared" ref="D575" si="1145">+(F574-O575)*(1+L575)</f>
        <v>46.279529046118753</v>
      </c>
      <c r="E575" s="90"/>
      <c r="F575">
        <v>46.23</v>
      </c>
      <c r="G575" s="42">
        <f t="shared" ref="G575" si="1146">+B575/D575-1</f>
        <v>1.6216045611297858E-2</v>
      </c>
      <c r="H575" s="90"/>
      <c r="I575" s="91">
        <f t="shared" si="316"/>
        <v>1.7304780445598134E-2</v>
      </c>
      <c r="J575">
        <v>21113.32</v>
      </c>
      <c r="K575">
        <v>20865.14</v>
      </c>
      <c r="L575" s="91">
        <f t="shared" ref="L575" si="1147">+K575/J575-1</f>
        <v>-1.1754664827701156E-2</v>
      </c>
      <c r="M575" s="90">
        <f t="shared" ref="M575" si="1148">WEEKDAY(A575,2)</f>
        <v>2</v>
      </c>
    </row>
    <row r="576" spans="1:14" x14ac:dyDescent="0.25">
      <c r="A576" s="88">
        <v>43208</v>
      </c>
      <c r="B576">
        <v>46.92</v>
      </c>
      <c r="C576" s="91">
        <f t="shared" ref="C576" si="1149">B576/B575-1</f>
        <v>-2.3389325962152041E-3</v>
      </c>
      <c r="D576" s="38">
        <f t="shared" ref="D576" si="1150">+(F575-O576)*(1+L576)</f>
        <v>46.542917282127028</v>
      </c>
      <c r="E576" s="90"/>
      <c r="F576">
        <v>46.52</v>
      </c>
      <c r="G576" s="42">
        <f t="shared" ref="G576" si="1151">+B576/D576-1</f>
        <v>8.1018281597440289E-3</v>
      </c>
      <c r="H576" s="90"/>
      <c r="I576" s="91">
        <f t="shared" si="316"/>
        <v>8.5984522785897965E-3</v>
      </c>
      <c r="J576">
        <v>20865.14</v>
      </c>
      <c r="K576">
        <v>21006.37</v>
      </c>
      <c r="L576" s="91">
        <f t="shared" ref="L576" si="1152">+K576/J576-1</f>
        <v>6.7687060810519561E-3</v>
      </c>
      <c r="M576" s="90">
        <f t="shared" ref="M576" si="1153">WEEKDAY(A576,2)</f>
        <v>3</v>
      </c>
    </row>
    <row r="577" spans="1:16" x14ac:dyDescent="0.25">
      <c r="A577" s="88">
        <v>43209</v>
      </c>
      <c r="B577">
        <v>47.08</v>
      </c>
      <c r="C577" s="91">
        <f t="shared" ref="C577" si="1154">B577/B576-1</f>
        <v>3.4100596760442414E-3</v>
      </c>
      <c r="D577" s="38">
        <f t="shared" ref="D577" si="1155">+(F576-O577)*(1+L577)</f>
        <v>47.486702500241591</v>
      </c>
      <c r="E577" s="90"/>
      <c r="F577">
        <v>47.48</v>
      </c>
      <c r="G577" s="42">
        <f t="shared" ref="G577" si="1156">+B577/D577-1</f>
        <v>-8.5645555245602578E-3</v>
      </c>
      <c r="H577" s="90"/>
      <c r="I577" s="91">
        <f t="shared" si="316"/>
        <v>-8.4245998315080062E-3</v>
      </c>
      <c r="J577">
        <v>21006.37</v>
      </c>
      <c r="K577">
        <v>21442.89</v>
      </c>
      <c r="L577" s="91">
        <f t="shared" ref="L577" si="1157">+K577/J577-1</f>
        <v>2.078036328980204E-2</v>
      </c>
      <c r="M577" s="90">
        <f t="shared" ref="M577" si="1158">WEEKDAY(A577,2)</f>
        <v>4</v>
      </c>
    </row>
    <row r="578" spans="1:16" x14ac:dyDescent="0.25">
      <c r="A578" s="88">
        <v>43210</v>
      </c>
      <c r="B578">
        <v>46.42</v>
      </c>
      <c r="C578" s="91">
        <f t="shared" ref="C578" si="1159">B578/B577-1</f>
        <v>-1.4018691588784993E-2</v>
      </c>
      <c r="D578" s="38">
        <f t="shared" ref="D578" si="1160">+(F577-O578)*(1+L578)</f>
        <v>46.730231531290791</v>
      </c>
      <c r="E578" s="90"/>
      <c r="F578">
        <v>46.76</v>
      </c>
      <c r="G578" s="42">
        <f t="shared" ref="G578" si="1161">+B578/D578-1</f>
        <v>-6.6387758229500271E-3</v>
      </c>
      <c r="H578" s="90"/>
      <c r="I578" s="91">
        <f t="shared" si="316"/>
        <v>-7.2711719418305787E-3</v>
      </c>
      <c r="J578">
        <v>21442.89</v>
      </c>
      <c r="K578">
        <v>21104.28</v>
      </c>
      <c r="L578" s="91">
        <f t="shared" ref="L578" si="1162">+K578/J578-1</f>
        <v>-1.5791248287894022E-2</v>
      </c>
      <c r="M578" s="90">
        <f t="shared" ref="M578" si="1163">WEEKDAY(A578,2)</f>
        <v>5</v>
      </c>
    </row>
    <row r="579" spans="1:16" x14ac:dyDescent="0.25">
      <c r="A579" s="88">
        <v>43213</v>
      </c>
      <c r="B579">
        <v>46.39</v>
      </c>
      <c r="C579" s="91">
        <f t="shared" ref="C579" si="1164">B579/B578-1</f>
        <v>-6.4627315812149089E-4</v>
      </c>
      <c r="D579" s="38">
        <f t="shared" ref="D579" si="1165">+(F578-O579)*(1+L579)</f>
        <v>46.387724082508377</v>
      </c>
      <c r="E579" s="90"/>
      <c r="F579">
        <v>46.39</v>
      </c>
      <c r="G579" s="42">
        <f t="shared" ref="G579" si="1166">+B579/D579-1</f>
        <v>4.9062926380516458E-5</v>
      </c>
      <c r="H579" s="90"/>
      <c r="I579" s="91">
        <f t="shared" si="316"/>
        <v>0</v>
      </c>
      <c r="J579">
        <v>21104.28</v>
      </c>
      <c r="K579">
        <v>20936.259999999998</v>
      </c>
      <c r="L579" s="91">
        <f t="shared" ref="L579" si="1167">+K579/J579-1</f>
        <v>-7.9614182526008825E-3</v>
      </c>
      <c r="M579" s="90">
        <f t="shared" ref="M579" si="1168">WEEKDAY(A579,2)</f>
        <v>1</v>
      </c>
    </row>
    <row r="580" spans="1:16" x14ac:dyDescent="0.25">
      <c r="A580" s="88">
        <v>43214</v>
      </c>
      <c r="B580">
        <v>46.97</v>
      </c>
      <c r="C580" s="91">
        <f t="shared" ref="C580" si="1169">B580/B579-1</f>
        <v>1.2502694546238313E-2</v>
      </c>
      <c r="D580" s="38">
        <f t="shared" ref="D580" si="1170">+(F579-O580)*(1+L580)</f>
        <v>47.34229492755631</v>
      </c>
      <c r="E580" s="90"/>
      <c r="F580">
        <v>47.33</v>
      </c>
      <c r="G580" s="42">
        <f t="shared" ref="G580" si="1171">+B580/D580-1</f>
        <v>-7.8638969261207725E-3</v>
      </c>
      <c r="H580" s="90"/>
      <c r="I580" s="91">
        <f t="shared" si="316"/>
        <v>-7.6061694485527465E-3</v>
      </c>
      <c r="J580">
        <v>20936.259999999998</v>
      </c>
      <c r="K580">
        <v>21366.04</v>
      </c>
      <c r="L580" s="91">
        <f t="shared" ref="L580" si="1172">+K580/J580-1</f>
        <v>2.0528021719256495E-2</v>
      </c>
      <c r="M580" s="90">
        <f t="shared" ref="M580" si="1173">WEEKDAY(A580,2)</f>
        <v>2</v>
      </c>
    </row>
    <row r="581" spans="1:16" x14ac:dyDescent="0.25">
      <c r="A581" s="88">
        <v>43215</v>
      </c>
      <c r="B581">
        <v>46.58</v>
      </c>
      <c r="C581" s="91">
        <f t="shared" ref="C581" si="1174">B581/B580-1</f>
        <v>-8.3031722375984662E-3</v>
      </c>
      <c r="D581" s="38">
        <f t="shared" ref="D581" si="1175">+(F580-O581)*(1+L581)</f>
        <v>46.740336557452849</v>
      </c>
      <c r="E581" s="90"/>
      <c r="F581">
        <v>46.76</v>
      </c>
      <c r="G581" s="42">
        <f t="shared" ref="G581" si="1176">+B581/D581-1</f>
        <v>-3.4303680559887306E-3</v>
      </c>
      <c r="H581" s="90"/>
      <c r="I581" s="91">
        <f t="shared" si="316"/>
        <v>-3.8494439692043914E-3</v>
      </c>
      <c r="J581">
        <v>21366.04</v>
      </c>
      <c r="K581">
        <v>21099.85</v>
      </c>
      <c r="L581" s="91">
        <f t="shared" ref="L581" si="1177">+K581/J581-1</f>
        <v>-1.2458555726751586E-2</v>
      </c>
      <c r="M581" s="90">
        <f t="shared" ref="M581" si="1178">WEEKDAY(A581,2)</f>
        <v>3</v>
      </c>
    </row>
    <row r="582" spans="1:16" x14ac:dyDescent="0.25">
      <c r="A582" s="88">
        <v>43216</v>
      </c>
      <c r="B582">
        <v>46.79</v>
      </c>
      <c r="C582" s="91">
        <f t="shared" ref="C582" si="1179">B582/B581-1</f>
        <v>4.5083726921426592E-3</v>
      </c>
      <c r="D582" s="38">
        <f t="shared" ref="D582:D586" si="1180">+(F581-O582)*(1+L582)</f>
        <v>46.135228771768517</v>
      </c>
      <c r="E582" s="90"/>
      <c r="F582">
        <v>46.14</v>
      </c>
      <c r="G582" s="42">
        <f t="shared" ref="G582" si="1181">+B582/D582-1</f>
        <v>1.4192434841293178E-2</v>
      </c>
      <c r="H582" s="90"/>
      <c r="I582" s="91">
        <f t="shared" si="316"/>
        <v>1.4087559601213773E-2</v>
      </c>
      <c r="J582">
        <v>21099.85</v>
      </c>
      <c r="K582">
        <v>20817.93</v>
      </c>
      <c r="L582" s="91">
        <f t="shared" ref="L582" si="1182">+K582/J582-1</f>
        <v>-1.3361232425822878E-2</v>
      </c>
      <c r="M582" s="90">
        <f t="shared" ref="M582" si="1183">WEEKDAY(A582,2)</f>
        <v>4</v>
      </c>
    </row>
    <row r="583" spans="1:16" x14ac:dyDescent="0.25">
      <c r="A583" s="88">
        <v>43217</v>
      </c>
      <c r="B583">
        <v>46.87</v>
      </c>
      <c r="C583" s="91">
        <f t="shared" ref="C583:C586" si="1184">B583/B582-1</f>
        <v>1.7097670442400847E-3</v>
      </c>
      <c r="D583" s="38">
        <f t="shared" si="1180"/>
        <v>46.68934666414961</v>
      </c>
      <c r="E583" s="90"/>
      <c r="F583">
        <v>46.66</v>
      </c>
      <c r="G583" s="42">
        <f t="shared" ref="G583:G584" si="1185">+B583/D583-1</f>
        <v>3.8692624497378425E-3</v>
      </c>
      <c r="H583" s="90"/>
      <c r="I583" s="91">
        <f t="shared" si="316"/>
        <v>4.5006429489926614E-3</v>
      </c>
      <c r="J583">
        <v>20817.93</v>
      </c>
      <c r="K583">
        <v>21065.79</v>
      </c>
      <c r="L583" s="91">
        <f t="shared" ref="L583" si="1186">+K583/J583-1</f>
        <v>1.1906082881439239E-2</v>
      </c>
      <c r="M583" s="90">
        <f t="shared" ref="M583" si="1187">WEEKDAY(A583,2)</f>
        <v>5</v>
      </c>
    </row>
    <row r="584" spans="1:16" x14ac:dyDescent="0.25">
      <c r="A584" s="88">
        <v>43220</v>
      </c>
      <c r="B584">
        <v>46.88</v>
      </c>
      <c r="C584" s="91">
        <f t="shared" si="1184"/>
        <v>2.1335609131645228E-4</v>
      </c>
      <c r="D584" s="38">
        <f t="shared" si="1180"/>
        <v>46.66</v>
      </c>
      <c r="F584">
        <v>47.59</v>
      </c>
      <c r="G584" s="42">
        <f t="shared" si="1185"/>
        <v>4.7149592798971796E-3</v>
      </c>
      <c r="I584" s="91">
        <f t="shared" si="316"/>
        <v>-1.4919100651397343E-2</v>
      </c>
      <c r="J584" s="90">
        <v>21065.79</v>
      </c>
      <c r="K584" s="90">
        <v>21065.79</v>
      </c>
      <c r="L584" s="91">
        <f t="shared" ref="L584" si="1188">+K584/J584-1</f>
        <v>0</v>
      </c>
      <c r="M584" s="90">
        <f t="shared" ref="M584" si="1189">WEEKDAY(A584,2)</f>
        <v>1</v>
      </c>
    </row>
    <row r="585" spans="1:16" s="90" customFormat="1" x14ac:dyDescent="0.25">
      <c r="A585" s="88">
        <v>43221</v>
      </c>
      <c r="B585" s="90">
        <v>46.88</v>
      </c>
      <c r="C585" s="91">
        <f t="shared" si="1184"/>
        <v>0</v>
      </c>
      <c r="D585" s="38">
        <f t="shared" si="1180"/>
        <v>47.59</v>
      </c>
      <c r="F585" s="90">
        <v>47.59</v>
      </c>
      <c r="G585" s="42">
        <f t="shared" ref="G585" si="1190">+B585/D585-1</f>
        <v>-1.4919100651397343E-2</v>
      </c>
      <c r="I585" s="91">
        <f t="shared" ref="I585:I598" si="1191">+B585/F585-1</f>
        <v>-1.4919100651397343E-2</v>
      </c>
      <c r="J585" s="90">
        <v>21065.79</v>
      </c>
      <c r="K585" s="90">
        <v>21065.79</v>
      </c>
      <c r="L585" s="91">
        <f t="shared" ref="L585" si="1192">+K585/J585-1</f>
        <v>0</v>
      </c>
      <c r="M585" s="90">
        <f t="shared" ref="M585" si="1193">WEEKDAY(A585,2)</f>
        <v>2</v>
      </c>
      <c r="N585" s="50"/>
      <c r="O585" s="50"/>
      <c r="P585" s="50"/>
    </row>
    <row r="586" spans="1:16" s="90" customFormat="1" x14ac:dyDescent="0.25">
      <c r="A586" s="88">
        <v>43222</v>
      </c>
      <c r="B586" s="90">
        <v>46.75</v>
      </c>
      <c r="C586" s="91">
        <f t="shared" si="1184"/>
        <v>-2.7730375426621157E-3</v>
      </c>
      <c r="D586" s="38">
        <f t="shared" si="1180"/>
        <v>47.327197632483902</v>
      </c>
      <c r="F586" s="90">
        <v>47.32</v>
      </c>
      <c r="G586" s="42">
        <f t="shared" ref="G586" si="1194">+B586/D586-1</f>
        <v>-1.2195897102678432E-2</v>
      </c>
      <c r="I586" s="91">
        <f t="shared" si="1191"/>
        <v>-1.2045646661031251E-2</v>
      </c>
      <c r="J586" s="90">
        <v>21484.12</v>
      </c>
      <c r="K586" s="90">
        <v>21365.48</v>
      </c>
      <c r="L586" s="91">
        <f t="shared" ref="L586" si="1195">+K586/J586-1</f>
        <v>-5.5222182709834255E-3</v>
      </c>
      <c r="M586" s="90">
        <f t="shared" ref="M586" si="1196">WEEKDAY(A586,2)</f>
        <v>3</v>
      </c>
      <c r="N586" s="50"/>
      <c r="O586" s="50"/>
      <c r="P586" s="50"/>
    </row>
    <row r="587" spans="1:16" x14ac:dyDescent="0.25">
      <c r="A587" s="88">
        <v>43223</v>
      </c>
      <c r="B587">
        <v>46.45</v>
      </c>
      <c r="C587" s="91">
        <f t="shared" ref="C587" si="1197">B587/B586-1</f>
        <v>-6.4171122994651775E-3</v>
      </c>
      <c r="D587" s="38">
        <f t="shared" ref="D587" si="1198">+(F586-O587)*(1+L587)</f>
        <v>46.562409756298479</v>
      </c>
      <c r="E587" s="90"/>
      <c r="F587" s="90">
        <v>46.56</v>
      </c>
      <c r="G587" s="42">
        <f t="shared" ref="G587" si="1199">+B587/D587-1</f>
        <v>-2.4141739417442576E-3</v>
      </c>
      <c r="H587" s="90"/>
      <c r="I587" s="91">
        <f t="shared" si="1191"/>
        <v>-2.3625429553264521E-3</v>
      </c>
      <c r="J587" s="90">
        <v>21365.48</v>
      </c>
      <c r="K587" s="90">
        <v>21023.42</v>
      </c>
      <c r="L587" s="91">
        <f t="shared" ref="L587" si="1200">+K587/J587-1</f>
        <v>-1.6009937525391482E-2</v>
      </c>
      <c r="M587" s="90">
        <f t="shared" ref="M587" si="1201">WEEKDAY(A587,2)</f>
        <v>4</v>
      </c>
    </row>
    <row r="588" spans="1:16" x14ac:dyDescent="0.25">
      <c r="A588" s="88">
        <v>43224</v>
      </c>
      <c r="B588">
        <v>46.54</v>
      </c>
      <c r="C588" s="91">
        <f t="shared" ref="C588" si="1202">B588/B587-1</f>
        <v>1.9375672766415164E-3</v>
      </c>
      <c r="D588" s="38">
        <f t="shared" ref="D588" si="1203">+(F587-O588)*(1+L588)</f>
        <v>46.080899796512661</v>
      </c>
      <c r="E588" s="90"/>
      <c r="F588">
        <v>46.08</v>
      </c>
      <c r="G588" s="42">
        <f t="shared" ref="G588" si="1204">+B588/D588-1</f>
        <v>9.9629175106099588E-3</v>
      </c>
      <c r="H588" s="90"/>
      <c r="I588" s="91">
        <f t="shared" si="1191"/>
        <v>9.9826388888888395E-3</v>
      </c>
      <c r="J588">
        <v>21023.42</v>
      </c>
      <c r="K588">
        <v>20807.09</v>
      </c>
      <c r="L588" s="91">
        <f t="shared" ref="L588" si="1205">+K588/J588-1</f>
        <v>-1.0289952824040882E-2</v>
      </c>
      <c r="M588" s="90">
        <f t="shared" ref="M588" si="1206">WEEKDAY(A588,2)</f>
        <v>5</v>
      </c>
    </row>
    <row r="589" spans="1:16" x14ac:dyDescent="0.25">
      <c r="A589" s="88">
        <v>43227</v>
      </c>
      <c r="B589">
        <v>46.29</v>
      </c>
      <c r="C589" s="91">
        <f t="shared" ref="C589" si="1207">B589/B588-1</f>
        <v>-5.3717232488181832E-3</v>
      </c>
      <c r="D589" s="38">
        <f t="shared" ref="D589" si="1208">+(F588-O589)*(1+L589)</f>
        <v>46.389405918847856</v>
      </c>
      <c r="E589" s="90"/>
      <c r="F589">
        <v>46.39</v>
      </c>
      <c r="G589" s="42">
        <f t="shared" ref="G589" si="1209">+B589/D589-1</f>
        <v>-2.1428581996018048E-3</v>
      </c>
      <c r="H589" s="90"/>
      <c r="I589" s="91">
        <f t="shared" si="1191"/>
        <v>-2.155636990730847E-3</v>
      </c>
      <c r="J589">
        <v>20807.09</v>
      </c>
      <c r="K589">
        <v>20946.8</v>
      </c>
      <c r="L589" s="91">
        <f t="shared" ref="L589" si="1210">+K589/J589-1</f>
        <v>6.714538169441342E-3</v>
      </c>
      <c r="M589" s="90">
        <f t="shared" ref="M589" si="1211">WEEKDAY(A589,2)</f>
        <v>1</v>
      </c>
    </row>
    <row r="590" spans="1:16" x14ac:dyDescent="0.25">
      <c r="A590" s="88">
        <v>43228</v>
      </c>
      <c r="B590">
        <v>46.97</v>
      </c>
      <c r="C590" s="91">
        <f t="shared" ref="C590" si="1212">B590/B589-1</f>
        <v>1.4689997839706148E-2</v>
      </c>
      <c r="D590" s="38">
        <f t="shared" ref="D590" si="1213">+(F589-O590)*(1+L590)</f>
        <v>47.105998959268241</v>
      </c>
      <c r="E590" s="90"/>
      <c r="F590">
        <v>47.1</v>
      </c>
      <c r="G590" s="42">
        <f t="shared" ref="G590" si="1214">+B590/D590-1</f>
        <v>-2.8870836469435668E-3</v>
      </c>
      <c r="H590" s="90"/>
      <c r="I590" s="91">
        <f t="shared" si="1191"/>
        <v>-2.7600849256900206E-3</v>
      </c>
      <c r="J590">
        <v>20946.8</v>
      </c>
      <c r="K590">
        <v>21270.1</v>
      </c>
      <c r="L590" s="91">
        <f t="shared" ref="L590" si="1215">+K590/J590-1</f>
        <v>1.5434338419233473E-2</v>
      </c>
      <c r="M590" s="90">
        <f t="shared" ref="M590" si="1216">WEEKDAY(A590,2)</f>
        <v>2</v>
      </c>
    </row>
    <row r="591" spans="1:16" x14ac:dyDescent="0.25">
      <c r="A591" s="88">
        <v>43229</v>
      </c>
      <c r="B591">
        <v>47.42</v>
      </c>
      <c r="C591" s="91">
        <f t="shared" ref="C591" si="1217">B591/B590-1</f>
        <v>9.5805833510751448E-3</v>
      </c>
      <c r="D591" s="38">
        <f t="shared" ref="D591" si="1218">+(F590-O591)*(1+L591)</f>
        <v>47.331911603612589</v>
      </c>
      <c r="E591" s="90"/>
      <c r="F591">
        <v>47.34</v>
      </c>
      <c r="G591" s="42">
        <f t="shared" ref="G591" si="1219">+B591/D591-1</f>
        <v>1.8610783592498681E-3</v>
      </c>
      <c r="H591" s="90"/>
      <c r="I591" s="91">
        <f t="shared" si="1191"/>
        <v>1.689902830587231E-3</v>
      </c>
      <c r="J591">
        <v>21270.1</v>
      </c>
      <c r="K591">
        <v>21374.83</v>
      </c>
      <c r="L591" s="91">
        <f t="shared" ref="L591" si="1220">+K591/J591-1</f>
        <v>4.9238132401823176E-3</v>
      </c>
      <c r="M591" s="90">
        <f t="shared" ref="M591" si="1221">WEEKDAY(A591,2)</f>
        <v>3</v>
      </c>
    </row>
    <row r="592" spans="1:16" x14ac:dyDescent="0.25">
      <c r="A592" s="88">
        <v>43230</v>
      </c>
      <c r="B592">
        <v>48.02</v>
      </c>
      <c r="C592" s="91">
        <f t="shared" ref="C592" si="1222">B592/B591-1</f>
        <v>1.2652889076339102E-2</v>
      </c>
      <c r="D592" s="38">
        <f t="shared" ref="D592" si="1223">+(F591-O592)*(1+L592)</f>
        <v>47.602802763811461</v>
      </c>
      <c r="E592" s="90"/>
      <c r="F592">
        <v>47.6</v>
      </c>
      <c r="G592" s="42">
        <f t="shared" ref="G592" si="1224">+B592/D592-1</f>
        <v>8.7641317730497992E-3</v>
      </c>
      <c r="H592" s="90"/>
      <c r="I592" s="91">
        <f t="shared" si="1191"/>
        <v>8.8235294117646745E-3</v>
      </c>
      <c r="J592">
        <v>21374.83</v>
      </c>
      <c r="K592">
        <v>21493.49</v>
      </c>
      <c r="L592" s="91">
        <f t="shared" ref="L592" si="1225">+K592/J592-1</f>
        <v>5.5513891806391324E-3</v>
      </c>
      <c r="M592" s="90">
        <f t="shared" ref="M592" si="1226">WEEKDAY(A592,2)</f>
        <v>4</v>
      </c>
    </row>
    <row r="593" spans="1:13" x14ac:dyDescent="0.25">
      <c r="A593" s="88">
        <v>43231</v>
      </c>
      <c r="B593">
        <v>48.16</v>
      </c>
      <c r="C593" s="91">
        <f t="shared" ref="C593" si="1227">B593/B592-1</f>
        <v>2.9154518950436081E-3</v>
      </c>
      <c r="D593" s="38">
        <f t="shared" ref="D593" si="1228">+(F592-O593)*(1+L593)</f>
        <v>47.991811287976034</v>
      </c>
      <c r="E593" s="90"/>
      <c r="F593">
        <v>47.99</v>
      </c>
      <c r="G593" s="42">
        <f t="shared" ref="G593" si="1229">+B593/D593-1</f>
        <v>3.5045293667859134E-3</v>
      </c>
      <c r="H593" s="90"/>
      <c r="I593" s="91">
        <f t="shared" si="1191"/>
        <v>3.5424046676388876E-3</v>
      </c>
      <c r="J593">
        <v>21493.49</v>
      </c>
      <c r="K593">
        <v>21670.41</v>
      </c>
      <c r="L593" s="91">
        <f t="shared" ref="L593" si="1230">+K593/J593-1</f>
        <v>8.2313295793283725E-3</v>
      </c>
      <c r="M593" s="90">
        <f t="shared" ref="M593" si="1231">WEEKDAY(A593,2)</f>
        <v>5</v>
      </c>
    </row>
    <row r="594" spans="1:13" x14ac:dyDescent="0.25">
      <c r="A594" s="88">
        <v>43234</v>
      </c>
      <c r="B594">
        <v>48.63</v>
      </c>
      <c r="C594" s="91">
        <f t="shared" ref="C594" si="1232">B594/B593-1</f>
        <v>9.7591362126248082E-3</v>
      </c>
      <c r="D594" s="38">
        <f t="shared" ref="D594" si="1233">+(F593-O594)*(1+L594)</f>
        <v>48.756718202378266</v>
      </c>
      <c r="E594" s="90"/>
      <c r="F594">
        <v>48.75</v>
      </c>
      <c r="G594" s="42">
        <f t="shared" ref="G594" si="1234">+B594/D594-1</f>
        <v>-2.5989895762115189E-3</v>
      </c>
      <c r="H594" s="90"/>
      <c r="I594" s="91">
        <f t="shared" si="1191"/>
        <v>-2.4615384615384039E-3</v>
      </c>
      <c r="J594">
        <v>21670.41</v>
      </c>
      <c r="K594">
        <v>22016.63</v>
      </c>
      <c r="L594" s="91">
        <f t="shared" ref="L594" si="1235">+K594/J594-1</f>
        <v>1.5976624346285995E-2</v>
      </c>
      <c r="M594" s="90">
        <f t="shared" ref="M594" si="1236">WEEKDAY(A594,2)</f>
        <v>1</v>
      </c>
    </row>
    <row r="595" spans="1:13" x14ac:dyDescent="0.25">
      <c r="A595" s="88">
        <v>43235</v>
      </c>
      <c r="B595">
        <v>47.81</v>
      </c>
      <c r="C595" s="91">
        <f t="shared" ref="C595" si="1237">B595/B594-1</f>
        <v>-1.6862019329631939E-2</v>
      </c>
      <c r="D595" s="38">
        <f t="shared" ref="D595" si="1238">+(F594-O595)*(1+L595)</f>
        <v>48.291454005449516</v>
      </c>
      <c r="E595" s="90"/>
      <c r="F595">
        <v>48.29</v>
      </c>
      <c r="G595" s="42">
        <f t="shared" ref="G595" si="1239">+B595/D595-1</f>
        <v>-9.969755837030414E-3</v>
      </c>
      <c r="H595" s="90"/>
      <c r="I595" s="91">
        <f t="shared" si="1191"/>
        <v>-9.9399461586249238E-3</v>
      </c>
      <c r="J595">
        <v>22016.63</v>
      </c>
      <c r="K595">
        <v>21809.54</v>
      </c>
      <c r="L595" s="91">
        <f t="shared" ref="L595" si="1240">+K595/J595-1</f>
        <v>-9.4060716830868252E-3</v>
      </c>
      <c r="M595" s="90">
        <f t="shared" ref="M595" si="1241">WEEKDAY(A595,2)</f>
        <v>2</v>
      </c>
    </row>
    <row r="596" spans="1:13" x14ac:dyDescent="0.25">
      <c r="A596" s="88">
        <v>43236</v>
      </c>
      <c r="B596">
        <v>48.6</v>
      </c>
      <c r="C596" s="91">
        <f t="shared" ref="C596" si="1242">B596/B595-1</f>
        <v>1.6523739803388393E-2</v>
      </c>
      <c r="D596" s="38">
        <f t="shared" ref="D596" si="1243">+(F595-O596)*(1+L596)</f>
        <v>48.320378394042237</v>
      </c>
      <c r="E596" s="90"/>
      <c r="F596">
        <v>48.33</v>
      </c>
      <c r="G596" s="42">
        <f t="shared" ref="G596" si="1244">+B596/D596-1</f>
        <v>5.786825667578821E-3</v>
      </c>
      <c r="H596" s="90"/>
      <c r="I596" s="91">
        <f t="shared" si="1191"/>
        <v>5.5865921787709993E-3</v>
      </c>
      <c r="J596">
        <v>21809.54</v>
      </c>
      <c r="K596">
        <v>21823.26</v>
      </c>
      <c r="L596" s="91">
        <f t="shared" ref="L596" si="1245">+K596/J596-1</f>
        <v>6.2908250242776909E-4</v>
      </c>
      <c r="M596" s="90">
        <f t="shared" ref="M596" si="1246">WEEKDAY(A596,2)</f>
        <v>3</v>
      </c>
    </row>
    <row r="597" spans="1:13" x14ac:dyDescent="0.25">
      <c r="A597" s="88">
        <v>43237</v>
      </c>
      <c r="B597">
        <v>47.79</v>
      </c>
      <c r="C597" s="91">
        <f t="shared" ref="C597" si="1247">B597/B596-1</f>
        <v>-1.6666666666666718E-2</v>
      </c>
      <c r="D597" s="38">
        <f t="shared" ref="D597" si="1248">+(F596-O597)*(1+L597)</f>
        <v>47.888606170663785</v>
      </c>
      <c r="E597" s="90"/>
      <c r="F597">
        <v>47.94</v>
      </c>
      <c r="G597" s="42">
        <f t="shared" ref="G597" si="1249">+B597/D597-1</f>
        <v>-2.0590737243922907E-3</v>
      </c>
      <c r="H597" s="90"/>
      <c r="I597" s="91">
        <f t="shared" si="1191"/>
        <v>-3.1289111389236623E-3</v>
      </c>
      <c r="J597">
        <v>21823.26</v>
      </c>
      <c r="K597">
        <v>21623.95</v>
      </c>
      <c r="L597" s="91">
        <f t="shared" ref="L597" si="1250">+K597/J597-1</f>
        <v>-9.1329159804720561E-3</v>
      </c>
      <c r="M597" s="90">
        <f t="shared" ref="M597" si="1251">WEEKDAY(A597,2)</f>
        <v>4</v>
      </c>
    </row>
    <row r="598" spans="1:13" x14ac:dyDescent="0.25">
      <c r="A598" s="88">
        <v>43238</v>
      </c>
      <c r="B598">
        <v>47.89</v>
      </c>
      <c r="C598" s="91">
        <f t="shared" ref="C598:C599" si="1252">B598/B597-1</f>
        <v>2.0924879681942787E-3</v>
      </c>
      <c r="D598" s="38">
        <f t="shared" ref="D598" si="1253">+(F597-O598)*(1+L598)</f>
        <v>48.25576535276857</v>
      </c>
      <c r="E598" s="90"/>
      <c r="F598">
        <v>48.26</v>
      </c>
      <c r="G598" s="42">
        <f t="shared" ref="G598:G599" si="1254">+B598/D598-1</f>
        <v>-7.5797233780188211E-3</v>
      </c>
      <c r="H598" s="90"/>
      <c r="I598" s="91">
        <f t="shared" si="1191"/>
        <v>-7.6668048072937589E-3</v>
      </c>
      <c r="J598">
        <v>21623.95</v>
      </c>
      <c r="K598">
        <v>21766.38</v>
      </c>
      <c r="L598" s="91">
        <f t="shared" ref="L598" si="1255">+K598/J598-1</f>
        <v>6.5866781970915778E-3</v>
      </c>
      <c r="M598" s="90">
        <f t="shared" ref="M598" si="1256">WEEKDAY(A598,2)</f>
        <v>5</v>
      </c>
    </row>
    <row r="599" spans="1:13" x14ac:dyDescent="0.25">
      <c r="A599" s="88">
        <v>43241</v>
      </c>
      <c r="B599">
        <v>47.88</v>
      </c>
      <c r="C599" s="91">
        <f t="shared" si="1252"/>
        <v>-2.0881186051358025E-4</v>
      </c>
      <c r="D599">
        <v>48.25576535276857</v>
      </c>
      <c r="G599" s="42">
        <f t="shared" si="1254"/>
        <v>-7.7869525023916975E-3</v>
      </c>
    </row>
    <row r="600" spans="1:13" x14ac:dyDescent="0.25">
      <c r="A600" s="88">
        <v>43242</v>
      </c>
    </row>
    <row r="601" spans="1:13" x14ac:dyDescent="0.25">
      <c r="A601" s="88">
        <v>43243</v>
      </c>
    </row>
    <row r="602" spans="1:13" x14ac:dyDescent="0.25">
      <c r="A602" s="88">
        <v>43244</v>
      </c>
    </row>
    <row r="603" spans="1:13" x14ac:dyDescent="0.25">
      <c r="A603" s="88">
        <v>43245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03"/>
  <sheetViews>
    <sheetView zoomScale="115" zoomScaleNormal="115" workbookViewId="0">
      <pane xSplit="1" ySplit="2" topLeftCell="B587" activePane="bottomRight" state="frozen"/>
      <selection pane="topRight" activeCell="B1" sqref="B1"/>
      <selection pane="bottomLeft" activeCell="A3" sqref="A3"/>
      <selection pane="bottomRight" activeCell="A598" sqref="A59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7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1">
        <f>(B406/(D406*(1-VLOOKUP(A406,FX!A:M,13,0))))-1</f>
        <v>1.6654066435117798E-4</v>
      </c>
      <c r="I406" s="91">
        <f t="shared" si="272"/>
        <v>-4.8929663608563434E-3</v>
      </c>
      <c r="J406">
        <v>1829.2170000000001</v>
      </c>
      <c r="K406" s="90">
        <v>1814.92</v>
      </c>
      <c r="L406" s="91">
        <f t="shared" ref="L406" si="488">+K406/J406-1</f>
        <v>-7.8159124915195832E-3</v>
      </c>
      <c r="M406" s="90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1">
        <f>(B407/(D407*(1-VLOOKUP(A407,FX!A:M,13,0))))-1</f>
        <v>-3.9697683339895429E-3</v>
      </c>
      <c r="I407" s="91">
        <f t="shared" si="272"/>
        <v>-3.5303146584805267E-3</v>
      </c>
      <c r="J407">
        <v>1814.92</v>
      </c>
      <c r="K407">
        <v>1807.37</v>
      </c>
      <c r="L407" s="91">
        <f t="shared" ref="L407" si="493">+K407/J407-1</f>
        <v>-4.1599629735746824E-3</v>
      </c>
      <c r="M407" s="90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1">
        <f>(B408/(D408*(1-VLOOKUP(A408,FX!A:M,13,0))))-1</f>
        <v>-7.0180049919129628E-3</v>
      </c>
      <c r="I408" s="91">
        <f t="shared" si="272"/>
        <v>-5.5983421484026019E-3</v>
      </c>
      <c r="J408" s="90">
        <v>1807.37</v>
      </c>
      <c r="K408">
        <v>1795.739</v>
      </c>
      <c r="L408" s="91">
        <f t="shared" ref="L408" si="498">+K408/J408-1</f>
        <v>-6.4353176162046388E-3</v>
      </c>
      <c r="M408" s="90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1">
        <f>(B409/(D409*(1-VLOOKUP(A409,FX!A:M,13,0))))-1</f>
        <v>3.2156366101547817E-3</v>
      </c>
      <c r="I409" s="91">
        <f t="shared" si="272"/>
        <v>2.6203215073561381E-4</v>
      </c>
      <c r="J409">
        <v>1795.739</v>
      </c>
      <c r="K409">
        <v>1812.8779999999999</v>
      </c>
      <c r="L409" s="91">
        <f t="shared" ref="L409" si="503">+K409/J409-1</f>
        <v>9.5442600511543851E-3</v>
      </c>
      <c r="M409" s="90">
        <f t="shared" ref="M409" si="504">WEEKDAY(A409,2)</f>
        <v>5</v>
      </c>
      <c r="N409" s="50"/>
    </row>
    <row r="410" spans="1:14" x14ac:dyDescent="0.25">
      <c r="A410" s="88">
        <v>42975</v>
      </c>
      <c r="B410">
        <v>33.563899999999997</v>
      </c>
      <c r="C410" s="9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1">
        <f>(B410/(D410*(1-VLOOKUP(A410,FX!A:M,13,0))))-1</f>
        <v>2.2568953308803597E-3</v>
      </c>
      <c r="I410" s="91">
        <f t="shared" si="272"/>
        <v>8.6477073138713223E-4</v>
      </c>
      <c r="J410">
        <v>1812.8779999999999</v>
      </c>
      <c r="K410">
        <v>1842.828</v>
      </c>
      <c r="L410" s="91">
        <f t="shared" ref="L410" si="508">+K410/J410-1</f>
        <v>1.6520692512127066E-2</v>
      </c>
      <c r="M410" s="90">
        <f t="shared" ref="M410" si="509">WEEKDAY(A410,2)</f>
        <v>1</v>
      </c>
      <c r="N410" s="50"/>
    </row>
    <row r="411" spans="1:14" x14ac:dyDescent="0.25">
      <c r="A411" s="88">
        <v>42976</v>
      </c>
      <c r="B411">
        <v>33.5</v>
      </c>
      <c r="C411" s="9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1">
        <f>(B411/(D411*(1-VLOOKUP(A411,FX!A:M,13,0))))-1</f>
        <v>3.4727941449705924E-3</v>
      </c>
      <c r="I411" s="91">
        <f t="shared" si="272"/>
        <v>6.2128127314875492E-4</v>
      </c>
      <c r="J411">
        <v>1842.828</v>
      </c>
      <c r="K411">
        <v>1831.5909999999999</v>
      </c>
      <c r="L411" s="91">
        <f t="shared" ref="L411" si="513">+K411/J411-1</f>
        <v>-6.0976933278634737E-3</v>
      </c>
      <c r="M411" s="90">
        <f t="shared" ref="M411" si="514">WEEKDAY(A411,2)</f>
        <v>2</v>
      </c>
      <c r="N411" s="50"/>
    </row>
    <row r="412" spans="1:14" x14ac:dyDescent="0.25">
      <c r="A412" s="88">
        <v>42977</v>
      </c>
      <c r="B412">
        <v>33.646599999999999</v>
      </c>
      <c r="C412" s="9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1">
        <f>(B412/(D412*(1-VLOOKUP(A412,FX!A:M,13,0))))-1</f>
        <v>-1.969690990130113E-4</v>
      </c>
      <c r="I412" s="91">
        <f t="shared" si="272"/>
        <v>1.3970673475638407E-4</v>
      </c>
      <c r="J412">
        <v>1831.5909999999999</v>
      </c>
      <c r="K412">
        <v>1838.6310000000001</v>
      </c>
      <c r="L412" s="91">
        <f t="shared" ref="L412" si="518">+K412/J412-1</f>
        <v>3.8436528679166582E-3</v>
      </c>
      <c r="M412" s="90">
        <f t="shared" ref="M412" si="519">WEEKDAY(A412,2)</f>
        <v>3</v>
      </c>
      <c r="N412" s="50"/>
    </row>
    <row r="413" spans="1:14" x14ac:dyDescent="0.25">
      <c r="A413" s="88">
        <v>42978</v>
      </c>
      <c r="B413">
        <v>33.895000000000003</v>
      </c>
      <c r="C413" s="9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1">
        <f>(B413/(D413*(1-VLOOKUP(A413,FX!A:M,13,0))))-1</f>
        <v>1.2756557544415514E-3</v>
      </c>
      <c r="I413" s="91">
        <f t="shared" si="272"/>
        <v>2.3124600790140892E-3</v>
      </c>
      <c r="J413">
        <v>1838.6310000000001</v>
      </c>
      <c r="K413">
        <v>1849.3789999999999</v>
      </c>
      <c r="L413" s="91">
        <f t="shared" ref="L413" si="523">+K413/J413-1</f>
        <v>5.8456536412145876E-3</v>
      </c>
      <c r="M413" s="90">
        <f t="shared" ref="M413" si="524">WEEKDAY(A413,2)</f>
        <v>4</v>
      </c>
      <c r="N413" s="50"/>
    </row>
    <row r="414" spans="1:14" x14ac:dyDescent="0.25">
      <c r="A414" s="88">
        <v>42979</v>
      </c>
      <c r="B414">
        <v>34.505800000000001</v>
      </c>
      <c r="C414" s="9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1">
        <f>(B414/(D414*(1-VLOOKUP(A414,FX!A:M,13,0))))-1</f>
        <v>6.0785897077795248E-3</v>
      </c>
      <c r="I414" s="91">
        <f t="shared" si="272"/>
        <v>5.8885604510285905E-3</v>
      </c>
      <c r="J414">
        <v>1849.3789999999999</v>
      </c>
      <c r="K414">
        <v>1865.25</v>
      </c>
      <c r="L414" s="91">
        <f t="shared" ref="L414" si="528">+K414/J414-1</f>
        <v>8.5817996203050306E-3</v>
      </c>
      <c r="M414" s="90">
        <f t="shared" ref="M414" si="529">WEEKDAY(A414,2)</f>
        <v>5</v>
      </c>
      <c r="N414" s="50"/>
    </row>
    <row r="415" spans="1:14" x14ac:dyDescent="0.25">
      <c r="A415" s="88">
        <v>42982</v>
      </c>
      <c r="B415">
        <v>34.505800000000001</v>
      </c>
      <c r="C415" s="9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1">
        <f>(B415/(D415*(1-VLOOKUP(A415,FX!A:M,13,0))))-1</f>
        <v>-8.5922592398665065E-3</v>
      </c>
      <c r="I415" s="91">
        <f t="shared" si="272"/>
        <v>-8.4540229885056162E-3</v>
      </c>
      <c r="J415">
        <v>1865.25</v>
      </c>
      <c r="K415">
        <v>1883.6179999999999</v>
      </c>
      <c r="L415" s="91">
        <f t="shared" ref="L415" si="533">+K415/J415-1</f>
        <v>9.847473529017492E-3</v>
      </c>
      <c r="M415" s="90">
        <f t="shared" ref="M415" si="534">WEEKDAY(A415,2)</f>
        <v>1</v>
      </c>
      <c r="N415" s="50"/>
    </row>
    <row r="416" spans="1:14" x14ac:dyDescent="0.25">
      <c r="A416" s="88">
        <v>42983</v>
      </c>
      <c r="B416">
        <v>34.979999999999997</v>
      </c>
      <c r="C416" s="9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1">
        <f>(B416/(D416*(1-VLOOKUP(A416,FX!A:M,13,0))))-1</f>
        <v>5.959498100536198E-3</v>
      </c>
      <c r="I416" s="91">
        <f t="shared" si="272"/>
        <v>6.143863040176667E-3</v>
      </c>
      <c r="J416">
        <v>1883.6179999999999</v>
      </c>
      <c r="K416">
        <v>1885.162</v>
      </c>
      <c r="L416" s="91">
        <f t="shared" ref="L416" si="538">+K416/J416-1</f>
        <v>8.1969911096635428E-4</v>
      </c>
      <c r="M416" s="90">
        <f t="shared" ref="M416" si="539">WEEKDAY(A416,2)</f>
        <v>2</v>
      </c>
      <c r="N416" s="50"/>
    </row>
    <row r="417" spans="1:14" x14ac:dyDescent="0.25">
      <c r="A417" s="88">
        <v>42984</v>
      </c>
      <c r="B417">
        <v>34.99</v>
      </c>
      <c r="C417" s="9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1">
        <f>(B417/(D417*(1-VLOOKUP(A417,FX!A:M,13,0))))-1</f>
        <v>-2.7079031954174715E-3</v>
      </c>
      <c r="I417" s="91">
        <f t="shared" si="272"/>
        <v>1.5944215284120489E-3</v>
      </c>
      <c r="J417">
        <v>1885.162</v>
      </c>
      <c r="K417">
        <v>1902.857</v>
      </c>
      <c r="L417" s="91">
        <f t="shared" ref="L417" si="543">+K417/J417-1</f>
        <v>9.3864612165956984E-3</v>
      </c>
      <c r="M417" s="90">
        <f t="shared" ref="M417" si="544">WEEKDAY(A417,2)</f>
        <v>3</v>
      </c>
      <c r="N417" s="50"/>
    </row>
    <row r="418" spans="1:14" x14ac:dyDescent="0.25">
      <c r="A418" s="88">
        <v>42985</v>
      </c>
      <c r="B418">
        <v>35.07</v>
      </c>
      <c r="C418" s="9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1">
        <f>(B418/(D418*(1-VLOOKUP(A418,FX!A:M,13,0))))-1</f>
        <v>2.1527023819258861E-3</v>
      </c>
      <c r="I418" s="91">
        <f t="shared" si="272"/>
        <v>2.286367533580913E-3</v>
      </c>
      <c r="J418">
        <v>1902.857</v>
      </c>
      <c r="K418">
        <v>1890.3820000000001</v>
      </c>
      <c r="L418" s="91">
        <f t="shared" ref="L418" si="548">+K418/J418-1</f>
        <v>-6.5559314231179444E-3</v>
      </c>
      <c r="M418" s="90">
        <f t="shared" ref="M418" si="549">WEEKDAY(A418,2)</f>
        <v>4</v>
      </c>
      <c r="N418" s="50"/>
    </row>
    <row r="419" spans="1:14" x14ac:dyDescent="0.25">
      <c r="A419" s="88">
        <v>42986</v>
      </c>
      <c r="B419">
        <v>35.01</v>
      </c>
      <c r="C419" s="9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1">
        <f>(B419/(D419*(1-VLOOKUP(A419,FX!A:M,13,0))))-1</f>
        <v>5.0860993861654435E-3</v>
      </c>
      <c r="I419" s="91">
        <f t="shared" si="272"/>
        <v>6.6506223636879636E-3</v>
      </c>
      <c r="J419">
        <v>1890.3820000000001</v>
      </c>
      <c r="K419">
        <v>1885.2739999999999</v>
      </c>
      <c r="L419" s="91">
        <f t="shared" ref="L419" si="553">+K419/J419-1</f>
        <v>-2.702099364043975E-3</v>
      </c>
      <c r="M419" s="90">
        <f t="shared" ref="M419" si="554">WEEKDAY(A419,2)</f>
        <v>5</v>
      </c>
      <c r="N419" s="50"/>
    </row>
    <row r="420" spans="1:14" x14ac:dyDescent="0.25">
      <c r="A420" s="88">
        <v>42989</v>
      </c>
      <c r="B420">
        <v>35.270000000000003</v>
      </c>
      <c r="C420" s="9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1">
        <f>(B420/(D420*(1-VLOOKUP(A420,FX!A:M,13,0))))-1</f>
        <v>1.4571229895749438E-2</v>
      </c>
      <c r="I420" s="91">
        <f t="shared" si="272"/>
        <v>6.1159985851049203E-3</v>
      </c>
      <c r="J420">
        <v>1885.2739999999999</v>
      </c>
      <c r="K420">
        <v>1896.375</v>
      </c>
      <c r="L420" s="91">
        <f t="shared" ref="L420" si="558">+K420/J420-1</f>
        <v>5.8882687609334017E-3</v>
      </c>
      <c r="M420" s="90">
        <f t="shared" ref="M420" si="559">WEEKDAY(A420,2)</f>
        <v>1</v>
      </c>
      <c r="N420" s="50"/>
    </row>
    <row r="421" spans="1:14" x14ac:dyDescent="0.25">
      <c r="A421" s="88">
        <v>42990</v>
      </c>
      <c r="B421">
        <v>35.1</v>
      </c>
      <c r="C421" s="9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1">
        <f>(B421/(D421*(1-VLOOKUP(A421,FX!A:M,13,0))))-1</f>
        <v>6.9737449501305893E-3</v>
      </c>
      <c r="I421" s="91">
        <f t="shared" si="272"/>
        <v>5.5808303633841927E-3</v>
      </c>
      <c r="J421">
        <v>1896.375</v>
      </c>
      <c r="K421">
        <v>1884.4839999999999</v>
      </c>
      <c r="L421" s="91">
        <f t="shared" ref="L421" si="563">+K421/J421-1</f>
        <v>-6.2703842858085057E-3</v>
      </c>
      <c r="M421" s="90">
        <f t="shared" ref="M421" si="564">WEEKDAY(A421,2)</f>
        <v>2</v>
      </c>
      <c r="N421" s="50"/>
    </row>
    <row r="422" spans="1:14" x14ac:dyDescent="0.25">
      <c r="A422" s="88">
        <v>42991</v>
      </c>
      <c r="B422">
        <v>35.1</v>
      </c>
      <c r="C422" s="9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1">
        <f>(B422/(D422*(1-VLOOKUP(A422,FX!A:M,13,0))))-1</f>
        <v>5.40127651495248E-3</v>
      </c>
      <c r="I422" s="91">
        <f t="shared" si="272"/>
        <v>3.2010975191494317E-3</v>
      </c>
      <c r="J422">
        <v>1884.4839999999999</v>
      </c>
      <c r="K422">
        <v>1888.432</v>
      </c>
      <c r="L422" s="91">
        <f t="shared" ref="L422" si="568">+K422/J422-1</f>
        <v>2.0950031945083936E-3</v>
      </c>
      <c r="M422" s="90">
        <f t="shared" ref="M422" si="569">WEEKDAY(A422,2)</f>
        <v>3</v>
      </c>
      <c r="N422" s="50"/>
    </row>
    <row r="423" spans="1:14" x14ac:dyDescent="0.25">
      <c r="A423" s="88">
        <v>42992</v>
      </c>
      <c r="B423">
        <v>34.71</v>
      </c>
      <c r="C423" s="9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1">
        <f>(B423/(D423*(1-VLOOKUP(A423,FX!A:M,13,0))))-1</f>
        <v>-3.9372614057051614E-3</v>
      </c>
      <c r="I423" s="91">
        <f t="shared" si="272"/>
        <v>1.445474453186657E-3</v>
      </c>
      <c r="J423">
        <v>1888.432</v>
      </c>
      <c r="K423">
        <v>1879.252</v>
      </c>
      <c r="L423" s="91">
        <f t="shared" ref="L423" si="573">+K423/J423-1</f>
        <v>-4.8611758326484455E-3</v>
      </c>
      <c r="M423" s="90">
        <f t="shared" ref="M423" si="574">WEEKDAY(A423,2)</f>
        <v>4</v>
      </c>
      <c r="N423" s="50"/>
    </row>
    <row r="424" spans="1:14" x14ac:dyDescent="0.25">
      <c r="A424" s="88">
        <v>42993</v>
      </c>
      <c r="B424">
        <v>34.816499999999998</v>
      </c>
      <c r="C424" s="9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1">
        <f>(B424/(D424*(1-VLOOKUP(A424,FX!A:M,13,0))))-1</f>
        <v>7.6128541175977116E-3</v>
      </c>
      <c r="I424" s="91">
        <f t="shared" si="272"/>
        <v>6.667456969458474E-3</v>
      </c>
      <c r="J424">
        <v>1879.252</v>
      </c>
      <c r="K424">
        <v>1875.635</v>
      </c>
      <c r="L424" s="91">
        <f t="shared" ref="L424" si="578">+K424/J424-1</f>
        <v>-1.9247019558845668E-3</v>
      </c>
      <c r="M424" s="90">
        <f t="shared" ref="M424" si="579">WEEKDAY(A424,2)</f>
        <v>5</v>
      </c>
      <c r="N424" s="50"/>
    </row>
    <row r="425" spans="1:14" x14ac:dyDescent="0.25">
      <c r="A425" s="88">
        <v>42996</v>
      </c>
      <c r="B425">
        <v>34.966500000000003</v>
      </c>
      <c r="C425" s="9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1">
        <f>(B425/(D425*(1-VLOOKUP(A425,FX!A:M,13,0))))-1</f>
        <v>4.5242846775528367E-3</v>
      </c>
      <c r="I425" s="91">
        <f t="shared" si="272"/>
        <v>5.853925150303585E-3</v>
      </c>
      <c r="J425">
        <v>1875.635</v>
      </c>
      <c r="K425">
        <v>1894.8019999999999</v>
      </c>
      <c r="L425" s="91">
        <f t="shared" ref="L425" si="583">+K425/J425-1</f>
        <v>1.0218939185929088E-2</v>
      </c>
      <c r="M425" s="90">
        <f t="shared" ref="M425" si="584">WEEKDAY(A425,2)</f>
        <v>1</v>
      </c>
      <c r="N425" s="50"/>
    </row>
    <row r="426" spans="1:14" x14ac:dyDescent="0.25">
      <c r="A426" s="88">
        <v>42997</v>
      </c>
      <c r="B426">
        <v>34.49</v>
      </c>
      <c r="C426" s="9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1">
        <f>(B426/(D426*(1-VLOOKUP(A426,FX!A:M,13,0))))-1</f>
        <v>1.2856084424399672E-3</v>
      </c>
      <c r="I426" s="91">
        <f t="shared" si="272"/>
        <v>1.4401691037271291E-3</v>
      </c>
      <c r="J426">
        <v>1894.8019999999999</v>
      </c>
      <c r="K426">
        <v>1880.296</v>
      </c>
      <c r="L426" s="91">
        <f t="shared" ref="L426" si="588">+K426/J426-1</f>
        <v>-7.6556811740751129E-3</v>
      </c>
      <c r="M426" s="90">
        <f t="shared" ref="M426" si="589">WEEKDAY(A426,2)</f>
        <v>2</v>
      </c>
      <c r="N426" s="50"/>
    </row>
    <row r="427" spans="1:14" x14ac:dyDescent="0.25">
      <c r="A427" s="88">
        <v>42998</v>
      </c>
      <c r="B427">
        <v>34.89</v>
      </c>
      <c r="C427" s="9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1">
        <f>(B427/(D427*(1-VLOOKUP(A427,FX!A:M,13,0))))-1</f>
        <v>6.8866282023389847E-3</v>
      </c>
      <c r="I427" s="91">
        <f t="shared" si="272"/>
        <v>1.6053020834538856E-4</v>
      </c>
      <c r="J427">
        <v>1880.296</v>
      </c>
      <c r="K427">
        <v>1892.6690000000001</v>
      </c>
      <c r="L427" s="91">
        <f t="shared" ref="L427" si="593">+K427/J427-1</f>
        <v>6.5803469241012547E-3</v>
      </c>
      <c r="M427" s="90">
        <f t="shared" ref="M427" si="594">WEEKDAY(A427,2)</f>
        <v>3</v>
      </c>
      <c r="N427" s="50"/>
    </row>
    <row r="428" spans="1:14" x14ac:dyDescent="0.25">
      <c r="A428" s="88">
        <v>42999</v>
      </c>
      <c r="B428">
        <v>34.840000000000003</v>
      </c>
      <c r="C428" s="9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1">
        <f>(B428/(D428*(1-VLOOKUP(A428,FX!A:M,13,0))))-1</f>
        <v>6.4815665618656038E-3</v>
      </c>
      <c r="I428" s="91">
        <f t="shared" si="272"/>
        <v>7.0848593289762896E-3</v>
      </c>
      <c r="J428">
        <v>1892.6690000000001</v>
      </c>
      <c r="K428">
        <v>1872.77</v>
      </c>
      <c r="L428" s="91">
        <f t="shared" ref="L428" si="598">+K428/J428-1</f>
        <v>-1.0513724269801017E-2</v>
      </c>
      <c r="M428" s="90">
        <f t="shared" ref="M428" si="599">WEEKDAY(A428,2)</f>
        <v>4</v>
      </c>
      <c r="N428" s="50"/>
    </row>
    <row r="429" spans="1:14" x14ac:dyDescent="0.25">
      <c r="A429" s="88">
        <v>43000</v>
      </c>
      <c r="B429">
        <v>34.535200000000003</v>
      </c>
      <c r="C429" s="9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1">
        <f>(B429/(D429*(1-VLOOKUP(A429,FX!A:M,13,0))))-1</f>
        <v>3.4171744396753745E-3</v>
      </c>
      <c r="I429" s="91">
        <f t="shared" si="272"/>
        <v>2.0833696036957061E-3</v>
      </c>
      <c r="J429">
        <v>1872.77</v>
      </c>
      <c r="K429">
        <v>1866.425</v>
      </c>
      <c r="L429" s="91">
        <f t="shared" ref="L429" si="603">+K429/J429-1</f>
        <v>-3.3880294964143687E-3</v>
      </c>
      <c r="M429" s="90">
        <f t="shared" ref="M429" si="604">WEEKDAY(A429,2)</f>
        <v>5</v>
      </c>
      <c r="N429" s="50" t="s">
        <v>451</v>
      </c>
    </row>
    <row r="430" spans="1:14" x14ac:dyDescent="0.25">
      <c r="A430" s="88">
        <v>43003</v>
      </c>
      <c r="B430">
        <v>33.840000000000003</v>
      </c>
      <c r="C430" s="9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1">
        <f>(B430/(D430*(1-VLOOKUP(A430,FX!A:M,13,0))))-1</f>
        <v>-8.4729907076674937E-4</v>
      </c>
      <c r="I430" s="91">
        <f t="shared" si="272"/>
        <v>1.2841528437772531E-3</v>
      </c>
      <c r="J430">
        <v>1866.425</v>
      </c>
      <c r="K430">
        <v>1843.6210000000001</v>
      </c>
      <c r="L430" s="91">
        <f t="shared" ref="L430" si="608">+K430/J430-1</f>
        <v>-1.2218010367413545E-2</v>
      </c>
      <c r="M430" s="90">
        <f t="shared" ref="M430" si="609">WEEKDAY(A430,2)</f>
        <v>1</v>
      </c>
      <c r="N430" s="50"/>
    </row>
    <row r="431" spans="1:14" x14ac:dyDescent="0.25">
      <c r="A431" s="88">
        <v>43004</v>
      </c>
      <c r="B431">
        <v>33.92</v>
      </c>
      <c r="C431" s="9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1">
        <f>(B431/(D431*(1-VLOOKUP(A431,FX!A:M,13,0))))-1</f>
        <v>8.2702202591815599E-3</v>
      </c>
      <c r="I431" s="91">
        <f t="shared" si="272"/>
        <v>5.9848983634951392E-3</v>
      </c>
      <c r="J431">
        <v>1843.6210000000001</v>
      </c>
      <c r="K431">
        <v>1839.4549999999999</v>
      </c>
      <c r="L431" s="91">
        <f t="shared" ref="L431" si="613">+K431/J431-1</f>
        <v>-2.259683524976186E-3</v>
      </c>
      <c r="M431" s="90">
        <f t="shared" ref="M431" si="614">WEEKDAY(A431,2)</f>
        <v>2</v>
      </c>
      <c r="N431" s="50"/>
    </row>
    <row r="432" spans="1:14" x14ac:dyDescent="0.25">
      <c r="A432" s="88">
        <v>43005</v>
      </c>
      <c r="B432">
        <v>34.15</v>
      </c>
      <c r="C432" s="9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1">
        <f>(B432/(D432*(1-VLOOKUP(A432,FX!A:M,13,0))))-1</f>
        <v>6.0199346750318128E-3</v>
      </c>
      <c r="I432" s="91">
        <f t="shared" si="272"/>
        <v>2.418720426446308E-3</v>
      </c>
      <c r="J432">
        <v>1839.4549999999999</v>
      </c>
      <c r="K432">
        <v>1854.943</v>
      </c>
      <c r="L432" s="91">
        <f t="shared" ref="L432" si="618">+K432/J432-1</f>
        <v>8.4198852377470601E-3</v>
      </c>
      <c r="M432" s="90">
        <f t="shared" ref="M432" si="619">WEEKDAY(A432,2)</f>
        <v>3</v>
      </c>
      <c r="N432" s="50"/>
    </row>
    <row r="433" spans="1:14" x14ac:dyDescent="0.25">
      <c r="A433" s="88">
        <v>43006</v>
      </c>
      <c r="B433">
        <v>34.14</v>
      </c>
      <c r="C433" s="9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1">
        <f>(B433/(D433*(1-VLOOKUP(A433,FX!A:M,13,0))))-1</f>
        <v>4.4458257708612781E-3</v>
      </c>
      <c r="I433" s="91">
        <f t="shared" si="272"/>
        <v>3.604037933528037E-3</v>
      </c>
      <c r="J433">
        <v>1854.943</v>
      </c>
      <c r="K433">
        <v>1854.7339999999999</v>
      </c>
      <c r="L433" s="91">
        <f t="shared" ref="L433" si="623">+K433/J433-1</f>
        <v>-1.1267192576813745E-4</v>
      </c>
      <c r="M433" s="90">
        <f t="shared" ref="M433" si="624">WEEKDAY(A433,2)</f>
        <v>4</v>
      </c>
      <c r="N433" s="50"/>
    </row>
    <row r="434" spans="1:14" x14ac:dyDescent="0.25">
      <c r="A434" s="88">
        <v>43007</v>
      </c>
      <c r="B434">
        <v>34.325000000000003</v>
      </c>
      <c r="C434" s="9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1">
        <f>(B434/(D434*(1-VLOOKUP(A434,FX!A:M,13,0))))-1</f>
        <v>2.1479094762453244E-3</v>
      </c>
      <c r="I434" s="91">
        <f t="shared" si="272"/>
        <v>2.7196854396045467E-3</v>
      </c>
      <c r="J434">
        <v>1854.7339999999999</v>
      </c>
      <c r="K434">
        <v>1866.982</v>
      </c>
      <c r="L434" s="91">
        <f t="shared" ref="L434" si="628">+K434/J434-1</f>
        <v>6.6036423551840695E-3</v>
      </c>
      <c r="M434" s="90">
        <f t="shared" ref="M434" si="629">WEEKDAY(A434,2)</f>
        <v>5</v>
      </c>
      <c r="N434" s="50"/>
    </row>
    <row r="435" spans="1:14" x14ac:dyDescent="0.25">
      <c r="A435" s="88">
        <v>43010</v>
      </c>
      <c r="B435">
        <v>34.469900000000003</v>
      </c>
      <c r="C435" s="9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1">
        <f>(B435/(D435*(1-VLOOKUP(A435,FX!A:M,13,0))))-1</f>
        <v>1.0056498266327596E-2</v>
      </c>
      <c r="I435" s="91">
        <f t="shared" si="272"/>
        <v>9.3645406602029801E-3</v>
      </c>
      <c r="J435">
        <v>1866.982</v>
      </c>
      <c r="K435">
        <v>1866.982</v>
      </c>
      <c r="L435" s="91">
        <f t="shared" ref="L435" si="633">+K435/J435-1</f>
        <v>0</v>
      </c>
      <c r="M435" s="90">
        <f t="shared" ref="M435" si="634">WEEKDAY(A435,2)</f>
        <v>1</v>
      </c>
      <c r="N435" s="50"/>
    </row>
    <row r="436" spans="1:14" x14ac:dyDescent="0.25">
      <c r="A436" s="88">
        <v>43011</v>
      </c>
      <c r="B436">
        <v>35.07</v>
      </c>
      <c r="C436" s="9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1">
        <f>(B436/(D436*(1-VLOOKUP(A436,FX!A:M,13,0))))-1</f>
        <v>2.5771120451136609E-2</v>
      </c>
      <c r="I436" s="91">
        <f t="shared" si="272"/>
        <v>2.2332737677057235E-2</v>
      </c>
      <c r="J436">
        <v>1866.982</v>
      </c>
      <c r="K436">
        <v>1866.982</v>
      </c>
      <c r="L436" s="91">
        <f t="shared" ref="L436" si="638">+K436/J436-1</f>
        <v>0</v>
      </c>
      <c r="M436" s="90">
        <f t="shared" ref="M436" si="639">WEEKDAY(A436,2)</f>
        <v>2</v>
      </c>
      <c r="N436" s="50"/>
    </row>
    <row r="437" spans="1:14" x14ac:dyDescent="0.25">
      <c r="A437" s="88">
        <v>43012</v>
      </c>
      <c r="B437">
        <v>35.305</v>
      </c>
      <c r="C437" s="9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1">
        <f>(B437/(D437*(1-VLOOKUP(A437,FX!A:M,13,0))))-1</f>
        <v>2.6532473822897584E-2</v>
      </c>
      <c r="I437" s="91">
        <f t="shared" si="272"/>
        <v>2.5574734346949679E-2</v>
      </c>
      <c r="J437">
        <v>1866.982</v>
      </c>
      <c r="K437">
        <v>1866.982</v>
      </c>
      <c r="L437" s="91">
        <f t="shared" ref="L437" si="643">+K437/J437-1</f>
        <v>0</v>
      </c>
      <c r="M437" s="90">
        <f t="shared" ref="M437" si="644">WEEKDAY(A437,2)</f>
        <v>3</v>
      </c>
      <c r="N437" s="50"/>
    </row>
    <row r="438" spans="1:14" ht="28" x14ac:dyDescent="0.25">
      <c r="A438" s="88">
        <v>43013</v>
      </c>
      <c r="B438">
        <v>35.394799999999996</v>
      </c>
      <c r="C438" s="9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1">
        <f>(B438/(D438*(1-VLOOKUP(A438,FX!A:M,13,0))))-1</f>
        <v>2.9026540363053854E-2</v>
      </c>
      <c r="I438" s="91">
        <f t="shared" si="272"/>
        <v>2.6513459742579792E-2</v>
      </c>
      <c r="J438">
        <v>1866.982</v>
      </c>
      <c r="K438">
        <v>1866.982</v>
      </c>
      <c r="L438" s="91">
        <f t="shared" ref="L438" si="648">+K438/J438-1</f>
        <v>0</v>
      </c>
      <c r="M438" s="90">
        <f t="shared" ref="M438" si="649">WEEKDAY(A438,2)</f>
        <v>4</v>
      </c>
      <c r="N438" s="50" t="s">
        <v>468</v>
      </c>
    </row>
    <row r="439" spans="1:14" ht="28" x14ac:dyDescent="0.25">
      <c r="A439" s="88">
        <v>43014</v>
      </c>
      <c r="B439">
        <v>35.331000000000003</v>
      </c>
      <c r="C439" s="9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1">
        <f>(B439/(D439*(1-VLOOKUP(A439,FX!A:M,13,0))))-1</f>
        <v>2.4292076866802459E-2</v>
      </c>
      <c r="I439" s="91">
        <f t="shared" si="272"/>
        <v>2.6109433085501843E-2</v>
      </c>
      <c r="J439">
        <v>1866.982</v>
      </c>
      <c r="K439">
        <v>1866.982</v>
      </c>
      <c r="L439" s="91">
        <f t="shared" ref="L439" si="653">+K439/J439-1</f>
        <v>0</v>
      </c>
      <c r="M439" s="90">
        <f t="shared" ref="M439" si="654">WEEKDAY(A439,2)</f>
        <v>5</v>
      </c>
      <c r="N439" s="50" t="s">
        <v>472</v>
      </c>
    </row>
    <row r="440" spans="1:14" ht="42" x14ac:dyDescent="0.25">
      <c r="A440" s="88">
        <v>43017</v>
      </c>
      <c r="B440">
        <v>35.020000000000003</v>
      </c>
      <c r="C440" s="9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1">
        <f>(B440/(D440*(1-VLOOKUP(A440,FX!A:M,13,0))))-1</f>
        <v>-6.1412182300280005E-4</v>
      </c>
      <c r="I440" s="91">
        <f t="shared" si="272"/>
        <v>6.2553336992094977E-3</v>
      </c>
      <c r="J440">
        <v>1866.982</v>
      </c>
      <c r="K440">
        <v>1889.838</v>
      </c>
      <c r="L440" s="91">
        <f t="shared" ref="L440" si="658">+K440/J440-1</f>
        <v>1.2242217653946286E-2</v>
      </c>
      <c r="M440" s="90">
        <f t="shared" ref="M440" si="659">WEEKDAY(A440,2)</f>
        <v>1</v>
      </c>
      <c r="N440" s="50" t="s">
        <v>477</v>
      </c>
    </row>
    <row r="441" spans="1:14" x14ac:dyDescent="0.25">
      <c r="A441" s="88">
        <v>43018</v>
      </c>
      <c r="B441">
        <v>35.549999999999997</v>
      </c>
      <c r="C441" s="9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1">
        <f>(B441/(D441*(1-VLOOKUP(A441,FX!A:M,13,0))))-1</f>
        <v>-6.5162618440628428E-4</v>
      </c>
      <c r="I441" s="91">
        <f t="shared" si="272"/>
        <v>4.0529281346644019E-3</v>
      </c>
      <c r="J441">
        <v>1889.838</v>
      </c>
      <c r="K441">
        <v>1917.4580000000001</v>
      </c>
      <c r="L441" s="91">
        <f t="shared" ref="L441" si="663">+K441/J441-1</f>
        <v>1.4615009328841966E-2</v>
      </c>
      <c r="M441" s="90">
        <f t="shared" ref="M441" si="664">WEEKDAY(A441,2)</f>
        <v>2</v>
      </c>
      <c r="N441" s="50"/>
    </row>
    <row r="442" spans="1:14" x14ac:dyDescent="0.25">
      <c r="A442" s="88">
        <v>43019</v>
      </c>
      <c r="B442">
        <v>35.53</v>
      </c>
      <c r="C442" s="9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1">
        <f>(B442/(D442*(1-VLOOKUP(A442,FX!A:M,13,0))))-1</f>
        <v>1.3005719595583054E-2</v>
      </c>
      <c r="I442" s="91">
        <f t="shared" si="272"/>
        <v>2.2764906500269966E-3</v>
      </c>
      <c r="J442">
        <v>1917.4580000000001</v>
      </c>
      <c r="K442">
        <v>1901.5509999999999</v>
      </c>
      <c r="L442" s="91">
        <f t="shared" ref="L442" si="668">+K442/J442-1</f>
        <v>-8.295879231774661E-3</v>
      </c>
      <c r="M442" s="90">
        <f t="shared" ref="M442" si="669">WEEKDAY(A442,2)</f>
        <v>3</v>
      </c>
      <c r="N442" s="50" t="s">
        <v>484</v>
      </c>
    </row>
    <row r="443" spans="1:14" x14ac:dyDescent="0.25">
      <c r="A443" s="88">
        <v>43020</v>
      </c>
      <c r="B443">
        <v>35.49</v>
      </c>
      <c r="C443" s="9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1">
        <f>(B443/(D443*(1-VLOOKUP(A443,FX!A:M,13,0))))-1</f>
        <v>2.653526233468817E-3</v>
      </c>
      <c r="I443" s="91">
        <f t="shared" si="272"/>
        <v>3.2735722645318432E-3</v>
      </c>
      <c r="J443">
        <v>1901.5509999999999</v>
      </c>
      <c r="K443">
        <v>1899.9860000000001</v>
      </c>
      <c r="L443" s="91">
        <f t="shared" ref="L443" si="673">+K443/J443-1</f>
        <v>-8.23012372531573E-4</v>
      </c>
      <c r="M443" s="90">
        <f t="shared" ref="M443" si="674">WEEKDAY(A443,2)</f>
        <v>4</v>
      </c>
      <c r="N443" s="50"/>
    </row>
    <row r="444" spans="1:14" x14ac:dyDescent="0.25">
      <c r="A444" s="88">
        <v>43021</v>
      </c>
      <c r="B444">
        <v>36.084499999999998</v>
      </c>
      <c r="C444" s="9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1">
        <f>(B444/(D444*(1-VLOOKUP(A444,FX!A:M,13,0))))-1</f>
        <v>4.6434147906555534E-3</v>
      </c>
      <c r="I444" s="91">
        <f t="shared" si="272"/>
        <v>5.4725661152303928E-3</v>
      </c>
      <c r="J444">
        <v>1899.9860000000001</v>
      </c>
      <c r="K444">
        <v>1926.07</v>
      </c>
      <c r="L444" s="91">
        <f t="shared" ref="L444" si="678">+K444/J444-1</f>
        <v>1.3728522210163518E-2</v>
      </c>
      <c r="M444" s="90">
        <f t="shared" ref="M444" si="679">WEEKDAY(A444,2)</f>
        <v>5</v>
      </c>
      <c r="N444" s="50"/>
    </row>
    <row r="445" spans="1:14" x14ac:dyDescent="0.25">
      <c r="A445" s="88">
        <v>43024</v>
      </c>
      <c r="B445">
        <v>35.47</v>
      </c>
      <c r="C445" s="9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1">
        <f>(B445/(D445*(1-VLOOKUP(A445,FX!A:M,13,0))))-1</f>
        <v>1.3494299518266306E-2</v>
      </c>
      <c r="I445" s="91">
        <f t="shared" si="272"/>
        <v>-9.5846465238746958E-5</v>
      </c>
      <c r="J445">
        <v>1926.07</v>
      </c>
      <c r="K445">
        <v>1882.69</v>
      </c>
      <c r="L445" s="91">
        <f t="shared" ref="L445" si="683">+K445/J445-1</f>
        <v>-2.2522545909546277E-2</v>
      </c>
      <c r="M445" s="90">
        <f t="shared" ref="M445" si="684">WEEKDAY(A445,2)</f>
        <v>1</v>
      </c>
      <c r="N445" s="50"/>
    </row>
    <row r="446" spans="1:14" x14ac:dyDescent="0.25">
      <c r="A446" s="88">
        <v>43025</v>
      </c>
      <c r="B446">
        <v>35.283999999999999</v>
      </c>
      <c r="C446" s="9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1">
        <f>(B446/(D446*(1-VLOOKUP(A446,FX!A:M,13,0))))-1</f>
        <v>1.2202709333977158E-3</v>
      </c>
      <c r="I446" s="91">
        <f t="shared" si="272"/>
        <v>2.6940083889375188E-3</v>
      </c>
      <c r="J446">
        <v>1882.69</v>
      </c>
      <c r="K446">
        <v>1876.99</v>
      </c>
      <c r="L446" s="91">
        <f t="shared" ref="L446" si="688">+K446/J446-1</f>
        <v>-3.0275828734417365E-3</v>
      </c>
      <c r="M446" s="90">
        <f t="shared" ref="M446" si="689">WEEKDAY(A446,2)</f>
        <v>2</v>
      </c>
      <c r="N446" s="50"/>
    </row>
    <row r="447" spans="1:14" x14ac:dyDescent="0.25">
      <c r="A447" s="88">
        <v>43026</v>
      </c>
      <c r="B447">
        <v>35.36</v>
      </c>
      <c r="C447" s="9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1">
        <f>(B447/(D447*(1-VLOOKUP(A447,FX!A:M,13,0))))-1</f>
        <v>1.1716708402305098E-2</v>
      </c>
      <c r="I447" s="91">
        <f t="shared" si="272"/>
        <v>3.0949564408284669E-3</v>
      </c>
      <c r="J447">
        <v>1876.99</v>
      </c>
      <c r="K447">
        <v>1868.16</v>
      </c>
      <c r="L447" s="91">
        <f t="shared" ref="L447" si="693">+K447/J447-1</f>
        <v>-4.704340459991796E-3</v>
      </c>
      <c r="M447" s="90">
        <f t="shared" ref="M447" si="694">WEEKDAY(A447,2)</f>
        <v>3</v>
      </c>
      <c r="N447" s="50"/>
    </row>
    <row r="448" spans="1:14" x14ac:dyDescent="0.25">
      <c r="A448" s="88">
        <v>43027</v>
      </c>
      <c r="B448">
        <v>35.06</v>
      </c>
      <c r="C448" s="9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1">
        <f>(B448/(D448*(1-VLOOKUP(A448,FX!A:M,13,0))))-1</f>
        <v>-4.6306358913618118E-3</v>
      </c>
      <c r="I448" s="91">
        <f t="shared" si="272"/>
        <v>-2.3305512792420879E-3</v>
      </c>
      <c r="J448">
        <v>1868.16</v>
      </c>
      <c r="K448">
        <v>1862.61</v>
      </c>
      <c r="L448" s="91">
        <f t="shared" ref="L448" si="698">+K448/J448-1</f>
        <v>-2.9708376156218907E-3</v>
      </c>
      <c r="M448" s="90">
        <f t="shared" ref="M448" si="699">WEEKDAY(A448,2)</f>
        <v>4</v>
      </c>
      <c r="N448" s="50"/>
    </row>
    <row r="449" spans="1:14" ht="56" x14ac:dyDescent="0.25">
      <c r="A449" s="88">
        <v>43028</v>
      </c>
      <c r="B449">
        <v>35.46</v>
      </c>
      <c r="C449" s="9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1">
        <f>(B449/(D449*(1-VLOOKUP(A449,FX!A:M,13,0))))-1</f>
        <v>2.307456782954409E-3</v>
      </c>
      <c r="I449" s="91">
        <f t="shared" si="272"/>
        <v>3.0776890176289484E-3</v>
      </c>
      <c r="J449">
        <v>1862.61</v>
      </c>
      <c r="K449">
        <v>1880.21</v>
      </c>
      <c r="L449" s="91">
        <f t="shared" ref="L449" si="703">+K449/J449-1</f>
        <v>9.4491063615036452E-3</v>
      </c>
      <c r="M449" s="90">
        <f t="shared" ref="M449" si="704">WEEKDAY(A449,2)</f>
        <v>5</v>
      </c>
      <c r="N449" s="50" t="s">
        <v>516</v>
      </c>
    </row>
    <row r="450" spans="1:14" x14ac:dyDescent="0.25">
      <c r="A450" s="88">
        <v>43031</v>
      </c>
      <c r="B450">
        <v>35.44</v>
      </c>
      <c r="C450" s="9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1">
        <f>(B450/(D450*(1-VLOOKUP(A450,FX!A:M,13,0))))-1</f>
        <v>-5.1884189883248943E-3</v>
      </c>
      <c r="I450" s="91">
        <f t="shared" si="272"/>
        <v>8.3873901096565007E-4</v>
      </c>
      <c r="J450">
        <v>1880.21</v>
      </c>
      <c r="K450">
        <v>1898.76</v>
      </c>
      <c r="L450" s="91">
        <f t="shared" ref="L450" si="708">+K450/J450-1</f>
        <v>9.8659192324261902E-3</v>
      </c>
      <c r="M450" s="90">
        <f t="shared" ref="M450" si="709">WEEKDAY(A450,2)</f>
        <v>1</v>
      </c>
    </row>
    <row r="451" spans="1:14" x14ac:dyDescent="0.25">
      <c r="A451" s="88">
        <v>43032</v>
      </c>
      <c r="B451">
        <v>35.82</v>
      </c>
      <c r="C451" s="9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1">
        <f>(B451/(D451*(1-VLOOKUP(A451,FX!A:M,13,0))))-1</f>
        <v>1.0789385046042987E-2</v>
      </c>
      <c r="I451" s="91">
        <f t="shared" si="272"/>
        <v>6.7849774864665591E-3</v>
      </c>
      <c r="J451">
        <v>1898.76</v>
      </c>
      <c r="K451">
        <v>1901.69</v>
      </c>
      <c r="L451" s="91">
        <f t="shared" ref="L451" si="713">+K451/J451-1</f>
        <v>1.5431123470055486E-3</v>
      </c>
      <c r="M451" s="90">
        <f t="shared" ref="M451" si="714">WEEKDAY(A451,2)</f>
        <v>2</v>
      </c>
    </row>
    <row r="452" spans="1:14" x14ac:dyDescent="0.25">
      <c r="A452" s="88">
        <v>43033</v>
      </c>
      <c r="B452">
        <v>35.79</v>
      </c>
      <c r="C452" s="9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1">
        <f>(B452/(D452*(1-VLOOKUP(A452,FX!A:M,13,0))))-1</f>
        <v>-9.148025134451121E-4</v>
      </c>
      <c r="I452" s="91">
        <f t="shared" si="272"/>
        <v>2.2234294579199787E-3</v>
      </c>
      <c r="J452">
        <v>1901.69</v>
      </c>
      <c r="K452">
        <v>1913.26</v>
      </c>
      <c r="L452" s="91">
        <f t="shared" ref="L452" si="718">+K452/J452-1</f>
        <v>6.084062071105123E-3</v>
      </c>
      <c r="M452" s="90">
        <f t="shared" ref="M452" si="719">WEEKDAY(A452,2)</f>
        <v>3</v>
      </c>
    </row>
    <row r="453" spans="1:14" x14ac:dyDescent="0.25">
      <c r="A453" s="88">
        <v>43034</v>
      </c>
      <c r="B453">
        <v>35.79</v>
      </c>
      <c r="C453" s="9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1">
        <f>(B453/(D453*(1-VLOOKUP(A453,FX!A:M,13,0))))-1</f>
        <v>5.999724622912872E-3</v>
      </c>
      <c r="I453" s="91">
        <f t="shared" si="272"/>
        <v>3.3979276005922099E-3</v>
      </c>
      <c r="J453">
        <v>1913.26</v>
      </c>
      <c r="K453">
        <v>1910.72</v>
      </c>
      <c r="L453" s="91">
        <f t="shared" ref="L453" si="723">+K453/J453-1</f>
        <v>-1.3275770151468524E-3</v>
      </c>
      <c r="M453" s="90">
        <f t="shared" ref="M453" si="724">WEEKDAY(A453,2)</f>
        <v>4</v>
      </c>
    </row>
    <row r="454" spans="1:14" x14ac:dyDescent="0.25">
      <c r="A454" s="88">
        <v>43035</v>
      </c>
      <c r="B454">
        <v>35.65</v>
      </c>
      <c r="C454" s="9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1">
        <f>(B454/(D454*(1-VLOOKUP(A454,FX!A:M,13,0))))-1</f>
        <v>6.1512196992894452E-3</v>
      </c>
      <c r="I454" s="91">
        <f t="shared" si="272"/>
        <v>2.9201433627223938E-3</v>
      </c>
      <c r="J454">
        <v>1910.72</v>
      </c>
      <c r="K454">
        <v>1896.22</v>
      </c>
      <c r="L454" s="91">
        <f t="shared" ref="L454" si="728">+K454/J454-1</f>
        <v>-7.5887623513649638E-3</v>
      </c>
      <c r="M454" s="90">
        <f t="shared" ref="M454" si="729">WEEKDAY(A454,2)</f>
        <v>5</v>
      </c>
    </row>
    <row r="455" spans="1:14" x14ac:dyDescent="0.25">
      <c r="A455" s="88">
        <v>43038</v>
      </c>
      <c r="B455">
        <v>35.049999999999997</v>
      </c>
      <c r="C455" s="9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1">
        <f>(B455/(D455*(1-VLOOKUP(A455,FX!A:M,13,0))))-1</f>
        <v>5.8654582546691092E-3</v>
      </c>
      <c r="I455" s="91">
        <f t="shared" si="272"/>
        <v>-1.6008568287084746E-3</v>
      </c>
      <c r="J455">
        <v>1896.22</v>
      </c>
      <c r="K455">
        <v>1855.99</v>
      </c>
      <c r="L455" s="91">
        <f t="shared" ref="L455" si="733">+K455/J455-1</f>
        <v>-2.1215892670681691E-2</v>
      </c>
      <c r="M455" s="90">
        <f t="shared" ref="M455" si="734">WEEKDAY(A455,2)</f>
        <v>1</v>
      </c>
    </row>
    <row r="456" spans="1:14" x14ac:dyDescent="0.25">
      <c r="A456" s="88">
        <v>43039</v>
      </c>
      <c r="B456">
        <v>35.54</v>
      </c>
      <c r="C456" s="91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1">
        <f>(B456/(D456*(1-VLOOKUP(A456,FX!A:M,13,0))))-1</f>
        <v>4.1782740729425782E-3</v>
      </c>
      <c r="I456" s="91">
        <f t="shared" si="272"/>
        <v>-1.127034494000978E-3</v>
      </c>
      <c r="J456">
        <v>1855.99</v>
      </c>
      <c r="K456">
        <v>1869.79</v>
      </c>
      <c r="L456" s="91">
        <f t="shared" ref="L456" si="738">+K456/J456-1</f>
        <v>7.4353848889272545E-3</v>
      </c>
      <c r="M456" s="90">
        <f t="shared" ref="M456" si="739">WEEKDAY(A456,2)</f>
        <v>2</v>
      </c>
    </row>
    <row r="457" spans="1:14" x14ac:dyDescent="0.25">
      <c r="A457" s="88">
        <v>43040</v>
      </c>
      <c r="B457">
        <v>35.64</v>
      </c>
      <c r="C457" s="91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1">
        <f>(B457/(D457*(1-VLOOKUP(A457,FX!A:M,13,0))))-1</f>
        <v>-3.4460081624012595E-3</v>
      </c>
      <c r="I457" s="91">
        <f t="shared" si="272"/>
        <v>1.1742166738768489E-3</v>
      </c>
      <c r="J457">
        <v>1869.79</v>
      </c>
      <c r="K457">
        <v>1872.75</v>
      </c>
      <c r="L457" s="91">
        <f t="shared" ref="L457" si="743">+K457/J457-1</f>
        <v>1.5830654779414033E-3</v>
      </c>
      <c r="M457" s="90">
        <f t="shared" ref="M457" si="744">WEEKDAY(A457,2)</f>
        <v>3</v>
      </c>
    </row>
    <row r="458" spans="1:14" x14ac:dyDescent="0.25">
      <c r="A458" s="88">
        <v>43041</v>
      </c>
      <c r="B458">
        <v>35.42</v>
      </c>
      <c r="C458" s="91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1">
        <f>(B458/(D458*(1-VLOOKUP(A458,FX!A:M,13,0))))-1</f>
        <v>8.2647070780732523E-3</v>
      </c>
      <c r="I458" s="91">
        <f t="shared" si="272"/>
        <v>-1.3702260591058613E-3</v>
      </c>
      <c r="J458">
        <v>1872.75</v>
      </c>
      <c r="K458">
        <v>1847.57</v>
      </c>
      <c r="L458" s="91">
        <f t="shared" ref="L458" si="748">+K458/J458-1</f>
        <v>-1.3445467894807162E-2</v>
      </c>
      <c r="M458" s="90">
        <f t="shared" ref="M458" si="749">WEEKDAY(A458,2)</f>
        <v>4</v>
      </c>
    </row>
    <row r="459" spans="1:14" x14ac:dyDescent="0.25">
      <c r="A459" s="88">
        <v>43042</v>
      </c>
      <c r="B459">
        <v>35.08</v>
      </c>
      <c r="C459" s="91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1">
        <f>(B459/(D459*(1-VLOOKUP(A459,FX!A:M,13,0))))-1</f>
        <v>1.4640795321325673E-3</v>
      </c>
      <c r="I459" s="91">
        <f t="shared" si="272"/>
        <v>-3.1088907455085746E-3</v>
      </c>
      <c r="J459">
        <v>1847.57</v>
      </c>
      <c r="K459">
        <v>1832.97</v>
      </c>
      <c r="L459" s="91">
        <f t="shared" ref="L459" si="753">+K459/J459-1</f>
        <v>-7.9022716324685938E-3</v>
      </c>
      <c r="M459" s="90">
        <f t="shared" ref="M459" si="754">WEEKDAY(A459,2)</f>
        <v>5</v>
      </c>
    </row>
    <row r="460" spans="1:14" x14ac:dyDescent="0.25">
      <c r="A460" s="88">
        <v>43045</v>
      </c>
      <c r="B460">
        <v>35.586199999999998</v>
      </c>
      <c r="C460" s="91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1">
        <f>(B460/(D460*(1-VLOOKUP(A460,FX!A:M,13,0))))-1</f>
        <v>-1.6114413930035099E-4</v>
      </c>
      <c r="I460" s="91">
        <f t="shared" si="272"/>
        <v>-3.6798476374544364E-4</v>
      </c>
      <c r="J460">
        <v>1832.97</v>
      </c>
      <c r="K460">
        <v>1850.3</v>
      </c>
      <c r="L460" s="91">
        <f t="shared" ref="L460" si="758">+K460/J460-1</f>
        <v>9.4546010027440897E-3</v>
      </c>
      <c r="M460" s="90">
        <f t="shared" ref="M460" si="759">WEEKDAY(A460,2)</f>
        <v>1</v>
      </c>
      <c r="N460" t="s">
        <v>548</v>
      </c>
    </row>
    <row r="461" spans="1:14" x14ac:dyDescent="0.25">
      <c r="A461" s="88">
        <v>43046</v>
      </c>
      <c r="B461">
        <v>35.731999999999999</v>
      </c>
      <c r="C461" s="91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1">
        <f>(B461/(D461*(1-VLOOKUP(A461,FX!A:M,13,0))))-1</f>
        <v>1.8221268748723762E-3</v>
      </c>
      <c r="I461" s="91">
        <f t="shared" si="272"/>
        <v>-3.052336125263011E-3</v>
      </c>
      <c r="J461">
        <v>1850.3</v>
      </c>
      <c r="K461">
        <v>1859.07</v>
      </c>
      <c r="L461" s="91">
        <f t="shared" ref="L461" si="763">+K461/J461-1</f>
        <v>4.739771928876424E-3</v>
      </c>
      <c r="M461" s="90">
        <f t="shared" ref="M461" si="764">WEEKDAY(A461,2)</f>
        <v>2</v>
      </c>
    </row>
    <row r="462" spans="1:14" x14ac:dyDescent="0.25">
      <c r="A462" s="88">
        <v>43047</v>
      </c>
      <c r="B462">
        <v>35.645600000000002</v>
      </c>
      <c r="C462" s="91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1">
        <f>(B462/(D462*(1-VLOOKUP(A462,FX!A:M,13,0))))-1</f>
        <v>-1.0850037613475028E-2</v>
      </c>
      <c r="I462" s="91">
        <f t="shared" si="272"/>
        <v>-5.0298946569231617E-3</v>
      </c>
      <c r="J462">
        <v>1859.07</v>
      </c>
      <c r="K462">
        <v>1866.14</v>
      </c>
      <c r="L462" s="91">
        <f t="shared" ref="L462" si="768">+K462/J462-1</f>
        <v>3.802976757195875E-3</v>
      </c>
      <c r="M462" s="90">
        <f t="shared" ref="M462" si="769">WEEKDAY(A462,2)</f>
        <v>3</v>
      </c>
    </row>
    <row r="463" spans="1:14" x14ac:dyDescent="0.25">
      <c r="A463" s="88">
        <v>43048</v>
      </c>
      <c r="B463">
        <v>35.94</v>
      </c>
      <c r="C463" s="91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1">
        <f>(B463/(D463*(1-VLOOKUP(A463,FX!A:M,13,0))))-1</f>
        <v>-3.8458778946165451E-3</v>
      </c>
      <c r="I463" s="91">
        <f t="shared" si="272"/>
        <v>-5.4734931290781885E-3</v>
      </c>
      <c r="J463">
        <v>1866.14</v>
      </c>
      <c r="K463">
        <v>1884.11</v>
      </c>
      <c r="L463" s="91">
        <f t="shared" ref="L463" si="773">+K463/J463-1</f>
        <v>9.6295026096646641E-3</v>
      </c>
      <c r="M463" s="90">
        <f t="shared" ref="M463" si="774">WEEKDAY(A463,2)</f>
        <v>4</v>
      </c>
    </row>
    <row r="464" spans="1:14" x14ac:dyDescent="0.25">
      <c r="A464" s="88">
        <v>43049</v>
      </c>
      <c r="B464">
        <v>36.42</v>
      </c>
      <c r="C464" s="91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1">
        <f>(B464/(D464*(1-VLOOKUP(A464,FX!A:M,13,0))))-1</f>
        <v>8.3145908729487239E-4</v>
      </c>
      <c r="I464" s="91">
        <f t="shared" si="272"/>
        <v>-2.2956514116337923E-3</v>
      </c>
      <c r="J464">
        <v>1884.11</v>
      </c>
      <c r="K464">
        <v>1900.63</v>
      </c>
      <c r="L464" s="91">
        <f t="shared" ref="L464" si="778">+K464/J464-1</f>
        <v>8.7680655588051604E-3</v>
      </c>
      <c r="M464" s="90">
        <f t="shared" ref="M464" si="779">WEEKDAY(A464,2)</f>
        <v>5</v>
      </c>
    </row>
    <row r="465" spans="1:14" x14ac:dyDescent="0.25">
      <c r="A465" s="88">
        <v>43052</v>
      </c>
      <c r="B465">
        <v>36.61</v>
      </c>
      <c r="C465" s="91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1">
        <f>(B465/(D465*(1-VLOOKUP(A465,FX!A:M,13,0))))-1</f>
        <v>-9.4018887081193103E-4</v>
      </c>
      <c r="I465" s="91">
        <f t="shared" si="272"/>
        <v>-5.5602789103266215E-3</v>
      </c>
      <c r="J465">
        <v>1900.63</v>
      </c>
      <c r="K465">
        <v>1906.44</v>
      </c>
      <c r="L465" s="91">
        <f t="shared" ref="L465" si="783">+K465/J465-1</f>
        <v>3.0568811394116047E-3</v>
      </c>
      <c r="M465" s="90">
        <f t="shared" ref="M465" si="784">WEEKDAY(A465,2)</f>
        <v>1</v>
      </c>
    </row>
    <row r="466" spans="1:14" x14ac:dyDescent="0.25">
      <c r="A466" s="88">
        <v>43053</v>
      </c>
      <c r="B466">
        <v>36.279200000000003</v>
      </c>
      <c r="C466" s="91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1">
        <f>(B466/(D466*(1-VLOOKUP(A466,FX!A:M,13,0))))-1</f>
        <v>-1.223634900069015E-2</v>
      </c>
      <c r="I466" s="91">
        <f t="shared" si="272"/>
        <v>-5.9894021009484488E-3</v>
      </c>
      <c r="J466">
        <v>1906.44</v>
      </c>
      <c r="K466">
        <v>1896.72</v>
      </c>
      <c r="L466" s="91">
        <f t="shared" ref="L466" si="788">+K466/J466-1</f>
        <v>-5.0985082142632754E-3</v>
      </c>
      <c r="M466" s="90">
        <f t="shared" ref="M466" si="789">WEEKDAY(A466,2)</f>
        <v>2</v>
      </c>
    </row>
    <row r="467" spans="1:14" x14ac:dyDescent="0.25">
      <c r="A467" s="88">
        <v>43054</v>
      </c>
      <c r="B467">
        <v>35.555</v>
      </c>
      <c r="C467" s="91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1">
        <f>(B467/(D467*(1-VLOOKUP(A467,FX!A:M,13,0))))-1</f>
        <v>-1.1412738288855806E-2</v>
      </c>
      <c r="I467" s="91">
        <f t="shared" si="272"/>
        <v>-6.1551018582705064E-3</v>
      </c>
      <c r="J467">
        <v>1896.72</v>
      </c>
      <c r="K467">
        <v>1868.08</v>
      </c>
      <c r="L467" s="91">
        <f t="shared" ref="L467" si="793">+K467/J467-1</f>
        <v>-1.509975114935258E-2</v>
      </c>
      <c r="M467" s="90">
        <f t="shared" ref="M467" si="794">WEEKDAY(A467,2)</f>
        <v>3</v>
      </c>
    </row>
    <row r="468" spans="1:14" x14ac:dyDescent="0.25">
      <c r="A468" s="88">
        <v>43055</v>
      </c>
      <c r="B468">
        <v>36.119999999999997</v>
      </c>
      <c r="C468" s="91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1">
        <f>(B468/(D468*(1-VLOOKUP(A468,FX!A:M,13,0))))-1</f>
        <v>4.114346607506425E-3</v>
      </c>
      <c r="I468" s="91">
        <f t="shared" si="272"/>
        <v>-8.4645897993396169E-4</v>
      </c>
      <c r="J468">
        <v>1868.08</v>
      </c>
      <c r="K468">
        <v>1878.26</v>
      </c>
      <c r="L468" s="91">
        <f t="shared" ref="L468" si="798">+K468/J468-1</f>
        <v>5.4494454198963371E-3</v>
      </c>
      <c r="M468" s="90">
        <f t="shared" ref="M468" si="799">WEEKDAY(A468,2)</f>
        <v>4</v>
      </c>
      <c r="N468" t="s">
        <v>573</v>
      </c>
    </row>
    <row r="469" spans="1:14" x14ac:dyDescent="0.25">
      <c r="A469" s="88">
        <v>43056</v>
      </c>
      <c r="B469">
        <v>35.266800000000003</v>
      </c>
      <c r="C469" s="91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1">
        <f>(B469/(D469*(1-VLOOKUP(A469,FX!A:M,13,0))))-1</f>
        <v>-2.8517296580687912E-4</v>
      </c>
      <c r="I469" s="91">
        <f t="shared" si="272"/>
        <v>-4.2071617752527102E-3</v>
      </c>
      <c r="J469">
        <v>1878.26</v>
      </c>
      <c r="K469">
        <v>1833.9</v>
      </c>
      <c r="L469" s="91">
        <f t="shared" ref="L469" si="803">+K469/J469-1</f>
        <v>-2.3617603526668196E-2</v>
      </c>
      <c r="M469" s="90">
        <f t="shared" ref="M469" si="804">WEEKDAY(A469,2)</f>
        <v>5</v>
      </c>
    </row>
    <row r="470" spans="1:14" x14ac:dyDescent="0.25">
      <c r="A470" s="88">
        <v>43059</v>
      </c>
      <c r="B470">
        <v>35.96</v>
      </c>
      <c r="C470" s="91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1">
        <f>(B470/(D470*(1-VLOOKUP(A470,FX!A:M,13,0))))-1</f>
        <v>2.8002722184712336E-3</v>
      </c>
      <c r="I470" s="91">
        <f t="shared" si="272"/>
        <v>-5.0329396074915156E-3</v>
      </c>
      <c r="J470">
        <v>1833.9</v>
      </c>
      <c r="K470">
        <v>1859.75</v>
      </c>
      <c r="L470" s="91">
        <f t="shared" ref="L470" si="808">+K470/J470-1</f>
        <v>1.40956431648398E-2</v>
      </c>
      <c r="M470" s="90">
        <f t="shared" ref="M470" si="809">WEEKDAY(A470,2)</f>
        <v>1</v>
      </c>
    </row>
    <row r="471" spans="1:14" x14ac:dyDescent="0.25">
      <c r="A471" s="88">
        <v>43060</v>
      </c>
      <c r="B471">
        <v>36.9</v>
      </c>
      <c r="C471" s="91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1">
        <f>(B471/(D471*(1-VLOOKUP(A471,FX!A:M,13,0))))-1</f>
        <v>1.943229225313936E-2</v>
      </c>
      <c r="I471" s="91">
        <f t="shared" si="272"/>
        <v>4.4150711256525366E-3</v>
      </c>
      <c r="J471">
        <v>1859.75</v>
      </c>
      <c r="K471">
        <v>1856.96</v>
      </c>
      <c r="L471" s="91">
        <f t="shared" ref="L471" si="813">+K471/J471-1</f>
        <v>-1.5002016400053053E-3</v>
      </c>
      <c r="M471" s="90">
        <f t="shared" ref="M471" si="814">WEEKDAY(A471,2)</f>
        <v>2</v>
      </c>
    </row>
    <row r="472" spans="1:14" x14ac:dyDescent="0.25">
      <c r="A472" s="88">
        <v>43061</v>
      </c>
      <c r="B472">
        <v>36.65</v>
      </c>
      <c r="C472" s="91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1">
        <f>(B472/(D472*(1-VLOOKUP(A472,FX!A:M,13,0))))-1</f>
        <v>-4.6749470978549867E-3</v>
      </c>
      <c r="I472" s="91">
        <f t="shared" si="272"/>
        <v>-6.2443929986444324E-4</v>
      </c>
      <c r="J472">
        <v>1856.96</v>
      </c>
      <c r="K472">
        <v>1853.38</v>
      </c>
      <c r="L472" s="91">
        <f t="shared" ref="L472" si="818">+K472/J472-1</f>
        <v>-1.9278821299327786E-3</v>
      </c>
      <c r="M472" s="90">
        <f t="shared" ref="M472" si="819">WEEKDAY(A472,2)</f>
        <v>3</v>
      </c>
    </row>
    <row r="473" spans="1:14" x14ac:dyDescent="0.25">
      <c r="A473" s="88">
        <v>43062</v>
      </c>
      <c r="B473">
        <v>36.6</v>
      </c>
      <c r="C473" s="91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1">
        <f>(B473/(D473*(1-VLOOKUP(A473,FX!A:M,13,0))))-1</f>
        <v>2.7488854057739598E-2</v>
      </c>
      <c r="I473" s="91">
        <f t="shared" si="272"/>
        <v>2.7512633352049454E-2</v>
      </c>
      <c r="J473">
        <v>1853.38</v>
      </c>
      <c r="K473">
        <v>1794.78</v>
      </c>
      <c r="L473" s="91">
        <f t="shared" ref="L473" si="823">+K473/J473-1</f>
        <v>-3.1617908901574454E-2</v>
      </c>
      <c r="M473" s="90">
        <f t="shared" ref="M473" si="824">WEEKDAY(A473,2)</f>
        <v>4</v>
      </c>
    </row>
    <row r="474" spans="1:14" x14ac:dyDescent="0.25">
      <c r="A474" s="88">
        <v>43063</v>
      </c>
      <c r="B474">
        <v>35.18</v>
      </c>
      <c r="C474" s="91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1">
        <f>(B474/(D474*(1-VLOOKUP(A474,FX!A:M,13,0))))-1</f>
        <v>-4.2478198581634707E-3</v>
      </c>
      <c r="I474" s="91">
        <f t="shared" si="272"/>
        <v>-1.5779495737264781E-3</v>
      </c>
      <c r="J474">
        <v>1794.78</v>
      </c>
      <c r="K474">
        <v>1782.66</v>
      </c>
      <c r="L474" s="91">
        <f t="shared" ref="L474" si="828">+K474/J474-1</f>
        <v>-6.7529167920301614E-3</v>
      </c>
      <c r="M474" s="90">
        <f t="shared" ref="M474" si="829">WEEKDAY(A474,2)</f>
        <v>5</v>
      </c>
    </row>
    <row r="475" spans="1:14" x14ac:dyDescent="0.25">
      <c r="A475" s="88">
        <v>43066</v>
      </c>
      <c r="B475">
        <v>34.24</v>
      </c>
      <c r="C475" s="91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1">
        <f>(B475/(D475*(1-VLOOKUP(A475,FX!A:M,13,0))))-1</f>
        <v>-1.522474235202298E-2</v>
      </c>
      <c r="I475" s="91">
        <f t="shared" si="272"/>
        <v>-5.8764778296517273E-3</v>
      </c>
      <c r="J475">
        <v>1782.66</v>
      </c>
      <c r="K475">
        <v>1760.9</v>
      </c>
      <c r="L475" s="91">
        <f t="shared" ref="L475" si="833">+K475/J475-1</f>
        <v>-1.2206477959902595E-2</v>
      </c>
      <c r="M475" s="90">
        <f t="shared" ref="M475" si="834">WEEKDAY(A475,2)</f>
        <v>1</v>
      </c>
    </row>
    <row r="476" spans="1:14" x14ac:dyDescent="0.25">
      <c r="A476" s="88">
        <v>43067</v>
      </c>
      <c r="B476">
        <v>34.96</v>
      </c>
      <c r="C476" s="91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1">
        <f>(B476/(D476*(1-VLOOKUP(A476,FX!A:M,13,0))))-1</f>
        <v>-1.6304994651060722E-3</v>
      </c>
      <c r="I476" s="91">
        <f t="shared" si="272"/>
        <v>-2.5108422734535507E-3</v>
      </c>
      <c r="J476">
        <v>1760.9</v>
      </c>
      <c r="K476">
        <v>1793.87</v>
      </c>
      <c r="L476" s="91">
        <f t="shared" ref="L476" si="838">+K476/J476-1</f>
        <v>1.8723380089726627E-2</v>
      </c>
      <c r="M476" s="90">
        <f t="shared" ref="M476" si="839">WEEKDAY(A476,2)</f>
        <v>2</v>
      </c>
    </row>
    <row r="477" spans="1:14" x14ac:dyDescent="0.25">
      <c r="A477" s="88">
        <v>43068</v>
      </c>
      <c r="B477">
        <v>34.58</v>
      </c>
      <c r="C477" s="91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1">
        <f>(B477/(D477*(1-VLOOKUP(A477,FX!A:M,13,0))))-1</f>
        <v>-9.1687750047082517E-3</v>
      </c>
      <c r="I477" s="91">
        <f t="shared" si="272"/>
        <v>-6.518822417394321E-3</v>
      </c>
      <c r="J477">
        <v>1793.87</v>
      </c>
      <c r="K477">
        <v>1787.38</v>
      </c>
      <c r="L477" s="91">
        <f t="shared" ref="L477" si="843">+K477/J477-1</f>
        <v>-3.6178764347470915E-3</v>
      </c>
      <c r="M477" s="90">
        <f t="shared" ref="M477" si="844">WEEKDAY(A477,2)</f>
        <v>3</v>
      </c>
    </row>
    <row r="478" spans="1:14" x14ac:dyDescent="0.25">
      <c r="A478" s="88">
        <v>43069</v>
      </c>
      <c r="B478">
        <v>34.287999999999997</v>
      </c>
      <c r="C478" s="91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1">
        <f>(B478/(D478*(1-VLOOKUP(A478,FX!A:M,13,0))))-1</f>
        <v>-5.4744072313028802E-3</v>
      </c>
      <c r="I478" s="91">
        <f t="shared" si="272"/>
        <v>-2.6063483198363047E-3</v>
      </c>
      <c r="J478">
        <v>1787.38</v>
      </c>
      <c r="K478">
        <v>1770.3</v>
      </c>
      <c r="L478" s="91">
        <f t="shared" ref="L478" si="848">+K478/J478-1</f>
        <v>-9.5558862692880497E-3</v>
      </c>
      <c r="M478" s="90">
        <f t="shared" ref="M478" si="849">WEEKDAY(A478,2)</f>
        <v>4</v>
      </c>
    </row>
    <row r="479" spans="1:14" x14ac:dyDescent="0.25">
      <c r="A479" s="88">
        <v>43070</v>
      </c>
      <c r="B479">
        <v>34.473199999999999</v>
      </c>
      <c r="C479" s="91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1">
        <f>(B479/(D479*(1-VLOOKUP(A479,FX!A:M,13,0))))-1</f>
        <v>-1.8821798040751681E-2</v>
      </c>
      <c r="I479" s="91">
        <f t="shared" si="272"/>
        <v>-1.1762007826049525E-2</v>
      </c>
      <c r="J479">
        <v>1770.3</v>
      </c>
      <c r="K479">
        <v>1804.62</v>
      </c>
      <c r="L479" s="91">
        <f t="shared" ref="L479" si="853">+K479/J479-1</f>
        <v>1.9386544653448468E-2</v>
      </c>
      <c r="M479" s="90">
        <f t="shared" ref="M479" si="854">WEEKDAY(A479,2)</f>
        <v>5</v>
      </c>
      <c r="N479" t="s">
        <v>599</v>
      </c>
    </row>
    <row r="480" spans="1:14" x14ac:dyDescent="0.25">
      <c r="A480" s="88">
        <v>43073</v>
      </c>
      <c r="B480">
        <v>34.57</v>
      </c>
      <c r="C480" s="91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1">
        <f>(B480/(D480*(1-VLOOKUP(A480,FX!A:M,13,0))))-1</f>
        <v>-1.9300495452342359E-3</v>
      </c>
      <c r="I480" s="91">
        <f t="shared" si="272"/>
        <v>-6.5578104614606447E-3</v>
      </c>
      <c r="J480">
        <v>1804.62</v>
      </c>
      <c r="K480">
        <v>1797.77</v>
      </c>
      <c r="L480" s="91">
        <f t="shared" ref="L480" si="858">+K480/J480-1</f>
        <v>-3.7958129689352749E-3</v>
      </c>
      <c r="M480" s="90">
        <f t="shared" ref="M480" si="859">WEEKDAY(A480,2)</f>
        <v>1</v>
      </c>
    </row>
    <row r="481" spans="1:13" x14ac:dyDescent="0.25">
      <c r="A481" s="88">
        <v>43074</v>
      </c>
      <c r="B481">
        <v>33.979999999999997</v>
      </c>
      <c r="C481" s="91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1">
        <f>(B481/(D481*(1-VLOOKUP(A481,FX!A:M,13,0))))-1</f>
        <v>-1.6803958166854427E-3</v>
      </c>
      <c r="I481" s="91">
        <f t="shared" si="272"/>
        <v>-5.525508651167188E-3</v>
      </c>
      <c r="J481">
        <v>1797.77</v>
      </c>
      <c r="K481">
        <v>1758.59</v>
      </c>
      <c r="L481" s="91">
        <f t="shared" ref="L481" si="863">+K481/J481-1</f>
        <v>-2.1793666598063144E-2</v>
      </c>
      <c r="M481" s="90">
        <f t="shared" ref="M481" si="864">WEEKDAY(A481,2)</f>
        <v>2</v>
      </c>
    </row>
    <row r="482" spans="1:13" x14ac:dyDescent="0.25">
      <c r="A482" s="88">
        <v>43075</v>
      </c>
      <c r="B482">
        <v>34.18</v>
      </c>
      <c r="C482" s="91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1">
        <f>(B482/(D482*(1-VLOOKUP(A482,FX!A:M,13,0))))-1</f>
        <v>-1.3828464873893109E-2</v>
      </c>
      <c r="I482" s="91">
        <f t="shared" si="272"/>
        <v>-8.203071726823441E-3</v>
      </c>
      <c r="J482">
        <v>1758.59</v>
      </c>
      <c r="K482">
        <v>1784.31</v>
      </c>
      <c r="L482" s="91">
        <f t="shared" ref="L482" si="868">+K482/J482-1</f>
        <v>1.462535326596881E-2</v>
      </c>
      <c r="M482" s="90">
        <f t="shared" ref="M482" si="869">WEEKDAY(A482,2)</f>
        <v>3</v>
      </c>
    </row>
    <row r="483" spans="1:13" x14ac:dyDescent="0.25">
      <c r="A483" s="88">
        <v>43076</v>
      </c>
      <c r="B483">
        <v>33.770000000000003</v>
      </c>
      <c r="C483" s="91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1">
        <f>(B483/(D483*(1-VLOOKUP(A483,FX!A:M,13,0))))-1</f>
        <v>-1.5427749994887274E-2</v>
      </c>
      <c r="I483" s="91">
        <f t="shared" si="272"/>
        <v>-7.0655066259338595E-3</v>
      </c>
      <c r="J483">
        <v>1784.31</v>
      </c>
      <c r="K483">
        <v>1776.99</v>
      </c>
      <c r="L483" s="91">
        <f t="shared" ref="L483" si="873">+K483/J483-1</f>
        <v>-4.1024261479226665E-3</v>
      </c>
      <c r="M483" s="90">
        <f t="shared" ref="M483" si="874">WEEKDAY(A483,2)</f>
        <v>4</v>
      </c>
    </row>
    <row r="484" spans="1:13" x14ac:dyDescent="0.25">
      <c r="A484" s="88">
        <v>43077</v>
      </c>
      <c r="B484">
        <v>34.299999999999997</v>
      </c>
      <c r="C484" s="91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1">
        <f>(B484/(D484*(1-VLOOKUP(A484,FX!A:M,13,0))))-1</f>
        <v>1.8251577641903438E-5</v>
      </c>
      <c r="I484" s="91">
        <f t="shared" si="272"/>
        <v>-3.1243188258374133E-3</v>
      </c>
      <c r="J484">
        <v>1776.99</v>
      </c>
      <c r="K484">
        <v>1792.16</v>
      </c>
      <c r="L484" s="91">
        <f t="shared" ref="L484" si="878">+K484/J484-1</f>
        <v>8.5369079173209794E-3</v>
      </c>
      <c r="M484" s="90">
        <f t="shared" ref="M484" si="879">WEEKDAY(A484,2)</f>
        <v>5</v>
      </c>
    </row>
    <row r="485" spans="1:13" x14ac:dyDescent="0.25">
      <c r="A485" s="88">
        <v>43080</v>
      </c>
      <c r="B485">
        <v>34.9</v>
      </c>
      <c r="C485" s="91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1">
        <f>(B485/(D485*(1-VLOOKUP(A485,FX!A:M,13,0))))-1</f>
        <v>1.0403411306825205E-4</v>
      </c>
      <c r="I485" s="91">
        <f t="shared" si="272"/>
        <v>-5.6271814231781958E-3</v>
      </c>
      <c r="J485">
        <v>1792.16</v>
      </c>
      <c r="K485">
        <v>1816.98</v>
      </c>
      <c r="L485" s="91">
        <f t="shared" ref="L485" si="883">+K485/J485-1</f>
        <v>1.3849209891973802E-2</v>
      </c>
      <c r="M485" s="90">
        <f t="shared" ref="M485" si="884">WEEKDAY(A485,2)</f>
        <v>1</v>
      </c>
    </row>
    <row r="486" spans="1:13" x14ac:dyDescent="0.25">
      <c r="A486" s="88">
        <v>43081</v>
      </c>
      <c r="B486">
        <v>34.634999999999998</v>
      </c>
      <c r="C486" s="91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1">
        <f>(B486/(D486*(1-VLOOKUP(A486,FX!A:M,13,0))))-1</f>
        <v>-3.1430615637427772E-3</v>
      </c>
      <c r="I486" s="91">
        <f t="shared" si="272"/>
        <v>-4.4295483355418774E-3</v>
      </c>
      <c r="J486">
        <v>1816.98</v>
      </c>
      <c r="K486">
        <v>1798.69</v>
      </c>
      <c r="L486" s="91">
        <f t="shared" ref="L486" si="888">+K486/J486-1</f>
        <v>-1.006615372761388E-2</v>
      </c>
      <c r="M486" s="90">
        <f t="shared" ref="M486" si="889">WEEKDAY(A486,2)</f>
        <v>2</v>
      </c>
    </row>
    <row r="487" spans="1:13" x14ac:dyDescent="0.25">
      <c r="A487" s="88">
        <v>43082</v>
      </c>
      <c r="B487">
        <v>35.08</v>
      </c>
      <c r="C487" s="91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1">
        <f>(B487/(D487*(1-VLOOKUP(A487,FX!A:M,13,0))))-1</f>
        <v>3.0327988400502548E-3</v>
      </c>
      <c r="I487" s="91">
        <f t="shared" si="272"/>
        <v>-1.7103470294044243E-5</v>
      </c>
      <c r="J487">
        <v>1798.69</v>
      </c>
      <c r="K487">
        <v>1806.09</v>
      </c>
      <c r="L487" s="91">
        <f t="shared" ref="L487" si="893">+K487/J487-1</f>
        <v>4.1141052654987131E-3</v>
      </c>
      <c r="M487" s="90">
        <f t="shared" ref="M487" si="894">WEEKDAY(A487,2)</f>
        <v>3</v>
      </c>
    </row>
    <row r="488" spans="1:13" x14ac:dyDescent="0.25">
      <c r="A488" s="88">
        <v>43083</v>
      </c>
      <c r="B488">
        <v>34.72</v>
      </c>
      <c r="C488" s="91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1">
        <f>(B488/(D488*(1-VLOOKUP(A488,FX!A:M,13,0))))-1</f>
        <v>-4.5028778197461206E-3</v>
      </c>
      <c r="I488" s="91">
        <f t="shared" si="272"/>
        <v>-3.3584981485204057E-3</v>
      </c>
      <c r="J488">
        <v>1806.09</v>
      </c>
      <c r="K488">
        <v>1794.34</v>
      </c>
      <c r="L488" s="91">
        <f t="shared" ref="L488" si="898">+K488/J488-1</f>
        <v>-6.5057666007785064E-3</v>
      </c>
      <c r="M488" s="90">
        <f t="shared" ref="M488" si="899">WEEKDAY(A488,2)</f>
        <v>4</v>
      </c>
    </row>
    <row r="489" spans="1:13" x14ac:dyDescent="0.25">
      <c r="A489" s="88">
        <v>43084</v>
      </c>
      <c r="B489">
        <v>34.520000000000003</v>
      </c>
      <c r="C489" s="91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1">
        <f>(B489/(D489*(1-VLOOKUP(A489,FX!A:M,13,0))))-1</f>
        <v>-3.6215244460340301E-3</v>
      </c>
      <c r="I489" s="91">
        <f t="shared" si="272"/>
        <v>-2.4130507029633819E-3</v>
      </c>
      <c r="J489">
        <v>1794.34</v>
      </c>
      <c r="K489">
        <v>1783.97</v>
      </c>
      <c r="L489" s="91">
        <f t="shared" ref="L489" si="903">+K489/J489-1</f>
        <v>-5.7792837477846914E-3</v>
      </c>
      <c r="M489" s="90">
        <f t="shared" ref="M489" si="904">WEEKDAY(A489,2)</f>
        <v>5</v>
      </c>
    </row>
    <row r="490" spans="1:13" x14ac:dyDescent="0.25">
      <c r="A490" s="88">
        <v>43087</v>
      </c>
      <c r="B490">
        <v>34.24</v>
      </c>
      <c r="C490" s="91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1">
        <f>(B490/(D490*(1-VLOOKUP(A490,FX!A:M,13,0))))-1</f>
        <v>-7.9900328661319797E-3</v>
      </c>
      <c r="I490" s="91">
        <f t="shared" si="272"/>
        <v>6.7218049507555833E-4</v>
      </c>
      <c r="J490">
        <v>1783.97</v>
      </c>
      <c r="K490">
        <v>1780.64</v>
      </c>
      <c r="L490" s="91">
        <f t="shared" ref="L490" si="908">+K490/J490-1</f>
        <v>-1.8666233176566349E-3</v>
      </c>
      <c r="M490" s="90">
        <f t="shared" ref="M490" si="909">WEEKDAY(A490,2)</f>
        <v>1</v>
      </c>
    </row>
    <row r="491" spans="1:13" x14ac:dyDescent="0.25">
      <c r="A491" s="88">
        <v>43088</v>
      </c>
      <c r="B491">
        <v>34.64</v>
      </c>
      <c r="C491" s="91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1">
        <f>(B491/(D491*(1-VLOOKUP(A491,FX!A:M,13,0))))-1</f>
        <v>1.247528865040648E-3</v>
      </c>
      <c r="I491" s="91">
        <f t="shared" si="272"/>
        <v>1.8654827840522969E-3</v>
      </c>
      <c r="J491">
        <v>1780.64</v>
      </c>
      <c r="K491">
        <v>1798.5</v>
      </c>
      <c r="L491" s="91">
        <f t="shared" ref="L491" si="913">+K491/J491-1</f>
        <v>1.0030101536526059E-2</v>
      </c>
      <c r="M491" s="90">
        <f t="shared" ref="M491" si="914">WEEKDAY(A491,2)</f>
        <v>2</v>
      </c>
    </row>
    <row r="492" spans="1:13" x14ac:dyDescent="0.25">
      <c r="A492" s="88">
        <v>43089</v>
      </c>
      <c r="B492">
        <v>34.3504</v>
      </c>
      <c r="C492" s="91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1">
        <f>(B492/(D492*(1-VLOOKUP(A492,FX!A:M,13,0))))-1</f>
        <v>-3.6038909383246942E-3</v>
      </c>
      <c r="I492" s="91">
        <f t="shared" si="272"/>
        <v>-6.0274258001603576E-3</v>
      </c>
      <c r="J492">
        <v>1798.5</v>
      </c>
      <c r="K492">
        <v>1782.41</v>
      </c>
      <c r="L492" s="91">
        <f t="shared" ref="L492" si="918">+K492/J492-1</f>
        <v>-8.946344175701948E-3</v>
      </c>
      <c r="M492" s="90">
        <f t="shared" ref="M492" si="919">WEEKDAY(A492,2)</f>
        <v>3</v>
      </c>
    </row>
    <row r="493" spans="1:13" x14ac:dyDescent="0.25">
      <c r="A493" s="88">
        <v>43090</v>
      </c>
      <c r="B493">
        <v>34.92</v>
      </c>
      <c r="C493" s="91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1">
        <f>(B493/(D493*(1-VLOOKUP(A493,FX!A:M,13,0))))-1</f>
        <v>6.357685543213476E-3</v>
      </c>
      <c r="I493" s="91">
        <f t="shared" si="272"/>
        <v>6.3400576368874972E-3</v>
      </c>
      <c r="J493">
        <v>1782.41</v>
      </c>
      <c r="K493">
        <v>1789.74</v>
      </c>
      <c r="L493" s="91">
        <f t="shared" ref="L493" si="923">+K493/J493-1</f>
        <v>4.1124096027287393E-3</v>
      </c>
      <c r="M493" s="90">
        <f t="shared" ref="M493" si="924">WEEKDAY(A493,2)</f>
        <v>4</v>
      </c>
    </row>
    <row r="494" spans="1:13" x14ac:dyDescent="0.25">
      <c r="A494" s="88">
        <v>43091</v>
      </c>
      <c r="B494">
        <v>34.590200000000003</v>
      </c>
      <c r="C494" s="91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1">
        <f>(B494/(D494*(1-VLOOKUP(A494,FX!A:M,13,0))))-1</f>
        <v>2.8362511406554436E-3</v>
      </c>
      <c r="I494" s="91">
        <f t="shared" si="272"/>
        <v>-6.9789540468458977E-3</v>
      </c>
      <c r="J494">
        <v>1789.74</v>
      </c>
      <c r="K494">
        <v>1779.34</v>
      </c>
      <c r="L494" s="91">
        <f t="shared" ref="L494" si="928">+K494/J494-1</f>
        <v>-5.8108999072491452E-3</v>
      </c>
      <c r="M494" s="90">
        <f t="shared" ref="M494" si="929">WEEKDAY(A494,2)</f>
        <v>5</v>
      </c>
    </row>
    <row r="495" spans="1:13" x14ac:dyDescent="0.25">
      <c r="A495" s="88">
        <v>43094</v>
      </c>
      <c r="B495">
        <v>34.590200000000003</v>
      </c>
      <c r="C495" s="91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1">
        <f>(B495/(D495*(1-VLOOKUP(A495,FX!A:M,13,0))))-1</f>
        <v>6.3287416669715046E-3</v>
      </c>
      <c r="I495" s="91">
        <f t="shared" si="272"/>
        <v>-6.9789540468458977E-3</v>
      </c>
      <c r="J495">
        <v>1779.34</v>
      </c>
      <c r="K495">
        <v>1755.81</v>
      </c>
      <c r="L495" s="91">
        <f t="shared" ref="L495" si="933">+K495/J495-1</f>
        <v>-1.3224004406128143E-2</v>
      </c>
      <c r="M495" s="90">
        <f t="shared" ref="M495" si="934">WEEKDAY(A495,2)</f>
        <v>1</v>
      </c>
    </row>
    <row r="496" spans="1:13" x14ac:dyDescent="0.25">
      <c r="A496" s="88">
        <v>43095</v>
      </c>
      <c r="B496">
        <v>34.450000000000003</v>
      </c>
      <c r="C496" s="91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1">
        <f>(B496/(D496*(1-VLOOKUP(A496,FX!A:M,13,0))))-1</f>
        <v>-1.6412824395103609E-2</v>
      </c>
      <c r="I496" s="91">
        <f t="shared" si="272"/>
        <v>-4.8385931970823526E-3</v>
      </c>
      <c r="J496">
        <v>1755.81</v>
      </c>
      <c r="K496">
        <v>1758.82</v>
      </c>
      <c r="L496" s="91">
        <f t="shared" ref="L496" si="938">+K496/J496-1</f>
        <v>1.7143084957940147E-3</v>
      </c>
      <c r="M496" s="90">
        <f t="shared" ref="M496" si="939">WEEKDAY(A496,2)</f>
        <v>2</v>
      </c>
    </row>
    <row r="497" spans="1:13" x14ac:dyDescent="0.25">
      <c r="A497" s="88">
        <v>43096</v>
      </c>
      <c r="B497">
        <v>33.93</v>
      </c>
      <c r="C497" s="91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1">
        <f>(B497/(D497*(1-VLOOKUP(A497,FX!A:M,13,0))))-1</f>
        <v>-1.0329314706600923E-2</v>
      </c>
      <c r="I497" s="91">
        <f t="shared" si="272"/>
        <v>-7.1137824780309611E-3</v>
      </c>
      <c r="J497">
        <v>1758.82</v>
      </c>
      <c r="K497">
        <v>1745.24</v>
      </c>
      <c r="L497" s="91">
        <f t="shared" ref="L497" si="943">+K497/J497-1</f>
        <v>-7.7210857279311762E-3</v>
      </c>
      <c r="M497" s="90">
        <f t="shared" ref="M497" si="944">WEEKDAY(A497,2)</f>
        <v>3</v>
      </c>
    </row>
    <row r="498" spans="1:13" x14ac:dyDescent="0.25">
      <c r="A498" s="88">
        <v>43097</v>
      </c>
      <c r="B498">
        <v>34.25</v>
      </c>
      <c r="C498" s="91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1">
        <f>(B498/(D498*(1-VLOOKUP(A498,FX!A:M,13,0))))-1</f>
        <v>-6.7713016149573146E-4</v>
      </c>
      <c r="I498" s="91">
        <f t="shared" si="272"/>
        <v>-5.9353640308233979E-3</v>
      </c>
      <c r="J498">
        <v>1745.24</v>
      </c>
      <c r="K498">
        <v>1745.02</v>
      </c>
      <c r="L498" s="91">
        <f t="shared" ref="L498" si="948">+K498/J498-1</f>
        <v>-1.2605716119273858E-4</v>
      </c>
      <c r="M498" s="90">
        <f t="shared" ref="M498" si="949">WEEKDAY(A498,2)</f>
        <v>4</v>
      </c>
    </row>
    <row r="499" spans="1:13" x14ac:dyDescent="0.25">
      <c r="A499" s="88">
        <v>43098</v>
      </c>
      <c r="B499">
        <v>34.6</v>
      </c>
      <c r="C499" s="91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1">
        <f>(B499/(D499*(1-VLOOKUP(A499,FX!A:M,13,0))))-1</f>
        <v>-3.0959061551589784E-3</v>
      </c>
      <c r="I499" s="91">
        <f t="shared" si="272"/>
        <v>-5.4413282244827332E-3</v>
      </c>
      <c r="J499">
        <v>1745.02</v>
      </c>
      <c r="K499">
        <v>1752.65</v>
      </c>
      <c r="L499" s="91">
        <f t="shared" ref="L499" si="953">+K499/J499-1</f>
        <v>4.3724427227196383E-3</v>
      </c>
      <c r="M499" s="90">
        <f t="shared" ref="M499" si="954">WEEKDAY(A499,2)</f>
        <v>5</v>
      </c>
    </row>
    <row r="500" spans="1:13" x14ac:dyDescent="0.25">
      <c r="A500" s="88">
        <v>43102</v>
      </c>
      <c r="B500">
        <v>35.25</v>
      </c>
      <c r="C500" s="91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1">
        <f>(B500/(D500*(1-VLOOKUP(A500,FX!A:M,13,0))))-1</f>
        <v>1.5260929513680743E-3</v>
      </c>
      <c r="I500" s="91">
        <f t="shared" si="272"/>
        <v>-5.9822347474269844E-4</v>
      </c>
      <c r="J500">
        <v>1752.65</v>
      </c>
      <c r="K500">
        <v>1769.67</v>
      </c>
      <c r="L500" s="91">
        <f t="shared" ref="L500" si="958">+K500/J500-1</f>
        <v>9.7110090434484597E-3</v>
      </c>
      <c r="M500" s="90">
        <f t="shared" ref="M500" si="959">WEEKDAY(A500,2)</f>
        <v>2</v>
      </c>
    </row>
    <row r="501" spans="1:13" x14ac:dyDescent="0.25">
      <c r="A501" s="88">
        <v>43103</v>
      </c>
      <c r="B501">
        <v>35.75</v>
      </c>
      <c r="C501" s="91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1">
        <f>(B501/(D501*(1-VLOOKUP(A501,FX!A:M,13,0))))-1</f>
        <v>-1.4945245095158155E-3</v>
      </c>
      <c r="I501" s="91">
        <f t="shared" si="272"/>
        <v>-3.6350418029806875E-4</v>
      </c>
      <c r="J501">
        <v>1769.67</v>
      </c>
      <c r="K501">
        <v>1795.38</v>
      </c>
      <c r="L501" s="91">
        <f t="shared" ref="L501" si="963">+K501/J501-1</f>
        <v>1.4528132363661017E-2</v>
      </c>
      <c r="M501" s="90">
        <f t="shared" ref="M501" si="964">WEEKDAY(A501,2)</f>
        <v>3</v>
      </c>
    </row>
    <row r="502" spans="1:13" x14ac:dyDescent="0.25">
      <c r="A502" s="88">
        <v>43104</v>
      </c>
      <c r="B502">
        <v>35.86</v>
      </c>
      <c r="C502" s="91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1">
        <f>(B502/(D502*(1-VLOOKUP(A502,FX!A:M,13,0))))-1</f>
        <v>1.8726975945906332E-3</v>
      </c>
      <c r="I502" s="91">
        <f t="shared" si="272"/>
        <v>-1.0808160718465132E-3</v>
      </c>
      <c r="J502">
        <v>1795.38</v>
      </c>
      <c r="K502">
        <v>1794.61</v>
      </c>
      <c r="L502" s="91">
        <f t="shared" ref="L502" si="968">+K502/J502-1</f>
        <v>-4.2887856609752362E-4</v>
      </c>
      <c r="M502" s="90">
        <f t="shared" ref="M502" si="969">WEEKDAY(A502,2)</f>
        <v>4</v>
      </c>
    </row>
    <row r="503" spans="1:13" x14ac:dyDescent="0.25">
      <c r="A503" s="88">
        <v>43105</v>
      </c>
      <c r="B503">
        <v>35.770000000000003</v>
      </c>
      <c r="C503" s="91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1">
        <f>(B503/(D503*(1-VLOOKUP(A503,FX!A:M,13,0))))-1</f>
        <v>-8.7151390996049738E-3</v>
      </c>
      <c r="I503" s="91">
        <f t="shared" si="272"/>
        <v>-2.4513426608919753E-3</v>
      </c>
      <c r="J503">
        <v>1794.61</v>
      </c>
      <c r="K503">
        <v>1801.42</v>
      </c>
      <c r="L503" s="91">
        <f t="shared" ref="L503" si="973">+K503/J503-1</f>
        <v>3.7946963407091694E-3</v>
      </c>
      <c r="M503" s="90">
        <f t="shared" ref="M503" si="974">WEEKDAY(A503,2)</f>
        <v>5</v>
      </c>
    </row>
    <row r="504" spans="1:13" x14ac:dyDescent="0.25">
      <c r="A504" s="88">
        <v>43108</v>
      </c>
      <c r="B504">
        <v>35.69</v>
      </c>
      <c r="C504" s="91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1">
        <f>(B504/(D504*(1-VLOOKUP(A504,FX!A:M,13,0))))-1</f>
        <v>-4.6576351889309198E-3</v>
      </c>
      <c r="I504" s="91">
        <f t="shared" si="272"/>
        <v>-4.701800962670144E-3</v>
      </c>
      <c r="J504">
        <v>1801.42</v>
      </c>
      <c r="K504">
        <v>1806.16</v>
      </c>
      <c r="L504" s="91">
        <f t="shared" ref="L504" si="978">+K504/J504-1</f>
        <v>2.6312575634777069E-3</v>
      </c>
      <c r="M504" s="90">
        <f t="shared" ref="M504" si="979">WEEKDAY(A504,2)</f>
        <v>1</v>
      </c>
    </row>
    <row r="505" spans="1:13" x14ac:dyDescent="0.25">
      <c r="A505" s="88">
        <v>43109</v>
      </c>
      <c r="B505">
        <v>35.619999999999997</v>
      </c>
      <c r="C505" s="91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1">
        <f>(B505/(D505*(1-VLOOKUP(A505,FX!A:M,13,0))))-1</f>
        <v>7.6195053951133573E-4</v>
      </c>
      <c r="I505" s="91">
        <f t="shared" si="272"/>
        <v>-3.9985459832788672E-3</v>
      </c>
      <c r="J505">
        <v>1806.16</v>
      </c>
      <c r="K505">
        <v>1803.59</v>
      </c>
      <c r="L505" s="91">
        <f t="shared" ref="L505" si="983">+K505/J505-1</f>
        <v>-1.422908269477885E-3</v>
      </c>
      <c r="M505" s="90">
        <f t="shared" ref="M505" si="984">WEEKDAY(A505,2)</f>
        <v>2</v>
      </c>
    </row>
    <row r="506" spans="1:13" x14ac:dyDescent="0.25">
      <c r="A506" s="88">
        <v>43110</v>
      </c>
      <c r="B506">
        <v>35.39</v>
      </c>
      <c r="C506" s="91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1">
        <f>(B506/(D506*(1-VLOOKUP(A506,FX!A:M,13,0))))-1</f>
        <v>-5.5944605367183042E-3</v>
      </c>
      <c r="I506" s="91">
        <f t="shared" si="272"/>
        <v>-7.1678051928012465E-3</v>
      </c>
      <c r="J506">
        <v>1803.59</v>
      </c>
      <c r="K506">
        <v>1791.08</v>
      </c>
      <c r="L506" s="91">
        <f t="shared" ref="L506" si="988">+K506/J506-1</f>
        <v>-6.9361662018530001E-3</v>
      </c>
      <c r="M506" s="90">
        <f t="shared" ref="M506" si="989">WEEKDAY(A506,2)</f>
        <v>3</v>
      </c>
    </row>
    <row r="507" spans="1:13" x14ac:dyDescent="0.25">
      <c r="A507" s="88">
        <v>43111</v>
      </c>
      <c r="B507">
        <v>36</v>
      </c>
      <c r="C507" s="91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0">
        <v>36.0501</v>
      </c>
      <c r="G507" s="42">
        <f t="shared" ref="G507" si="992">+B507/D507-1</f>
        <v>2.584242077896981E-3</v>
      </c>
      <c r="H507" s="91">
        <f>(B507/(D507*(1-VLOOKUP(A507,FX!A:M,13,0))))-1</f>
        <v>-2.1692113456308615E-3</v>
      </c>
      <c r="I507" s="91">
        <f t="shared" si="272"/>
        <v>-1.3897326221009587E-3</v>
      </c>
      <c r="J507">
        <v>1791.08</v>
      </c>
      <c r="K507">
        <v>1804.23</v>
      </c>
      <c r="L507" s="91">
        <f t="shared" ref="L507" si="993">+K507/J507-1</f>
        <v>7.3419389418676317E-3</v>
      </c>
      <c r="M507" s="90">
        <f t="shared" ref="M507" si="994">WEEKDAY(A507,2)</f>
        <v>4</v>
      </c>
    </row>
    <row r="508" spans="1:13" x14ac:dyDescent="0.25">
      <c r="A508" s="88">
        <v>43112</v>
      </c>
      <c r="B508">
        <v>36.06</v>
      </c>
      <c r="C508" s="91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1">
        <f>(B508/(D508*(1-VLOOKUP(A508,FX!A:M,13,0))))-1</f>
        <v>5.7264997114558902E-3</v>
      </c>
      <c r="I508" s="91">
        <f t="shared" si="272"/>
        <v>2.7461782352888875E-4</v>
      </c>
      <c r="J508">
        <v>1804.23</v>
      </c>
      <c r="K508" s="90">
        <v>1785.71</v>
      </c>
      <c r="L508" s="91">
        <f t="shared" ref="L508" si="998">+K508/J508-1</f>
        <v>-1.0264766687174021E-2</v>
      </c>
      <c r="M508" s="90">
        <f t="shared" ref="M508" si="999">WEEKDAY(A508,2)</f>
        <v>5</v>
      </c>
    </row>
    <row r="509" spans="1:13" x14ac:dyDescent="0.25">
      <c r="A509" s="88">
        <v>43115</v>
      </c>
      <c r="B509">
        <v>36.06</v>
      </c>
      <c r="C509" s="91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1">
        <f>(B509/(D509*(1-VLOOKUP(A509,FX!A:M,13,0))))-1</f>
        <v>2.6090201071204744E-2</v>
      </c>
      <c r="I509" s="91">
        <f t="shared" si="272"/>
        <v>2.6180990324416564E-2</v>
      </c>
      <c r="J509" s="90">
        <v>1785.71</v>
      </c>
      <c r="K509">
        <v>1732.62</v>
      </c>
      <c r="L509" s="91">
        <f t="shared" ref="L509" si="1003">+K509/J509-1</f>
        <v>-2.9730471353131338E-2</v>
      </c>
      <c r="M509" s="90">
        <f t="shared" ref="M509" si="1004">WEEKDAY(A509,2)</f>
        <v>1</v>
      </c>
    </row>
    <row r="510" spans="1:13" x14ac:dyDescent="0.25">
      <c r="A510" s="88">
        <v>43116</v>
      </c>
      <c r="B510">
        <v>35.39</v>
      </c>
      <c r="C510" s="91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1">
        <f>(B510/(D510*(1-VLOOKUP(A510,FX!A:M,13,0))))-1</f>
        <v>9.9616056154385735E-3</v>
      </c>
      <c r="I510" s="91">
        <f t="shared" si="272"/>
        <v>-1.8333098293611405E-3</v>
      </c>
      <c r="J510">
        <v>1732.62</v>
      </c>
      <c r="K510">
        <v>1729.6</v>
      </c>
      <c r="L510" s="91">
        <f t="shared" ref="L510" si="1008">+K510/J510-1</f>
        <v>-1.7430250141404757E-3</v>
      </c>
      <c r="M510" s="90">
        <f t="shared" ref="M510" si="1009">WEEKDAY(A510,2)</f>
        <v>2</v>
      </c>
    </row>
    <row r="511" spans="1:13" x14ac:dyDescent="0.25">
      <c r="A511" s="88">
        <v>43117</v>
      </c>
      <c r="B511">
        <v>35.380000000000003</v>
      </c>
      <c r="C511" s="91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1">
        <f>(B511/(D511*(1-VLOOKUP(A511,FX!A:M,13,0))))-1</f>
        <v>-1.0525409343317582E-2</v>
      </c>
      <c r="I511" s="91">
        <f t="shared" si="272"/>
        <v>-9.5160912302294509E-4</v>
      </c>
      <c r="J511">
        <v>1729.6</v>
      </c>
      <c r="K511">
        <v>1742.03</v>
      </c>
      <c r="L511" s="91">
        <f t="shared" ref="L511" si="1013">+K511/J511-1</f>
        <v>7.1866327474561231E-3</v>
      </c>
      <c r="M511" s="90">
        <f t="shared" ref="M511" si="1014">WEEKDAY(A511,2)</f>
        <v>3</v>
      </c>
    </row>
    <row r="512" spans="1:13" x14ac:dyDescent="0.25">
      <c r="A512" s="88">
        <v>43118</v>
      </c>
      <c r="B512">
        <v>35.21</v>
      </c>
      <c r="C512" s="91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1">
        <f>(B512/(D512*(1-VLOOKUP(A512,FX!A:M,13,0))))-1</f>
        <v>-4.6743908141790858E-3</v>
      </c>
      <c r="I512" s="91">
        <f t="shared" si="272"/>
        <v>-5.0355768306948878E-3</v>
      </c>
      <c r="J512">
        <v>1742.03</v>
      </c>
      <c r="K512">
        <v>1738</v>
      </c>
      <c r="L512" s="91">
        <f t="shared" ref="L512" si="1018">+K512/J512-1</f>
        <v>-2.3133929955282406E-3</v>
      </c>
      <c r="M512" s="90">
        <f t="shared" ref="M512" si="1019">WEEKDAY(A512,2)</f>
        <v>4</v>
      </c>
    </row>
    <row r="513" spans="1:14" x14ac:dyDescent="0.25">
      <c r="A513" s="88">
        <v>43119</v>
      </c>
      <c r="B513">
        <v>35.43</v>
      </c>
      <c r="C513" s="91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1">
        <f>(B513/(D513*(1-VLOOKUP(A513,FX!A:M,13,0))))-1</f>
        <v>3.7133986523847362E-3</v>
      </c>
      <c r="I513" s="91">
        <f t="shared" si="272"/>
        <v>5.2575280822364512E-3</v>
      </c>
      <c r="J513">
        <v>1738</v>
      </c>
      <c r="K513">
        <v>1728.14</v>
      </c>
      <c r="L513" s="91">
        <f t="shared" ref="L513" si="1023">+K513/J513-1</f>
        <v>-5.6731875719217006E-3</v>
      </c>
      <c r="M513" s="90">
        <f t="shared" ref="M513" si="1024">WEEKDAY(A513,2)</f>
        <v>5</v>
      </c>
      <c r="N513" t="s">
        <v>645</v>
      </c>
    </row>
    <row r="514" spans="1:14" x14ac:dyDescent="0.25">
      <c r="A514" s="88">
        <v>43122</v>
      </c>
      <c r="B514">
        <v>35.97</v>
      </c>
      <c r="C514" s="91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1">
        <f>(B514/(D514*(1-VLOOKUP(A514,FX!A:M,13,0))))-1</f>
        <v>-2.0436298022246113E-3</v>
      </c>
      <c r="I514" s="91">
        <f t="shared" si="272"/>
        <v>-1.0525468022295481E-3</v>
      </c>
      <c r="J514">
        <v>1728.14</v>
      </c>
      <c r="K514">
        <v>1768.21</v>
      </c>
      <c r="L514" s="91">
        <f t="shared" ref="L514" si="1028">+K514/J514-1</f>
        <v>2.3186778848935719E-2</v>
      </c>
      <c r="M514" s="90">
        <f t="shared" ref="M514" si="1029">WEEKDAY(A514,2)</f>
        <v>1</v>
      </c>
    </row>
    <row r="515" spans="1:14" x14ac:dyDescent="0.25">
      <c r="A515" s="88">
        <v>43123</v>
      </c>
      <c r="B515">
        <v>36</v>
      </c>
      <c r="C515" s="91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1">
        <f>(B515/(D515*(1-VLOOKUP(A515,FX!A:M,13,0))))-1</f>
        <v>-5.4701851608796037E-4</v>
      </c>
      <c r="I515" s="91">
        <f t="shared" si="272"/>
        <v>-4.9778745774611277E-3</v>
      </c>
      <c r="J515">
        <v>1768.21</v>
      </c>
      <c r="K515">
        <v>1767.83</v>
      </c>
      <c r="L515" s="91">
        <f t="shared" ref="L515" si="1033">+K515/J515-1</f>
        <v>-2.1490660046041832E-4</v>
      </c>
      <c r="M515" s="90">
        <f t="shared" ref="M515" si="1034">WEEKDAY(A515,2)</f>
        <v>2</v>
      </c>
    </row>
    <row r="516" spans="1:14" x14ac:dyDescent="0.25">
      <c r="A516" s="88">
        <v>43124</v>
      </c>
      <c r="B516">
        <v>36.61</v>
      </c>
      <c r="C516" s="91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1">
        <f>(B516/(D516*(1-VLOOKUP(A516,FX!A:M,13,0))))-1</f>
        <v>-2.1096015109724142E-2</v>
      </c>
      <c r="I516" s="91">
        <f t="shared" si="272"/>
        <v>-6.4185200765337624E-3</v>
      </c>
      <c r="J516">
        <v>1767.83</v>
      </c>
      <c r="K516">
        <v>1813.28</v>
      </c>
      <c r="L516" s="91">
        <f t="shared" ref="L516" si="1038">+K516/J516-1</f>
        <v>2.5709485640587726E-2</v>
      </c>
      <c r="M516" s="90">
        <f t="shared" ref="M516" si="1039">WEEKDAY(A516,2)</f>
        <v>3</v>
      </c>
    </row>
    <row r="517" spans="1:14" x14ac:dyDescent="0.25">
      <c r="A517" s="88">
        <v>43125</v>
      </c>
      <c r="B517">
        <v>36.64</v>
      </c>
      <c r="C517" s="91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1">
        <f>(B517/(D517*(1-VLOOKUP(A517,FX!A:M,13,0))))-1</f>
        <v>-7.6885314720522846E-3</v>
      </c>
      <c r="I517" s="91">
        <f t="shared" si="272"/>
        <v>-9.4995052904187638E-3</v>
      </c>
      <c r="J517">
        <v>1813.28</v>
      </c>
      <c r="K517">
        <v>1810.83</v>
      </c>
      <c r="L517" s="91">
        <f t="shared" ref="L517" si="1043">+K517/J517-1</f>
        <v>-1.3511426806670501E-3</v>
      </c>
      <c r="M517" s="90">
        <f t="shared" ref="M517" si="1044">WEEKDAY(A517,2)</f>
        <v>4</v>
      </c>
    </row>
    <row r="518" spans="1:14" x14ac:dyDescent="0.25">
      <c r="A518" s="88">
        <v>43126</v>
      </c>
      <c r="B518">
        <v>36.75</v>
      </c>
      <c r="C518" s="91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1">
        <f>(B518/(D518*(1-VLOOKUP(A518,FX!A:M,13,0))))-1</f>
        <v>-1.0181490877434252E-2</v>
      </c>
      <c r="I518" s="91">
        <f t="shared" si="272"/>
        <v>1.5698073715537664E-3</v>
      </c>
      <c r="J518">
        <v>1810.83</v>
      </c>
      <c r="K518">
        <v>1816.8</v>
      </c>
      <c r="L518" s="91">
        <f t="shared" ref="L518" si="1048">+K518/J518-1</f>
        <v>3.2968307350773607E-3</v>
      </c>
      <c r="M518" s="90">
        <f t="shared" ref="M518" si="1049">WEEKDAY(A518,2)</f>
        <v>5</v>
      </c>
      <c r="N518" t="s">
        <v>661</v>
      </c>
    </row>
    <row r="519" spans="1:14" x14ac:dyDescent="0.25">
      <c r="A519" s="88">
        <v>43129</v>
      </c>
      <c r="B519">
        <v>35.83</v>
      </c>
      <c r="C519" s="91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1">
        <f>(B519/(D519*(1-VLOOKUP(A519,FX!A:M,13,0))))-1</f>
        <v>-1.2594072032490411E-2</v>
      </c>
      <c r="I519" s="91">
        <f t="shared" si="272"/>
        <v>-2.8164937435988247E-3</v>
      </c>
      <c r="J519">
        <v>1816.8</v>
      </c>
      <c r="K519">
        <v>1799.77</v>
      </c>
      <c r="L519" s="91">
        <f t="shared" ref="L519" si="1053">+K519/J519-1</f>
        <v>-9.3736239542051569E-3</v>
      </c>
      <c r="M519" s="90">
        <f t="shared" ref="M519" si="1054">WEEKDAY(A519,2)</f>
        <v>1</v>
      </c>
    </row>
    <row r="520" spans="1:14" x14ac:dyDescent="0.25">
      <c r="A520" s="88">
        <v>43130</v>
      </c>
      <c r="B520">
        <v>35.652200000000001</v>
      </c>
      <c r="C520" s="91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1">
        <f>(B520/(D520*(1-VLOOKUP(A520,FX!A:M,13,0))))-1</f>
        <v>9.6365975533196924E-4</v>
      </c>
      <c r="I520" s="91">
        <f t="shared" si="272"/>
        <v>-3.0033892996566003E-3</v>
      </c>
      <c r="J520">
        <v>1799.77</v>
      </c>
      <c r="K520">
        <v>1782.4</v>
      </c>
      <c r="L520" s="91">
        <f t="shared" ref="L520" si="1058">+K520/J520-1</f>
        <v>-9.6512332131327705E-3</v>
      </c>
      <c r="M520" s="90">
        <f t="shared" ref="M520" si="1059">WEEKDAY(A520,2)</f>
        <v>2</v>
      </c>
    </row>
    <row r="521" spans="1:14" x14ac:dyDescent="0.25">
      <c r="A521" s="88">
        <v>43131</v>
      </c>
      <c r="B521">
        <v>35.286000000000001</v>
      </c>
      <c r="C521" s="91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1">
        <f>(B521/(D521*(1-VLOOKUP(A521,FX!A:M,13,0))))-1</f>
        <v>8.4135179797175663E-3</v>
      </c>
      <c r="I521" s="91">
        <f t="shared" si="272"/>
        <v>-7.67420588959844E-4</v>
      </c>
      <c r="J521">
        <v>1782.4</v>
      </c>
      <c r="K521">
        <v>1735.06</v>
      </c>
      <c r="L521" s="91">
        <f t="shared" ref="L521" si="1063">+K521/J521-1</f>
        <v>-2.6559694793536925E-2</v>
      </c>
      <c r="M521" s="90">
        <f t="shared" ref="M521" si="1064">WEEKDAY(A521,2)</f>
        <v>3</v>
      </c>
    </row>
    <row r="522" spans="1:14" x14ac:dyDescent="0.25">
      <c r="A522" s="88">
        <v>43132</v>
      </c>
      <c r="B522">
        <v>34.19</v>
      </c>
      <c r="C522" s="91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1">
        <f>(B522/(D522*(1-VLOOKUP(A522,FX!A:M,13,0))))-1</f>
        <v>-1.1827609760519331E-2</v>
      </c>
      <c r="I522" s="91">
        <f t="shared" si="272"/>
        <v>-4.6608306817156331E-3</v>
      </c>
      <c r="J522">
        <v>1735.06</v>
      </c>
      <c r="K522">
        <v>1697.39</v>
      </c>
      <c r="L522" s="91">
        <f t="shared" ref="L522" si="1068">+K522/J522-1</f>
        <v>-2.1711064747040321E-2</v>
      </c>
      <c r="M522" s="90">
        <f t="shared" ref="M522" si="1069">WEEKDAY(A522,2)</f>
        <v>4</v>
      </c>
    </row>
    <row r="523" spans="1:14" x14ac:dyDescent="0.25">
      <c r="A523" s="88">
        <v>43133</v>
      </c>
      <c r="B523">
        <v>34.21</v>
      </c>
      <c r="C523" s="91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1">
        <f>(B523/(D523*(1-VLOOKUP(A523,FX!A:M,13,0))))-1</f>
        <v>-3.0697196086314493E-3</v>
      </c>
      <c r="I523" s="91">
        <f t="shared" si="272"/>
        <v>-8.9544628915586566E-3</v>
      </c>
      <c r="J523">
        <v>1697.39</v>
      </c>
      <c r="K523">
        <v>1702.43</v>
      </c>
      <c r="L523" s="91">
        <f t="shared" ref="L523" si="1073">+K523/J523-1</f>
        <v>2.9692645767913639E-3</v>
      </c>
      <c r="M523" s="90">
        <f t="shared" ref="M523" si="1074">WEEKDAY(A523,2)</f>
        <v>5</v>
      </c>
    </row>
    <row r="524" spans="1:14" x14ac:dyDescent="0.25">
      <c r="A524" s="88">
        <v>43136</v>
      </c>
      <c r="B524">
        <v>33.700000000000003</v>
      </c>
      <c r="C524" s="91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1">
        <f>(B524/(D524*(1-VLOOKUP(A524,FX!A:M,13,0))))-1</f>
        <v>-1.6301315068462885E-2</v>
      </c>
      <c r="I524" s="91">
        <f t="shared" si="272"/>
        <v>-1.3930787889782525E-2</v>
      </c>
      <c r="J524">
        <v>1702.43</v>
      </c>
      <c r="K524">
        <v>1688.27</v>
      </c>
      <c r="L524" s="91">
        <f t="shared" ref="L524" si="1078">+K524/J524-1</f>
        <v>-8.3175226000482549E-3</v>
      </c>
      <c r="M524" s="90">
        <f t="shared" ref="M524" si="1079">WEEKDAY(A524,2)</f>
        <v>1</v>
      </c>
    </row>
    <row r="525" spans="1:14" x14ac:dyDescent="0.25">
      <c r="A525" s="88">
        <v>43137</v>
      </c>
      <c r="B525">
        <v>33.25</v>
      </c>
      <c r="C525" s="91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1">
        <f>(B525/(D525*(1-VLOOKUP(A525,FX!A:M,13,0))))-1</f>
        <v>2.3300633388180447E-2</v>
      </c>
      <c r="I525" s="91">
        <f t="shared" si="272"/>
        <v>1.6757384869426906E-2</v>
      </c>
      <c r="J525">
        <v>1688.27</v>
      </c>
      <c r="K525">
        <v>1598.12</v>
      </c>
      <c r="L525" s="91">
        <f t="shared" ref="L525" si="1083">+K525/J525-1</f>
        <v>-5.3397856977853153E-2</v>
      </c>
      <c r="M525" s="90">
        <f t="shared" ref="M525" si="1084">WEEKDAY(A525,2)</f>
        <v>2</v>
      </c>
    </row>
    <row r="526" spans="1:14" x14ac:dyDescent="0.25">
      <c r="A526" s="88">
        <v>43138</v>
      </c>
      <c r="B526">
        <v>32.19</v>
      </c>
      <c r="C526" s="91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1">
        <f>(B526/(D526*(1-VLOOKUP(A526,FX!A:M,13,0))))-1</f>
        <v>-2.1066380581735156E-2</v>
      </c>
      <c r="I526" s="91">
        <f t="shared" si="272"/>
        <v>-3.9082444463011123E-3</v>
      </c>
      <c r="J526">
        <v>1598.12</v>
      </c>
      <c r="K526">
        <v>1616.4</v>
      </c>
      <c r="L526" s="91">
        <f t="shared" ref="L526" si="1088">+K526/J526-1</f>
        <v>1.1438440167196529E-2</v>
      </c>
      <c r="M526" s="90">
        <f t="shared" ref="M526" si="1089">WEEKDAY(A526,2)</f>
        <v>3</v>
      </c>
    </row>
    <row r="527" spans="1:14" x14ac:dyDescent="0.25">
      <c r="A527" s="88">
        <v>43139</v>
      </c>
      <c r="B527">
        <v>32.06</v>
      </c>
      <c r="C527" s="91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1">
        <f>(B527/(D527*(1-VLOOKUP(A527,FX!A:M,13,0))))-1</f>
        <v>-1.4720022066007754E-2</v>
      </c>
      <c r="I527" s="91">
        <f t="shared" si="272"/>
        <v>-1.4151204482137247E-2</v>
      </c>
      <c r="J527">
        <v>1616.4</v>
      </c>
      <c r="K527">
        <v>1641.43</v>
      </c>
      <c r="L527" s="91">
        <f t="shared" ref="L527" si="1093">+K527/J527-1</f>
        <v>1.5485028458302352E-2</v>
      </c>
      <c r="M527" s="90">
        <f t="shared" ref="M527" si="1094">WEEKDAY(A527,2)</f>
        <v>4</v>
      </c>
    </row>
    <row r="528" spans="1:14" x14ac:dyDescent="0.25">
      <c r="A528" s="88">
        <v>43140</v>
      </c>
      <c r="B528">
        <v>31.78</v>
      </c>
      <c r="C528" s="91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1">
        <f>(B528/(D528*(1-VLOOKUP(A528,FX!A:M,13,0))))-1</f>
        <v>-1.5892334877680714E-3</v>
      </c>
      <c r="I528" s="91">
        <f t="shared" si="272"/>
        <v>4.7201724436396475E-5</v>
      </c>
      <c r="J528">
        <v>1641.43</v>
      </c>
      <c r="K528">
        <v>1592.51</v>
      </c>
      <c r="L528" s="91">
        <f t="shared" ref="L528" si="1098">+K528/J528-1</f>
        <v>-2.9803281285220806E-2</v>
      </c>
      <c r="M528" s="90">
        <f t="shared" ref="M528" si="1099">WEEKDAY(A528,2)</f>
        <v>5</v>
      </c>
    </row>
    <row r="529" spans="1:14" x14ac:dyDescent="0.25">
      <c r="A529" s="88">
        <v>43143</v>
      </c>
      <c r="B529">
        <v>33.03</v>
      </c>
      <c r="C529" s="91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1">
        <f>(B529/(D529*(1-VLOOKUP(A529,FX!A:M,13,0))))-1</f>
        <v>6.2500821148514518E-3</v>
      </c>
      <c r="I529" s="91">
        <f t="shared" si="272"/>
        <v>3.4420218308639505E-3</v>
      </c>
      <c r="J529">
        <v>1592.51</v>
      </c>
      <c r="K529">
        <v>1648.07</v>
      </c>
      <c r="L529" s="91">
        <f t="shared" ref="L529" si="1103">+K529/J529-1</f>
        <v>3.488832095245864E-2</v>
      </c>
      <c r="M529" s="90">
        <f t="shared" ref="M529" si="1104">WEEKDAY(A529,2)</f>
        <v>1</v>
      </c>
    </row>
    <row r="530" spans="1:14" x14ac:dyDescent="0.25">
      <c r="A530" s="88">
        <v>43144</v>
      </c>
      <c r="B530">
        <v>33.25</v>
      </c>
      <c r="C530" s="91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1">
        <f>(B530/(D530*(1-VLOOKUP(A530,FX!A:M,13,0))))-1</f>
        <v>1.0810293904478741E-2</v>
      </c>
      <c r="I530" s="91">
        <f t="shared" si="272"/>
        <v>6.98377317576937E-3</v>
      </c>
      <c r="J530">
        <v>1648.07</v>
      </c>
      <c r="K530">
        <v>1648.58</v>
      </c>
      <c r="L530" s="91">
        <f t="shared" ref="L530" si="1108">+K530/J530-1</f>
        <v>3.0945287518124864E-4</v>
      </c>
      <c r="M530" s="90">
        <f t="shared" ref="M530" si="1109">WEEKDAY(A530,2)</f>
        <v>2</v>
      </c>
    </row>
    <row r="531" spans="1:14" x14ac:dyDescent="0.25">
      <c r="A531" s="88">
        <v>43145</v>
      </c>
      <c r="B531">
        <v>33.54</v>
      </c>
      <c r="C531" s="91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1">
        <f>(B531/(D531*(1-VLOOKUP(A531,FX!A:M,13,0))))-1</f>
        <v>1.3502276369054655E-2</v>
      </c>
      <c r="I531" s="91">
        <f t="shared" si="272"/>
        <v>6.2251556288905885E-3</v>
      </c>
      <c r="J531">
        <v>1648.58</v>
      </c>
      <c r="K531">
        <v>1646.77</v>
      </c>
      <c r="L531" s="91">
        <f t="shared" ref="L531" si="1113">+K531/J531-1</f>
        <v>-1.0979145689017367E-3</v>
      </c>
      <c r="M531" s="90">
        <f t="shared" ref="M531" si="1114">WEEKDAY(A531,2)</f>
        <v>3</v>
      </c>
    </row>
    <row r="532" spans="1:14" x14ac:dyDescent="0.25">
      <c r="A532" s="88">
        <v>43146</v>
      </c>
      <c r="B532">
        <v>34.29</v>
      </c>
      <c r="C532" s="91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1">
        <f>(B532/(D532*(1-VLOOKUP(A532,FX!A:M,13,0))))-1</f>
        <v>2.3590944980523831E-2</v>
      </c>
      <c r="I532" s="91">
        <f t="shared" si="272"/>
        <v>1.8704471723449467E-2</v>
      </c>
      <c r="J532">
        <v>1646.77</v>
      </c>
      <c r="K532">
        <v>1646.77</v>
      </c>
      <c r="L532" s="91">
        <f t="shared" ref="L532" si="1118">+K532/J532-1</f>
        <v>0</v>
      </c>
      <c r="M532" s="90">
        <f t="shared" ref="M532" si="1119">WEEKDAY(A532,2)</f>
        <v>4</v>
      </c>
    </row>
    <row r="533" spans="1:14" x14ac:dyDescent="0.25">
      <c r="A533" s="88">
        <v>43147</v>
      </c>
      <c r="B533">
        <v>34.17</v>
      </c>
      <c r="C533" s="91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1">
        <f>(B533/(D533*(1-VLOOKUP(A533,FX!A:M,13,0))))-1</f>
        <v>1.7989802672968791E-2</v>
      </c>
      <c r="I533" s="91">
        <f t="shared" si="272"/>
        <v>1.5749014571851516E-2</v>
      </c>
      <c r="J533">
        <v>1646.77</v>
      </c>
      <c r="K533">
        <v>1646.77</v>
      </c>
      <c r="L533" s="91">
        <f t="shared" ref="L533" si="1123">+K533/J533-1</f>
        <v>0</v>
      </c>
      <c r="M533" s="90">
        <f t="shared" ref="M533" si="1124">WEEKDAY(A533,2)</f>
        <v>5</v>
      </c>
    </row>
    <row r="534" spans="1:14" x14ac:dyDescent="0.25">
      <c r="A534" s="88">
        <v>43150</v>
      </c>
      <c r="B534">
        <v>34.17</v>
      </c>
      <c r="C534" s="91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0">
        <v>33.6402</v>
      </c>
      <c r="G534" s="42">
        <f t="shared" ref="G534" si="1127">+B534/D534-1</f>
        <v>1.5749014571851516E-2</v>
      </c>
      <c r="H534" s="91">
        <f>(B534/(D534*(1-VLOOKUP(A534,FX!A:M,13,0))))-1</f>
        <v>1.6939941274783266E-2</v>
      </c>
      <c r="I534" s="91">
        <f t="shared" si="272"/>
        <v>1.5749014571851516E-2</v>
      </c>
      <c r="J534">
        <v>1646.77</v>
      </c>
      <c r="K534">
        <v>1646.77</v>
      </c>
      <c r="L534" s="91">
        <f t="shared" ref="L534" si="1128">+K534/J534-1</f>
        <v>0</v>
      </c>
      <c r="M534" s="90">
        <f t="shared" ref="M534" si="1129">WEEKDAY(A534,2)</f>
        <v>1</v>
      </c>
    </row>
    <row r="535" spans="1:14" x14ac:dyDescent="0.25">
      <c r="A535" s="88">
        <v>43151</v>
      </c>
      <c r="B535">
        <v>33.619999999999997</v>
      </c>
      <c r="C535" s="91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0">
        <v>33.229399999999998</v>
      </c>
      <c r="G535" s="42">
        <f t="shared" ref="G535" si="1132">+B535/D535-1</f>
        <v>-6.0047205426849715E-4</v>
      </c>
      <c r="H535" s="91">
        <f>(B535/(D535*(1-VLOOKUP(A535,FX!A:M,13,0))))-1</f>
        <v>5.0268912162203527E-3</v>
      </c>
      <c r="I535" s="91">
        <f t="shared" si="272"/>
        <v>1.1754651001823602E-2</v>
      </c>
      <c r="J535">
        <v>1646.77</v>
      </c>
      <c r="K535">
        <v>1646.77</v>
      </c>
      <c r="L535" s="91">
        <f t="shared" ref="L535" si="1133">+K535/J535-1</f>
        <v>0</v>
      </c>
      <c r="M535" s="90">
        <f t="shared" ref="M535" si="1134">WEEKDAY(A535,2)</f>
        <v>2</v>
      </c>
    </row>
    <row r="536" spans="1:14" x14ac:dyDescent="0.25">
      <c r="A536" s="88">
        <v>43152</v>
      </c>
      <c r="B536">
        <v>33.79</v>
      </c>
      <c r="C536" s="91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1">
        <f>(B536/(D536*(1-VLOOKUP(A536,FX!A:M,13,0))))-1</f>
        <v>1.6557134767221093E-2</v>
      </c>
      <c r="I536" s="91">
        <f t="shared" si="272"/>
        <v>1.6188645994039463E-2</v>
      </c>
      <c r="J536">
        <v>1646.77</v>
      </c>
      <c r="K536">
        <v>1646.77</v>
      </c>
      <c r="L536" s="91">
        <f t="shared" ref="L536" si="1138">+K536/J536-1</f>
        <v>0</v>
      </c>
      <c r="M536" s="90">
        <f t="shared" ref="M536" si="1139">WEEKDAY(A536,2)</f>
        <v>3</v>
      </c>
    </row>
    <row r="537" spans="1:14" x14ac:dyDescent="0.25">
      <c r="A537" s="88">
        <v>43153</v>
      </c>
      <c r="B537">
        <v>34.046500000000002</v>
      </c>
      <c r="C537" s="91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1">
        <f>(B537/(D537*(1-VLOOKUP(A537,FX!A:M,13,0))))-1</f>
        <v>4.1864912869136184E-3</v>
      </c>
      <c r="I537" s="91">
        <f t="shared" si="272"/>
        <v>3.3211724003796572E-3</v>
      </c>
      <c r="J537">
        <v>1646.77</v>
      </c>
      <c r="K537">
        <v>1677.76</v>
      </c>
      <c r="L537" s="91">
        <f t="shared" ref="L537" si="1143">+K537/J537-1</f>
        <v>1.8818657128803595E-2</v>
      </c>
      <c r="M537" s="90">
        <f t="shared" ref="M537" si="1144">WEEKDAY(A537,2)</f>
        <v>4</v>
      </c>
    </row>
    <row r="538" spans="1:14" x14ac:dyDescent="0.25">
      <c r="A538" s="88">
        <v>43154</v>
      </c>
      <c r="B538">
        <v>34.229999999999997</v>
      </c>
      <c r="C538" s="91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1">
        <f>(B538/(D538*(1-VLOOKUP(A538,FX!A:M,13,0))))-1</f>
        <v>1.2958385865178723E-2</v>
      </c>
      <c r="I538" s="91">
        <f t="shared" si="272"/>
        <v>6.6373958587588877E-3</v>
      </c>
      <c r="J538">
        <v>1677.76</v>
      </c>
      <c r="K538">
        <v>1668.83</v>
      </c>
      <c r="L538" s="91">
        <f t="shared" ref="L538" si="1148">+K538/J538-1</f>
        <v>-5.3225729544154055E-3</v>
      </c>
      <c r="M538" s="90">
        <f t="shared" ref="M538" si="1149">WEEKDAY(A538,2)</f>
        <v>5</v>
      </c>
    </row>
    <row r="539" spans="1:14" x14ac:dyDescent="0.25">
      <c r="A539" s="88">
        <v>43157</v>
      </c>
      <c r="B539">
        <v>35.53</v>
      </c>
      <c r="C539" s="91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1">
        <f>(B539/(D539*(1-VLOOKUP(A539,FX!A:M,13,0))))-1</f>
        <v>3.5615273773235145E-3</v>
      </c>
      <c r="I539" s="91">
        <f t="shared" si="272"/>
        <v>9.6101932836627491E-3</v>
      </c>
      <c r="J539">
        <v>1668.83</v>
      </c>
      <c r="K539">
        <v>1729.15</v>
      </c>
      <c r="L539" s="91">
        <f t="shared" ref="L539" si="1153">+K539/J539-1</f>
        <v>3.6145083681381696E-2</v>
      </c>
      <c r="M539" s="90">
        <f t="shared" ref="M539" si="1154">WEEKDAY(A539,2)</f>
        <v>1</v>
      </c>
    </row>
    <row r="540" spans="1:14" x14ac:dyDescent="0.25">
      <c r="A540" s="88">
        <v>43158</v>
      </c>
      <c r="B540">
        <v>34.659999999999997</v>
      </c>
      <c r="C540" s="91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1">
        <f>(B540/(D540*(1-VLOOKUP(A540,FX!A:M,13,0))))-1</f>
        <v>-1.8679237755374611E-2</v>
      </c>
      <c r="I540" s="91">
        <f t="shared" si="272"/>
        <v>-3.2238490053808633E-3</v>
      </c>
      <c r="J540">
        <v>1729.15</v>
      </c>
      <c r="K540">
        <v>1743.54</v>
      </c>
      <c r="L540" s="91">
        <f t="shared" ref="L540" si="1158">+K540/J540-1</f>
        <v>8.3220079229677779E-3</v>
      </c>
      <c r="M540" s="90">
        <f t="shared" ref="M540" si="1159">WEEKDAY(A540,2)</f>
        <v>2</v>
      </c>
    </row>
    <row r="541" spans="1:14" x14ac:dyDescent="0.25">
      <c r="A541" s="88">
        <v>43159</v>
      </c>
      <c r="B541">
        <v>34.8553</v>
      </c>
      <c r="C541" s="91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1">
        <f>(B541/(D541*(1-VLOOKUP(A541,FX!A:M,13,0))))-1</f>
        <v>-2.7735523607067547E-3</v>
      </c>
      <c r="I541" s="91">
        <f t="shared" si="272"/>
        <v>4.6212312567450731E-4</v>
      </c>
      <c r="J541">
        <v>1743.54</v>
      </c>
      <c r="K541">
        <v>1753.63</v>
      </c>
      <c r="L541" s="91">
        <f t="shared" ref="L541" si="1163">+K541/J541-1</f>
        <v>5.7870768666048455E-3</v>
      </c>
      <c r="M541" s="90">
        <f t="shared" ref="M541" si="1164">WEEKDAY(A541,2)</f>
        <v>3</v>
      </c>
    </row>
    <row r="542" spans="1:14" x14ac:dyDescent="0.25">
      <c r="A542" s="88">
        <v>43160</v>
      </c>
      <c r="B542">
        <v>34.975000000000001</v>
      </c>
      <c r="C542" s="91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1">
        <f>(B542/(D542*(1-VLOOKUP(A542,FX!A:M,13,0))))-1</f>
        <v>-1.3038464219902846E-2</v>
      </c>
      <c r="I542" s="91">
        <f t="shared" si="272"/>
        <v>-5.8610848976156094E-3</v>
      </c>
      <c r="J542">
        <v>1753.63</v>
      </c>
      <c r="K542">
        <v>1789.85</v>
      </c>
      <c r="L542" s="91">
        <f t="shared" ref="L542" si="1168">+K542/J542-1</f>
        <v>2.0654299937843179E-2</v>
      </c>
      <c r="M542" s="90">
        <f t="shared" ref="M542" si="1169">WEEKDAY(A542,2)</f>
        <v>4</v>
      </c>
    </row>
    <row r="543" spans="1:14" x14ac:dyDescent="0.25">
      <c r="A543" s="88">
        <v>43161</v>
      </c>
      <c r="B543">
        <v>34.979999999999997</v>
      </c>
      <c r="C543" s="91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1">
        <f>(B543/(D543*(1-VLOOKUP(A543,FX!A:M,13,0))))-1</f>
        <v>3.738980125758129E-4</v>
      </c>
      <c r="I543" s="91">
        <f t="shared" si="272"/>
        <v>1.4629719229635185E-3</v>
      </c>
      <c r="J543">
        <v>1789.85</v>
      </c>
      <c r="K543">
        <v>1772.01</v>
      </c>
      <c r="L543" s="91">
        <f t="shared" ref="L543" si="1173">+K543/J543-1</f>
        <v>-9.9673156968460574E-3</v>
      </c>
      <c r="M543" s="90">
        <f t="shared" ref="M543" si="1174">WEEKDAY(A543,2)</f>
        <v>5</v>
      </c>
      <c r="N543" t="s">
        <v>720</v>
      </c>
    </row>
    <row r="544" spans="1:14" x14ac:dyDescent="0.25">
      <c r="A544" s="88">
        <v>43164</v>
      </c>
      <c r="B544">
        <v>35.51</v>
      </c>
      <c r="C544" s="91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1">
        <f>(B544/(D544*(1-VLOOKUP(A544,FX!A:M,13,0))))-1</f>
        <v>4.4242040723312392E-3</v>
      </c>
      <c r="I544" s="91">
        <f t="shared" si="272"/>
        <v>4.9440644341494089E-3</v>
      </c>
      <c r="J544">
        <v>1772.01</v>
      </c>
      <c r="K544">
        <v>1795.69</v>
      </c>
      <c r="L544" s="91">
        <f t="shared" ref="L544" si="1178">+K544/J544-1</f>
        <v>1.33633557372701E-2</v>
      </c>
      <c r="M544" s="90">
        <f t="shared" ref="M544" si="1179">WEEKDAY(A544,2)</f>
        <v>1</v>
      </c>
    </row>
    <row r="545" spans="1:13" x14ac:dyDescent="0.25">
      <c r="A545" s="88">
        <v>43165</v>
      </c>
      <c r="B545">
        <v>35.727200000000003</v>
      </c>
      <c r="C545" s="91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1">
        <f>(B545/(D545*(1-VLOOKUP(A545,FX!A:M,13,0))))-1</f>
        <v>6.2751542323400411E-3</v>
      </c>
      <c r="I545" s="91">
        <f t="shared" si="272"/>
        <v>6.3461392207178058E-3</v>
      </c>
      <c r="J545">
        <v>1795.69</v>
      </c>
      <c r="K545">
        <v>1797.61</v>
      </c>
      <c r="L545" s="91">
        <f t="shared" ref="L545" si="1183">+K545/J545-1</f>
        <v>1.0692268710077446E-3</v>
      </c>
      <c r="M545" s="90">
        <f t="shared" ref="M545" si="1184">WEEKDAY(A545,2)</f>
        <v>2</v>
      </c>
    </row>
    <row r="546" spans="1:13" x14ac:dyDescent="0.25">
      <c r="A546" s="88">
        <v>43166</v>
      </c>
      <c r="B546">
        <v>35.57</v>
      </c>
      <c r="C546" s="91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91">
        <f>(B546/(D546*(1-VLOOKUP(A546,FX!A:M,13,0))))-1</f>
        <v>1.0646204967508455E-2</v>
      </c>
      <c r="I546" s="91">
        <f t="shared" si="272"/>
        <v>1.1215192392432183E-2</v>
      </c>
      <c r="J546">
        <v>1797.61</v>
      </c>
      <c r="K546">
        <v>1785.27</v>
      </c>
      <c r="L546" s="91">
        <f t="shared" ref="L546" si="1188">+K546/J546-1</f>
        <v>-6.8646703122479114E-3</v>
      </c>
      <c r="M546" s="90">
        <f t="shared" ref="M546" si="1189">WEEKDAY(A546,2)</f>
        <v>3</v>
      </c>
    </row>
    <row r="547" spans="1:13" x14ac:dyDescent="0.25">
      <c r="A547" s="88">
        <v>43167</v>
      </c>
      <c r="B547">
        <v>35.413200000000003</v>
      </c>
      <c r="C547" s="91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91">
        <f>(B547/(D547*(1-VLOOKUP(A547,FX!A:M,13,0))))-1</f>
        <v>5.7113623419045023E-3</v>
      </c>
      <c r="I547" s="91">
        <f t="shared" si="272"/>
        <v>5.8082235356602396E-3</v>
      </c>
      <c r="J547">
        <v>1785.27</v>
      </c>
      <c r="K547">
        <v>1793.22</v>
      </c>
      <c r="L547" s="91">
        <f t="shared" ref="L547" si="1193">+K547/J547-1</f>
        <v>4.4531079332537082E-3</v>
      </c>
      <c r="M547" s="90">
        <f t="shared" ref="M547" si="1194">WEEKDAY(A547,2)</f>
        <v>4</v>
      </c>
    </row>
    <row r="548" spans="1:13" x14ac:dyDescent="0.25">
      <c r="A548" s="88">
        <v>43168</v>
      </c>
      <c r="B548">
        <v>36.65</v>
      </c>
      <c r="C548" s="91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91">
        <f>(B548/(D548*(1-VLOOKUP(A548,FX!A:M,13,0))))-1</f>
        <v>2.7600752916672189E-3</v>
      </c>
      <c r="I548" s="91">
        <f t="shared" si="272"/>
        <v>7.1724971832145545E-3</v>
      </c>
      <c r="J548">
        <v>1793.22</v>
      </c>
      <c r="K548">
        <v>1856.46</v>
      </c>
      <c r="L548" s="91">
        <f t="shared" ref="L548" si="1198">+K548/J548-1</f>
        <v>3.5266169237461176E-2</v>
      </c>
      <c r="M548" s="90">
        <f t="shared" ref="M548" si="1199">WEEKDAY(A548,2)</f>
        <v>5</v>
      </c>
    </row>
    <row r="549" spans="1:13" x14ac:dyDescent="0.25">
      <c r="A549" s="88">
        <v>43171</v>
      </c>
      <c r="B549">
        <v>36.770000000000003</v>
      </c>
      <c r="C549" s="91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91">
        <f>(B549/(D549*(1-VLOOKUP(A549,FX!A:M,13,0))))-1</f>
        <v>-3.9888430023239385E-3</v>
      </c>
      <c r="I549" s="91">
        <f t="shared" si="272"/>
        <v>4.1783870879648077E-3</v>
      </c>
      <c r="J549">
        <v>1856.46</v>
      </c>
      <c r="K549">
        <v>1882.41</v>
      </c>
      <c r="L549" s="91">
        <f t="shared" ref="L549" si="1203">+K549/J549-1</f>
        <v>1.3978216605798233E-2</v>
      </c>
      <c r="M549" s="90">
        <f t="shared" ref="M549" si="1204">WEEKDAY(A549,2)</f>
        <v>1</v>
      </c>
    </row>
    <row r="550" spans="1:13" x14ac:dyDescent="0.25">
      <c r="A550" s="88">
        <v>43172</v>
      </c>
      <c r="B550">
        <v>36.21</v>
      </c>
      <c r="C550" s="91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91">
        <f>(B550/(D550*(1-VLOOKUP(A550,FX!A:M,13,0))))-1</f>
        <v>-5.8732726064371077E-3</v>
      </c>
      <c r="I550" s="91">
        <f t="shared" si="272"/>
        <v>3.5361851192905469E-4</v>
      </c>
      <c r="J550">
        <v>1882.41</v>
      </c>
      <c r="K550">
        <v>1872.68</v>
      </c>
      <c r="L550" s="91">
        <f t="shared" ref="L550" si="1208">+K550/J550-1</f>
        <v>-5.1689058175423686E-3</v>
      </c>
      <c r="M550" s="90">
        <f t="shared" ref="M550" si="1209">WEEKDAY(A550,2)</f>
        <v>2</v>
      </c>
    </row>
    <row r="551" spans="1:13" x14ac:dyDescent="0.25">
      <c r="A551" s="88">
        <v>43173</v>
      </c>
      <c r="B551">
        <v>36.22</v>
      </c>
      <c r="C551" s="91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F551">
        <v>35.995699999999999</v>
      </c>
      <c r="G551" s="42">
        <f t="shared" ref="G551" si="1212">+B551/D551-1</f>
        <v>1.7688451709643838E-2</v>
      </c>
      <c r="H551" s="91">
        <f>(B551/(D551*(1-VLOOKUP(A551,FX!A:M,13,0))))-1</f>
        <v>1.4519481860903127E-2</v>
      </c>
      <c r="I551" s="91">
        <f t="shared" si="272"/>
        <v>6.2312998497042749E-3</v>
      </c>
      <c r="J551">
        <v>1872.68</v>
      </c>
      <c r="K551">
        <v>1841.29</v>
      </c>
      <c r="L551" s="91">
        <f t="shared" ref="L551" si="1213">+K551/J551-1</f>
        <v>-1.6762073605741556E-2</v>
      </c>
      <c r="M551" s="90">
        <f t="shared" ref="M551" si="1214">WEEKDAY(A551,2)</f>
        <v>3</v>
      </c>
    </row>
    <row r="552" spans="1:13" x14ac:dyDescent="0.25">
      <c r="A552" s="88">
        <v>43174</v>
      </c>
      <c r="B552">
        <v>36.279200000000003</v>
      </c>
      <c r="C552" s="91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D552*(1-VLOOKUP(A552,FX!A:M,13,0))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91">
        <f>(B552/(D552*(1-VLOOKUP(A552,FX!A:M,13,0))))-1</f>
        <v>7.9167178667265414E-3</v>
      </c>
      <c r="I552" s="91">
        <f t="shared" si="272"/>
        <v>5.5935294672011526E-3</v>
      </c>
      <c r="J552">
        <v>1841.29</v>
      </c>
      <c r="K552">
        <v>1848.71</v>
      </c>
      <c r="L552" s="91">
        <f t="shared" ref="L552" si="1218">+K552/J552-1</f>
        <v>4.0297834670259824E-3</v>
      </c>
      <c r="M552" s="90">
        <f t="shared" ref="M552" si="1219">WEEKDAY(A552,2)</f>
        <v>4</v>
      </c>
    </row>
    <row r="553" spans="1:13" x14ac:dyDescent="0.25">
      <c r="A553" s="88">
        <v>43175</v>
      </c>
      <c r="B553">
        <v>35.874000000000002</v>
      </c>
      <c r="C553" s="91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D553*(1-VLOOKUP(A553,FX!A:M,13,0))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91">
        <f>(B553/(D553*(1-VLOOKUP(A553,FX!A:M,13,0))))-1</f>
        <v>8.6813637816782752E-3</v>
      </c>
      <c r="I553" s="91">
        <f t="shared" si="272"/>
        <v>9.9349400778694363E-3</v>
      </c>
      <c r="J553">
        <v>1848.71</v>
      </c>
      <c r="K553">
        <v>1821.32</v>
      </c>
      <c r="L553" s="91">
        <f t="shared" ref="L553" si="1223">+K553/J553-1</f>
        <v>-1.481573637833955E-2</v>
      </c>
      <c r="M553" s="90">
        <f t="shared" ref="M553" si="1224">WEEKDAY(A553,2)</f>
        <v>5</v>
      </c>
    </row>
    <row r="554" spans="1:13" x14ac:dyDescent="0.25">
      <c r="A554" s="88">
        <v>43178</v>
      </c>
      <c r="B554">
        <v>35.65</v>
      </c>
      <c r="C554" s="91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D554*(1-VLOOKUP(A554,FX!A:M,13,0))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91">
        <f>(B554/(D554*(1-VLOOKUP(A554,FX!A:M,13,0))))-1</f>
        <v>-9.1146425238476381E-3</v>
      </c>
      <c r="I554" s="91">
        <f t="shared" si="272"/>
        <v>-9.1717620900499952E-3</v>
      </c>
      <c r="J554">
        <v>1821.32</v>
      </c>
      <c r="K554">
        <v>1842.92</v>
      </c>
      <c r="L554" s="91">
        <f t="shared" ref="L554" si="1228">+K554/J554-1</f>
        <v>1.1859530450442524E-2</v>
      </c>
      <c r="M554" s="90">
        <f t="shared" ref="M554" si="1229">WEEKDAY(A554,2)</f>
        <v>1</v>
      </c>
    </row>
    <row r="555" spans="1:13" x14ac:dyDescent="0.25">
      <c r="A555" s="88">
        <v>43179</v>
      </c>
      <c r="B555">
        <v>35.951099999999997</v>
      </c>
      <c r="C555" s="91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D555*(1-VLOOKUP(A555,FX!A:M,13,0))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91">
        <f>(B555/(D555*(1-VLOOKUP(A555,FX!A:M,13,0))))-1</f>
        <v>-1.0277137083348764E-2</v>
      </c>
      <c r="I555" s="91">
        <f t="shared" si="272"/>
        <v>5.0629018730778963E-3</v>
      </c>
      <c r="J555">
        <v>1842.92</v>
      </c>
      <c r="K555">
        <v>1864.62</v>
      </c>
      <c r="L555" s="91">
        <f t="shared" ref="L555" si="1233">+K555/J555-1</f>
        <v>1.1774792177630999E-2</v>
      </c>
      <c r="M555" s="90">
        <f t="shared" ref="M555" si="1234">WEEKDAY(A555,2)</f>
        <v>2</v>
      </c>
    </row>
    <row r="556" spans="1:13" x14ac:dyDescent="0.25">
      <c r="A556" s="88">
        <v>43180</v>
      </c>
      <c r="B556">
        <v>35.65</v>
      </c>
      <c r="C556" s="91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D556*(1-VLOOKUP(A556,FX!A:M,13,0))</f>
        <v>35.2571406491845</v>
      </c>
      <c r="F556">
        <v>35.522199999999998</v>
      </c>
      <c r="G556" s="42">
        <f t="shared" ref="G556" si="1237">+B556/D556-1</f>
        <v>1.5549745708333118E-2</v>
      </c>
      <c r="H556" s="91">
        <f>(B556/(D556*(1-VLOOKUP(A556,FX!A:M,13,0))))-1</f>
        <v>1.1142688930010802E-2</v>
      </c>
      <c r="I556" s="91">
        <f t="shared" si="272"/>
        <v>3.5977501393495981E-3</v>
      </c>
      <c r="J556">
        <v>1864.62</v>
      </c>
      <c r="K556">
        <v>1829.91</v>
      </c>
      <c r="L556" s="91">
        <f t="shared" ref="L556" si="1238">+K556/J556-1</f>
        <v>-1.8615052933037224E-2</v>
      </c>
      <c r="M556" s="90">
        <f t="shared" ref="M556" si="1239">WEEKDAY(A556,2)</f>
        <v>3</v>
      </c>
    </row>
    <row r="557" spans="1:13" x14ac:dyDescent="0.25">
      <c r="A557" s="88">
        <v>43181</v>
      </c>
      <c r="B557">
        <v>34.880000000000003</v>
      </c>
      <c r="C557" s="91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D557*(1-VLOOKUP(A557,FX!A:M,13,0))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91">
        <f>(B557/(D557*(1-VLOOKUP(A557,FX!A:M,13,0))))-1</f>
        <v>-5.9399756472779952E-3</v>
      </c>
      <c r="I557" s="91">
        <f t="shared" si="272"/>
        <v>-5.9846110002850228E-3</v>
      </c>
      <c r="J557">
        <v>1829.91</v>
      </c>
      <c r="K557">
        <v>1817.23</v>
      </c>
      <c r="L557" s="91">
        <f t="shared" ref="L557" si="1243">+K557/J557-1</f>
        <v>-6.9293025340044778E-3</v>
      </c>
      <c r="M557" s="90">
        <f t="shared" ref="M557" si="1244">WEEKDAY(A557,2)</f>
        <v>4</v>
      </c>
    </row>
    <row r="558" spans="1:13" x14ac:dyDescent="0.25">
      <c r="A558" s="88">
        <v>43182</v>
      </c>
      <c r="B558">
        <v>33.43</v>
      </c>
      <c r="C558" s="91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D558*(1-VLOOKUP(A558,FX!A:M,13,0))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91">
        <f>(B558/(D558*(1-VLOOKUP(A558,FX!A:M,13,0))))-1</f>
        <v>-9.5041565800346728E-4</v>
      </c>
      <c r="I558" s="91">
        <f t="shared" si="272"/>
        <v>1.6779528974650848E-3</v>
      </c>
      <c r="J558">
        <v>1817.23</v>
      </c>
      <c r="K558">
        <v>1726.02</v>
      </c>
      <c r="L558" s="91">
        <f t="shared" ref="L558" si="1248">+K558/J558-1</f>
        <v>-5.0191775394418991E-2</v>
      </c>
      <c r="M558" s="90">
        <f t="shared" ref="M558" si="1249">WEEKDAY(A558,2)</f>
        <v>5</v>
      </c>
    </row>
    <row r="559" spans="1:13" x14ac:dyDescent="0.25">
      <c r="A559" s="88">
        <v>43185</v>
      </c>
      <c r="B559">
        <v>34.943800000000003</v>
      </c>
      <c r="C559" s="91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D559*(1-VLOOKUP(A559,FX!A:M,13,0))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91">
        <f>(B559/(D559*(1-VLOOKUP(A559,FX!A:M,13,0))))-1</f>
        <v>6.0468961384017028E-3</v>
      </c>
      <c r="I559" s="91">
        <f t="shared" si="272"/>
        <v>1.981379051289478E-3</v>
      </c>
      <c r="J559">
        <v>1726.02</v>
      </c>
      <c r="K559">
        <v>1780.61</v>
      </c>
      <c r="L559" s="91">
        <f t="shared" ref="L559" si="1253">+K559/J559-1</f>
        <v>3.1627675229719099E-2</v>
      </c>
      <c r="M559" s="90">
        <f t="shared" ref="M559" si="1254">WEEKDAY(A559,2)</f>
        <v>1</v>
      </c>
    </row>
    <row r="560" spans="1:13" x14ac:dyDescent="0.25">
      <c r="A560" s="88">
        <v>43186</v>
      </c>
      <c r="B560">
        <v>35.020000000000003</v>
      </c>
      <c r="C560" s="91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D560*(1-VLOOKUP(A560,FX!A:M,13,0))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91">
        <f>(B560/(D560*(1-VLOOKUP(A560,FX!A:M,13,0))))-1</f>
        <v>-2.8913625486731376E-2</v>
      </c>
      <c r="I560" s="91">
        <f t="shared" si="272"/>
        <v>-1.1978780446065818E-3</v>
      </c>
      <c r="J560">
        <v>1780.61</v>
      </c>
      <c r="K560">
        <v>1844.69</v>
      </c>
      <c r="L560" s="91">
        <f t="shared" ref="L560" si="1258">+K560/J560-1</f>
        <v>3.5987667147775237E-2</v>
      </c>
      <c r="M560" s="90">
        <f t="shared" ref="M560" si="1259">WEEKDAY(A560,2)</f>
        <v>2</v>
      </c>
    </row>
    <row r="561" spans="1:13" x14ac:dyDescent="0.25">
      <c r="A561" s="88">
        <v>43187</v>
      </c>
      <c r="B561">
        <v>34.81</v>
      </c>
      <c r="C561" s="91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D561*(1-VLOOKUP(A561,FX!A:M,13,0))</f>
        <v>34.795320369838507</v>
      </c>
      <c r="F561">
        <v>34.8187</v>
      </c>
      <c r="G561" s="42">
        <f t="shared" ref="G561" si="1262">+B561/D561-1</f>
        <v>-2.0261460374535467E-3</v>
      </c>
      <c r="H561" s="91">
        <f>(B561/(D561*(1-VLOOKUP(A561,FX!A:M,13,0))))-1</f>
        <v>4.2188518471641956E-4</v>
      </c>
      <c r="I561" s="91">
        <f t="shared" si="272"/>
        <v>-2.4986573306862159E-4</v>
      </c>
      <c r="J561">
        <v>1844.69</v>
      </c>
      <c r="K561">
        <v>1835.15</v>
      </c>
      <c r="L561" s="91">
        <f t="shared" ref="L561" si="1263">+K561/J561-1</f>
        <v>-5.1716006483474297E-3</v>
      </c>
      <c r="M561" s="90">
        <f t="shared" ref="M561" si="1264">WEEKDAY(A561,2)</f>
        <v>3</v>
      </c>
    </row>
    <row r="562" spans="1:13" x14ac:dyDescent="0.25">
      <c r="A562" s="88">
        <v>43188</v>
      </c>
      <c r="B562">
        <v>35.648600000000002</v>
      </c>
      <c r="C562" s="91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D562*(1-VLOOKUP(A562,FX!A:M,13,0))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91">
        <f>(B562/(D562*(1-VLOOKUP(A562,FX!A:M,13,0))))-1</f>
        <v>1.7762920144299255E-2</v>
      </c>
      <c r="I562" s="91">
        <f t="shared" si="272"/>
        <v>9.6779949528280618E-3</v>
      </c>
      <c r="J562">
        <v>1835.15</v>
      </c>
      <c r="K562">
        <v>1842.19</v>
      </c>
      <c r="L562" s="91">
        <f t="shared" ref="L562" si="1268">+K562/J562-1</f>
        <v>3.836198675857494E-3</v>
      </c>
      <c r="M562" s="90">
        <f t="shared" ref="M562" si="1269">WEEKDAY(A562,2)</f>
        <v>4</v>
      </c>
    </row>
    <row r="563" spans="1:13" x14ac:dyDescent="0.25">
      <c r="A563" s="88">
        <v>43189</v>
      </c>
      <c r="B563">
        <v>35.648600000000002</v>
      </c>
      <c r="C563" s="91">
        <f t="shared" ref="C563" si="1270">B563/B562-1</f>
        <v>0</v>
      </c>
      <c r="D563" s="26">
        <f t="shared" ref="D563" si="1271">+F562*(1+L563)</f>
        <v>36.424069890727885</v>
      </c>
      <c r="E563" s="26">
        <f>D563*(1-VLOOKUP(A563,FX!A:M,13,0))</f>
        <v>36.468440432828253</v>
      </c>
      <c r="F563" s="90">
        <v>35.306899999999999</v>
      </c>
      <c r="G563" s="42">
        <f t="shared" ref="G563" si="1272">+B563/D563-1</f>
        <v>-2.1290039609914269E-2</v>
      </c>
      <c r="H563" s="91">
        <f>(B563/(D563*(1-VLOOKUP(A563,FX!A:M,13,0))))-1</f>
        <v>-2.2480819664836726E-2</v>
      </c>
      <c r="I563" s="91">
        <f t="shared" si="272"/>
        <v>9.6779949528280618E-3</v>
      </c>
      <c r="J563">
        <v>1842.19</v>
      </c>
      <c r="K563">
        <v>1900.48</v>
      </c>
      <c r="L563" s="91">
        <f t="shared" ref="L563" si="1273">+K563/J563-1</f>
        <v>3.1641687339525326E-2</v>
      </c>
      <c r="M563" s="90">
        <f t="shared" ref="M563" si="1274">WEEKDAY(A563,2)</f>
        <v>5</v>
      </c>
    </row>
    <row r="564" spans="1:13" x14ac:dyDescent="0.25">
      <c r="A564" s="88">
        <v>43192</v>
      </c>
      <c r="B564">
        <v>35.26</v>
      </c>
      <c r="C564" s="91">
        <f t="shared" ref="C564" si="1275">B564/B563-1</f>
        <v>-1.0900848841188804E-2</v>
      </c>
      <c r="D564" s="26">
        <f t="shared" ref="D564" si="1276">+F563*(1+L564)</f>
        <v>35.302627086315034</v>
      </c>
      <c r="E564" s="26">
        <f>D564*(1-VLOOKUP(A564,FX!A:M,13,0))</f>
        <v>35.273501131436838</v>
      </c>
      <c r="F564" s="90">
        <v>35.138399999999997</v>
      </c>
      <c r="G564" s="42">
        <f t="shared" ref="G564" si="1277">+B564/D564-1</f>
        <v>-1.2074763221109341E-3</v>
      </c>
      <c r="H564" s="91">
        <f>(B564/(D564*(1-VLOOKUP(A564,FX!A:M,13,0))))-1</f>
        <v>-3.827556381923447E-4</v>
      </c>
      <c r="I564" s="91">
        <f t="shared" si="272"/>
        <v>3.4606015071829699E-3</v>
      </c>
      <c r="J564">
        <v>1900.48</v>
      </c>
      <c r="K564">
        <v>1900.25</v>
      </c>
      <c r="L564" s="91">
        <f t="shared" ref="L564" si="1278">+K564/J564-1</f>
        <v>-1.2102205758546258E-4</v>
      </c>
      <c r="M564" s="90">
        <f t="shared" ref="M564" si="1279">WEEKDAY(A564,2)</f>
        <v>1</v>
      </c>
    </row>
    <row r="565" spans="1:13" x14ac:dyDescent="0.25">
      <c r="A565" s="88">
        <v>43193</v>
      </c>
      <c r="B565">
        <v>35.394399999999997</v>
      </c>
      <c r="C565" s="91">
        <f t="shared" ref="C565" si="1280">B565/B564-1</f>
        <v>3.8116846284741435E-3</v>
      </c>
      <c r="D565" s="26">
        <f t="shared" ref="D565" si="1281">+F564*(1+L565)</f>
        <v>34.624707195369027</v>
      </c>
      <c r="E565" s="26">
        <f>D565*(1-VLOOKUP(A565,FX!A:M,13,0))</f>
        <v>34.597736944512441</v>
      </c>
      <c r="F565">
        <v>35.348100000000002</v>
      </c>
      <c r="G565" s="42">
        <f t="shared" ref="G565" si="1282">+B565/D565-1</f>
        <v>2.2229583062984393E-2</v>
      </c>
      <c r="H565" s="91">
        <f>(B565/(D565*(1-VLOOKUP(A565,FX!A:M,13,0))))-1</f>
        <v>2.3026449873448041E-2</v>
      </c>
      <c r="I565" s="91">
        <f t="shared" si="272"/>
        <v>1.3098299484270992E-3</v>
      </c>
      <c r="J565">
        <v>1900.25</v>
      </c>
      <c r="K565">
        <v>1872.47</v>
      </c>
      <c r="L565" s="91">
        <f t="shared" ref="L565" si="1283">+K565/J565-1</f>
        <v>-1.4619129061965497E-2</v>
      </c>
      <c r="M565" s="90">
        <f t="shared" ref="M565" si="1284">WEEKDAY(A565,2)</f>
        <v>2</v>
      </c>
    </row>
    <row r="566" spans="1:13" x14ac:dyDescent="0.25">
      <c r="A566" s="88">
        <v>43194</v>
      </c>
      <c r="B566">
        <v>35.200000000000003</v>
      </c>
      <c r="C566" s="91">
        <f t="shared" ref="C566" si="1285">B566/B565-1</f>
        <v>-5.4923942770606082E-3</v>
      </c>
      <c r="D566" s="26">
        <f t="shared" ref="D566" si="1286">+F565*(1+L566)</f>
        <v>34.674917921782459</v>
      </c>
      <c r="E566" s="26">
        <f>D566*(1-VLOOKUP(A566,FX!A:M,13,0))</f>
        <v>34.617403115172436</v>
      </c>
      <c r="F566">
        <v>35.022399999999998</v>
      </c>
      <c r="G566" s="42">
        <f t="shared" ref="G566" si="1287">+B566/D566-1</f>
        <v>1.514299412047615E-2</v>
      </c>
      <c r="H566" s="91">
        <f>(B566/(D566*(1-VLOOKUP(A566,FX!A:M,13,0))))-1</f>
        <v>1.6829595301798284E-2</v>
      </c>
      <c r="I566" s="91">
        <f t="shared" si="272"/>
        <v>5.0710402485267814E-3</v>
      </c>
      <c r="J566">
        <v>1872.47</v>
      </c>
      <c r="K566">
        <v>1836.81</v>
      </c>
      <c r="L566" s="91">
        <f t="shared" ref="L566" si="1288">+K566/J566-1</f>
        <v>-1.9044363861637326E-2</v>
      </c>
      <c r="M566" s="90">
        <f t="shared" ref="M566" si="1289">WEEKDAY(A566,2)</f>
        <v>3</v>
      </c>
    </row>
    <row r="567" spans="1:13" x14ac:dyDescent="0.25">
      <c r="A567" s="88">
        <v>43195</v>
      </c>
      <c r="B567">
        <v>35.280999999999999</v>
      </c>
      <c r="C567" s="91">
        <f t="shared" ref="C567" si="1290">B567/B566-1</f>
        <v>2.3011363636362692E-3</v>
      </c>
      <c r="D567" s="26">
        <f t="shared" ref="D567" si="1291">+F566*(1+L567)</f>
        <v>35.022399999999998</v>
      </c>
      <c r="E567" s="26">
        <f>D567*(1-VLOOKUP(A567,FX!A:M,13,0))</f>
        <v>34.968299902147578</v>
      </c>
      <c r="F567">
        <v>35.1646</v>
      </c>
      <c r="G567" s="42">
        <f t="shared" ref="G567" si="1292">+B567/D567-1</f>
        <v>7.3838457672803504E-3</v>
      </c>
      <c r="H567" s="91">
        <f>(B567/(D567*(1-VLOOKUP(A567,FX!A:M,13,0))))-1</f>
        <v>8.942387783434036E-3</v>
      </c>
      <c r="I567" s="91">
        <f t="shared" si="272"/>
        <v>3.3101471366090429E-3</v>
      </c>
      <c r="J567">
        <v>1836.81</v>
      </c>
      <c r="K567">
        <v>1836.81</v>
      </c>
      <c r="L567" s="91">
        <f t="shared" ref="L567" si="1293">+K567/J567-1</f>
        <v>0</v>
      </c>
      <c r="M567" s="90">
        <f t="shared" ref="M567" si="1294">WEEKDAY(A567,2)</f>
        <v>4</v>
      </c>
    </row>
    <row r="568" spans="1:13" x14ac:dyDescent="0.25">
      <c r="A568" s="88">
        <v>43196</v>
      </c>
      <c r="B568">
        <v>34.54</v>
      </c>
      <c r="C568" s="91">
        <f t="shared" ref="C568" si="1295">B568/B567-1</f>
        <v>-2.1002806042912603E-2</v>
      </c>
      <c r="D568" s="26">
        <f t="shared" ref="D568" si="1296">+F567*(1+L568)</f>
        <v>35.1646</v>
      </c>
      <c r="E568" s="26">
        <f>D568*(1-VLOOKUP(A568,FX!A:M,13,0))</f>
        <v>35.054178640327592</v>
      </c>
      <c r="F568">
        <v>34.568300000000001</v>
      </c>
      <c r="G568" s="42">
        <f t="shared" ref="G568" si="1297">+B568/D568-1</f>
        <v>-1.7762181284587397E-2</v>
      </c>
      <c r="H568" s="91">
        <f>(B568/(D568*(1-VLOOKUP(A568,FX!A:M,13,0))))-1</f>
        <v>-1.4668112626551877E-2</v>
      </c>
      <c r="I568" s="91">
        <f t="shared" si="272"/>
        <v>-8.1866912749550824E-4</v>
      </c>
      <c r="J568">
        <v>1836.81</v>
      </c>
      <c r="K568">
        <v>1836.81</v>
      </c>
      <c r="L568" s="91">
        <f t="shared" ref="L568" si="1298">+K568/J568-1</f>
        <v>0</v>
      </c>
      <c r="M568" s="90">
        <f t="shared" ref="M568" si="1299">WEEKDAY(A568,2)</f>
        <v>5</v>
      </c>
    </row>
    <row r="569" spans="1:13" x14ac:dyDescent="0.25">
      <c r="A569" s="88">
        <v>43199</v>
      </c>
      <c r="B569">
        <v>34.4</v>
      </c>
      <c r="C569" s="91">
        <f t="shared" ref="C569" si="1300">B569/B568-1</f>
        <v>-4.0532715691951049E-3</v>
      </c>
      <c r="D569" s="26">
        <f t="shared" ref="D569" si="1301">+F568*(1+L569)</f>
        <v>34.65938757683157</v>
      </c>
      <c r="E569" s="26">
        <f>D569*(1-VLOOKUP(A569,FX!A:M,13,0))</f>
        <v>34.697340646177771</v>
      </c>
      <c r="F569">
        <v>34.360999999999997</v>
      </c>
      <c r="G569" s="42">
        <f t="shared" ref="G569" si="1302">+B569/D569-1</f>
        <v>-7.4839053707043135E-3</v>
      </c>
      <c r="H569" s="91">
        <f>(B569/(D569*(1-VLOOKUP(A569,FX!A:M,13,0))))-1</f>
        <v>-8.569551459573499E-3</v>
      </c>
      <c r="I569" s="91">
        <f t="shared" si="272"/>
        <v>1.1350077122318503E-3</v>
      </c>
      <c r="J569">
        <v>1836.81</v>
      </c>
      <c r="K569">
        <v>1841.65</v>
      </c>
      <c r="L569" s="91">
        <f t="shared" ref="L569" si="1303">+K569/J569-1</f>
        <v>2.6350030759849652E-3</v>
      </c>
      <c r="M569" s="90">
        <f t="shared" ref="M569" si="1304">WEEKDAY(A569,2)</f>
        <v>1</v>
      </c>
    </row>
    <row r="570" spans="1:13" x14ac:dyDescent="0.25">
      <c r="A570" s="88">
        <v>43200</v>
      </c>
      <c r="B570">
        <v>35.075000000000003</v>
      </c>
      <c r="C570" s="91">
        <f t="shared" ref="C570" si="1305">B570/B569-1</f>
        <v>1.9622093023256015E-2</v>
      </c>
      <c r="D570" s="26">
        <f t="shared" ref="D570" si="1306">+F569*(1+L570)</f>
        <v>34.246628143241111</v>
      </c>
      <c r="E570" s="26">
        <f>D570*(1-VLOOKUP(A570,FX!A:M,13,0))</f>
        <v>34.407517670470611</v>
      </c>
      <c r="F570">
        <v>35.009799999999998</v>
      </c>
      <c r="G570" s="42">
        <f t="shared" ref="G570" si="1307">+B570/D570-1</f>
        <v>2.418842092407214E-2</v>
      </c>
      <c r="H570" s="91">
        <f>(B570/(D570*(1-VLOOKUP(A570,FX!A:M,13,0))))-1</f>
        <v>1.9399316623827323E-2</v>
      </c>
      <c r="I570" s="91">
        <f t="shared" si="272"/>
        <v>1.8623356888642917E-3</v>
      </c>
      <c r="J570">
        <v>1841.65</v>
      </c>
      <c r="K570">
        <v>1835.52</v>
      </c>
      <c r="L570" s="91">
        <f t="shared" ref="L570" si="1308">+K570/J570-1</f>
        <v>-3.328536909836366E-3</v>
      </c>
      <c r="M570" s="90">
        <f t="shared" ref="M570" si="1309">WEEKDAY(A570,2)</f>
        <v>2</v>
      </c>
    </row>
    <row r="571" spans="1:13" x14ac:dyDescent="0.25">
      <c r="A571" s="88">
        <v>43201</v>
      </c>
      <c r="B571">
        <v>35.266100000000002</v>
      </c>
      <c r="C571" s="91">
        <f t="shared" ref="C571" si="1310">B571/B570-1</f>
        <v>5.4483250178190001E-3</v>
      </c>
      <c r="D571" s="26">
        <f t="shared" ref="D571" si="1311">+F570*(1+L571)</f>
        <v>34.992824580500347</v>
      </c>
      <c r="E571" s="26">
        <f>D571*(1-VLOOKUP(A571,FX!A:M,13,0))</f>
        <v>35.019090279646207</v>
      </c>
      <c r="F571" s="90">
        <v>35.009799999999998</v>
      </c>
      <c r="G571" s="42">
        <f t="shared" ref="G571" si="1312">+B571/D571-1</f>
        <v>7.8094701635471608E-3</v>
      </c>
      <c r="H571" s="91">
        <f>(B571/(D571*(1-VLOOKUP(A571,FX!A:M,13,0))))-1</f>
        <v>7.0535733047685234E-3</v>
      </c>
      <c r="I571" s="91">
        <f t="shared" si="272"/>
        <v>7.3208073168085086E-3</v>
      </c>
      <c r="J571">
        <v>1835.52</v>
      </c>
      <c r="K571">
        <v>1834.63</v>
      </c>
      <c r="L571" s="91">
        <f t="shared" ref="L571" si="1313">+K571/J571-1</f>
        <v>-4.8487622036252898E-4</v>
      </c>
      <c r="M571" s="90">
        <f t="shared" ref="M571" si="1314">WEEKDAY(A571,2)</f>
        <v>3</v>
      </c>
    </row>
    <row r="572" spans="1:13" x14ac:dyDescent="0.25">
      <c r="A572" s="88">
        <v>43202</v>
      </c>
      <c r="B572">
        <v>35.145000000000003</v>
      </c>
      <c r="C572" s="91">
        <f t="shared" ref="C572" si="1315">B572/B571-1</f>
        <v>-3.433892605079647E-3</v>
      </c>
      <c r="D572" s="26">
        <f t="shared" ref="D572" si="1316">+F571*(1+L572)</f>
        <v>34.862099454385898</v>
      </c>
      <c r="E572" s="26">
        <f>D572*(1-VLOOKUP(A572,FX!A:M,13,0))</f>
        <v>34.841513757179165</v>
      </c>
      <c r="F572">
        <v>34.886000000000003</v>
      </c>
      <c r="G572" s="42">
        <f t="shared" ref="G572" si="1317">+B572/D572-1</f>
        <v>8.114845349008748E-3</v>
      </c>
      <c r="H572" s="91">
        <f>(B572/(D572*(1-VLOOKUP(A572,FX!A:M,13,0))))-1</f>
        <v>8.7104781076943194E-3</v>
      </c>
      <c r="I572" s="91">
        <f t="shared" ref="I572:I598" si="1318">+B572/F572-1</f>
        <v>7.4241816201341404E-3</v>
      </c>
      <c r="J572">
        <v>1834.63</v>
      </c>
      <c r="K572">
        <v>1826.89</v>
      </c>
      <c r="L572" s="91">
        <f t="shared" ref="L572" si="1319">+K572/J572-1</f>
        <v>-4.2188343153660712E-3</v>
      </c>
      <c r="M572" s="90">
        <f t="shared" ref="M572" si="1320">WEEKDAY(A572,2)</f>
        <v>4</v>
      </c>
    </row>
    <row r="573" spans="1:13" x14ac:dyDescent="0.25">
      <c r="A573" s="88">
        <v>43203</v>
      </c>
      <c r="B573">
        <v>34.74</v>
      </c>
      <c r="C573" s="91">
        <f t="shared" ref="C573" si="1321">B573/B572-1</f>
        <v>-1.1523687580025643E-2</v>
      </c>
      <c r="D573" s="26">
        <f t="shared" ref="D573" si="1322">+F572*(1+L573)</f>
        <v>34.842079566914265</v>
      </c>
      <c r="E573" s="26">
        <f>D573*(1-VLOOKUP(A573,FX!A:M,13,0))</f>
        <v>34.86273676233148</v>
      </c>
      <c r="F573">
        <v>34.5565</v>
      </c>
      <c r="G573" s="42">
        <f t="shared" ref="G573" si="1323">+B573/D573-1</f>
        <v>-2.9297782504118519E-3</v>
      </c>
      <c r="H573" s="91">
        <f>(B573/(D573*(1-VLOOKUP(A573,FX!A:M,13,0))))-1</f>
        <v>-3.5205716398057918E-3</v>
      </c>
      <c r="I573" s="91">
        <f t="shared" si="1318"/>
        <v>5.3101442565075541E-3</v>
      </c>
      <c r="J573">
        <v>1826.89</v>
      </c>
      <c r="K573">
        <v>1824.59</v>
      </c>
      <c r="L573" s="91">
        <f t="shared" ref="L573" si="1324">+K573/J573-1</f>
        <v>-1.2589701624072802E-3</v>
      </c>
      <c r="M573" s="90">
        <f t="shared" ref="M573" si="1325">WEEKDAY(A573,2)</f>
        <v>5</v>
      </c>
    </row>
    <row r="574" spans="1:13" x14ac:dyDescent="0.25">
      <c r="A574" s="88">
        <v>43206</v>
      </c>
      <c r="B574">
        <v>34.811199999999999</v>
      </c>
      <c r="C574" s="91">
        <f t="shared" ref="C574" si="1326">B574/B573-1</f>
        <v>2.0495106505469263E-3</v>
      </c>
      <c r="D574" s="26">
        <f t="shared" ref="D574" si="1327">+F573*(1+L574)</f>
        <v>34.823923245770288</v>
      </c>
      <c r="E574" s="26">
        <f>D574*(1-VLOOKUP(A574,FX!A:M,13,0))</f>
        <v>34.849054031925526</v>
      </c>
      <c r="F574">
        <v>34.688299999999998</v>
      </c>
      <c r="G574" s="42">
        <f t="shared" ref="G574" si="1328">+B574/D574-1</f>
        <v>-3.6535934450854235E-4</v>
      </c>
      <c r="H574" s="91">
        <f>(B574/(D574*(1-VLOOKUP(A574,FX!A:M,13,0))))-1</f>
        <v>-1.0862283920489713E-3</v>
      </c>
      <c r="I574" s="91">
        <f t="shared" si="1318"/>
        <v>3.5429813510607922E-3</v>
      </c>
      <c r="J574">
        <v>1824.59</v>
      </c>
      <c r="K574">
        <v>1838.71</v>
      </c>
      <c r="L574" s="91">
        <f t="shared" ref="L574" si="1329">+K574/J574-1</f>
        <v>7.7387248642162287E-3</v>
      </c>
      <c r="M574" s="90">
        <f t="shared" ref="M574" si="1330">WEEKDAY(A574,2)</f>
        <v>1</v>
      </c>
    </row>
    <row r="575" spans="1:13" x14ac:dyDescent="0.25">
      <c r="A575" s="88">
        <v>43207</v>
      </c>
      <c r="B575">
        <v>33.996600000000001</v>
      </c>
      <c r="C575" s="91">
        <f t="shared" ref="C575" si="1331">B575/B574-1</f>
        <v>-2.3400514776853343E-2</v>
      </c>
      <c r="D575" s="26">
        <f t="shared" ref="D575" si="1332">+F574*(1+L575)</f>
        <v>33.651259982270176</v>
      </c>
      <c r="E575" s="26">
        <f>D575*(1-VLOOKUP(A575,FX!A:M,13,0))</f>
        <v>33.580039279563543</v>
      </c>
      <c r="F575">
        <v>33.4681</v>
      </c>
      <c r="G575" s="42">
        <f t="shared" ref="G575" si="1333">+B575/D575-1</f>
        <v>1.0262320576161832E-2</v>
      </c>
      <c r="H575" s="91">
        <f>(B575/(D575*(1-VLOOKUP(A575,FX!A:M,13,0))))-1</f>
        <v>1.2405009921771404E-2</v>
      </c>
      <c r="I575" s="91">
        <f t="shared" si="1318"/>
        <v>1.5791156354857394E-2</v>
      </c>
      <c r="J575">
        <v>1838.71</v>
      </c>
      <c r="K575">
        <v>1783.74</v>
      </c>
      <c r="L575" s="91">
        <f t="shared" ref="L575" si="1334">+K575/J575-1</f>
        <v>-2.989595966737546E-2</v>
      </c>
      <c r="M575" s="90">
        <f t="shared" ref="M575" si="1335">WEEKDAY(A575,2)</f>
        <v>2</v>
      </c>
    </row>
    <row r="576" spans="1:13" x14ac:dyDescent="0.25">
      <c r="A576" s="88">
        <v>43208</v>
      </c>
      <c r="B576">
        <v>34.17</v>
      </c>
      <c r="C576" s="91">
        <f t="shared" ref="C576" si="1336">B576/B575-1</f>
        <v>5.1005100510050916E-3</v>
      </c>
      <c r="D576" s="26">
        <f t="shared" ref="D576" si="1337">+F575*(1+L576)</f>
        <v>34.190846146859968</v>
      </c>
      <c r="E576" s="26">
        <f>D576*(1-VLOOKUP(A576,FX!A:M,13,0))</f>
        <v>34.245839822074402</v>
      </c>
      <c r="F576">
        <v>33.882399999999997</v>
      </c>
      <c r="G576" s="42">
        <f t="shared" ref="G576" si="1338">+B576/D576-1</f>
        <v>-6.0969964798252008E-4</v>
      </c>
      <c r="H576" s="91">
        <f>(B576/(D576*(1-VLOOKUP(A576,FX!A:M,13,0))))-1</f>
        <v>-2.2145703673330797E-3</v>
      </c>
      <c r="I576" s="91">
        <f t="shared" si="1318"/>
        <v>8.4881826553020456E-3</v>
      </c>
      <c r="J576">
        <v>1783.74</v>
      </c>
      <c r="K576">
        <v>1822.26</v>
      </c>
      <c r="L576" s="91">
        <f t="shared" ref="L576" si="1339">+K576/J576-1</f>
        <v>2.1595075515489892E-2</v>
      </c>
      <c r="M576" s="90">
        <f t="shared" ref="M576" si="1340">WEEKDAY(A576,2)</f>
        <v>3</v>
      </c>
    </row>
    <row r="577" spans="1:13" x14ac:dyDescent="0.25">
      <c r="A577" s="88">
        <v>43209</v>
      </c>
      <c r="B577">
        <v>34.174799999999998</v>
      </c>
      <c r="C577" s="91">
        <f t="shared" ref="C577" si="1341">B577/B576-1</f>
        <v>1.4047410008766192E-4</v>
      </c>
      <c r="D577" s="26">
        <f t="shared" ref="D577" si="1342">+F576*(1+L577)</f>
        <v>33.845584643245196</v>
      </c>
      <c r="E577" s="26">
        <f>D577*(1-VLOOKUP(A577,FX!A:M,13,0))</f>
        <v>33.80098132002135</v>
      </c>
      <c r="F577">
        <v>34.052</v>
      </c>
      <c r="G577" s="42">
        <f t="shared" ref="G577" si="1343">+B577/D577-1</f>
        <v>9.7269809407918295E-3</v>
      </c>
      <c r="H577" s="91">
        <f>(B577/(D577*(1-VLOOKUP(A577,FX!A:M,13,0))))-1</f>
        <v>1.1059403170558868E-2</v>
      </c>
      <c r="I577" s="91">
        <f t="shared" si="1318"/>
        <v>3.6062492658286427E-3</v>
      </c>
      <c r="J577">
        <v>1822.26</v>
      </c>
      <c r="K577">
        <v>1820.28</v>
      </c>
      <c r="L577" s="91">
        <f t="shared" ref="L577" si="1344">+K577/J577-1</f>
        <v>-1.0865628395508864E-3</v>
      </c>
      <c r="M577" s="90">
        <f t="shared" ref="M577" si="1345">WEEKDAY(A577,2)</f>
        <v>4</v>
      </c>
    </row>
    <row r="578" spans="1:13" x14ac:dyDescent="0.25">
      <c r="A578" s="88">
        <v>43210</v>
      </c>
      <c r="B578">
        <v>33.395000000000003</v>
      </c>
      <c r="C578" s="91">
        <f t="shared" ref="C578" si="1346">B578/B577-1</f>
        <v>-2.2817982841157658E-2</v>
      </c>
      <c r="D578" s="26">
        <f t="shared" ref="D578" si="1347">+F577*(1+L578)</f>
        <v>33.351048256312218</v>
      </c>
      <c r="E578" s="26">
        <f>D578*(1-VLOOKUP(A578,FX!A:M,13,0))</f>
        <v>33.346587245446344</v>
      </c>
      <c r="F578">
        <v>33.291699999999999</v>
      </c>
      <c r="G578" s="42">
        <f t="shared" ref="G578" si="1348">+B578/D578-1</f>
        <v>1.3178519412644363E-3</v>
      </c>
      <c r="H578" s="91">
        <f>(B578/(D578*(1-VLOOKUP(A578,FX!A:M,13,0))))-1</f>
        <v>1.4518053735850245E-3</v>
      </c>
      <c r="I578" s="91">
        <f t="shared" si="1318"/>
        <v>3.1028754914890211E-3</v>
      </c>
      <c r="J578">
        <v>1820.28</v>
      </c>
      <c r="K578">
        <v>1782.81</v>
      </c>
      <c r="L578" s="91">
        <f t="shared" ref="L578" si="1349">+K578/J578-1</f>
        <v>-2.0584745204034527E-2</v>
      </c>
      <c r="M578" s="90">
        <f t="shared" ref="M578" si="1350">WEEKDAY(A578,2)</f>
        <v>5</v>
      </c>
    </row>
    <row r="579" spans="1:13" x14ac:dyDescent="0.25">
      <c r="A579" s="88">
        <v>43213</v>
      </c>
      <c r="B579">
        <v>32.950000000000003</v>
      </c>
      <c r="C579" s="91">
        <f t="shared" ref="C579" si="1351">B579/B578-1</f>
        <v>-1.3325348106003942E-2</v>
      </c>
      <c r="D579" s="26">
        <f t="shared" ref="D579" si="1352">+F578*(1+L579)</f>
        <v>32.735970005216487</v>
      </c>
      <c r="E579" s="26">
        <f>D579*(1-VLOOKUP(A579,FX!A:M,13,0))</f>
        <v>32.585961532783067</v>
      </c>
      <c r="F579">
        <v>32.811500000000002</v>
      </c>
      <c r="G579" s="42">
        <f t="shared" ref="G579" si="1353">+B579/D579-1</f>
        <v>6.538067903575584E-3</v>
      </c>
      <c r="H579" s="91">
        <f>(B579/(D579*(1-VLOOKUP(A579,FX!A:M,13,0))))-1</f>
        <v>1.117163496466711E-2</v>
      </c>
      <c r="I579" s="91">
        <f t="shared" si="1318"/>
        <v>4.2210810234217799E-3</v>
      </c>
      <c r="J579">
        <v>1782.81</v>
      </c>
      <c r="K579">
        <v>1753.05</v>
      </c>
      <c r="L579" s="91">
        <f t="shared" ref="L579" si="1354">+K579/J579-1</f>
        <v>-1.6692749087115266E-2</v>
      </c>
      <c r="M579" s="90">
        <f t="shared" ref="M579" si="1355">WEEKDAY(A579,2)</f>
        <v>1</v>
      </c>
    </row>
    <row r="580" spans="1:13" x14ac:dyDescent="0.25">
      <c r="A580" s="88">
        <v>43214</v>
      </c>
      <c r="B580">
        <v>33.549999999999997</v>
      </c>
      <c r="C580" s="91">
        <f t="shared" ref="C580" si="1356">B580/B579-1</f>
        <v>1.8209408194233445E-2</v>
      </c>
      <c r="D580" s="26">
        <f t="shared" ref="D580" si="1357">+F579*(1+L580)</f>
        <v>33.818651430364227</v>
      </c>
      <c r="E580" s="26">
        <f>D580*(1-VLOOKUP(A580,FX!A:M,13,0))</f>
        <v>33.893240517197484</v>
      </c>
      <c r="F580">
        <v>33.400100000000002</v>
      </c>
      <c r="G580" s="42">
        <f t="shared" ref="G580" si="1358">+B580/D580-1</f>
        <v>-7.9438835968196342E-3</v>
      </c>
      <c r="H580" s="91">
        <f>(B580/(D580*(1-VLOOKUP(A580,FX!A:M,13,0))))-1</f>
        <v>-1.0127108295334697E-2</v>
      </c>
      <c r="I580" s="91">
        <f t="shared" si="1318"/>
        <v>4.488010514938523E-3</v>
      </c>
      <c r="J580">
        <v>1753.05</v>
      </c>
      <c r="K580">
        <v>1806.86</v>
      </c>
      <c r="L580" s="91">
        <f t="shared" ref="L580" si="1359">+K580/J580-1</f>
        <v>3.0695074299078806E-2</v>
      </c>
      <c r="M580" s="90">
        <f t="shared" ref="M580" si="1360">WEEKDAY(A580,2)</f>
        <v>2</v>
      </c>
    </row>
    <row r="581" spans="1:13" x14ac:dyDescent="0.25">
      <c r="A581" s="88">
        <v>43215</v>
      </c>
      <c r="B581">
        <v>33.729999999999997</v>
      </c>
      <c r="C581" s="91">
        <f t="shared" ref="C581" si="1361">B581/B580-1</f>
        <v>5.365126676602161E-3</v>
      </c>
      <c r="D581" s="26">
        <f t="shared" ref="D581" si="1362">+F580*(1+L581)</f>
        <v>33.632088784410527</v>
      </c>
      <c r="E581" s="26">
        <f>D581*(1-VLOOKUP(A581,FX!A:M,13,0))</f>
        <v>33.513243447401749</v>
      </c>
      <c r="F581">
        <v>33.6798</v>
      </c>
      <c r="G581" s="42">
        <f t="shared" ref="G581" si="1363">+B581/D581-1</f>
        <v>2.9112439675424984E-3</v>
      </c>
      <c r="H581" s="91">
        <f>(B581/(D581*(1-VLOOKUP(A581,FX!A:M,13,0))))-1</f>
        <v>6.4677879638370683E-3</v>
      </c>
      <c r="I581" s="91">
        <f t="shared" si="1318"/>
        <v>1.4905076633471293E-3</v>
      </c>
      <c r="J581">
        <v>1806.86</v>
      </c>
      <c r="K581">
        <v>1819.41</v>
      </c>
      <c r="L581" s="91">
        <f t="shared" ref="L581" si="1364">+K581/J581-1</f>
        <v>6.94575119267693E-3</v>
      </c>
      <c r="M581" s="90">
        <f t="shared" ref="M581" si="1365">WEEKDAY(A581,2)</f>
        <v>3</v>
      </c>
    </row>
    <row r="582" spans="1:13" x14ac:dyDescent="0.25">
      <c r="A582" s="88">
        <v>43216</v>
      </c>
      <c r="B582">
        <v>33.17</v>
      </c>
      <c r="C582" s="91">
        <f t="shared" ref="C582" si="1366">B582/B581-1</f>
        <v>-1.6602431070263712E-2</v>
      </c>
      <c r="D582" s="26">
        <f t="shared" ref="D582" si="1367">+F581*(1+L582)</f>
        <v>32.973960868633235</v>
      </c>
      <c r="E582" s="26">
        <f>D582*(1-VLOOKUP(A582,FX!A:M,13,0))</f>
        <v>32.923345564015463</v>
      </c>
      <c r="F582">
        <v>32.829099999999997</v>
      </c>
      <c r="G582" s="42">
        <f t="shared" ref="G582" si="1368">+B582/D582-1</f>
        <v>5.9452709411458304E-3</v>
      </c>
      <c r="H582" s="91">
        <f>(B582/(D582*(1-VLOOKUP(A582,FX!A:M,13,0))))-1</f>
        <v>7.4917792149935547E-3</v>
      </c>
      <c r="I582" s="91">
        <f t="shared" si="1318"/>
        <v>1.0384079977824756E-2</v>
      </c>
      <c r="J582">
        <v>1819.41</v>
      </c>
      <c r="K582">
        <v>1781.28</v>
      </c>
      <c r="L582" s="91">
        <f t="shared" ref="L582" si="1369">+K582/J582-1</f>
        <v>-2.0957343314591093E-2</v>
      </c>
      <c r="M582" s="90">
        <f t="shared" ref="M582" si="1370">WEEKDAY(A582,2)</f>
        <v>4</v>
      </c>
    </row>
    <row r="583" spans="1:13" x14ac:dyDescent="0.25">
      <c r="A583" s="88">
        <v>43217</v>
      </c>
      <c r="B583">
        <v>33.354999999999997</v>
      </c>
      <c r="C583" s="91">
        <f t="shared" ref="C583:C584" si="1371">B583/B582-1</f>
        <v>5.5773289116669567E-3</v>
      </c>
      <c r="D583" s="26">
        <f t="shared" ref="D583:D587" si="1372">+F582*(1+L583)</f>
        <v>33.277319096380133</v>
      </c>
      <c r="E583" s="26">
        <f>D583*(1-VLOOKUP(A583,FX!A:M,13,0))</f>
        <v>33.326714530785857</v>
      </c>
      <c r="F583">
        <v>33.090000000000003</v>
      </c>
      <c r="G583" s="42">
        <f t="shared" ref="G583:G584" si="1373">+B583/D583-1</f>
        <v>2.3343498133030494E-3</v>
      </c>
      <c r="H583" s="91">
        <f>(B583/(D583*(1-VLOOKUP(A583,FX!A:M,13,0))))-1</f>
        <v>8.4873260422990704E-4</v>
      </c>
      <c r="I583" s="91">
        <f t="shared" si="1318"/>
        <v>8.0084617709275108E-3</v>
      </c>
      <c r="J583">
        <v>1781.28</v>
      </c>
      <c r="K583">
        <v>1805.6</v>
      </c>
      <c r="L583" s="91">
        <f t="shared" ref="L583" si="1374">+K583/J583-1</f>
        <v>1.3653103386328969E-2</v>
      </c>
      <c r="M583" s="90">
        <f t="shared" ref="M583" si="1375">WEEKDAY(A583,2)</f>
        <v>5</v>
      </c>
    </row>
    <row r="584" spans="1:13" x14ac:dyDescent="0.25">
      <c r="A584" s="88">
        <v>43220</v>
      </c>
      <c r="B584">
        <v>33.36</v>
      </c>
      <c r="C584" s="91">
        <f t="shared" si="1371"/>
        <v>1.4990256333380358E-4</v>
      </c>
      <c r="D584" s="26">
        <f t="shared" si="1372"/>
        <v>33.090000000000003</v>
      </c>
      <c r="E584" s="26">
        <f>D584*(1-VLOOKUP(A584,FX!A:M,13,0))</f>
        <v>33.090000000000003</v>
      </c>
      <c r="F584">
        <v>33.023099999999999</v>
      </c>
      <c r="G584" s="42">
        <f t="shared" si="1373"/>
        <v>8.1595648232093421E-3</v>
      </c>
      <c r="H584" s="91">
        <f>(B584/(D584*(1-VLOOKUP(A584,FX!A:M,13,0))))-1</f>
        <v>8.1595648232093421E-3</v>
      </c>
      <c r="I584" s="91">
        <f t="shared" si="1318"/>
        <v>1.0201949544409894E-2</v>
      </c>
      <c r="J584" s="90">
        <v>1805.6</v>
      </c>
      <c r="K584" s="90">
        <v>1805.6</v>
      </c>
      <c r="L584" s="91">
        <f t="shared" ref="L584:L585" si="1376">+K584/J584-1</f>
        <v>0</v>
      </c>
      <c r="M584" s="90">
        <f t="shared" ref="M584:M585" si="1377">WEEKDAY(A584,2)</f>
        <v>1</v>
      </c>
    </row>
    <row r="585" spans="1:13" x14ac:dyDescent="0.25">
      <c r="A585" s="88">
        <v>43221</v>
      </c>
      <c r="B585">
        <v>33.185000000000002</v>
      </c>
      <c r="C585" s="91">
        <f t="shared" ref="C585" si="1378">B585/B584-1</f>
        <v>-5.2458033573140606E-3</v>
      </c>
      <c r="D585" s="26">
        <f t="shared" si="1372"/>
        <v>33.023099999999999</v>
      </c>
      <c r="E585" s="26">
        <f>D585*(1-VLOOKUP(A585,FX!A:M,13,0))</f>
        <v>32.909870556622749</v>
      </c>
      <c r="F585" s="90">
        <v>33.023099999999999</v>
      </c>
      <c r="G585" s="42">
        <f t="shared" ref="G585" si="1379">+B585/D585-1</f>
        <v>4.9026287659246215E-3</v>
      </c>
      <c r="H585" s="91">
        <f>(B585/(D585*(1-VLOOKUP(A585,FX!A:M,13,0))))-1</f>
        <v>8.3600888950285945E-3</v>
      </c>
      <c r="I585" s="91">
        <f t="shared" si="1318"/>
        <v>4.9026287659246215E-3</v>
      </c>
      <c r="J585" s="90">
        <v>1805.6</v>
      </c>
      <c r="K585" s="90">
        <v>1805.6</v>
      </c>
      <c r="L585" s="91">
        <f t="shared" si="1376"/>
        <v>0</v>
      </c>
      <c r="M585" s="90">
        <f t="shared" si="1377"/>
        <v>2</v>
      </c>
    </row>
    <row r="586" spans="1:13" x14ac:dyDescent="0.25">
      <c r="A586" s="88">
        <v>43222</v>
      </c>
      <c r="B586">
        <v>33.01</v>
      </c>
      <c r="C586" s="91">
        <f t="shared" ref="C586" si="1380">B586/B585-1</f>
        <v>-5.2734669278289292E-3</v>
      </c>
      <c r="D586" s="26">
        <f t="shared" si="1372"/>
        <v>32.949394255095257</v>
      </c>
      <c r="E586" s="26">
        <f>D586*(1-VLOOKUP(A586,FX!A:M,13,0))</f>
        <v>32.770751531956471</v>
      </c>
      <c r="F586">
        <v>32.911900000000003</v>
      </c>
      <c r="G586" s="42">
        <f t="shared" ref="G586" si="1381">+B586/D586-1</f>
        <v>1.8393583941340719E-3</v>
      </c>
      <c r="H586" s="91">
        <f>(B586/(D586*(1-VLOOKUP(A586,FX!A:M,13,0))))-1</f>
        <v>7.3006707768121792E-3</v>
      </c>
      <c r="I586" s="91">
        <f t="shared" si="1318"/>
        <v>2.980684797899702E-3</v>
      </c>
      <c r="J586">
        <v>1805.6</v>
      </c>
      <c r="K586">
        <v>1801.57</v>
      </c>
      <c r="L586" s="91">
        <f t="shared" ref="L586" si="1382">+K586/J586-1</f>
        <v>-2.2319450598139445E-3</v>
      </c>
      <c r="M586" s="90">
        <f t="shared" ref="M586" si="1383">WEEKDAY(A586,2)</f>
        <v>3</v>
      </c>
    </row>
    <row r="587" spans="1:13" x14ac:dyDescent="0.25">
      <c r="A587" s="88">
        <v>43223</v>
      </c>
      <c r="B587">
        <v>33.729999999999997</v>
      </c>
      <c r="C587" s="91">
        <f t="shared" ref="C587" si="1384">B587/B586-1</f>
        <v>2.1811572250832967E-2</v>
      </c>
      <c r="D587" s="26">
        <f t="shared" si="1372"/>
        <v>33.372630428459622</v>
      </c>
      <c r="E587" s="26">
        <f>D587*(1-VLOOKUP(A587,FX!A:M,13,0))</f>
        <v>33.522997143923448</v>
      </c>
      <c r="F587">
        <v>33.4786</v>
      </c>
      <c r="G587" s="42">
        <f t="shared" ref="G587" si="1385">+B587/D587-1</f>
        <v>1.0708462801769958E-2</v>
      </c>
      <c r="H587" s="91">
        <f>(B587/(D587*(1-VLOOKUP(A587,FX!A:M,13,0))))-1</f>
        <v>6.1749507416604121E-3</v>
      </c>
      <c r="I587" s="91">
        <f t="shared" si="1318"/>
        <v>7.5092745813742923E-3</v>
      </c>
      <c r="J587">
        <v>1801.57</v>
      </c>
      <c r="K587">
        <v>1826.79</v>
      </c>
      <c r="L587" s="91">
        <f t="shared" ref="L587" si="1386">+K587/J587-1</f>
        <v>1.399890095860834E-2</v>
      </c>
      <c r="M587" s="90">
        <f t="shared" ref="M587" si="1387">WEEKDAY(A587,2)</f>
        <v>4</v>
      </c>
    </row>
    <row r="588" spans="1:13" x14ac:dyDescent="0.25">
      <c r="A588" s="88">
        <v>43224</v>
      </c>
      <c r="B588">
        <v>33.840000000000003</v>
      </c>
      <c r="C588" s="91">
        <f t="shared" ref="C588" si="1388">B588/B587-1</f>
        <v>3.2611918173734988E-3</v>
      </c>
      <c r="D588" s="26">
        <f t="shared" ref="D588" si="1389">+F587*(1+L588)</f>
        <v>33.259782027490843</v>
      </c>
      <c r="E588" s="26">
        <f>D588*(1-VLOOKUP(A588,FX!A:M,13,0))</f>
        <v>33.199349574644557</v>
      </c>
      <c r="F588">
        <v>33.708500000000001</v>
      </c>
      <c r="G588" s="42">
        <f t="shared" ref="G588" si="1390">+B588/D588-1</f>
        <v>1.744503232250838E-2</v>
      </c>
      <c r="H588" s="91">
        <f>(B588/(D588*(1-VLOOKUP(A588,FX!A:M,13,0))))-1</f>
        <v>1.9297077610361812E-2</v>
      </c>
      <c r="I588" s="91">
        <f t="shared" si="1318"/>
        <v>3.9010931960781203E-3</v>
      </c>
      <c r="J588">
        <v>1826.79</v>
      </c>
      <c r="K588">
        <v>1814.85</v>
      </c>
      <c r="L588" s="91">
        <f t="shared" ref="L588" si="1391">+K588/J588-1</f>
        <v>-6.5360550473781975E-3</v>
      </c>
      <c r="M588" s="90">
        <f t="shared" ref="M588" si="1392">WEEKDAY(A588,2)</f>
        <v>5</v>
      </c>
    </row>
    <row r="589" spans="1:13" x14ac:dyDescent="0.25">
      <c r="A589" s="88">
        <v>43227</v>
      </c>
      <c r="B589">
        <v>34.21</v>
      </c>
      <c r="C589" s="91">
        <f t="shared" ref="C589" si="1393">B589/B588-1</f>
        <v>1.0933806146572023E-2</v>
      </c>
      <c r="D589" s="26">
        <f t="shared" ref="D589" si="1394">+F588*(1+L589)</f>
        <v>34.404828437611926</v>
      </c>
      <c r="E589" s="26">
        <f>D589*(1-VLOOKUP(A589,FX!A:M,13,0))</f>
        <v>34.399200260778507</v>
      </c>
      <c r="F589">
        <v>34.112900000000003</v>
      </c>
      <c r="G589" s="42">
        <f t="shared" ref="G589" si="1395">+B589/D589-1</f>
        <v>-5.6628225298439583E-3</v>
      </c>
      <c r="H589" s="91">
        <f>(B589/(D589*(1-VLOOKUP(A589,FX!A:M,13,0))))-1</f>
        <v>-5.500135449202026E-3</v>
      </c>
      <c r="I589" s="91">
        <f t="shared" si="1318"/>
        <v>2.8464305292132952E-3</v>
      </c>
      <c r="J589">
        <v>1814.85</v>
      </c>
      <c r="K589">
        <v>1852.34</v>
      </c>
      <c r="L589" s="91">
        <f t="shared" ref="L589" si="1396">+K589/J589-1</f>
        <v>2.0657354602308775E-2</v>
      </c>
      <c r="M589" s="90">
        <f t="shared" ref="M589" si="1397">WEEKDAY(A589,2)</f>
        <v>1</v>
      </c>
    </row>
    <row r="590" spans="1:13" x14ac:dyDescent="0.25">
      <c r="A590" s="88">
        <v>43228</v>
      </c>
      <c r="B590">
        <v>34.369999999999997</v>
      </c>
      <c r="C590" s="91">
        <f t="shared" ref="C590" si="1398">B590/B589-1</f>
        <v>4.6769950306926322E-3</v>
      </c>
      <c r="D590" s="26">
        <f t="shared" ref="D590" si="1399">+F589*(1+L590)</f>
        <v>34.196324985153922</v>
      </c>
      <c r="E590" s="26">
        <f>D590*(1-VLOOKUP(A590,FX!A:M,13,0))</f>
        <v>34.144891706832958</v>
      </c>
      <c r="F590">
        <v>34.332799999999999</v>
      </c>
      <c r="G590" s="42">
        <f t="shared" ref="G590" si="1400">+B590/D590-1</f>
        <v>5.0787625547914494E-3</v>
      </c>
      <c r="H590" s="91">
        <f>(B590/(D590*(1-VLOOKUP(A590,FX!A:M,13,0))))-1</f>
        <v>6.5927370659075724E-3</v>
      </c>
      <c r="I590" s="91">
        <f t="shared" si="1318"/>
        <v>1.0835119768850543E-3</v>
      </c>
      <c r="J590">
        <v>1852.34</v>
      </c>
      <c r="K590">
        <v>1856.87</v>
      </c>
      <c r="L590" s="91">
        <f t="shared" ref="L590" si="1401">+K590/J590-1</f>
        <v>2.4455553516093964E-3</v>
      </c>
      <c r="M590" s="90">
        <f t="shared" ref="M590" si="1402">WEEKDAY(A590,2)</f>
        <v>2</v>
      </c>
    </row>
    <row r="591" spans="1:13" x14ac:dyDescent="0.25">
      <c r="A591" s="88">
        <v>43229</v>
      </c>
      <c r="B591">
        <v>34.56</v>
      </c>
      <c r="C591" s="91">
        <f t="shared" ref="C591" si="1403">B591/B590-1</f>
        <v>5.528076811172733E-3</v>
      </c>
      <c r="D591" s="26">
        <f t="shared" ref="D591" si="1404">+F590*(1+L591)</f>
        <v>34.313201014610605</v>
      </c>
      <c r="E591" s="26">
        <f>D591*(1-VLOOKUP(A591,FX!A:M,13,0))</f>
        <v>34.331204139701768</v>
      </c>
      <c r="F591">
        <v>34.464500000000001</v>
      </c>
      <c r="G591" s="42">
        <f t="shared" ref="G591" si="1405">+B591/D591-1</f>
        <v>7.1925375101060673E-3</v>
      </c>
      <c r="H591" s="91">
        <f>(B591/(D591*(1-VLOOKUP(A591,FX!A:M,13,0))))-1</f>
        <v>6.6643703893172201E-3</v>
      </c>
      <c r="I591" s="91">
        <f t="shared" si="1318"/>
        <v>2.7709672271467589E-3</v>
      </c>
      <c r="J591">
        <v>1856.87</v>
      </c>
      <c r="K591">
        <v>1855.81</v>
      </c>
      <c r="L591" s="91">
        <f t="shared" ref="L591" si="1406">+K591/J591-1</f>
        <v>-5.7085310226345776E-4</v>
      </c>
      <c r="M591" s="90">
        <f t="shared" ref="M591" si="1407">WEEKDAY(A591,2)</f>
        <v>3</v>
      </c>
    </row>
    <row r="592" spans="1:13" x14ac:dyDescent="0.25">
      <c r="A592" s="88">
        <v>43230</v>
      </c>
      <c r="B592">
        <v>35.07</v>
      </c>
      <c r="C592" s="91">
        <f t="shared" ref="C592" si="1408">B592/B591-1</f>
        <v>1.475694444444442E-2</v>
      </c>
      <c r="D592" s="26">
        <f t="shared" ref="D592" si="1409">+F591*(1+L592)</f>
        <v>34.641854349313775</v>
      </c>
      <c r="E592" s="26">
        <f>D592*(1-VLOOKUP(A592,FX!A:M,13,0))</f>
        <v>34.841760466415543</v>
      </c>
      <c r="F592">
        <v>34.770800000000001</v>
      </c>
      <c r="G592" s="42">
        <f t="shared" ref="G592" si="1410">+B592/D592-1</f>
        <v>1.2359201282038379E-2</v>
      </c>
      <c r="H592" s="91">
        <f>(B592/(D592*(1-VLOOKUP(A592,FX!A:M,13,0))))-1</f>
        <v>6.5507463035474611E-3</v>
      </c>
      <c r="I592" s="91">
        <f t="shared" si="1318"/>
        <v>8.604921370805263E-3</v>
      </c>
      <c r="J592">
        <v>1855.81</v>
      </c>
      <c r="K592">
        <v>1865.36</v>
      </c>
      <c r="L592" s="91">
        <f t="shared" ref="L592" si="1411">+K592/J592-1</f>
        <v>5.1460009375958737E-3</v>
      </c>
      <c r="M592" s="90">
        <f t="shared" ref="M592" si="1412">WEEKDAY(A592,2)</f>
        <v>4</v>
      </c>
    </row>
    <row r="593" spans="1:13" x14ac:dyDescent="0.25">
      <c r="A593" s="88">
        <v>43231</v>
      </c>
      <c r="B593">
        <v>34.651000000000003</v>
      </c>
      <c r="C593" s="91">
        <f t="shared" ref="C593" si="1413">B593/B592-1</f>
        <v>-1.1947533504419683E-2</v>
      </c>
      <c r="D593" s="26">
        <f t="shared" ref="D593" si="1414">+F592*(1+L593)</f>
        <v>34.200780773684436</v>
      </c>
      <c r="E593" s="26">
        <f>D593*(1-VLOOKUP(A593,FX!A:M,13,0))</f>
        <v>34.169446087796054</v>
      </c>
      <c r="F593">
        <v>34.442900000000002</v>
      </c>
      <c r="G593" s="42">
        <f t="shared" ref="G593" si="1415">+B593/D593-1</f>
        <v>1.3164004333549695E-2</v>
      </c>
      <c r="H593" s="91">
        <f>(B593/(D593*(1-VLOOKUP(A593,FX!A:M,13,0))))-1</f>
        <v>1.4093114385484329E-2</v>
      </c>
      <c r="I593" s="91">
        <f t="shared" si="1318"/>
        <v>6.0418838135001263E-3</v>
      </c>
      <c r="J593">
        <v>1865.36</v>
      </c>
      <c r="K593">
        <v>1834.78</v>
      </c>
      <c r="L593" s="91">
        <f t="shared" ref="L593" si="1416">+K593/J593-1</f>
        <v>-1.6393618390015852E-2</v>
      </c>
      <c r="M593" s="90">
        <f t="shared" ref="M593" si="1417">WEEKDAY(A593,2)</f>
        <v>5</v>
      </c>
    </row>
    <row r="594" spans="1:13" x14ac:dyDescent="0.25">
      <c r="A594" s="88">
        <v>43234</v>
      </c>
      <c r="B594">
        <v>34.99</v>
      </c>
      <c r="C594" s="91">
        <f t="shared" ref="C594" si="1418">B594/B593-1</f>
        <v>9.783267438169041E-3</v>
      </c>
      <c r="D594" s="26">
        <f t="shared" ref="D594" si="1419">+F593*(1+L594)</f>
        <v>34.371565551183252</v>
      </c>
      <c r="E594" s="26">
        <f>D594*(1-VLOOKUP(A594,FX!A:M,13,0))</f>
        <v>34.352223655191381</v>
      </c>
      <c r="F594" s="90">
        <v>34.442900000000002</v>
      </c>
      <c r="G594" s="42">
        <f t="shared" ref="G594" si="1420">+B594/D594-1</f>
        <v>1.7992617993958682E-2</v>
      </c>
      <c r="H594" s="91">
        <f>(B594/(D594*(1-VLOOKUP(A594,FX!A:M,13,0))))-1</f>
        <v>1.8565795076623592E-2</v>
      </c>
      <c r="I594" s="91">
        <f t="shared" si="1318"/>
        <v>1.5884260616847001E-2</v>
      </c>
      <c r="J594">
        <v>1834.78</v>
      </c>
      <c r="K594">
        <v>1830.98</v>
      </c>
      <c r="L594" s="91">
        <f t="shared" ref="L594" si="1421">+K594/J594-1</f>
        <v>-2.0710929920753074E-3</v>
      </c>
      <c r="M594" s="90">
        <f t="shared" ref="M594" si="1422">WEEKDAY(A594,2)</f>
        <v>1</v>
      </c>
    </row>
    <row r="595" spans="1:13" x14ac:dyDescent="0.25">
      <c r="A595" s="88">
        <v>43235</v>
      </c>
      <c r="B595">
        <v>34.69</v>
      </c>
      <c r="C595" s="91">
        <f t="shared" ref="C595" si="1423">B595/B594-1</f>
        <v>-8.5738782509289235E-3</v>
      </c>
      <c r="D595" s="26">
        <f t="shared" ref="D595" si="1424">+F594*(1+L595)</f>
        <v>34.951366278714133</v>
      </c>
      <c r="E595" s="26">
        <f>D595*(1-VLOOKUP(A595,FX!A:M,13,0))</f>
        <v>34.797575445688771</v>
      </c>
      <c r="F595">
        <v>34.763300000000001</v>
      </c>
      <c r="G595" s="42">
        <f t="shared" ref="G595" si="1425">+B595/D595-1</f>
        <v>-7.4779989036740657E-3</v>
      </c>
      <c r="H595" s="91">
        <f>(B595/(D595*(1-VLOOKUP(A595,FX!A:M,13,0))))-1</f>
        <v>-3.0914638250206794E-3</v>
      </c>
      <c r="I595" s="91">
        <f t="shared" si="1318"/>
        <v>-2.108545506324333E-3</v>
      </c>
      <c r="J595">
        <v>1830.98</v>
      </c>
      <c r="K595">
        <v>1858.01</v>
      </c>
      <c r="L595" s="91">
        <f t="shared" ref="L595" si="1426">+K595/J595-1</f>
        <v>1.4762586156047641E-2</v>
      </c>
      <c r="M595" s="90">
        <f t="shared" ref="M595" si="1427">WEEKDAY(A595,2)</f>
        <v>2</v>
      </c>
    </row>
    <row r="596" spans="1:13" x14ac:dyDescent="0.25">
      <c r="A596" s="88">
        <v>43236</v>
      </c>
      <c r="B596">
        <v>35.091000000000001</v>
      </c>
      <c r="C596" s="91">
        <f t="shared" ref="C596" si="1428">B596/B595-1</f>
        <v>1.1559527241280065E-2</v>
      </c>
      <c r="D596" s="26">
        <f t="shared" ref="D596" si="1429">+F595*(1+L596)</f>
        <v>34.551129009531707</v>
      </c>
      <c r="E596" s="26">
        <f>D596*(1-VLOOKUP(A596,FX!A:M,13,0))</f>
        <v>34.644487247443486</v>
      </c>
      <c r="F596">
        <v>34.835999999999999</v>
      </c>
      <c r="G596" s="42">
        <f t="shared" ref="G596" si="1430">+B596/D596-1</f>
        <v>1.562527784025125E-2</v>
      </c>
      <c r="H596" s="91">
        <f>(B596/(D596*(1-VLOOKUP(A596,FX!A:M,13,0))))-1</f>
        <v>1.2888421449778198E-2</v>
      </c>
      <c r="I596" s="91">
        <f t="shared" si="1318"/>
        <v>7.32001377884961E-3</v>
      </c>
      <c r="J596">
        <v>1858.01</v>
      </c>
      <c r="K596">
        <v>1846.67</v>
      </c>
      <c r="L596" s="91">
        <f t="shared" ref="L596" si="1431">+K596/J596-1</f>
        <v>-6.1033040726368171E-3</v>
      </c>
      <c r="M596" s="90">
        <f t="shared" ref="M596" si="1432">WEEKDAY(A596,2)</f>
        <v>3</v>
      </c>
    </row>
    <row r="597" spans="1:13" x14ac:dyDescent="0.25">
      <c r="A597" s="88">
        <v>43237</v>
      </c>
      <c r="B597">
        <v>34.75</v>
      </c>
      <c r="C597" s="91">
        <f t="shared" ref="C597" si="1433">B597/B596-1</f>
        <v>-9.7175914052036738E-3</v>
      </c>
      <c r="D597" s="26">
        <f t="shared" ref="D597" si="1434">+F596*(1+L597)</f>
        <v>34.544170425685152</v>
      </c>
      <c r="E597" s="26">
        <f>D597*(1-VLOOKUP(A597,FX!A:M,13,0))</f>
        <v>34.487729022020837</v>
      </c>
      <c r="F597">
        <v>34.557200000000002</v>
      </c>
      <c r="G597" s="42">
        <f t="shared" ref="G597" si="1435">+B597/D597-1</f>
        <v>5.9584460063282219E-3</v>
      </c>
      <c r="H597" s="91">
        <f>(B597/(D597*(1-VLOOKUP(A597,FX!A:M,13,0))))-1</f>
        <v>7.6047621985113611E-3</v>
      </c>
      <c r="I597" s="91">
        <f t="shared" si="1318"/>
        <v>5.5791557186346541E-3</v>
      </c>
      <c r="J597">
        <v>1846.67</v>
      </c>
      <c r="K597">
        <v>1831.2</v>
      </c>
      <c r="L597" s="91">
        <f t="shared" ref="L597" si="1436">+K597/J597-1</f>
        <v>-8.3772411963155546E-3</v>
      </c>
      <c r="M597" s="90">
        <f t="shared" ref="M597" si="1437">WEEKDAY(A597,2)</f>
        <v>4</v>
      </c>
    </row>
    <row r="598" spans="1:13" x14ac:dyDescent="0.25">
      <c r="A598" s="88">
        <v>43238</v>
      </c>
      <c r="B598">
        <v>34.54</v>
      </c>
      <c r="C598" s="91">
        <f t="shared" ref="C598:C599" si="1438">B598/B597-1</f>
        <v>-6.043165467625955E-3</v>
      </c>
      <c r="D598" s="26">
        <f t="shared" ref="D598" si="1439">+F597*(1+L598)</f>
        <v>34.66193594364352</v>
      </c>
      <c r="E598" s="26">
        <f>D598*(1-VLOOKUP(A598,FX!A:M,13,0))</f>
        <v>34.626627583828153</v>
      </c>
      <c r="F598">
        <v>34.47</v>
      </c>
      <c r="G598" s="42">
        <f t="shared" ref="G598:G599" si="1440">+B598/D598-1</f>
        <v>-3.5178630484394846E-3</v>
      </c>
      <c r="H598" s="91">
        <f>(B598/(D598*(1-VLOOKUP(A598,FX!A:M,13,0))))-1</f>
        <v>-2.5017620794411943E-3</v>
      </c>
      <c r="I598" s="91">
        <f t="shared" si="1318"/>
        <v>2.0307513780097874E-3</v>
      </c>
      <c r="J598">
        <v>1831.2</v>
      </c>
      <c r="K598">
        <v>1836.75</v>
      </c>
      <c r="L598" s="91">
        <f t="shared" ref="L598" si="1441">+K598/J598-1</f>
        <v>3.0307994757536871E-3</v>
      </c>
      <c r="M598" s="90">
        <f t="shared" ref="M598" si="1442">WEEKDAY(A598,2)</f>
        <v>5</v>
      </c>
    </row>
    <row r="599" spans="1:13" x14ac:dyDescent="0.25">
      <c r="A599" s="88">
        <v>43241</v>
      </c>
      <c r="B599">
        <v>34.54</v>
      </c>
      <c r="C599" s="91">
        <f t="shared" si="1438"/>
        <v>0</v>
      </c>
      <c r="D599">
        <v>34.66193594364352</v>
      </c>
      <c r="G599" s="42">
        <f t="shared" si="1440"/>
        <v>-3.5178630484394846E-3</v>
      </c>
    </row>
    <row r="600" spans="1:13" x14ac:dyDescent="0.25">
      <c r="A600" s="88">
        <v>43242</v>
      </c>
    </row>
    <row r="601" spans="1:13" x14ac:dyDescent="0.25">
      <c r="A601" s="88">
        <v>43243</v>
      </c>
    </row>
    <row r="602" spans="1:13" x14ac:dyDescent="0.25">
      <c r="A602" s="88">
        <v>43244</v>
      </c>
    </row>
    <row r="603" spans="1:13" x14ac:dyDescent="0.25">
      <c r="A603" s="88">
        <v>43245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03"/>
  <sheetViews>
    <sheetView zoomScale="115" zoomScaleNormal="115" workbookViewId="0">
      <pane xSplit="1" ySplit="2" topLeftCell="B583" activePane="bottomRight" state="frozen"/>
      <selection pane="topRight" activeCell="B1" sqref="B1"/>
      <selection pane="bottomLeft" activeCell="A3" sqref="A3"/>
      <selection pane="bottomRight" activeCell="A599" sqref="A59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1">
        <f t="shared" ref="G406" si="476">+B406/D406-1</f>
        <v>-3.4896055715616381E-4</v>
      </c>
      <c r="H406" s="91">
        <f>(B406/(D406*(1-VLOOKUP(A406,FX!A:M,13,0))))-1</f>
        <v>-7.4747680987785614E-4</v>
      </c>
      <c r="I406" s="91">
        <f t="shared" si="80"/>
        <v>-5.9687448431766654E-5</v>
      </c>
      <c r="J406">
        <v>3740.9940999999999</v>
      </c>
      <c r="K406" s="90">
        <v>3752.3</v>
      </c>
      <c r="L406" s="91">
        <f t="shared" ref="L406" si="477">+K406/J406-1</f>
        <v>3.0221646166188609E-3</v>
      </c>
      <c r="M406" s="90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1">
        <f t="shared" ref="G407" si="481">+B407/D407-1</f>
        <v>-3.1731454199500631E-3</v>
      </c>
      <c r="H407" s="91">
        <f>(B407/(D407*(1-VLOOKUP(A407,FX!A:M,13,0))))-1</f>
        <v>-3.9501606839087433E-3</v>
      </c>
      <c r="I407" s="91">
        <f t="shared" si="80"/>
        <v>-3.7473402297480973E-3</v>
      </c>
      <c r="J407">
        <v>3752.3</v>
      </c>
      <c r="K407">
        <v>3756.09</v>
      </c>
      <c r="L407" s="91">
        <f t="shared" ref="L407" si="482">+K407/J407-1</f>
        <v>1.0100471710683401E-3</v>
      </c>
      <c r="M407" s="90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1">
        <f t="shared" ref="G408" si="486">+B408/D408-1</f>
        <v>-1.1999261416938412E-3</v>
      </c>
      <c r="H408" s="91">
        <f>(B408/(D408*(1-VLOOKUP(A408,FX!A:M,13,0))))-1</f>
        <v>-1.5656080135104666E-3</v>
      </c>
      <c r="I408" s="91">
        <f t="shared" si="80"/>
        <v>-1.4204996069834275E-3</v>
      </c>
      <c r="J408" s="90">
        <v>3756.09</v>
      </c>
      <c r="K408">
        <v>3734.6457999999998</v>
      </c>
      <c r="L408" s="91">
        <f t="shared" ref="L408" si="487">+K408/J408-1</f>
        <v>-5.7091816223786562E-3</v>
      </c>
      <c r="M408" s="90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1">
        <f t="shared" ref="G409" si="491">+B409/D409-1</f>
        <v>7.4732488091222571E-3</v>
      </c>
      <c r="H409" s="91">
        <f>(B409/(D409*(1-VLOOKUP(A409,FX!A:M,13,0))))-1</f>
        <v>4.8810662506764135E-3</v>
      </c>
      <c r="I409" s="91">
        <f t="shared" si="80"/>
        <v>4.6341126020197354E-3</v>
      </c>
      <c r="J409">
        <v>3734.6457999999998</v>
      </c>
      <c r="K409">
        <v>3795.7543999999998</v>
      </c>
      <c r="L409" s="91">
        <f t="shared" ref="L409" si="492">+K409/J409-1</f>
        <v>1.6362622661565407E-2</v>
      </c>
      <c r="M409" s="90">
        <f t="shared" ref="M409" si="493">WEEKDAY(A409,2)</f>
        <v>5</v>
      </c>
    </row>
    <row r="410" spans="1:14" x14ac:dyDescent="0.25">
      <c r="A410" s="88">
        <v>42975</v>
      </c>
      <c r="B410">
        <v>29.53</v>
      </c>
      <c r="C410" s="9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1">
        <f t="shared" ref="G410" si="496">+B410/D410-1</f>
        <v>8.754557227328208E-3</v>
      </c>
      <c r="H410" s="91">
        <f>(B410/(D410*(1-VLOOKUP(A410,FX!A:M,13,0))))-1</f>
        <v>4.9680096612254587E-3</v>
      </c>
      <c r="I410" s="91">
        <f t="shared" si="80"/>
        <v>4.3363659552759781E-3</v>
      </c>
      <c r="J410">
        <v>3795.7543999999998</v>
      </c>
      <c r="K410">
        <v>3842.7118999999998</v>
      </c>
      <c r="L410" s="91">
        <f t="shared" ref="L410" si="497">+K410/J410-1</f>
        <v>1.2371058570069815E-2</v>
      </c>
      <c r="M410" s="90">
        <f t="shared" ref="M410" si="498">WEEKDAY(A410,2)</f>
        <v>1</v>
      </c>
      <c r="N410" s="50" t="s">
        <v>423</v>
      </c>
    </row>
    <row r="411" spans="1:14" x14ac:dyDescent="0.25">
      <c r="A411" s="88">
        <v>42976</v>
      </c>
      <c r="B411">
        <v>29.47</v>
      </c>
      <c r="C411" s="9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1">
        <f t="shared" ref="G411" si="501">+B411/D411-1</f>
        <v>4.4323734570610451E-3</v>
      </c>
      <c r="H411" s="91">
        <f>(B411/(D411*(1-VLOOKUP(A411,FX!A:M,13,0))))-1</f>
        <v>2.8182096226772035E-3</v>
      </c>
      <c r="I411" s="91">
        <f t="shared" si="80"/>
        <v>2.6094382053052367E-3</v>
      </c>
      <c r="J411">
        <v>3842.7118999999998</v>
      </c>
      <c r="K411">
        <v>3834.5376000000001</v>
      </c>
      <c r="L411" s="91">
        <f t="shared" ref="L411" si="502">+K411/J411-1</f>
        <v>-2.1272216634298236E-3</v>
      </c>
      <c r="M411" s="90">
        <f t="shared" ref="M411" si="503">WEEKDAY(A411,2)</f>
        <v>2</v>
      </c>
    </row>
    <row r="412" spans="1:14" x14ac:dyDescent="0.25">
      <c r="A412" s="88">
        <v>42977</v>
      </c>
      <c r="B412">
        <v>29.41</v>
      </c>
      <c r="C412" s="9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1">
        <f t="shared" ref="G412" si="506">+B412/D412-1</f>
        <v>6.300283939084661E-4</v>
      </c>
      <c r="H412" s="91">
        <f>(B412/(D412*(1-VLOOKUP(A412,FX!A:M,13,0))))-1</f>
        <v>-7.182758925822208E-4</v>
      </c>
      <c r="I412" s="91">
        <f t="shared" si="80"/>
        <v>-8.2217284655261569E-4</v>
      </c>
      <c r="J412">
        <v>3834.5376000000001</v>
      </c>
      <c r="K412">
        <v>3834.3004999999998</v>
      </c>
      <c r="L412" s="91">
        <f t="shared" ref="L412" si="507">+K412/J412-1</f>
        <v>-6.1832748751822209E-5</v>
      </c>
      <c r="M412" s="90">
        <f t="shared" ref="M412" si="508">WEEKDAY(A412,2)</f>
        <v>3</v>
      </c>
    </row>
    <row r="413" spans="1:14" x14ac:dyDescent="0.25">
      <c r="A413" s="88">
        <v>42978</v>
      </c>
      <c r="B413">
        <v>29.41</v>
      </c>
      <c r="C413" s="9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1">
        <f t="shared" ref="G413" si="511">+B413/D413-1</f>
        <v>2.3691842969841836E-3</v>
      </c>
      <c r="H413" s="91">
        <f>(B413/(D413*(1-VLOOKUP(A413,FX!A:M,13,0))))-1</f>
        <v>1.9766130408749305E-3</v>
      </c>
      <c r="I413" s="91">
        <f t="shared" si="80"/>
        <v>2.0442930153321548E-3</v>
      </c>
      <c r="J413">
        <v>3834.3004999999998</v>
      </c>
      <c r="K413">
        <v>3822.0927999999999</v>
      </c>
      <c r="L413" s="91">
        <f t="shared" ref="L413" si="512">+K413/J413-1</f>
        <v>-3.1838141011639731E-3</v>
      </c>
      <c r="M413" s="90">
        <f t="shared" ref="M413" si="513">WEEKDAY(A413,2)</f>
        <v>4</v>
      </c>
    </row>
    <row r="414" spans="1:14" x14ac:dyDescent="0.25">
      <c r="A414" s="88">
        <v>42979</v>
      </c>
      <c r="B414">
        <v>29.77</v>
      </c>
      <c r="C414" s="9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1">
        <f t="shared" ref="G414" si="516">+B414/D414-1</f>
        <v>1.207371906578758E-2</v>
      </c>
      <c r="H414" s="91">
        <f>(B414/(D414*(1-VLOOKUP(A414,FX!A:M,13,0))))-1</f>
        <v>6.4578451716745811E-3</v>
      </c>
      <c r="I414" s="91">
        <f t="shared" si="80"/>
        <v>6.3994428799858394E-3</v>
      </c>
      <c r="J414">
        <v>3822.0927999999999</v>
      </c>
      <c r="K414">
        <v>3830.5383000000002</v>
      </c>
      <c r="L414" s="91">
        <f t="shared" ref="L414" si="517">+K414/J414-1</f>
        <v>2.2096533082609504E-3</v>
      </c>
      <c r="M414" s="90">
        <f t="shared" ref="M414" si="518">WEEKDAY(A414,2)</f>
        <v>5</v>
      </c>
    </row>
    <row r="415" spans="1:14" x14ac:dyDescent="0.25">
      <c r="A415" s="88">
        <v>42982</v>
      </c>
      <c r="B415">
        <v>29.77</v>
      </c>
      <c r="C415" s="9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1">
        <f t="shared" ref="G415" si="521">+B415/D415-1</f>
        <v>2.4535237825074052E-3</v>
      </c>
      <c r="H415" s="91">
        <f>(B415/(D415*(1-VLOOKUP(A415,FX!A:M,13,0))))-1</f>
        <v>-2.2483229388059467E-3</v>
      </c>
      <c r="I415" s="91">
        <f t="shared" si="80"/>
        <v>-2.3458445040214215E-3</v>
      </c>
      <c r="J415">
        <v>3830.5383000000002</v>
      </c>
      <c r="K415">
        <v>3845.6163000000001</v>
      </c>
      <c r="L415" s="91">
        <f t="shared" ref="L415" si="522">+K415/J415-1</f>
        <v>3.9362613865523421E-3</v>
      </c>
      <c r="M415" s="90">
        <f t="shared" ref="M415" si="523">WEEKDAY(A415,2)</f>
        <v>1</v>
      </c>
    </row>
    <row r="416" spans="1:14" x14ac:dyDescent="0.25">
      <c r="A416" s="88">
        <v>42983</v>
      </c>
      <c r="B416">
        <v>29.95</v>
      </c>
      <c r="C416" s="9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1">
        <f t="shared" ref="G416" si="526">+B416/D416-1</f>
        <v>7.1196952603913566E-4</v>
      </c>
      <c r="H416" s="91">
        <f>(B416/(D416*(1-VLOOKUP(A416,FX!A:M,13,0))))-1</f>
        <v>2.3164861744859877E-3</v>
      </c>
      <c r="I416" s="91">
        <f t="shared" si="80"/>
        <v>2.0174173712013133E-3</v>
      </c>
      <c r="J416">
        <v>3845.6163000000001</v>
      </c>
      <c r="K416">
        <v>3857.0464000000002</v>
      </c>
      <c r="L416" s="91">
        <f t="shared" ref="L416" si="527">+K416/J416-1</f>
        <v>2.9722414064035085E-3</v>
      </c>
      <c r="M416" s="90">
        <f t="shared" ref="M416" si="528">WEEKDAY(A416,2)</f>
        <v>2</v>
      </c>
    </row>
    <row r="417" spans="1:14" x14ac:dyDescent="0.25">
      <c r="A417" s="88">
        <v>42984</v>
      </c>
      <c r="B417">
        <v>30</v>
      </c>
      <c r="C417" s="9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1">
        <f t="shared" ref="G417" si="531">+B417/D417-1</f>
        <v>5.6709155814496093E-3</v>
      </c>
      <c r="H417" s="91">
        <f>(B417/(D417*(1-VLOOKUP(A417,FX!A:M,13,0))))-1</f>
        <v>5.8923913961421714E-3</v>
      </c>
      <c r="I417" s="91">
        <f t="shared" si="80"/>
        <v>5.7394196213056414E-3</v>
      </c>
      <c r="J417">
        <v>3857.0464000000002</v>
      </c>
      <c r="K417">
        <v>3849.4499000000001</v>
      </c>
      <c r="L417" s="91">
        <f t="shared" ref="L417" si="532">+K417/J417-1</f>
        <v>-1.9695122153573497E-3</v>
      </c>
      <c r="M417" s="90">
        <f t="shared" ref="M417" si="533">WEEKDAY(A417,2)</f>
        <v>3</v>
      </c>
    </row>
    <row r="418" spans="1:14" x14ac:dyDescent="0.25">
      <c r="A418" s="88">
        <v>42985</v>
      </c>
      <c r="B418">
        <v>29.99</v>
      </c>
      <c r="C418" s="9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1">
        <f t="shared" ref="G418" si="536">+B418/D418-1</f>
        <v>1.0543877488658815E-2</v>
      </c>
      <c r="H418" s="91">
        <f>(B418/(D418*(1-VLOOKUP(A418,FX!A:M,13,0))))-1</f>
        <v>2.1870296960888602E-3</v>
      </c>
      <c r="I418" s="91">
        <f t="shared" si="80"/>
        <v>2.3395721925132396E-3</v>
      </c>
      <c r="J418">
        <v>3849.4499000000001</v>
      </c>
      <c r="K418">
        <v>3829.8712999999998</v>
      </c>
      <c r="L418" s="91">
        <f t="shared" ref="L418" si="537">+K418/J418-1</f>
        <v>-5.0860773639371804E-3</v>
      </c>
      <c r="M418" s="90">
        <f t="shared" ref="M418" si="538">WEEKDAY(A418,2)</f>
        <v>4</v>
      </c>
    </row>
    <row r="419" spans="1:14" x14ac:dyDescent="0.25">
      <c r="A419" s="88">
        <v>42986</v>
      </c>
      <c r="B419">
        <v>29.86</v>
      </c>
      <c r="C419" s="9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1">
        <f t="shared" ref="G419" si="541">+B419/D419-1</f>
        <v>-9.9279498681004164E-4</v>
      </c>
      <c r="H419" s="91">
        <f>(B419/(D419*(1-VLOOKUP(A419,FX!A:M,13,0))))-1</f>
        <v>8.0305780553180384E-4</v>
      </c>
      <c r="I419" s="91">
        <f t="shared" si="80"/>
        <v>1.7915495225888645E-3</v>
      </c>
      <c r="J419">
        <v>3829.8712999999998</v>
      </c>
      <c r="K419">
        <v>3825.9895000000001</v>
      </c>
      <c r="L419" s="91">
        <f t="shared" ref="L419" si="542">+K419/J419-1</f>
        <v>-1.0135588629308634E-3</v>
      </c>
      <c r="M419" s="90">
        <f t="shared" ref="M419" si="543">WEEKDAY(A419,2)</f>
        <v>5</v>
      </c>
    </row>
    <row r="420" spans="1:14" x14ac:dyDescent="0.25">
      <c r="A420" s="88">
        <v>42989</v>
      </c>
      <c r="B420">
        <v>29.78</v>
      </c>
      <c r="C420" s="9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1">
        <f t="shared" ref="G420" si="546">+B420/D420-1</f>
        <v>-8.0252834287086738E-4</v>
      </c>
      <c r="H420" s="91">
        <f>(B420/(D420*(1-VLOOKUP(A420,FX!A:M,13,0))))-1</f>
        <v>5.5218152703249146E-3</v>
      </c>
      <c r="I420" s="91">
        <f t="shared" si="80"/>
        <v>4.4895081779208201E-3</v>
      </c>
      <c r="J420">
        <v>3825.9895000000001</v>
      </c>
      <c r="K420">
        <v>3825.6453000000001</v>
      </c>
      <c r="L420" s="91">
        <f t="shared" ref="L420" si="547">+K420/J420-1</f>
        <v>-8.9963655153790789E-5</v>
      </c>
      <c r="M420" s="90">
        <f t="shared" ref="M420" si="548">WEEKDAY(A420,2)</f>
        <v>1</v>
      </c>
      <c r="N420" s="50" t="s">
        <v>438</v>
      </c>
    </row>
    <row r="421" spans="1:14" x14ac:dyDescent="0.25">
      <c r="A421" s="88">
        <v>42990</v>
      </c>
      <c r="B421">
        <v>29.85</v>
      </c>
      <c r="C421" s="9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1">
        <f t="shared" ref="G421" si="551">+B421/D421-1</f>
        <v>3.6267657319317692E-3</v>
      </c>
      <c r="H421" s="91">
        <f>(B421/(D421*(1-VLOOKUP(A421,FX!A:M,13,0))))-1</f>
        <v>3.018408266556305E-3</v>
      </c>
      <c r="I421" s="91">
        <f t="shared" si="80"/>
        <v>3.614356560477594E-3</v>
      </c>
      <c r="J421">
        <v>3825.6453000000001</v>
      </c>
      <c r="K421">
        <v>3837.9340999999999</v>
      </c>
      <c r="L421" s="91">
        <f t="shared" ref="L421" si="552">+K421/J421-1</f>
        <v>3.2122162501577733E-3</v>
      </c>
      <c r="M421" s="90">
        <f t="shared" ref="M421" si="553">WEEKDAY(A421,2)</f>
        <v>2</v>
      </c>
    </row>
    <row r="422" spans="1:14" x14ac:dyDescent="0.25">
      <c r="A422" s="88">
        <v>42991</v>
      </c>
      <c r="B422">
        <v>29.78</v>
      </c>
      <c r="C422" s="9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1">
        <f t="shared" ref="G422" si="556">+B422/D422-1</f>
        <v>4.3447586959288742E-5</v>
      </c>
      <c r="H422" s="91">
        <f>(B422/(D422*(1-VLOOKUP(A422,FX!A:M,13,0))))-1</f>
        <v>1.9596026017927315E-3</v>
      </c>
      <c r="I422" s="91">
        <f t="shared" si="80"/>
        <v>1.8401832782175553E-3</v>
      </c>
      <c r="J422">
        <v>3837.9340999999999</v>
      </c>
      <c r="K422">
        <v>3842.6061</v>
      </c>
      <c r="L422" s="91">
        <f t="shared" ref="L422" si="557">+K422/J422-1</f>
        <v>1.2173215793360725E-3</v>
      </c>
      <c r="M422" s="90">
        <f t="shared" ref="M422" si="558">WEEKDAY(A422,2)</f>
        <v>3</v>
      </c>
    </row>
    <row r="423" spans="1:14" x14ac:dyDescent="0.25">
      <c r="A423" s="88">
        <v>42992</v>
      </c>
      <c r="B423">
        <v>29.64</v>
      </c>
      <c r="C423" s="9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1">
        <f t="shared" ref="G423" si="561">+B423/D423-1</f>
        <v>4.2400531699193778E-4</v>
      </c>
      <c r="H423" s="91">
        <f>(B423/(D423*(1-VLOOKUP(A423,FX!A:M,13,0))))-1</f>
        <v>-4.1674460618967846E-4</v>
      </c>
      <c r="I423" s="91">
        <f t="shared" si="80"/>
        <v>1.0122482032604019E-4</v>
      </c>
      <c r="J423">
        <v>3842.6061</v>
      </c>
      <c r="K423">
        <v>3829.9553999999998</v>
      </c>
      <c r="L423" s="91">
        <f t="shared" ref="L423" si="562">+K423/J423-1</f>
        <v>-3.292218788701784E-3</v>
      </c>
      <c r="M423" s="90">
        <f t="shared" ref="M423" si="563">WEEKDAY(A423,2)</f>
        <v>4</v>
      </c>
      <c r="N423" s="50" t="s">
        <v>439</v>
      </c>
    </row>
    <row r="424" spans="1:14" x14ac:dyDescent="0.25">
      <c r="A424" s="88">
        <v>42993</v>
      </c>
      <c r="B424">
        <v>29.78</v>
      </c>
      <c r="C424" s="9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1">
        <f t="shared" ref="G424" si="566">+B424/D424-1</f>
        <v>4.4733226513669067E-3</v>
      </c>
      <c r="H424" s="91">
        <f>(B424/(D424*(1-VLOOKUP(A424,FX!A:M,13,0))))-1</f>
        <v>5.6285811276071129E-3</v>
      </c>
      <c r="I424" s="91">
        <f t="shared" si="80"/>
        <v>5.0488687294130141E-3</v>
      </c>
      <c r="J424">
        <v>3829.9553999999998</v>
      </c>
      <c r="K424">
        <v>3831.2964999999999</v>
      </c>
      <c r="L424" s="91">
        <f t="shared" ref="L424" si="567">+K424/J424-1</f>
        <v>3.5016073555316218E-4</v>
      </c>
      <c r="M424" s="90">
        <f t="shared" ref="M424" si="568">WEEKDAY(A424,2)</f>
        <v>5</v>
      </c>
    </row>
    <row r="425" spans="1:14" x14ac:dyDescent="0.25">
      <c r="A425" s="88">
        <v>42996</v>
      </c>
      <c r="B425">
        <v>29.7</v>
      </c>
      <c r="C425" s="9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1">
        <f t="shared" ref="G425" si="571">+B425/D425-1</f>
        <v>-7.4075272665363734E-4</v>
      </c>
      <c r="H425" s="91">
        <f>(B425/(D425*(1-VLOOKUP(A425,FX!A:M,13,0))))-1</f>
        <v>3.0002485212612395E-3</v>
      </c>
      <c r="I425" s="91">
        <f t="shared" si="80"/>
        <v>2.7110335351134829E-3</v>
      </c>
      <c r="J425">
        <v>3831.2964999999999</v>
      </c>
      <c r="K425">
        <v>3843.1428000000001</v>
      </c>
      <c r="L425" s="91">
        <f t="shared" ref="L425" si="572">+K425/J425-1</f>
        <v>3.0919820483745752E-3</v>
      </c>
      <c r="M425" s="90">
        <f t="shared" ref="M425" si="573">WEEKDAY(A425,2)</f>
        <v>1</v>
      </c>
    </row>
    <row r="426" spans="1:14" x14ac:dyDescent="0.25">
      <c r="A426" s="88">
        <v>42997</v>
      </c>
      <c r="B426">
        <v>29.47</v>
      </c>
      <c r="C426" s="9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1">
        <f t="shared" ref="G426" si="576">+B426/D426-1</f>
        <v>-2.191167409368977E-3</v>
      </c>
      <c r="H426" s="91">
        <f>(B426/(D426*(1-VLOOKUP(A426,FX!A:M,13,0))))-1</f>
        <v>-7.0949746836279637E-4</v>
      </c>
      <c r="I426" s="91">
        <f t="shared" si="80"/>
        <v>-4.0363748605076744E-4</v>
      </c>
      <c r="J426">
        <v>3843.1428000000001</v>
      </c>
      <c r="K426">
        <v>3832.1161000000002</v>
      </c>
      <c r="L426" s="91">
        <f t="shared" ref="L426" si="577">+K426/J426-1</f>
        <v>-2.8691882071100183E-3</v>
      </c>
      <c r="M426" s="90">
        <f t="shared" ref="M426" si="578">WEEKDAY(A426,2)</f>
        <v>2</v>
      </c>
    </row>
    <row r="427" spans="1:14" x14ac:dyDescent="0.25">
      <c r="A427" s="88">
        <v>42998</v>
      </c>
      <c r="B427">
        <v>29.55</v>
      </c>
      <c r="C427" s="9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1">
        <f t="shared" ref="G427" si="581">+B427/D427-1</f>
        <v>-3.8190007300131779E-4</v>
      </c>
      <c r="H427" s="91">
        <f>(B427/(D427*(1-VLOOKUP(A427,FX!A:M,13,0))))-1</f>
        <v>6.9882761713380148E-5</v>
      </c>
      <c r="I427" s="91">
        <f t="shared" si="80"/>
        <v>2.3017141000303276E-4</v>
      </c>
      <c r="J427">
        <v>3832.1161000000002</v>
      </c>
      <c r="K427">
        <v>3842.4353000000001</v>
      </c>
      <c r="L427" s="91">
        <f t="shared" ref="L427" si="582">+K427/J427-1</f>
        <v>2.6928202932055001E-3</v>
      </c>
      <c r="M427" s="90">
        <f t="shared" ref="M427" si="583">WEEKDAY(A427,2)</f>
        <v>3</v>
      </c>
    </row>
    <row r="428" spans="1:14" x14ac:dyDescent="0.25">
      <c r="A428" s="88">
        <v>42999</v>
      </c>
      <c r="B428">
        <v>29.63</v>
      </c>
      <c r="C428" s="9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1">
        <f t="shared" ref="G428" si="586">+B428/D428-1</f>
        <v>4.1448153323884185E-3</v>
      </c>
      <c r="H428" s="91">
        <f>(B428/(D428*(1-VLOOKUP(A428,FX!A:M,13,0))))-1</f>
        <v>1.3019495339987586E-3</v>
      </c>
      <c r="I428" s="91">
        <f t="shared" si="80"/>
        <v>1.3754972236583729E-3</v>
      </c>
      <c r="J428">
        <v>3842.4353000000001</v>
      </c>
      <c r="K428">
        <v>3837.8175999999999</v>
      </c>
      <c r="L428" s="91">
        <f t="shared" ref="L428" si="587">+K428/J428-1</f>
        <v>-1.2017638917694029E-3</v>
      </c>
      <c r="M428" s="90">
        <f t="shared" ref="M428" si="588">WEEKDAY(A428,2)</f>
        <v>4</v>
      </c>
    </row>
    <row r="429" spans="1:14" x14ac:dyDescent="0.25">
      <c r="A429" s="88">
        <v>43000</v>
      </c>
      <c r="B429">
        <v>29.53</v>
      </c>
      <c r="C429" s="9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1">
        <f t="shared" ref="G429" si="591">+B429/D429-1</f>
        <v>-1.9814266083780785E-3</v>
      </c>
      <c r="H429" s="91">
        <f>(B429/(D429*(1-VLOOKUP(A429,FX!A:M,13,0))))-1</f>
        <v>-2.3861785106127353E-4</v>
      </c>
      <c r="I429" s="91">
        <f t="shared" si="80"/>
        <v>-2.2683644415244508E-4</v>
      </c>
      <c r="J429">
        <v>3837.8175999999999</v>
      </c>
      <c r="K429">
        <v>3837.7303999999999</v>
      </c>
      <c r="L429" s="91">
        <f t="shared" ref="L429" si="592">+K429/J429-1</f>
        <v>-2.2721246575096998E-5</v>
      </c>
      <c r="M429" s="90">
        <f t="shared" ref="M429" si="593">WEEKDAY(A429,2)</f>
        <v>5</v>
      </c>
    </row>
    <row r="430" spans="1:14" x14ac:dyDescent="0.25">
      <c r="A430" s="88">
        <v>43003</v>
      </c>
      <c r="B430">
        <v>28.96</v>
      </c>
      <c r="C430" s="9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1">
        <f t="shared" ref="G430" si="596">+B430/D430-1</f>
        <v>-1.4404206611600134E-2</v>
      </c>
      <c r="H430" s="91">
        <f>(B430/(D430*(1-VLOOKUP(A430,FX!A:M,13,0))))-1</f>
        <v>-9.3515197642265457E-3</v>
      </c>
      <c r="I430" s="91">
        <f t="shared" si="80"/>
        <v>-9.2709794396360623E-3</v>
      </c>
      <c r="J430">
        <v>3837.7303999999999</v>
      </c>
      <c r="K430">
        <v>3817.7914999999998</v>
      </c>
      <c r="L430" s="91">
        <f t="shared" ref="L430" si="597">+K430/J430-1</f>
        <v>-5.1954926276217561E-3</v>
      </c>
      <c r="M430" s="90">
        <f t="shared" ref="M430" si="598">WEEKDAY(A430,2)</f>
        <v>1</v>
      </c>
    </row>
    <row r="431" spans="1:14" x14ac:dyDescent="0.25">
      <c r="A431" s="88">
        <v>43004</v>
      </c>
      <c r="B431">
        <v>29.04</v>
      </c>
      <c r="C431" s="9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1">
        <f t="shared" ref="G431" si="601">+B431/D431-1</f>
        <v>-7.3116339505059358E-3</v>
      </c>
      <c r="H431" s="91">
        <f>(B431/(D431*(1-VLOOKUP(A431,FX!A:M,13,0))))-1</f>
        <v>-4.9966064770848861E-3</v>
      </c>
      <c r="I431" s="91">
        <f t="shared" si="80"/>
        <v>-4.4259164663976724E-3</v>
      </c>
      <c r="J431">
        <v>3817.7914999999998</v>
      </c>
      <c r="K431">
        <v>3820.7815999999998</v>
      </c>
      <c r="L431" s="91">
        <f t="shared" ref="L431" si="602">+K431/J431-1</f>
        <v>7.8320149227639746E-4</v>
      </c>
      <c r="M431" s="90">
        <f t="shared" ref="M431" si="603">WEEKDAY(A431,2)</f>
        <v>2</v>
      </c>
      <c r="N431" s="50" t="s">
        <v>453</v>
      </c>
    </row>
    <row r="432" spans="1:14" x14ac:dyDescent="0.25">
      <c r="A432" s="88">
        <v>43005</v>
      </c>
      <c r="B432">
        <v>28.99</v>
      </c>
      <c r="C432" s="9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1">
        <f t="shared" ref="G432" si="606">+B432/D432-1</f>
        <v>-6.2488812697782947E-3</v>
      </c>
      <c r="H432" s="91">
        <f>(B432/(D432*(1-VLOOKUP(A432,FX!A:M,13,0))))-1</f>
        <v>-4.5962043227538718E-3</v>
      </c>
      <c r="I432" s="91">
        <f t="shared" si="80"/>
        <v>-5.4069631805020446E-3</v>
      </c>
      <c r="J432">
        <v>3820.7815999999998</v>
      </c>
      <c r="K432">
        <v>3821.2</v>
      </c>
      <c r="L432" s="91">
        <f t="shared" ref="L432" si="607">+K432/J432-1</f>
        <v>1.095063900014015E-4</v>
      </c>
      <c r="M432" s="90">
        <f t="shared" ref="M432" si="608">WEEKDAY(A432,2)</f>
        <v>3</v>
      </c>
    </row>
    <row r="433" spans="1:14" x14ac:dyDescent="0.25">
      <c r="A433" s="88">
        <v>43006</v>
      </c>
      <c r="B433">
        <v>28.94</v>
      </c>
      <c r="C433" s="9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1">
        <f t="shared" ref="G433" si="611">+B433/D433-1</f>
        <v>-7.4700622558612206E-3</v>
      </c>
      <c r="H433" s="91">
        <f>(B433/(D433*(1-VLOOKUP(A433,FX!A:M,13,0))))-1</f>
        <v>-5.2837319963664475E-3</v>
      </c>
      <c r="I433" s="91">
        <f t="shared" si="80"/>
        <v>-4.7355877528140189E-3</v>
      </c>
      <c r="J433">
        <v>3821.2</v>
      </c>
      <c r="K433">
        <v>3822.5385999999999</v>
      </c>
      <c r="L433" s="91">
        <f t="shared" ref="L433" si="612">+K433/J433-1</f>
        <v>3.5030880351727411E-4</v>
      </c>
      <c r="M433" s="90">
        <f t="shared" ref="M433" si="613">WEEKDAY(A433,2)</f>
        <v>4</v>
      </c>
      <c r="N433" s="50" t="s">
        <v>457</v>
      </c>
    </row>
    <row r="434" spans="1:14" x14ac:dyDescent="0.25">
      <c r="A434" s="88">
        <v>43007</v>
      </c>
      <c r="B434">
        <v>29.19</v>
      </c>
      <c r="C434" s="9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1">
        <f t="shared" ref="G434" si="616">+B434/D434-1</f>
        <v>2.0857462426726592E-4</v>
      </c>
      <c r="H434" s="91">
        <f>(B434/(D434*(1-VLOOKUP(A434,FX!A:M,13,0))))-1</f>
        <v>-6.5698361702892782E-5</v>
      </c>
      <c r="I434" s="91">
        <f t="shared" si="80"/>
        <v>-1.2557011226036474E-3</v>
      </c>
      <c r="J434">
        <v>3822.5385999999999</v>
      </c>
      <c r="K434">
        <v>3836.5012999999999</v>
      </c>
      <c r="L434" s="91">
        <f t="shared" ref="L434" si="617">+K434/J434-1</f>
        <v>3.652729628420337E-3</v>
      </c>
      <c r="M434" s="90">
        <f t="shared" ref="M434" si="618">WEEKDAY(A434,2)</f>
        <v>5</v>
      </c>
      <c r="N434" s="50" t="s">
        <v>458</v>
      </c>
    </row>
    <row r="435" spans="1:14" x14ac:dyDescent="0.25">
      <c r="A435" s="88">
        <v>43010</v>
      </c>
      <c r="B435">
        <v>29.26</v>
      </c>
      <c r="C435" s="9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1">
        <f t="shared" ref="G435" si="621">+B435/D435-1</f>
        <v>1.1393691384933291E-3</v>
      </c>
      <c r="H435" s="91">
        <f>(B435/(D435*(1-VLOOKUP(A435,FX!A:M,13,0))))-1</f>
        <v>4.2253689366116287E-3</v>
      </c>
      <c r="I435" s="91">
        <f t="shared" si="80"/>
        <v>5.4740951248595238E-3</v>
      </c>
      <c r="J435">
        <v>3836.5012999999999</v>
      </c>
      <c r="K435">
        <v>3836.5012999999999</v>
      </c>
      <c r="L435" s="91">
        <f t="shared" ref="L435" si="622">+K435/J435-1</f>
        <v>0</v>
      </c>
      <c r="M435" s="90">
        <f t="shared" ref="M435" si="623">WEEKDAY(A435,2)</f>
        <v>1</v>
      </c>
      <c r="N435" s="50" t="s">
        <v>460</v>
      </c>
    </row>
    <row r="436" spans="1:14" x14ac:dyDescent="0.25">
      <c r="A436" s="88">
        <v>43011</v>
      </c>
      <c r="B436">
        <v>29.95</v>
      </c>
      <c r="C436" s="9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1">
        <f t="shared" ref="G436" si="626">+B436/D436-1</f>
        <v>2.918486496888395E-2</v>
      </c>
      <c r="H436" s="91">
        <f>(B436/(D436*(1-VLOOKUP(A436,FX!A:M,13,0))))-1</f>
        <v>2.801646988027473E-2</v>
      </c>
      <c r="I436" s="91">
        <f t="shared" si="80"/>
        <v>2.8806584362139898E-2</v>
      </c>
      <c r="J436">
        <v>3836.5012999999999</v>
      </c>
      <c r="K436">
        <v>3836.5012999999999</v>
      </c>
      <c r="L436" s="91">
        <f t="shared" ref="L436" si="627">+K436/J436-1</f>
        <v>0</v>
      </c>
      <c r="M436" s="90">
        <f t="shared" ref="M436" si="628">WEEKDAY(A436,2)</f>
        <v>2</v>
      </c>
      <c r="N436" s="50" t="s">
        <v>463</v>
      </c>
    </row>
    <row r="437" spans="1:14" x14ac:dyDescent="0.25">
      <c r="A437" s="88">
        <v>43012</v>
      </c>
      <c r="B437">
        <v>30.03</v>
      </c>
      <c r="C437" s="9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1">
        <f t="shared" ref="G437" si="631">+B437/D437-1</f>
        <v>3.1554648694325893E-2</v>
      </c>
      <c r="H437" s="91">
        <f>(B437/(D437*(1-VLOOKUP(A437,FX!A:M,13,0))))-1</f>
        <v>2.8897744014476201E-2</v>
      </c>
      <c r="I437" s="91">
        <f t="shared" si="80"/>
        <v>2.8336615015837729E-2</v>
      </c>
      <c r="J437">
        <v>3836.5012999999999</v>
      </c>
      <c r="K437">
        <v>3836.5012999999999</v>
      </c>
      <c r="L437" s="91">
        <f t="shared" ref="L437" si="632">+K437/J437-1</f>
        <v>0</v>
      </c>
      <c r="M437" s="90">
        <f t="shared" ref="M437" si="633">WEEKDAY(A437,2)</f>
        <v>3</v>
      </c>
    </row>
    <row r="438" spans="1:14" x14ac:dyDescent="0.25">
      <c r="A438" s="88">
        <v>43013</v>
      </c>
      <c r="B438">
        <v>30.09</v>
      </c>
      <c r="C438" s="9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1">
        <f t="shared" ref="G438" si="636">+B438/D438-1</f>
        <v>3.0391233627257819E-2</v>
      </c>
      <c r="H438" s="91">
        <f>(B438/(D438*(1-VLOOKUP(A438,FX!A:M,13,0))))-1</f>
        <v>3.1236250663041032E-2</v>
      </c>
      <c r="I438" s="91">
        <f t="shared" si="80"/>
        <v>3.1143338862007042E-2</v>
      </c>
      <c r="J438">
        <v>3836.5012999999999</v>
      </c>
      <c r="K438">
        <v>3836.5012999999999</v>
      </c>
      <c r="L438" s="91">
        <f t="shared" ref="L438" si="637">+K438/J438-1</f>
        <v>0</v>
      </c>
      <c r="M438" s="90">
        <f t="shared" ref="M438" si="638">WEEKDAY(A438,2)</f>
        <v>4</v>
      </c>
      <c r="N438" s="50" t="s">
        <v>469</v>
      </c>
    </row>
    <row r="439" spans="1:14" x14ac:dyDescent="0.25">
      <c r="A439" s="88">
        <v>43014</v>
      </c>
      <c r="B439">
        <v>29.96</v>
      </c>
      <c r="C439" s="9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1">
        <f t="shared" ref="G439" si="641">+B439/D439-1</f>
        <v>2.6688415829369649E-2</v>
      </c>
      <c r="H439" s="91">
        <f>(B439/(D439*(1-VLOOKUP(A439,FX!A:M,13,0))))-1</f>
        <v>2.6316615360216344E-2</v>
      </c>
      <c r="I439" s="91">
        <f t="shared" si="80"/>
        <v>2.6392961876832821E-2</v>
      </c>
      <c r="J439">
        <v>3836.5012999999999</v>
      </c>
      <c r="K439">
        <v>3836.5012999999999</v>
      </c>
      <c r="L439" s="91">
        <f t="shared" ref="L439" si="642">+K439/J439-1</f>
        <v>0</v>
      </c>
      <c r="M439" s="90">
        <f t="shared" ref="M439" si="643">WEEKDAY(A439,2)</f>
        <v>5</v>
      </c>
      <c r="N439" s="50" t="s">
        <v>473</v>
      </c>
    </row>
    <row r="440" spans="1:14" ht="42" x14ac:dyDescent="0.25">
      <c r="A440" s="88">
        <v>43017</v>
      </c>
      <c r="B440">
        <v>29.77</v>
      </c>
      <c r="C440" s="9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1">
        <f t="shared" ref="G440" si="646">+B440/D440-1</f>
        <v>7.8764212416064794E-3</v>
      </c>
      <c r="H440" s="91">
        <f>(B440/(D440*(1-VLOOKUP(A440,FX!A:M,13,0))))-1</f>
        <v>2.4692226230806913E-3</v>
      </c>
      <c r="I440" s="91">
        <f t="shared" si="80"/>
        <v>1.9790516707502981E-3</v>
      </c>
      <c r="J440">
        <v>3836.5012999999999</v>
      </c>
      <c r="K440">
        <v>3882.2076000000002</v>
      </c>
      <c r="L440" s="91">
        <f t="shared" ref="L440" si="647">+K440/J440-1</f>
        <v>1.1913536950971526E-2</v>
      </c>
      <c r="M440" s="90">
        <f t="shared" ref="M440" si="648">WEEKDAY(A440,2)</f>
        <v>1</v>
      </c>
      <c r="N440" s="50" t="s">
        <v>476</v>
      </c>
    </row>
    <row r="441" spans="1:14" x14ac:dyDescent="0.25">
      <c r="A441" s="88">
        <v>43018</v>
      </c>
      <c r="B441">
        <v>30.07</v>
      </c>
      <c r="C441" s="9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1">
        <f t="shared" ref="G441" si="651">+B441/D441-1</f>
        <v>1.0084267307345351E-2</v>
      </c>
      <c r="H441" s="91">
        <f>(B441/(D441*(1-VLOOKUP(A441,FX!A:M,13,0))))-1</f>
        <v>2.6379547493302624E-3</v>
      </c>
      <c r="I441" s="91">
        <f t="shared" si="80"/>
        <v>2.2932416036691716E-3</v>
      </c>
      <c r="J441">
        <v>3882.2076000000002</v>
      </c>
      <c r="K441">
        <v>3889.8636999999999</v>
      </c>
      <c r="L441" s="91">
        <f t="shared" ref="L441" si="652">+K441/J441-1</f>
        <v>1.9720995858127921E-3</v>
      </c>
      <c r="M441" s="90">
        <f t="shared" ref="M441" si="653">WEEKDAY(A441,2)</f>
        <v>2</v>
      </c>
      <c r="N441" s="50" t="s">
        <v>480</v>
      </c>
    </row>
    <row r="442" spans="1:14" ht="28" x14ac:dyDescent="0.25">
      <c r="A442" s="88">
        <v>43019</v>
      </c>
      <c r="B442">
        <v>30.17</v>
      </c>
      <c r="C442" s="9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1">
        <f t="shared" ref="G442" si="656">+B442/D442-1</f>
        <v>2.3222439922743199E-3</v>
      </c>
      <c r="H442" s="91">
        <f>(B442/(D442*(1-VLOOKUP(A442,FX!A:M,13,0))))-1</f>
        <v>3.4348363021512451E-3</v>
      </c>
      <c r="I442" s="91">
        <f t="shared" si="80"/>
        <v>4.0067089079389717E-3</v>
      </c>
      <c r="J442">
        <v>3889.8636999999999</v>
      </c>
      <c r="K442">
        <v>3902.6867999999999</v>
      </c>
      <c r="L442" s="91">
        <f t="shared" ref="L442" si="657">+K442/J442-1</f>
        <v>3.2965422413129275E-3</v>
      </c>
      <c r="M442" s="90">
        <f t="shared" ref="M442" si="658">WEEKDAY(A442,2)</f>
        <v>3</v>
      </c>
      <c r="N442" s="50" t="s">
        <v>483</v>
      </c>
    </row>
    <row r="443" spans="1:14" x14ac:dyDescent="0.25">
      <c r="A443" s="88">
        <v>43020</v>
      </c>
      <c r="B443">
        <v>30.24</v>
      </c>
      <c r="C443" s="9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1">
        <f t="shared" ref="G443" si="661">+B443/D443-1</f>
        <v>3.6957679025493295E-3</v>
      </c>
      <c r="H443" s="91">
        <f>(B443/(D443*(1-VLOOKUP(A443,FX!A:M,13,0))))-1</f>
        <v>4.3777102507061016E-3</v>
      </c>
      <c r="I443" s="91">
        <f t="shared" si="80"/>
        <v>4.3675374063802952E-3</v>
      </c>
      <c r="J443">
        <v>3902.6867999999999</v>
      </c>
      <c r="K443">
        <v>3912.9535999999998</v>
      </c>
      <c r="L443" s="91">
        <f t="shared" ref="L443" si="662">+K443/J443-1</f>
        <v>2.63070047025038E-3</v>
      </c>
      <c r="M443" s="90">
        <f t="shared" ref="M443" si="663">WEEKDAY(A443,2)</f>
        <v>4</v>
      </c>
      <c r="N443" s="50" t="s">
        <v>488</v>
      </c>
    </row>
    <row r="444" spans="1:14" x14ac:dyDescent="0.25">
      <c r="A444" s="88">
        <v>43021</v>
      </c>
      <c r="B444">
        <v>30.39</v>
      </c>
      <c r="C444" s="9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1">
        <f t="shared" ref="G444" si="666">+B444/D444-1</f>
        <v>7.2782032551768072E-3</v>
      </c>
      <c r="H444" s="91">
        <f>(B444/(D444*(1-VLOOKUP(A444,FX!A:M,13,0))))-1</f>
        <v>5.6549116963919843E-3</v>
      </c>
      <c r="I444" s="91">
        <f t="shared" si="80"/>
        <v>5.5189390931471571E-3</v>
      </c>
      <c r="J444">
        <v>3912.9535999999998</v>
      </c>
      <c r="K444">
        <v>3921</v>
      </c>
      <c r="L444" s="91">
        <f t="shared" ref="L444" si="667">+K444/J444-1</f>
        <v>2.0563494542844563E-3</v>
      </c>
      <c r="M444" s="90">
        <f t="shared" ref="M444" si="668">WEEKDAY(A444,2)</f>
        <v>5</v>
      </c>
      <c r="N444" s="50" t="s">
        <v>496</v>
      </c>
    </row>
    <row r="445" spans="1:14" x14ac:dyDescent="0.25">
      <c r="A445" s="88">
        <v>43024</v>
      </c>
      <c r="B445">
        <v>30.19</v>
      </c>
      <c r="C445" s="9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1">
        <f t="shared" ref="G445" si="671">+B445/D445-1</f>
        <v>8.2863088243878558E-4</v>
      </c>
      <c r="H445" s="91">
        <f>(B445/(D445*(1-VLOOKUP(A445,FX!A:M,13,0))))-1</f>
        <v>3.1758255610263575E-3</v>
      </c>
      <c r="I445" s="91">
        <f t="shared" si="80"/>
        <v>3.3233632436024951E-3</v>
      </c>
      <c r="J445">
        <v>3921</v>
      </c>
      <c r="K445">
        <v>3913.45</v>
      </c>
      <c r="L445" s="91">
        <f t="shared" ref="L445" si="672">+K445/J445-1</f>
        <v>-1.9255292017342773E-3</v>
      </c>
      <c r="M445" s="90">
        <f t="shared" ref="M445" si="673">WEEKDAY(A445,2)</f>
        <v>1</v>
      </c>
      <c r="N445" s="50" t="s">
        <v>498</v>
      </c>
    </row>
    <row r="446" spans="1:14" x14ac:dyDescent="0.25">
      <c r="A446" s="88">
        <v>43025</v>
      </c>
      <c r="B446">
        <v>30.02</v>
      </c>
      <c r="C446" s="9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1">
        <f t="shared" ref="G446" si="676">+B446/D446-1</f>
        <v>-2.2294697309207523E-3</v>
      </c>
      <c r="H446" s="91">
        <f>(B446/(D446*(1-VLOOKUP(A446,FX!A:M,13,0))))-1</f>
        <v>1.3097664789598618E-3</v>
      </c>
      <c r="I446" s="91">
        <f t="shared" si="80"/>
        <v>1.6215458737329769E-3</v>
      </c>
      <c r="J446">
        <v>3913.45</v>
      </c>
      <c r="K446">
        <v>3913.07</v>
      </c>
      <c r="L446" s="91">
        <f t="shared" ref="L446" si="677">+K446/J446-1</f>
        <v>-9.7101023393553199E-5</v>
      </c>
      <c r="M446" s="90">
        <f t="shared" ref="M446" si="678">WEEKDAY(A446,2)</f>
        <v>2</v>
      </c>
    </row>
    <row r="447" spans="1:14" x14ac:dyDescent="0.25">
      <c r="A447" s="88">
        <v>43026</v>
      </c>
      <c r="B447">
        <v>30.3</v>
      </c>
      <c r="C447" s="9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1">
        <f t="shared" ref="G447" si="681">+B447/D447-1</f>
        <v>2.9948227329934518E-3</v>
      </c>
      <c r="H447" s="91">
        <f>(B447/(D447*(1-VLOOKUP(A447,FX!A:M,13,0))))-1</f>
        <v>5.0944179742409279E-3</v>
      </c>
      <c r="I447" s="91">
        <f t="shared" si="80"/>
        <v>4.8351473426588853E-3</v>
      </c>
      <c r="J447">
        <v>3913.07</v>
      </c>
      <c r="K447">
        <v>3944.16</v>
      </c>
      <c r="L447" s="91">
        <f t="shared" ref="L447" si="682">+K447/J447-1</f>
        <v>7.9451683716365018E-3</v>
      </c>
      <c r="M447" s="90">
        <f t="shared" ref="M447" si="683">WEEKDAY(A447,2)</f>
        <v>3</v>
      </c>
      <c r="N447" s="50" t="s">
        <v>507</v>
      </c>
    </row>
    <row r="448" spans="1:14" x14ac:dyDescent="0.25">
      <c r="A448" s="88">
        <v>43027</v>
      </c>
      <c r="B448">
        <v>29.97</v>
      </c>
      <c r="C448" s="9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1">
        <f t="shared" ref="G448" si="686">+B448/D448-1</f>
        <v>-2.8447193191701858E-3</v>
      </c>
      <c r="H448" s="91">
        <f>(B448/(D448*(1-VLOOKUP(A448,FX!A:M,13,0))))-1</f>
        <v>-5.0225861021357954E-3</v>
      </c>
      <c r="I448" s="91">
        <f t="shared" si="80"/>
        <v>-4.3520148832264516E-3</v>
      </c>
      <c r="J448">
        <v>3944.16</v>
      </c>
      <c r="K448">
        <v>3931.25</v>
      </c>
      <c r="L448" s="91">
        <f t="shared" ref="L448" si="687">+K448/J448-1</f>
        <v>-3.2731937852419346E-3</v>
      </c>
      <c r="M448" s="90">
        <f t="shared" ref="M448" si="688">WEEKDAY(A448,2)</f>
        <v>4</v>
      </c>
      <c r="N448" s="50" t="s">
        <v>510</v>
      </c>
    </row>
    <row r="449" spans="1:14" ht="28" x14ac:dyDescent="0.25">
      <c r="A449" s="88">
        <v>43028</v>
      </c>
      <c r="B449">
        <v>30.07</v>
      </c>
      <c r="C449" s="9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1">
        <f t="shared" ref="G449" si="691">+B449/D449-1</f>
        <v>8.9470905675792523E-5</v>
      </c>
      <c r="H449" s="91">
        <f>(B449/(D449*(1-VLOOKUP(A449,FX!A:M,13,0))))-1</f>
        <v>2.7917481761374763E-3</v>
      </c>
      <c r="I449" s="91">
        <f t="shared" si="80"/>
        <v>2.3801110718499885E-3</v>
      </c>
      <c r="J449">
        <v>3931.25</v>
      </c>
      <c r="K449">
        <v>3926.85</v>
      </c>
      <c r="L449" s="91">
        <f t="shared" ref="L449" si="692">+K449/J449-1</f>
        <v>-1.1192368839427758E-3</v>
      </c>
      <c r="M449" s="90">
        <f t="shared" ref="M449" si="693">WEEKDAY(A449,2)</f>
        <v>5</v>
      </c>
      <c r="N449" s="50" t="s">
        <v>514</v>
      </c>
    </row>
    <row r="450" spans="1:14" x14ac:dyDescent="0.25">
      <c r="A450" s="88">
        <v>43031</v>
      </c>
      <c r="B450">
        <v>29.89</v>
      </c>
      <c r="C450" s="9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1">
        <f t="shared" ref="G450" si="696">+B450/D450-1</f>
        <v>-4.621415591436584E-3</v>
      </c>
      <c r="H450" s="91">
        <f>(B450/(D450*(1-VLOOKUP(A450,FX!A:M,13,0))))-1</f>
        <v>-2.5220860170234172E-3</v>
      </c>
      <c r="I450" s="91">
        <f t="shared" si="80"/>
        <v>-2.7558503433134929E-3</v>
      </c>
      <c r="J450">
        <v>3926.85</v>
      </c>
      <c r="K450">
        <v>3930.8</v>
      </c>
      <c r="L450" s="91">
        <f t="shared" ref="L450" si="697">+K450/J450-1</f>
        <v>1.0058953104905566E-3</v>
      </c>
      <c r="M450" s="90">
        <f t="shared" ref="M450" si="698">WEEKDAY(A450,2)</f>
        <v>1</v>
      </c>
      <c r="N450" s="50" t="s">
        <v>518</v>
      </c>
    </row>
    <row r="451" spans="1:14" x14ac:dyDescent="0.25">
      <c r="A451" s="88">
        <v>43032</v>
      </c>
      <c r="B451">
        <v>30.26</v>
      </c>
      <c r="C451" s="9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1">
        <f t="shared" ref="G451" si="701">+B451/D451-1</f>
        <v>2.2961784344064373E-3</v>
      </c>
      <c r="H451" s="91">
        <f>(B451/(D451*(1-VLOOKUP(A451,FX!A:M,13,0))))-1</f>
        <v>3.0681028181707148E-3</v>
      </c>
      <c r="I451" s="91">
        <f t="shared" si="80"/>
        <v>2.8767250407646383E-3</v>
      </c>
      <c r="J451">
        <v>3930.8</v>
      </c>
      <c r="K451">
        <v>3959.4</v>
      </c>
      <c r="L451" s="91">
        <f t="shared" ref="L451" si="702">+K451/J451-1</f>
        <v>7.2758725959092274E-3</v>
      </c>
      <c r="M451" s="90">
        <f t="shared" ref="M451" si="703">WEEKDAY(A451,2)</f>
        <v>2</v>
      </c>
      <c r="N451" s="50" t="s">
        <v>520</v>
      </c>
    </row>
    <row r="452" spans="1:14" x14ac:dyDescent="0.25">
      <c r="A452" s="88">
        <v>43033</v>
      </c>
      <c r="B452">
        <v>30.29</v>
      </c>
      <c r="C452" s="9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1">
        <f t="shared" ref="G452" si="706">+B452/D452-1</f>
        <v>-5.590270420512411E-4</v>
      </c>
      <c r="H452" s="91">
        <f>(B452/(D452*(1-VLOOKUP(A452,FX!A:M,13,0))))-1</f>
        <v>-1.3320789200182981E-3</v>
      </c>
      <c r="I452" s="91">
        <f t="shared" si="80"/>
        <v>-9.6967618092713703E-4</v>
      </c>
      <c r="J452">
        <v>3959.4</v>
      </c>
      <c r="K452">
        <v>3976.95</v>
      </c>
      <c r="L452" s="91">
        <f t="shared" ref="L452" si="707">+K452/J452-1</f>
        <v>4.4324897711773836E-3</v>
      </c>
      <c r="M452" s="90">
        <f t="shared" ref="M452" si="708">WEEKDAY(A452,2)</f>
        <v>3</v>
      </c>
    </row>
    <row r="453" spans="1:14" x14ac:dyDescent="0.25">
      <c r="A453" s="88">
        <v>43034</v>
      </c>
      <c r="B453">
        <v>30.47</v>
      </c>
      <c r="C453" s="9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1">
        <f t="shared" ref="G453" si="711">+B453/D453-1</f>
        <v>7.8224926324188537E-4</v>
      </c>
      <c r="H453" s="91">
        <f>(B453/(D453*(1-VLOOKUP(A453,FX!A:M,13,0))))-1</f>
        <v>3.2194925553274967E-3</v>
      </c>
      <c r="I453" s="91">
        <f t="shared" si="80"/>
        <v>2.9426673600916331E-3</v>
      </c>
      <c r="J453">
        <v>3976.95</v>
      </c>
      <c r="K453">
        <v>3993.58</v>
      </c>
      <c r="L453" s="91">
        <f t="shared" ref="L453" si="712">+K453/J453-1</f>
        <v>4.1815964495404145E-3</v>
      </c>
      <c r="M453" s="90">
        <f t="shared" ref="M453" si="713">WEEKDAY(A453,2)</f>
        <v>4</v>
      </c>
    </row>
    <row r="454" spans="1:14" x14ac:dyDescent="0.25">
      <c r="A454" s="88">
        <v>43035</v>
      </c>
      <c r="B454">
        <v>30.79</v>
      </c>
      <c r="C454" s="9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1">
        <f t="shared" ref="G454" si="716">+B454/D454-1</f>
        <v>6.321853603355132E-3</v>
      </c>
      <c r="H454" s="91">
        <f>(B454/(D454*(1-VLOOKUP(A454,FX!A:M,13,0))))-1</f>
        <v>5.3581431689233572E-3</v>
      </c>
      <c r="I454" s="91">
        <f t="shared" si="80"/>
        <v>5.7194372674742588E-3</v>
      </c>
      <c r="J454">
        <v>3993.58</v>
      </c>
      <c r="K454">
        <v>4021.97</v>
      </c>
      <c r="L454" s="91">
        <f t="shared" ref="L454" si="717">+K454/J454-1</f>
        <v>7.1089098002292683E-3</v>
      </c>
      <c r="M454" s="90">
        <f t="shared" ref="M454" si="718">WEEKDAY(A454,2)</f>
        <v>5</v>
      </c>
      <c r="N454" s="92" t="s">
        <v>540</v>
      </c>
    </row>
    <row r="455" spans="1:14" x14ac:dyDescent="0.25">
      <c r="A455" s="88">
        <v>43038</v>
      </c>
      <c r="B455">
        <v>30.51</v>
      </c>
      <c r="C455" s="9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1">
        <f t="shared" ref="G455" si="721">+B455/D455-1</f>
        <v>-3.8182800558916874E-4</v>
      </c>
      <c r="H455" s="91">
        <f>(B455/(D455*(1-VLOOKUP(A455,FX!A:M,13,0))))-1</f>
        <v>-1.9182743364952737E-3</v>
      </c>
      <c r="I455" s="91">
        <f t="shared" si="80"/>
        <v>-1.734122959133555E-3</v>
      </c>
      <c r="J455">
        <v>4021.97</v>
      </c>
      <c r="K455">
        <v>4009.72</v>
      </c>
      <c r="L455" s="91">
        <f t="shared" ref="L455" si="722">+K455/J455-1</f>
        <v>-3.0457711022210399E-3</v>
      </c>
      <c r="M455" s="90">
        <f t="shared" ref="M455" si="723">WEEKDAY(A455,2)</f>
        <v>1</v>
      </c>
    </row>
    <row r="456" spans="1:14" x14ac:dyDescent="0.25">
      <c r="A456" s="88">
        <v>43039</v>
      </c>
      <c r="B456">
        <v>30.62</v>
      </c>
      <c r="C456" s="91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1">
        <f t="shared" ref="G456" si="726">+B456/D456-1</f>
        <v>2.615138681010043E-3</v>
      </c>
      <c r="H456" s="91">
        <f>(B456/(D456*(1-VLOOKUP(A456,FX!A:M,13,0))))-1</f>
        <v>1.9099250682628188E-3</v>
      </c>
      <c r="I456" s="91">
        <f t="shared" si="80"/>
        <v>1.7109563362636138E-3</v>
      </c>
      <c r="J456">
        <v>4009.72</v>
      </c>
      <c r="K456">
        <v>4006.72</v>
      </c>
      <c r="L456" s="91">
        <f t="shared" ref="L456" si="727">+K456/J456-1</f>
        <v>-7.4818191793946109E-4</v>
      </c>
      <c r="M456" s="90">
        <f t="shared" ref="M456" si="728">WEEKDAY(A456,2)</f>
        <v>2</v>
      </c>
      <c r="N456" s="50" t="s">
        <v>541</v>
      </c>
    </row>
    <row r="457" spans="1:14" x14ac:dyDescent="0.25">
      <c r="A457" s="88">
        <v>43040</v>
      </c>
      <c r="B457">
        <v>30.67</v>
      </c>
      <c r="C457" s="91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1">
        <f t="shared" ref="G457" si="731">+B457/D457-1</f>
        <v>5.8822627682444395E-3</v>
      </c>
      <c r="H457" s="91">
        <f>(B457/(D457*(1-VLOOKUP(A457,FX!A:M,13,0))))-1</f>
        <v>2.315450957804277E-3</v>
      </c>
      <c r="I457" s="91">
        <f t="shared" si="80"/>
        <v>2.2974081445243932E-3</v>
      </c>
      <c r="J457">
        <v>4006.72</v>
      </c>
      <c r="K457">
        <v>3996.62</v>
      </c>
      <c r="L457" s="91">
        <f t="shared" ref="L457" si="732">+K457/J457-1</f>
        <v>-2.520765114607415E-3</v>
      </c>
      <c r="M457" s="90">
        <f t="shared" ref="M457" si="733">WEEKDAY(A457,2)</f>
        <v>3</v>
      </c>
    </row>
    <row r="458" spans="1:14" x14ac:dyDescent="0.25">
      <c r="A458" s="88">
        <v>43041</v>
      </c>
      <c r="B458">
        <v>30.59</v>
      </c>
      <c r="C458" s="91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1">
        <f t="shared" ref="G458" si="736">+B458/D458-1</f>
        <v>-4.4454767271373541E-4</v>
      </c>
      <c r="H458" s="91">
        <f>(B458/(D458*(1-VLOOKUP(A458,FX!A:M,13,0))))-1</f>
        <v>-7.3187141916053466E-4</v>
      </c>
      <c r="I458" s="91">
        <f t="shared" si="80"/>
        <v>-6.2399743867025403E-4</v>
      </c>
      <c r="J458">
        <v>3996.62</v>
      </c>
      <c r="K458">
        <v>3997.13</v>
      </c>
      <c r="L458" s="91">
        <f t="shared" ref="L458" si="737">+K458/J458-1</f>
        <v>1.2760782861520603E-4</v>
      </c>
      <c r="M458" s="90">
        <f t="shared" ref="M458" si="738">WEEKDAY(A458,2)</f>
        <v>4</v>
      </c>
    </row>
    <row r="459" spans="1:14" ht="28" x14ac:dyDescent="0.25">
      <c r="A459" s="88">
        <v>43042</v>
      </c>
      <c r="B459">
        <v>30.42</v>
      </c>
      <c r="C459" s="91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1">
        <f t="shared" ref="G459" si="741">+B459/D459-1</f>
        <v>-5.0752309954175123E-3</v>
      </c>
      <c r="H459" s="91">
        <f>(B459/(D459*(1-VLOOKUP(A459,FX!A:M,13,0))))-1</f>
        <v>-5.4202748223430852E-4</v>
      </c>
      <c r="I459" s="91">
        <f t="shared" si="80"/>
        <v>-3.7461306413766327E-4</v>
      </c>
      <c r="J459">
        <v>3997.13</v>
      </c>
      <c r="K459">
        <v>3992.7</v>
      </c>
      <c r="L459" s="91">
        <f t="shared" ref="L459" si="742">+K459/J459-1</f>
        <v>-1.10829520180733E-3</v>
      </c>
      <c r="M459" s="90">
        <f t="shared" ref="M459" si="743">WEEKDAY(A459,2)</f>
        <v>5</v>
      </c>
      <c r="N459" s="50" t="s">
        <v>542</v>
      </c>
    </row>
    <row r="460" spans="1:14" x14ac:dyDescent="0.25">
      <c r="A460" s="88">
        <v>43045</v>
      </c>
      <c r="B460">
        <v>30.83</v>
      </c>
      <c r="C460" s="91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1">
        <f t="shared" ref="G460" si="746">+B460/D460-1</f>
        <v>5.9955965029514502E-3</v>
      </c>
      <c r="H460" s="91">
        <f>(B460/(D460*(1-VLOOKUP(A460,FX!A:M,13,0))))-1</f>
        <v>4.0217676262097601E-3</v>
      </c>
      <c r="I460" s="91">
        <f t="shared" si="80"/>
        <v>4.2247144164715422E-3</v>
      </c>
      <c r="J460">
        <v>3992.7</v>
      </c>
      <c r="K460">
        <v>4020.89</v>
      </c>
      <c r="L460" s="91">
        <f t="shared" ref="L460" si="747">+K460/J460-1</f>
        <v>7.0603852029955672E-3</v>
      </c>
      <c r="M460" s="90">
        <f t="shared" ref="M460" si="748">WEEKDAY(A460,2)</f>
        <v>1</v>
      </c>
      <c r="N460" s="50" t="s">
        <v>547</v>
      </c>
    </row>
    <row r="461" spans="1:14" x14ac:dyDescent="0.25">
      <c r="A461" s="88">
        <v>43046</v>
      </c>
      <c r="B461">
        <v>31</v>
      </c>
      <c r="C461" s="91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1">
        <f t="shared" ref="G461" si="751">+B461/D461-1</f>
        <v>1.4533906473044311E-3</v>
      </c>
      <c r="H461" s="91">
        <f>(B461/(D461*(1-VLOOKUP(A461,FX!A:M,13,0))))-1</f>
        <v>4.2898831117232916E-3</v>
      </c>
      <c r="I461" s="91">
        <f t="shared" si="80"/>
        <v>4.0713473665798805E-3</v>
      </c>
      <c r="J461">
        <v>4020.89</v>
      </c>
      <c r="K461">
        <v>4054.25</v>
      </c>
      <c r="L461" s="91">
        <f t="shared" ref="L461" si="752">+K461/J461-1</f>
        <v>8.2966706375950938E-3</v>
      </c>
      <c r="M461" s="90">
        <f t="shared" ref="M461" si="753">WEEKDAY(A461,2)</f>
        <v>2</v>
      </c>
    </row>
    <row r="462" spans="1:14" x14ac:dyDescent="0.25">
      <c r="A462" s="88">
        <v>43047</v>
      </c>
      <c r="B462">
        <v>30.86</v>
      </c>
      <c r="C462" s="91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1">
        <f t="shared" ref="G462" si="756">+B462/D462-1</f>
        <v>1.0776157992813395E-3</v>
      </c>
      <c r="H462" s="91">
        <f>(B462/(D462*(1-VLOOKUP(A462,FX!A:M,13,0))))-1</f>
        <v>-5.5844047679387554E-4</v>
      </c>
      <c r="I462" s="91">
        <f t="shared" si="80"/>
        <v>-4.4050580431176378E-4</v>
      </c>
      <c r="J462">
        <v>4054.25</v>
      </c>
      <c r="K462">
        <v>4048.01</v>
      </c>
      <c r="L462" s="91">
        <f t="shared" ref="L462" si="757">+K462/J462-1</f>
        <v>-1.5391256089288818E-3</v>
      </c>
      <c r="M462" s="90">
        <f t="shared" ref="M462" si="758">WEEKDAY(A462,2)</f>
        <v>3</v>
      </c>
    </row>
    <row r="463" spans="1:14" x14ac:dyDescent="0.25">
      <c r="A463" s="88">
        <v>43048</v>
      </c>
      <c r="B463">
        <v>30.98</v>
      </c>
      <c r="C463" s="91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1">
        <f t="shared" ref="G463" si="761">+B463/D463-1</f>
        <v>-3.4199323307689822E-3</v>
      </c>
      <c r="H463" s="91">
        <f>(B463/(D463*(1-VLOOKUP(A463,FX!A:M,13,0))))-1</f>
        <v>-8.7784309622329637E-4</v>
      </c>
      <c r="I463" s="91">
        <f t="shared" si="80"/>
        <v>-1.1027206892326724E-3</v>
      </c>
      <c r="J463">
        <v>4048.01</v>
      </c>
      <c r="K463">
        <v>4075.9</v>
      </c>
      <c r="L463" s="91">
        <f t="shared" ref="L463" si="762">+K463/J463-1</f>
        <v>6.8898051141177419E-3</v>
      </c>
      <c r="M463" s="90">
        <f t="shared" ref="M463" si="763">WEEKDAY(A463,2)</f>
        <v>4</v>
      </c>
      <c r="N463" s="50" t="s">
        <v>557</v>
      </c>
    </row>
    <row r="464" spans="1:14" x14ac:dyDescent="0.25">
      <c r="A464" s="88">
        <v>43049</v>
      </c>
      <c r="B464">
        <v>31.39</v>
      </c>
      <c r="C464" s="91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1">
        <f t="shared" ref="G464" si="766">+B464/D464-1</f>
        <v>3.2534281273741694E-3</v>
      </c>
      <c r="H464" s="91">
        <f>(B464/(D464*(1-VLOOKUP(A464,FX!A:M,13,0))))-1</f>
        <v>5.0431186600401468E-3</v>
      </c>
      <c r="I464" s="91">
        <f t="shared" ref="I464:I563" si="767">+B464/F464-1</f>
        <v>4.9720343079973084E-3</v>
      </c>
      <c r="J464">
        <v>4075.9</v>
      </c>
      <c r="K464">
        <v>4111.91</v>
      </c>
      <c r="L464" s="91">
        <f t="shared" ref="L464" si="768">+K464/J464-1</f>
        <v>8.834858558845804E-3</v>
      </c>
      <c r="M464" s="90">
        <f t="shared" ref="M464" si="769">WEEKDAY(A464,2)</f>
        <v>5</v>
      </c>
      <c r="N464" s="50" t="s">
        <v>559</v>
      </c>
    </row>
    <row r="465" spans="1:14" x14ac:dyDescent="0.25">
      <c r="A465" s="88">
        <v>43052</v>
      </c>
      <c r="B465">
        <v>31.48</v>
      </c>
      <c r="C465" s="91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1">
        <f t="shared" ref="G465" si="772">+B465/D465-1</f>
        <v>3.9080391616310717E-3</v>
      </c>
      <c r="H465" s="91">
        <f>(B465/(D465*(1-VLOOKUP(A465,FX!A:M,13,0))))-1</f>
        <v>3.1117790567583015E-3</v>
      </c>
      <c r="I465" s="91">
        <f t="shared" si="767"/>
        <v>3.1196127728865264E-3</v>
      </c>
      <c r="J465">
        <v>4111.91</v>
      </c>
      <c r="K465">
        <v>4128.07</v>
      </c>
      <c r="L465" s="91">
        <f t="shared" ref="L465" si="773">+K465/J465-1</f>
        <v>3.93004710706224E-3</v>
      </c>
      <c r="M465" s="90">
        <f t="shared" ref="M465" si="774">WEEKDAY(A465,2)</f>
        <v>1</v>
      </c>
      <c r="N465" s="50" t="s">
        <v>563</v>
      </c>
    </row>
    <row r="466" spans="1:14" x14ac:dyDescent="0.25">
      <c r="A466" s="88">
        <v>43053</v>
      </c>
      <c r="B466">
        <v>31.19</v>
      </c>
      <c r="C466" s="91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1">
        <f t="shared" ref="G466" si="777">+B466/D466-1</f>
        <v>8.4177888819003677E-4</v>
      </c>
      <c r="H466" s="91">
        <f>(B466/(D466*(1-VLOOKUP(A466,FX!A:M,13,0))))-1</f>
        <v>-1.9274470878465344E-3</v>
      </c>
      <c r="I466" s="91">
        <f t="shared" si="767"/>
        <v>-1.7858400168981881E-3</v>
      </c>
      <c r="J466">
        <v>4128.07</v>
      </c>
      <c r="K466">
        <v>4099.3500000000004</v>
      </c>
      <c r="L466" s="91">
        <f t="shared" ref="L466" si="778">+K466/J466-1</f>
        <v>-6.9572463645236615E-3</v>
      </c>
      <c r="M466" s="90">
        <f t="shared" ref="M466" si="779">WEEKDAY(A466,2)</f>
        <v>2</v>
      </c>
      <c r="N466" s="50" t="s">
        <v>568</v>
      </c>
    </row>
    <row r="467" spans="1:14" x14ac:dyDescent="0.25">
      <c r="A467" s="88">
        <v>43054</v>
      </c>
      <c r="B467">
        <v>30.95</v>
      </c>
      <c r="C467" s="91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1">
        <f t="shared" ref="G467" si="782">+B467/D467-1</f>
        <v>-3.2226525855830745E-3</v>
      </c>
      <c r="H467" s="91">
        <f>(B467/(D467*(1-VLOOKUP(A467,FX!A:M,13,0))))-1</f>
        <v>-3.7429193122893167E-3</v>
      </c>
      <c r="I467" s="91">
        <f t="shared" si="767"/>
        <v>-3.477364930130733E-3</v>
      </c>
      <c r="J467">
        <v>4099.3500000000004</v>
      </c>
      <c r="K467">
        <v>4073.67</v>
      </c>
      <c r="L467" s="91">
        <f t="shared" ref="L467" si="783">+K467/J467-1</f>
        <v>-6.2644077719639091E-3</v>
      </c>
      <c r="M467" s="90">
        <f t="shared" ref="M467" si="784">WEEKDAY(A467,2)</f>
        <v>3</v>
      </c>
      <c r="N467" s="50" t="s">
        <v>571</v>
      </c>
    </row>
    <row r="468" spans="1:14" x14ac:dyDescent="0.25">
      <c r="A468" s="88">
        <v>43055</v>
      </c>
      <c r="B468">
        <v>31.43</v>
      </c>
      <c r="C468" s="91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1">
        <f t="shared" ref="G468" si="787">+B468/D468-1</f>
        <v>4.2515731601329154E-3</v>
      </c>
      <c r="H468" s="91">
        <f>(B468/(D468*(1-VLOOKUP(A468,FX!A:M,13,0))))-1</f>
        <v>4.2001006789444961E-3</v>
      </c>
      <c r="I468" s="91">
        <f t="shared" si="767"/>
        <v>4.1148582162984226E-3</v>
      </c>
      <c r="J468">
        <v>4073.67</v>
      </c>
      <c r="K468">
        <v>4105.01</v>
      </c>
      <c r="L468" s="91">
        <f t="shared" ref="L468" si="788">+K468/J468-1</f>
        <v>7.693308490869466E-3</v>
      </c>
      <c r="M468" s="90">
        <f t="shared" ref="M468" si="789">WEEKDAY(A468,2)</f>
        <v>4</v>
      </c>
      <c r="N468" s="50" t="s">
        <v>572</v>
      </c>
    </row>
    <row r="469" spans="1:14" x14ac:dyDescent="0.25">
      <c r="A469" s="88">
        <v>43056</v>
      </c>
      <c r="B469">
        <v>31.38</v>
      </c>
      <c r="C469" s="91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1">
        <f t="shared" ref="G469" si="792">+B469/D469-1</f>
        <v>-1.3360686358744323E-3</v>
      </c>
      <c r="H469" s="91">
        <f>(B469/(D469*(1-VLOOKUP(A469,FX!A:M,13,0))))-1</f>
        <v>-7.7131311876899034E-4</v>
      </c>
      <c r="I469" s="91">
        <f t="shared" si="767"/>
        <v>-1.9116803670427007E-4</v>
      </c>
      <c r="J469">
        <v>4105.01</v>
      </c>
      <c r="K469">
        <v>4120.8500000000004</v>
      </c>
      <c r="L469" s="91">
        <f t="shared" ref="L469" si="793">+K469/J469-1</f>
        <v>3.8586994915967843E-3</v>
      </c>
      <c r="M469" s="90">
        <f t="shared" ref="M469" si="794">WEEKDAY(A469,2)</f>
        <v>5</v>
      </c>
    </row>
    <row r="470" spans="1:14" x14ac:dyDescent="0.25">
      <c r="A470" s="88">
        <v>43059</v>
      </c>
      <c r="B470">
        <v>31.59</v>
      </c>
      <c r="C470" s="91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1">
        <f t="shared" ref="G470" si="797">+B470/D470-1</f>
        <v>9.1807418204759017E-4</v>
      </c>
      <c r="H470" s="91">
        <f>(B470/(D470*(1-VLOOKUP(A470,FX!A:M,13,0))))-1</f>
        <v>2.4651071766967902E-3</v>
      </c>
      <c r="I470" s="91">
        <f t="shared" si="767"/>
        <v>2.080927789267939E-3</v>
      </c>
      <c r="J470">
        <v>4120.8500000000004</v>
      </c>
      <c r="K470">
        <v>4143.83</v>
      </c>
      <c r="L470" s="91">
        <f t="shared" ref="L470" si="798">+K470/J470-1</f>
        <v>5.5765194074037794E-3</v>
      </c>
      <c r="M470" s="90">
        <f t="shared" ref="M470" si="799">WEEKDAY(A470,2)</f>
        <v>1</v>
      </c>
    </row>
    <row r="471" spans="1:14" x14ac:dyDescent="0.25">
      <c r="A471" s="88">
        <v>43060</v>
      </c>
      <c r="B471">
        <v>32.450000000000003</v>
      </c>
      <c r="C471" s="91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1">
        <f t="shared" ref="G471" si="802">+B471/D471-1</f>
        <v>1.1332854885537147E-2</v>
      </c>
      <c r="H471" s="91">
        <f>(B471/(D471*(1-VLOOKUP(A471,FX!A:M,13,0))))-1</f>
        <v>8.2891596990148919E-3</v>
      </c>
      <c r="I471" s="91">
        <f t="shared" si="767"/>
        <v>8.1647362926879907E-3</v>
      </c>
      <c r="J471">
        <v>4143.83</v>
      </c>
      <c r="K471">
        <v>4217.7</v>
      </c>
      <c r="L471" s="91">
        <f t="shared" ref="L471" si="803">+K471/J471-1</f>
        <v>1.7826503500384838E-2</v>
      </c>
      <c r="M471" s="90">
        <f t="shared" ref="M471" si="804">WEEKDAY(A471,2)</f>
        <v>2</v>
      </c>
      <c r="N471" s="50" t="s">
        <v>577</v>
      </c>
    </row>
    <row r="472" spans="1:14" x14ac:dyDescent="0.25">
      <c r="A472" s="88">
        <v>43061</v>
      </c>
      <c r="B472">
        <v>32.450000000000003</v>
      </c>
      <c r="C472" s="91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1">
        <f t="shared" ref="G472" si="807">+B472/D472-1</f>
        <v>5.8109997614870235E-3</v>
      </c>
      <c r="H472" s="91">
        <f>(B472/(D472*(1-VLOOKUP(A472,FX!A:M,13,0))))-1</f>
        <v>1.5725338585659276E-3</v>
      </c>
      <c r="I472" s="91">
        <f t="shared" si="767"/>
        <v>1.6421374950612577E-3</v>
      </c>
      <c r="J472">
        <v>4217.7</v>
      </c>
      <c r="K472">
        <v>4227.57</v>
      </c>
      <c r="L472" s="91">
        <f t="shared" ref="L472" si="808">+K472/J472-1</f>
        <v>2.3401379898997376E-3</v>
      </c>
      <c r="M472" s="90">
        <f t="shared" ref="M472" si="809">WEEKDAY(A472,2)</f>
        <v>3</v>
      </c>
      <c r="N472" s="50" t="s">
        <v>580</v>
      </c>
    </row>
    <row r="473" spans="1:14" x14ac:dyDescent="0.25">
      <c r="A473" s="88">
        <v>43062</v>
      </c>
      <c r="B473">
        <v>32.42</v>
      </c>
      <c r="C473" s="91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1">
        <f t="shared" ref="G473" si="812">+B473/D473-1</f>
        <v>3.1249377899787545E-2</v>
      </c>
      <c r="H473" s="91">
        <f>(B473/(D473*(1-VLOOKUP(A473,FX!A:M,13,0))))-1</f>
        <v>2.8138771860736211E-2</v>
      </c>
      <c r="I473" s="91">
        <f t="shared" si="767"/>
        <v>2.8227085315572387E-2</v>
      </c>
      <c r="J473">
        <v>4227.57</v>
      </c>
      <c r="K473">
        <v>4102.3999999999996</v>
      </c>
      <c r="L473" s="91">
        <f t="shared" ref="L473" si="813">+K473/J473-1</f>
        <v>-2.9608025414126771E-2</v>
      </c>
      <c r="M473" s="90">
        <f t="shared" ref="M473" si="814">WEEKDAY(A473,2)</f>
        <v>4</v>
      </c>
      <c r="N473" s="50" t="s">
        <v>582</v>
      </c>
    </row>
    <row r="474" spans="1:14" x14ac:dyDescent="0.25">
      <c r="A474" s="88">
        <v>43063</v>
      </c>
      <c r="B474">
        <v>31.53</v>
      </c>
      <c r="C474" s="91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1">
        <f t="shared" ref="G474" si="817">+B474/D474-1</f>
        <v>-4.3857511817169126E-4</v>
      </c>
      <c r="H474" s="91">
        <f>(B474/(D474*(1-VLOOKUP(A474,FX!A:M,13,0))))-1</f>
        <v>9.5863805003304492E-4</v>
      </c>
      <c r="I474" s="91">
        <f t="shared" si="767"/>
        <v>1.9161288477489435E-3</v>
      </c>
      <c r="J474">
        <v>4102.3999999999996</v>
      </c>
      <c r="K474">
        <v>4104.2</v>
      </c>
      <c r="L474" s="91">
        <f t="shared" ref="L474" si="818">+K474/J474-1</f>
        <v>4.3876755070204609E-4</v>
      </c>
      <c r="M474" s="90">
        <f t="shared" ref="M474" si="819">WEEKDAY(A474,2)</f>
        <v>5</v>
      </c>
      <c r="N474" s="50" t="s">
        <v>589</v>
      </c>
    </row>
    <row r="475" spans="1:14" x14ac:dyDescent="0.25">
      <c r="A475" s="88">
        <v>43066</v>
      </c>
      <c r="B475">
        <v>31.02</v>
      </c>
      <c r="C475" s="91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1">
        <f t="shared" ref="G475" si="822">+B475/D475-1</f>
        <v>-1.0861258705778809E-3</v>
      </c>
      <c r="H475" s="91">
        <f>(B475/(D475*(1-VLOOKUP(A475,FX!A:M,13,0))))-1</f>
        <v>-4.7748641688216686E-5</v>
      </c>
      <c r="I475" s="91">
        <f t="shared" si="767"/>
        <v>3.8686216101257997E-5</v>
      </c>
      <c r="J475">
        <v>4104.2</v>
      </c>
      <c r="K475">
        <v>4049.95</v>
      </c>
      <c r="L475" s="91">
        <f t="shared" ref="L475" si="823">+K475/J475-1</f>
        <v>-1.3218166756006067E-2</v>
      </c>
      <c r="M475" s="90">
        <f t="shared" ref="M475" si="824">WEEKDAY(A475,2)</f>
        <v>1</v>
      </c>
    </row>
    <row r="476" spans="1:14" x14ac:dyDescent="0.25">
      <c r="A476" s="88">
        <v>43067</v>
      </c>
      <c r="B476">
        <v>31.13</v>
      </c>
      <c r="C476" s="91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1">
        <f t="shared" ref="G476" si="827">+B476/D476-1</f>
        <v>2.132431334883389E-3</v>
      </c>
      <c r="H476" s="91">
        <f>(B476/(D476*(1-VLOOKUP(A476,FX!A:M,13,0))))-1</f>
        <v>4.1409489011066114E-3</v>
      </c>
      <c r="I476" s="91">
        <f t="shared" si="767"/>
        <v>3.8502963502802245E-3</v>
      </c>
      <c r="J476">
        <v>4049.95</v>
      </c>
      <c r="K476">
        <v>4055.82</v>
      </c>
      <c r="L476" s="91">
        <f t="shared" ref="L476" si="828">+K476/J476-1</f>
        <v>1.4494006098841883E-3</v>
      </c>
      <c r="M476" s="90">
        <f t="shared" ref="M476" si="829">WEEKDAY(A476,2)</f>
        <v>2</v>
      </c>
    </row>
    <row r="477" spans="1:14" x14ac:dyDescent="0.25">
      <c r="A477" s="88">
        <v>43068</v>
      </c>
      <c r="B477">
        <v>30.78</v>
      </c>
      <c r="C477" s="91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1">
        <f t="shared" ref="G477" si="832">+B477/D477-1</f>
        <v>-6.9293258818432513E-3</v>
      </c>
      <c r="H477" s="91">
        <f>(B477/(D477*(1-VLOOKUP(A477,FX!A:M,13,0))))-1</f>
        <v>-6.3257860335785843E-3</v>
      </c>
      <c r="I477" s="91">
        <f t="shared" si="767"/>
        <v>-6.4397424103036505E-3</v>
      </c>
      <c r="J477">
        <v>4055.82</v>
      </c>
      <c r="K477">
        <v>4053.75</v>
      </c>
      <c r="L477" s="91">
        <f t="shared" ref="L477" si="833">+K477/J477-1</f>
        <v>-5.1037767948280965E-4</v>
      </c>
      <c r="M477" s="90">
        <f t="shared" ref="M477" si="834">WEEKDAY(A477,2)</f>
        <v>3</v>
      </c>
    </row>
    <row r="478" spans="1:14" x14ac:dyDescent="0.25">
      <c r="A478" s="88">
        <v>43069</v>
      </c>
      <c r="B478">
        <v>30.56</v>
      </c>
      <c r="C478" s="91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1">
        <f t="shared" ref="G478" si="837">+B478/D478-1</f>
        <v>-1.8079157121539957E-3</v>
      </c>
      <c r="H478" s="91">
        <f>(B478/(D478*(1-VLOOKUP(A478,FX!A:M,13,0))))-1</f>
        <v>-1.878863856420443E-3</v>
      </c>
      <c r="I478" s="91">
        <f t="shared" si="767"/>
        <v>-1.6823742711072898E-3</v>
      </c>
      <c r="J478">
        <v>4053.75</v>
      </c>
      <c r="K478">
        <v>4006.1</v>
      </c>
      <c r="L478" s="91">
        <f t="shared" ref="L478" si="838">+K478/J478-1</f>
        <v>-1.1754548257785991E-2</v>
      </c>
      <c r="M478" s="90">
        <f t="shared" ref="M478" si="839">WEEKDAY(A478,2)</f>
        <v>4</v>
      </c>
    </row>
    <row r="479" spans="1:14" ht="28" x14ac:dyDescent="0.25">
      <c r="A479" s="88">
        <v>43070</v>
      </c>
      <c r="B479">
        <v>30.24</v>
      </c>
      <c r="C479" s="91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1">
        <f t="shared" ref="G479" si="842">+B479/D479-1</f>
        <v>-1.0169197994154056E-2</v>
      </c>
      <c r="H479" s="91">
        <f>(B479/(D479*(1-VLOOKUP(A479,FX!A:M,13,0))))-1</f>
        <v>-1.271688981643071E-2</v>
      </c>
      <c r="I479" s="91">
        <f t="shared" si="767"/>
        <v>-1.2813188606871861E-2</v>
      </c>
      <c r="J479">
        <v>4006.1</v>
      </c>
      <c r="K479">
        <v>3998.14</v>
      </c>
      <c r="L479" s="91">
        <f t="shared" ref="L479" si="843">+K479/J479-1</f>
        <v>-1.9869698709468198E-3</v>
      </c>
      <c r="M479" s="90">
        <f t="shared" ref="M479" si="844">WEEKDAY(A479,2)</f>
        <v>5</v>
      </c>
      <c r="N479" s="50" t="s">
        <v>597</v>
      </c>
    </row>
    <row r="480" spans="1:14" x14ac:dyDescent="0.25">
      <c r="A480" s="88">
        <v>43073</v>
      </c>
      <c r="B480">
        <v>30.53</v>
      </c>
      <c r="C480" s="91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1">
        <f t="shared" ref="G480" si="847">+B480/D480-1</f>
        <v>-8.4845586780682991E-3</v>
      </c>
      <c r="H480" s="91">
        <f>(B480/(D480*(1-VLOOKUP(A480,FX!A:M,13,0))))-1</f>
        <v>-5.2143808468809727E-3</v>
      </c>
      <c r="I480" s="91">
        <f t="shared" si="767"/>
        <v>-5.1291409503574359E-3</v>
      </c>
      <c r="J480">
        <v>3998.14</v>
      </c>
      <c r="K480">
        <v>4018.86</v>
      </c>
      <c r="L480" s="91">
        <f t="shared" ref="L480" si="848">+K480/J480-1</f>
        <v>5.1824098205666136E-3</v>
      </c>
      <c r="M480" s="90">
        <f t="shared" ref="M480" si="849">WEEKDAY(A480,2)</f>
        <v>1</v>
      </c>
    </row>
    <row r="481" spans="1:14" x14ac:dyDescent="0.25">
      <c r="A481" s="88">
        <v>43074</v>
      </c>
      <c r="B481">
        <v>30.76</v>
      </c>
      <c r="C481" s="91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1">
        <f t="shared" ref="G481" si="852">+B481/D481-1</f>
        <v>-2.9212171450198055E-3</v>
      </c>
      <c r="H481" s="91">
        <f>(B481/(D481*(1-VLOOKUP(A481,FX!A:M,13,0))))-1</f>
        <v>-2.8443599039946754E-3</v>
      </c>
      <c r="I481" s="91">
        <f t="shared" si="767"/>
        <v>-2.1183897642520488E-3</v>
      </c>
      <c r="J481">
        <v>4018.86</v>
      </c>
      <c r="K481">
        <v>4040.17</v>
      </c>
      <c r="L481" s="91">
        <f t="shared" ref="L481" si="853">+K481/J481-1</f>
        <v>5.302498718542159E-3</v>
      </c>
      <c r="M481" s="90">
        <f t="shared" ref="M481" si="854">WEEKDAY(A481,2)</f>
        <v>2</v>
      </c>
    </row>
    <row r="482" spans="1:14" x14ac:dyDescent="0.25">
      <c r="A482" s="88">
        <v>43075</v>
      </c>
      <c r="B482">
        <v>30.4</v>
      </c>
      <c r="C482" s="91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1">
        <f t="shared" ref="G482" si="857">+B482/D482-1</f>
        <v>-7.817248461177817E-3</v>
      </c>
      <c r="H482" s="91">
        <f>(B482/(D482*(1-VLOOKUP(A482,FX!A:M,13,0))))-1</f>
        <v>-7.5525635178175232E-3</v>
      </c>
      <c r="I482" s="91">
        <f t="shared" si="767"/>
        <v>-7.4830553850574466E-3</v>
      </c>
      <c r="J482">
        <v>4040.17</v>
      </c>
      <c r="K482">
        <v>4015.82</v>
      </c>
      <c r="L482" s="91">
        <f t="shared" ref="L482" si="858">+K482/J482-1</f>
        <v>-6.0269741124754361E-3</v>
      </c>
      <c r="M482" s="90">
        <f t="shared" ref="M482" si="859">WEEKDAY(A482,2)</f>
        <v>3</v>
      </c>
    </row>
    <row r="483" spans="1:14" x14ac:dyDescent="0.25">
      <c r="A483" s="88">
        <v>43076</v>
      </c>
      <c r="B483">
        <v>30.13</v>
      </c>
      <c r="C483" s="91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1">
        <f t="shared" ref="G483" si="862">+B483/D483-1</f>
        <v>-5.2103289896527905E-3</v>
      </c>
      <c r="H483" s="91">
        <f>(B483/(D483*(1-VLOOKUP(A483,FX!A:M,13,0))))-1</f>
        <v>-4.5676016443745304E-3</v>
      </c>
      <c r="I483" s="91">
        <f t="shared" si="767"/>
        <v>-4.2599036977550853E-3</v>
      </c>
      <c r="J483">
        <v>4015.82</v>
      </c>
      <c r="K483">
        <v>3971.06</v>
      </c>
      <c r="L483" s="91">
        <f t="shared" ref="L483" si="863">+K483/J483-1</f>
        <v>-1.1145917894726409E-2</v>
      </c>
      <c r="M483" s="90">
        <f t="shared" ref="M483" si="864">WEEKDAY(A483,2)</f>
        <v>4</v>
      </c>
    </row>
    <row r="484" spans="1:14" x14ac:dyDescent="0.25">
      <c r="A484" s="88">
        <v>43077</v>
      </c>
      <c r="B484">
        <v>30.49</v>
      </c>
      <c r="C484" s="91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1">
        <f t="shared" ref="G484" si="867">+B484/D484-1</f>
        <v>-4.9741405781822401E-4</v>
      </c>
      <c r="H484" s="91">
        <f>(B484/(D484*(1-VLOOKUP(A484,FX!A:M,13,0))))-1</f>
        <v>-4.6044003313183701E-4</v>
      </c>
      <c r="I484" s="91">
        <f t="shared" si="767"/>
        <v>-8.9130064357145766E-4</v>
      </c>
      <c r="J484">
        <v>3971.06</v>
      </c>
      <c r="K484">
        <v>4003.38</v>
      </c>
      <c r="L484" s="91">
        <f t="shared" ref="L484" si="868">+K484/J484-1</f>
        <v>8.1388848317578422E-3</v>
      </c>
      <c r="M484" s="90">
        <f t="shared" ref="M484" si="869">WEEKDAY(A484,2)</f>
        <v>5</v>
      </c>
      <c r="N484" s="50" t="s">
        <v>606</v>
      </c>
    </row>
    <row r="485" spans="1:14" x14ac:dyDescent="0.25">
      <c r="A485" s="88">
        <v>43080</v>
      </c>
      <c r="B485">
        <v>31.1</v>
      </c>
      <c r="C485" s="91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1">
        <f t="shared" ref="G485" si="872">+B485/D485-1</f>
        <v>2.5394415536019732E-3</v>
      </c>
      <c r="H485" s="91">
        <f>(B485/(D485*(1-VLOOKUP(A485,FX!A:M,13,0))))-1</f>
        <v>2.1845545727765536E-3</v>
      </c>
      <c r="I485" s="91">
        <f t="shared" si="767"/>
        <v>1.9168505661957269E-3</v>
      </c>
      <c r="J485">
        <v>4003.38</v>
      </c>
      <c r="K485">
        <v>4069.5</v>
      </c>
      <c r="L485" s="91">
        <f t="shared" ref="L485" si="873">+K485/J485-1</f>
        <v>1.6516043942868208E-2</v>
      </c>
      <c r="M485" s="90">
        <f t="shared" ref="M485" si="874">WEEKDAY(A485,2)</f>
        <v>1</v>
      </c>
    </row>
    <row r="486" spans="1:14" x14ac:dyDescent="0.25">
      <c r="A486" s="88">
        <v>43081</v>
      </c>
      <c r="B486">
        <v>30.56</v>
      </c>
      <c r="C486" s="91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1">
        <f t="shared" ref="G486" si="877">+B486/D486-1</f>
        <v>-2.3692486954193237E-3</v>
      </c>
      <c r="H486" s="91">
        <f>(B486/(D486*(1-VLOOKUP(A486,FX!A:M,13,0))))-1</f>
        <v>-2.3692486954193237E-3</v>
      </c>
      <c r="I486" s="91">
        <f t="shared" si="767"/>
        <v>-1.4083540556349972E-3</v>
      </c>
      <c r="J486">
        <v>4069.5</v>
      </c>
      <c r="K486">
        <v>4016.02</v>
      </c>
      <c r="L486" s="91">
        <f t="shared" ref="L486" si="878">+K486/J486-1</f>
        <v>-1.3141663595036213E-2</v>
      </c>
      <c r="M486" s="90">
        <f t="shared" ref="M486" si="879">WEEKDAY(A486,2)</f>
        <v>2</v>
      </c>
    </row>
    <row r="487" spans="1:14" x14ac:dyDescent="0.25">
      <c r="A487" s="88">
        <v>43082</v>
      </c>
      <c r="B487">
        <v>31.02</v>
      </c>
      <c r="C487" s="91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1">
        <f t="shared" ref="G487" si="882">+B487/D487-1</f>
        <v>5.0960469958423182E-3</v>
      </c>
      <c r="H487" s="91">
        <f>(B487/(D487*(1-VLOOKUP(A487,FX!A:M,13,0))))-1</f>
        <v>3.8975081822227864E-3</v>
      </c>
      <c r="I487" s="91">
        <f t="shared" si="767"/>
        <v>2.9130388394400519E-3</v>
      </c>
      <c r="J487">
        <v>4016.02</v>
      </c>
      <c r="K487">
        <v>4050.09</v>
      </c>
      <c r="L487" s="91">
        <f t="shared" ref="L487" si="883">+K487/J487-1</f>
        <v>8.4835234884288457E-3</v>
      </c>
      <c r="M487" s="90">
        <f t="shared" ref="M487" si="884">WEEKDAY(A487,2)</f>
        <v>3</v>
      </c>
    </row>
    <row r="488" spans="1:14" x14ac:dyDescent="0.25">
      <c r="A488" s="88">
        <v>43083</v>
      </c>
      <c r="B488">
        <v>30.77</v>
      </c>
      <c r="C488" s="91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1">
        <f t="shared" ref="G488" si="887">+B488/D488-1</f>
        <v>7.4563234097602127E-4</v>
      </c>
      <c r="H488" s="91">
        <f>(B488/(D488*(1-VLOOKUP(A488,FX!A:M,13,0))))-1</f>
        <v>3.7668886568864579E-5</v>
      </c>
      <c r="I488" s="91">
        <f t="shared" si="767"/>
        <v>1.2999844001937433E-5</v>
      </c>
      <c r="J488">
        <v>4050.09</v>
      </c>
      <c r="K488">
        <v>4026.15</v>
      </c>
      <c r="L488" s="91">
        <f t="shared" ref="L488" si="888">+K488/J488-1</f>
        <v>-5.9109797560054078E-3</v>
      </c>
      <c r="M488" s="90">
        <f t="shared" ref="M488" si="889">WEEKDAY(A488,2)</f>
        <v>4</v>
      </c>
    </row>
    <row r="489" spans="1:14" x14ac:dyDescent="0.25">
      <c r="A489" s="88">
        <v>43084</v>
      </c>
      <c r="B489">
        <v>30.44</v>
      </c>
      <c r="C489" s="91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1">
        <f t="shared" ref="G489" si="892">+B489/D489-1</f>
        <v>5.4319888948994866E-4</v>
      </c>
      <c r="H489" s="91">
        <f>(B489/(D489*(1-VLOOKUP(A489,FX!A:M,13,0))))-1</f>
        <v>2.6011290085592442E-4</v>
      </c>
      <c r="I489" s="91">
        <f t="shared" si="767"/>
        <v>7.5944622890578017E-4</v>
      </c>
      <c r="J489">
        <v>4026.15</v>
      </c>
      <c r="K489">
        <v>3980.86</v>
      </c>
      <c r="L489" s="91">
        <f t="shared" ref="L489" si="893">+K489/J489-1</f>
        <v>-1.1248959924493596E-2</v>
      </c>
      <c r="M489" s="90">
        <f t="shared" ref="M489" si="894">WEEKDAY(A489,2)</f>
        <v>5</v>
      </c>
    </row>
    <row r="490" spans="1:14" x14ac:dyDescent="0.25">
      <c r="A490" s="88">
        <v>43087</v>
      </c>
      <c r="B490">
        <v>30.38</v>
      </c>
      <c r="C490" s="91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1">
        <f t="shared" ref="G490" si="897">+B490/D490-1</f>
        <v>-2.3233807297784459E-3</v>
      </c>
      <c r="H490" s="91">
        <f>(B490/(D490*(1-VLOOKUP(A490,FX!A:M,13,0))))-1</f>
        <v>-1.6549231887587057E-3</v>
      </c>
      <c r="I490" s="91">
        <f t="shared" si="767"/>
        <v>-1.4495087775809878E-3</v>
      </c>
      <c r="J490">
        <v>3980.86</v>
      </c>
      <c r="K490">
        <v>3985.29</v>
      </c>
      <c r="L490" s="91">
        <f t="shared" ref="L490" si="898">+K490/J490-1</f>
        <v>1.1128248669884933E-3</v>
      </c>
      <c r="M490" s="90">
        <f t="shared" ref="M490" si="899">WEEKDAY(A490,2)</f>
        <v>1</v>
      </c>
    </row>
    <row r="491" spans="1:14" x14ac:dyDescent="0.25">
      <c r="A491" s="88">
        <v>43088</v>
      </c>
      <c r="B491">
        <v>30.51</v>
      </c>
      <c r="C491" s="91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1">
        <f t="shared" ref="G491" si="902">+B491/D491-1</f>
        <v>-9.6120649699955596E-3</v>
      </c>
      <c r="H491" s="91">
        <f>(B491/(D491*(1-VLOOKUP(A491,FX!A:M,13,0))))-1</f>
        <v>-1.0660926068093546E-2</v>
      </c>
      <c r="I491" s="91">
        <f t="shared" si="767"/>
        <v>-2.3053906901456811E-3</v>
      </c>
      <c r="J491">
        <v>3985.29</v>
      </c>
      <c r="K491">
        <v>4035.33</v>
      </c>
      <c r="L491" s="91">
        <f t="shared" ref="L491" si="903">+K491/J491-1</f>
        <v>1.2556175334793584E-2</v>
      </c>
      <c r="M491" s="90">
        <f t="shared" ref="M491" si="904">WEEKDAY(A491,2)</f>
        <v>2</v>
      </c>
    </row>
    <row r="492" spans="1:14" x14ac:dyDescent="0.25">
      <c r="A492" s="88">
        <v>43089</v>
      </c>
      <c r="B492">
        <v>30.62</v>
      </c>
      <c r="C492" s="91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1">
        <f t="shared" ref="G492" si="907">+B492/D492-1</f>
        <v>2.4940704460385543E-3</v>
      </c>
      <c r="H492" s="91">
        <f>(B492/(D492*(1-VLOOKUP(A492,FX!A:M,13,0))))-1</f>
        <v>-3.5679824297738527E-3</v>
      </c>
      <c r="I492" s="91">
        <f t="shared" si="767"/>
        <v>-3.1805766707794225E-3</v>
      </c>
      <c r="J492">
        <v>4035.33</v>
      </c>
      <c r="K492">
        <v>4030.49</v>
      </c>
      <c r="L492" s="91">
        <f t="shared" ref="L492" si="908">+K492/J492-1</f>
        <v>-1.19940624434689E-3</v>
      </c>
      <c r="M492" s="90">
        <f t="shared" ref="M492" si="909">WEEKDAY(A492,2)</f>
        <v>3</v>
      </c>
    </row>
    <row r="493" spans="1:14" x14ac:dyDescent="0.25">
      <c r="A493" s="88">
        <v>43090</v>
      </c>
      <c r="B493">
        <v>31.07</v>
      </c>
      <c r="C493" s="91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1">
        <f t="shared" ref="G493" si="912">+B493/D493-1</f>
        <v>2.1794114988396007E-3</v>
      </c>
      <c r="H493" s="91">
        <f>(B493/(D493*(1-VLOOKUP(A493,FX!A:M,13,0))))-1</f>
        <v>2.2206359824668009E-3</v>
      </c>
      <c r="I493" s="91">
        <f t="shared" si="767"/>
        <v>2.258064516128977E-3</v>
      </c>
      <c r="J493">
        <v>4030.49</v>
      </c>
      <c r="K493">
        <v>4067.85</v>
      </c>
      <c r="L493" s="91">
        <f t="shared" ref="L493" si="913">+K493/J493-1</f>
        <v>9.2693444221423338E-3</v>
      </c>
      <c r="M493" s="90">
        <f t="shared" ref="M493" si="914">WEEKDAY(A493,2)</f>
        <v>4</v>
      </c>
    </row>
    <row r="494" spans="1:14" x14ac:dyDescent="0.25">
      <c r="A494" s="88">
        <v>43091</v>
      </c>
      <c r="B494">
        <v>30.95</v>
      </c>
      <c r="C494" s="91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1">
        <f t="shared" ref="G494" si="917">+B494/D494-1</f>
        <v>1.6497192356590418E-3</v>
      </c>
      <c r="H494" s="91">
        <f>(B494/(D494*(1-VLOOKUP(A494,FX!A:M,13,0))))-1</f>
        <v>1.8236905430555339E-3</v>
      </c>
      <c r="I494" s="91">
        <f t="shared" si="767"/>
        <v>1.469036971842419E-3</v>
      </c>
      <c r="J494">
        <v>4067.85</v>
      </c>
      <c r="K494">
        <v>4054.6</v>
      </c>
      <c r="L494" s="91">
        <f t="shared" ref="L494" si="918">+K494/J494-1</f>
        <v>-3.2572489152746797E-3</v>
      </c>
      <c r="M494" s="90">
        <f t="shared" ref="M494" si="919">WEEKDAY(A494,2)</f>
        <v>5</v>
      </c>
    </row>
    <row r="495" spans="1:14" x14ac:dyDescent="0.25">
      <c r="A495" s="88">
        <v>43094</v>
      </c>
      <c r="B495">
        <v>30.95</v>
      </c>
      <c r="C495" s="91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1">
        <f t="shared" ref="G495" si="922">+B495/D495-1</f>
        <v>4.705225559077153E-3</v>
      </c>
      <c r="H495" s="91">
        <f>(B495/(D495*(1-VLOOKUP(A495,FX!A:M,13,0))))-1</f>
        <v>4.705225559077153E-3</v>
      </c>
      <c r="I495" s="91">
        <f t="shared" si="767"/>
        <v>4.5439792275234758E-3</v>
      </c>
      <c r="J495">
        <v>4054.6</v>
      </c>
      <c r="K495">
        <v>4041.54</v>
      </c>
      <c r="L495" s="91">
        <f t="shared" ref="L495" si="923">+K495/J495-1</f>
        <v>-3.2210329009026983E-3</v>
      </c>
      <c r="M495" s="90">
        <f t="shared" ref="M495" si="924">WEEKDAY(A495,2)</f>
        <v>1</v>
      </c>
      <c r="N495" s="50" t="s">
        <v>626</v>
      </c>
    </row>
    <row r="496" spans="1:14" x14ac:dyDescent="0.25">
      <c r="A496" s="88">
        <v>43095</v>
      </c>
      <c r="B496">
        <v>31.07</v>
      </c>
      <c r="C496" s="91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1">
        <f t="shared" ref="G496" si="927">+B496/D496-1</f>
        <v>5.4336180462919437E-3</v>
      </c>
      <c r="H496" s="91">
        <f>(B496/(D496*(1-VLOOKUP(A496,FX!A:M,13,0))))-1</f>
        <v>1.6489293305346209E-3</v>
      </c>
      <c r="I496" s="91">
        <f t="shared" si="767"/>
        <v>2.4909011125164859E-3</v>
      </c>
      <c r="J496">
        <v>4041.54</v>
      </c>
      <c r="K496">
        <v>4053.62</v>
      </c>
      <c r="L496" s="91">
        <f t="shared" ref="L496" si="928">+K496/J496-1</f>
        <v>2.9889596539933727E-3</v>
      </c>
      <c r="M496" s="90">
        <f t="shared" ref="M496" si="929">WEEKDAY(A496,2)</f>
        <v>2</v>
      </c>
    </row>
    <row r="497" spans="1:13" x14ac:dyDescent="0.25">
      <c r="A497" s="88">
        <v>43096</v>
      </c>
      <c r="B497">
        <v>30.48</v>
      </c>
      <c r="C497" s="91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1">
        <f t="shared" ref="G497" si="932">+B497/D497-1</f>
        <v>-1.167640423270222E-3</v>
      </c>
      <c r="H497" s="91">
        <f>(B497/(D497*(1-VLOOKUP(A497,FX!A:M,13,0))))-1</f>
        <v>7.5764002421974119E-4</v>
      </c>
      <c r="I497" s="91">
        <f t="shared" si="767"/>
        <v>3.1505986137370101E-4</v>
      </c>
      <c r="J497">
        <v>4053.62</v>
      </c>
      <c r="K497">
        <v>3991.21</v>
      </c>
      <c r="L497" s="91">
        <f t="shared" ref="L497" si="933">+K497/J497-1</f>
        <v>-1.5396115077387584E-2</v>
      </c>
      <c r="M497" s="90">
        <f t="shared" ref="M497" si="934">WEEKDAY(A497,2)</f>
        <v>3</v>
      </c>
    </row>
    <row r="498" spans="1:13" x14ac:dyDescent="0.25">
      <c r="A498" s="88">
        <v>43097</v>
      </c>
      <c r="B498">
        <v>30.88</v>
      </c>
      <c r="C498" s="91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1">
        <f t="shared" ref="G498" si="937">+B498/D498-1</f>
        <v>6.4599906170081933E-3</v>
      </c>
      <c r="H498" s="91">
        <f>(B498/(D498*(1-VLOOKUP(A498,FX!A:M,13,0))))-1</f>
        <v>3.3937556340533082E-3</v>
      </c>
      <c r="I498" s="91">
        <f t="shared" si="767"/>
        <v>3.2749389197899159E-3</v>
      </c>
      <c r="J498">
        <v>3991.21</v>
      </c>
      <c r="K498">
        <v>4018.9</v>
      </c>
      <c r="L498" s="91">
        <f t="shared" ref="L498" si="938">+K498/J498-1</f>
        <v>6.9377456961674522E-3</v>
      </c>
      <c r="M498" s="90">
        <f t="shared" ref="M498" si="939">WEEKDAY(A498,2)</f>
        <v>4</v>
      </c>
    </row>
    <row r="499" spans="1:13" x14ac:dyDescent="0.25">
      <c r="A499" s="88">
        <v>43098</v>
      </c>
      <c r="B499">
        <v>31.03</v>
      </c>
      <c r="C499" s="91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1">
        <f t="shared" ref="G499" si="942">+B499/D499-1</f>
        <v>5.1570741053352798E-3</v>
      </c>
      <c r="H499" s="91">
        <f>(B499/(D499*(1-VLOOKUP(A499,FX!A:M,13,0))))-1</f>
        <v>2.1943599723446283E-3</v>
      </c>
      <c r="I499" s="91">
        <f t="shared" si="767"/>
        <v>2.2318472654219157E-3</v>
      </c>
      <c r="J499">
        <v>4018.9</v>
      </c>
      <c r="K499">
        <v>4030.86</v>
      </c>
      <c r="L499" s="91">
        <f t="shared" ref="L499" si="943">+K499/J499-1</f>
        <v>2.9759386896912599E-3</v>
      </c>
      <c r="M499" s="90">
        <f t="shared" ref="M499" si="944">WEEKDAY(A499,2)</f>
        <v>5</v>
      </c>
    </row>
    <row r="500" spans="1:13" x14ac:dyDescent="0.25">
      <c r="A500" s="88">
        <v>43102</v>
      </c>
      <c r="B500">
        <v>31.61</v>
      </c>
      <c r="C500" s="91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1">
        <f t="shared" ref="G500" si="947">+B500/D500-1</f>
        <v>6.8423926954102043E-3</v>
      </c>
      <c r="H500" s="91">
        <f>(B500/(D500*(1-VLOOKUP(A500,FX!A:M,13,0))))-1</f>
        <v>4.8643111840760422E-3</v>
      </c>
      <c r="I500" s="91">
        <f t="shared" si="767"/>
        <v>4.5508281744568446E-3</v>
      </c>
      <c r="J500">
        <v>4030.86</v>
      </c>
      <c r="K500">
        <v>4087.4</v>
      </c>
      <c r="L500" s="91">
        <f t="shared" ref="L500" si="948">+K500/J500-1</f>
        <v>1.4026783366328788E-2</v>
      </c>
      <c r="M500" s="90">
        <f t="shared" ref="M500" si="949">WEEKDAY(A500,2)</f>
        <v>2</v>
      </c>
    </row>
    <row r="501" spans="1:13" x14ac:dyDescent="0.25">
      <c r="A501" s="88">
        <v>43103</v>
      </c>
      <c r="B501">
        <v>31.92</v>
      </c>
      <c r="C501" s="91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1">
        <f t="shared" ref="G501" si="952">+B501/D501-1</f>
        <v>8.483433157949527E-3</v>
      </c>
      <c r="H501" s="91">
        <f>(B501/(D501*(1-VLOOKUP(A501,FX!A:M,13,0))))-1</f>
        <v>7.9204837966313502E-3</v>
      </c>
      <c r="I501" s="91">
        <f t="shared" si="767"/>
        <v>7.7920765820946869E-3</v>
      </c>
      <c r="J501">
        <v>4087.4</v>
      </c>
      <c r="K501">
        <v>4111.3900000000003</v>
      </c>
      <c r="L501" s="91">
        <f t="shared" ref="L501" si="953">+K501/J501-1</f>
        <v>5.869256740226092E-3</v>
      </c>
      <c r="M501" s="90">
        <f t="shared" ref="M501" si="954">WEEKDAY(A501,2)</f>
        <v>3</v>
      </c>
    </row>
    <row r="502" spans="1:13" x14ac:dyDescent="0.25">
      <c r="A502" s="88">
        <v>43104</v>
      </c>
      <c r="B502">
        <v>32.03</v>
      </c>
      <c r="C502" s="91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1">
        <f t="shared" ref="G502" si="957">+B502/D502-1</f>
        <v>6.9983821824777248E-3</v>
      </c>
      <c r="H502" s="91">
        <f>(B502/(D502*(1-VLOOKUP(A502,FX!A:M,13,0))))-1</f>
        <v>5.7236720872126945E-3</v>
      </c>
      <c r="I502" s="91">
        <f t="shared" si="767"/>
        <v>5.6199177419862245E-3</v>
      </c>
      <c r="J502">
        <v>4111.3900000000003</v>
      </c>
      <c r="K502">
        <v>4128.8100000000004</v>
      </c>
      <c r="L502" s="91">
        <f t="shared" ref="L502" si="958">+K502/J502-1</f>
        <v>4.2370098677089185E-3</v>
      </c>
      <c r="M502" s="90">
        <f t="shared" ref="M502" si="959">WEEKDAY(A502,2)</f>
        <v>4</v>
      </c>
    </row>
    <row r="503" spans="1:13" x14ac:dyDescent="0.25">
      <c r="A503" s="88">
        <v>43105</v>
      </c>
      <c r="B503">
        <v>32.15</v>
      </c>
      <c r="C503" s="91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1">
        <f t="shared" ref="G503" si="962">+B503/D503-1</f>
        <v>6.9632232482070844E-3</v>
      </c>
      <c r="H503" s="91">
        <f>(B503/(D503*(1-VLOOKUP(A503,FX!A:M,13,0))))-1</f>
        <v>5.5831118639149135E-3</v>
      </c>
      <c r="I503" s="91">
        <f t="shared" si="767"/>
        <v>5.6428607176817192E-3</v>
      </c>
      <c r="J503">
        <v>4128.8100000000004</v>
      </c>
      <c r="K503">
        <v>4138.75</v>
      </c>
      <c r="L503" s="91">
        <f t="shared" ref="L503" si="963">+K503/J503-1</f>
        <v>2.4074733397758674E-3</v>
      </c>
      <c r="M503" s="90">
        <f t="shared" ref="M503" si="964">WEEKDAY(A503,2)</f>
        <v>5</v>
      </c>
    </row>
    <row r="504" spans="1:13" x14ac:dyDescent="0.25">
      <c r="A504" s="88">
        <v>43108</v>
      </c>
      <c r="B504">
        <v>32.159999999999997</v>
      </c>
      <c r="C504" s="91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1">
        <f t="shared" ref="G504" si="967">+B504/D504-1</f>
        <v>7.7857078335408225E-4</v>
      </c>
      <c r="H504" s="91">
        <f>(B504/(D504*(1-VLOOKUP(A504,FX!A:M,13,0))))-1</f>
        <v>3.4368141886198522E-3</v>
      </c>
      <c r="I504" s="91">
        <f t="shared" si="767"/>
        <v>3.3006595079583256E-3</v>
      </c>
      <c r="J504">
        <v>4138.75</v>
      </c>
      <c r="K504">
        <v>4160.16</v>
      </c>
      <c r="L504" s="91">
        <f t="shared" ref="L504" si="968">+K504/J504-1</f>
        <v>5.1730594986407752E-3</v>
      </c>
      <c r="M504" s="90">
        <f t="shared" ref="M504" si="969">WEEKDAY(A504,2)</f>
        <v>1</v>
      </c>
    </row>
    <row r="505" spans="1:13" x14ac:dyDescent="0.25">
      <c r="A505" s="88">
        <v>43109</v>
      </c>
      <c r="B505">
        <v>32.130000000000003</v>
      </c>
      <c r="C505" s="91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1">
        <f t="shared" ref="G505" si="972">+B505/D505-1</f>
        <v>-4.6075200229388491E-3</v>
      </c>
      <c r="H505" s="91">
        <f>(B505/(D505*(1-VLOOKUP(A505,FX!A:M,13,0))))-1</f>
        <v>1.396694787050734E-3</v>
      </c>
      <c r="I505" s="91">
        <f t="shared" si="767"/>
        <v>1.4306151645209209E-3</v>
      </c>
      <c r="J505">
        <v>4160.16</v>
      </c>
      <c r="K505">
        <v>4189.3</v>
      </c>
      <c r="L505" s="91">
        <f t="shared" ref="L505" si="973">+K505/J505-1</f>
        <v>7.0045382869889927E-3</v>
      </c>
      <c r="M505" s="90">
        <f t="shared" ref="M505" si="974">WEEKDAY(A505,2)</f>
        <v>2</v>
      </c>
    </row>
    <row r="506" spans="1:13" x14ac:dyDescent="0.25">
      <c r="A506" s="88">
        <v>43110</v>
      </c>
      <c r="B506">
        <v>32.32</v>
      </c>
      <c r="C506" s="91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1">
        <f t="shared" ref="G506" si="977">+B506/D506-1</f>
        <v>2.9212450930020673E-3</v>
      </c>
      <c r="H506" s="91">
        <f>(B506/(D506*(1-VLOOKUP(A506,FX!A:M,13,0))))-1</f>
        <v>8.3137563532353909E-4</v>
      </c>
      <c r="I506" s="91">
        <f t="shared" si="767"/>
        <v>1.1771265720836865E-3</v>
      </c>
      <c r="J506">
        <v>4189.3</v>
      </c>
      <c r="K506">
        <v>4207.8100000000004</v>
      </c>
      <c r="L506" s="91">
        <f t="shared" ref="L506" si="978">+K506/J506-1</f>
        <v>4.4183992552455642E-3</v>
      </c>
      <c r="M506" s="90">
        <f t="shared" ref="M506" si="979">WEEKDAY(A506,2)</f>
        <v>3</v>
      </c>
    </row>
    <row r="507" spans="1:13" x14ac:dyDescent="0.25">
      <c r="A507" s="88">
        <v>43111</v>
      </c>
      <c r="B507">
        <v>32.51</v>
      </c>
      <c r="C507" s="91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0">
        <v>32.725299999999997</v>
      </c>
      <c r="G507" s="91">
        <f t="shared" ref="G507" si="982">+B507/D507-1</f>
        <v>7.5943565035283545E-3</v>
      </c>
      <c r="H507" s="91">
        <f>(B507/(D507*(1-VLOOKUP(A507,FX!A:M,13,0))))-1</f>
        <v>2.8171491204136423E-3</v>
      </c>
      <c r="I507" s="91">
        <f t="shared" si="767"/>
        <v>-6.5790076790739338E-3</v>
      </c>
      <c r="J507">
        <v>4207.8100000000004</v>
      </c>
      <c r="K507">
        <v>4205.59</v>
      </c>
      <c r="L507" s="91">
        <f t="shared" ref="L507" si="983">+K507/J507-1</f>
        <v>-5.2759036173222196E-4</v>
      </c>
      <c r="M507" s="90">
        <f t="shared" ref="M507" si="984">WEEKDAY(A507,2)</f>
        <v>4</v>
      </c>
    </row>
    <row r="508" spans="1:13" x14ac:dyDescent="0.25">
      <c r="A508" s="88">
        <v>43112</v>
      </c>
      <c r="B508">
        <v>32.909999999999997</v>
      </c>
      <c r="C508" s="91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1">
        <f t="shared" ref="G508" si="987">+B508/D508-1</f>
        <v>1.0239396958258151E-3</v>
      </c>
      <c r="H508" s="91">
        <f>(B508/(D508*(1-VLOOKUP(A508,FX!A:M,13,0))))-1</f>
        <v>-3.8513757305665974E-3</v>
      </c>
      <c r="I508" s="91">
        <f t="shared" si="767"/>
        <v>5.6439513159542987E-3</v>
      </c>
      <c r="J508">
        <v>4205.59</v>
      </c>
      <c r="K508" s="90">
        <v>4225</v>
      </c>
      <c r="L508" s="91">
        <f>+K508/J508-1</f>
        <v>4.6152858457433332E-3</v>
      </c>
      <c r="M508" s="90">
        <f t="shared" ref="M508" si="988">WEEKDAY(A508,2)</f>
        <v>5</v>
      </c>
    </row>
    <row r="509" spans="1:13" x14ac:dyDescent="0.25">
      <c r="A509" s="88">
        <v>43115</v>
      </c>
      <c r="B509">
        <v>32.909999999999997</v>
      </c>
      <c r="C509" s="91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1">
        <f t="shared" ref="G509" si="991">+B509/D509-1</f>
        <v>5.5868292238800965E-3</v>
      </c>
      <c r="H509" s="91">
        <f>(B509/(D509*(1-VLOOKUP(A509,FX!A:M,13,0))))-1</f>
        <v>8.7135672636318162E-4</v>
      </c>
      <c r="I509" s="91">
        <f t="shared" si="767"/>
        <v>9.1240875912390607E-4</v>
      </c>
      <c r="J509">
        <v>4225</v>
      </c>
      <c r="K509">
        <v>4225.24</v>
      </c>
      <c r="L509" s="91">
        <f t="shared" ref="L509" si="992">+K509/J509-1</f>
        <v>5.680473372771111E-5</v>
      </c>
      <c r="M509" s="90">
        <f t="shared" ref="M509" si="993">WEEKDAY(A509,2)</f>
        <v>1</v>
      </c>
    </row>
    <row r="510" spans="1:13" x14ac:dyDescent="0.25">
      <c r="A510" s="88">
        <v>43116</v>
      </c>
      <c r="B510">
        <v>33.049999999999997</v>
      </c>
      <c r="C510" s="91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1">
        <f t="shared" ref="G510" si="996">+B510/D510-1</f>
        <v>-2.673301150270424E-3</v>
      </c>
      <c r="H510" s="91">
        <f>(B510/(D510*(1-VLOOKUP(A510,FX!A:M,13,0))))-1</f>
        <v>-1.5970457236216262E-3</v>
      </c>
      <c r="I510" s="91">
        <f t="shared" si="767"/>
        <v>-1.2027875659568199E-3</v>
      </c>
      <c r="J510">
        <v>4225.24</v>
      </c>
      <c r="K510">
        <v>4258.47</v>
      </c>
      <c r="L510" s="91">
        <f t="shared" ref="L510" si="997">+K510/J510-1</f>
        <v>7.8646420085013435E-3</v>
      </c>
      <c r="M510" s="90">
        <f t="shared" ref="M510" si="998">WEEKDAY(A510,2)</f>
        <v>2</v>
      </c>
    </row>
    <row r="511" spans="1:13" x14ac:dyDescent="0.25">
      <c r="A511" s="88">
        <v>43117</v>
      </c>
      <c r="B511">
        <v>33.200000000000003</v>
      </c>
      <c r="C511" s="91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1">
        <f t="shared" ref="G511" si="1001">+B511/D511-1</f>
        <v>5.7748171808100768E-3</v>
      </c>
      <c r="H511" s="91">
        <f>(B511/(D511*(1-VLOOKUP(A511,FX!A:M,13,0))))-1</f>
        <v>4.4654842799185523E-3</v>
      </c>
      <c r="I511" s="91">
        <f t="shared" si="767"/>
        <v>4.7027350913613208E-3</v>
      </c>
      <c r="J511">
        <v>4258.47</v>
      </c>
      <c r="K511">
        <v>4248.12</v>
      </c>
      <c r="L511" s="91">
        <f t="shared" ref="L511" si="1002">+K511/J511-1</f>
        <v>-2.4304503730213645E-3</v>
      </c>
      <c r="M511" s="90">
        <f t="shared" ref="M511" si="1003">WEEKDAY(A511,2)</f>
        <v>3</v>
      </c>
    </row>
    <row r="512" spans="1:13" x14ac:dyDescent="0.25">
      <c r="A512" s="88">
        <v>43118</v>
      </c>
      <c r="B512">
        <v>33.380000000000003</v>
      </c>
      <c r="C512" s="91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1">
        <f t="shared" ref="G512" si="1006">+B512/D512-1</f>
        <v>4.6396917608741983E-3</v>
      </c>
      <c r="H512" s="91">
        <f>(B512/(D512*(1-VLOOKUP(A512,FX!A:M,13,0))))-1</f>
        <v>3.4019298292806699E-3</v>
      </c>
      <c r="I512" s="91">
        <f t="shared" si="767"/>
        <v>3.2520031979035302E-3</v>
      </c>
      <c r="J512">
        <v>4248.12</v>
      </c>
      <c r="K512">
        <v>4271.42</v>
      </c>
      <c r="L512" s="91">
        <f t="shared" ref="L512" si="1007">+K512/J512-1</f>
        <v>5.484779149364849E-3</v>
      </c>
      <c r="M512" s="90">
        <f t="shared" ref="M512" si="1008">WEEKDAY(A512,2)</f>
        <v>4</v>
      </c>
    </row>
    <row r="513" spans="1:14" x14ac:dyDescent="0.25">
      <c r="A513" s="88">
        <v>43119</v>
      </c>
      <c r="B513">
        <v>33.76</v>
      </c>
      <c r="C513" s="91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1">
        <f t="shared" ref="G513" si="1011">+B513/D513-1</f>
        <v>1.1362980168358572E-2</v>
      </c>
      <c r="H513" s="91">
        <f>(B513/(D513*(1-VLOOKUP(A513,FX!A:M,13,0))))-1</f>
        <v>8.1687824879177473E-3</v>
      </c>
      <c r="I513" s="91">
        <f t="shared" si="767"/>
        <v>8.119302080440427E-3</v>
      </c>
      <c r="J513">
        <v>4271.42</v>
      </c>
      <c r="K513">
        <v>4285.3999999999996</v>
      </c>
      <c r="L513" s="91">
        <f t="shared" ref="L513" si="1012">+K513/J513-1</f>
        <v>3.2729162667215483E-3</v>
      </c>
      <c r="M513" s="90">
        <f t="shared" ref="M513" si="1013">WEEKDAY(A513,2)</f>
        <v>5</v>
      </c>
      <c r="N513" s="50" t="s">
        <v>644</v>
      </c>
    </row>
    <row r="514" spans="1:14" x14ac:dyDescent="0.25">
      <c r="A514" s="88">
        <v>43122</v>
      </c>
      <c r="B514">
        <v>34.15</v>
      </c>
      <c r="C514" s="91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1">
        <f t="shared" ref="G514" si="1016">+B514/D514-1</f>
        <v>7.7253878154071032E-3</v>
      </c>
      <c r="H514" s="91">
        <f>(B514/(D514*(1-VLOOKUP(A514,FX!A:M,13,0))))-1</f>
        <v>8.2356624197137407E-3</v>
      </c>
      <c r="I514" s="91">
        <f t="shared" si="767"/>
        <v>8.0496379581607158E-3</v>
      </c>
      <c r="J514">
        <v>4285.3999999999996</v>
      </c>
      <c r="K514">
        <v>4336.6000000000004</v>
      </c>
      <c r="L514" s="91">
        <f t="shared" ref="L514" si="1017">+K514/J514-1</f>
        <v>1.1947542819807033E-2</v>
      </c>
      <c r="M514" s="90">
        <f t="shared" ref="M514" si="1018">WEEKDAY(A514,2)</f>
        <v>1</v>
      </c>
    </row>
    <row r="515" spans="1:14" x14ac:dyDescent="0.25">
      <c r="A515" s="88">
        <v>43123</v>
      </c>
      <c r="B515">
        <v>34.380000000000003</v>
      </c>
      <c r="C515" s="91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1">
        <f t="shared" ref="G515" si="1021">+B515/D515-1</f>
        <v>4.184751723516289E-3</v>
      </c>
      <c r="H515" s="91">
        <f>(B515/(D515*(1-VLOOKUP(A515,FX!A:M,13,0))))-1</f>
        <v>3.639951080305126E-3</v>
      </c>
      <c r="I515" s="91">
        <f t="shared" si="767"/>
        <v>3.5875774656932702E-3</v>
      </c>
      <c r="J515">
        <v>4336.6000000000004</v>
      </c>
      <c r="K515">
        <v>4382.6099999999997</v>
      </c>
      <c r="L515" s="91">
        <f t="shared" ref="L515" si="1022">+K515/J515-1</f>
        <v>1.0609694230502953E-2</v>
      </c>
      <c r="M515" s="90">
        <f t="shared" ref="M515" si="1023">WEEKDAY(A515,2)</f>
        <v>2</v>
      </c>
    </row>
    <row r="516" spans="1:14" x14ac:dyDescent="0.25">
      <c r="A516" s="88">
        <v>43124</v>
      </c>
      <c r="B516">
        <v>34.69</v>
      </c>
      <c r="C516" s="91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1">
        <f t="shared" ref="G516" si="1026">+B516/D516-1</f>
        <v>1.0957484249559224E-2</v>
      </c>
      <c r="H516" s="91">
        <f>(B516/(D516*(1-VLOOKUP(A516,FX!A:M,13,0))))-1</f>
        <v>3.1535029563733996E-3</v>
      </c>
      <c r="I516" s="91">
        <f t="shared" si="767"/>
        <v>3.7702873578184803E-3</v>
      </c>
      <c r="J516">
        <v>4382.6099999999997</v>
      </c>
      <c r="K516">
        <v>4389.8900000000003</v>
      </c>
      <c r="L516" s="91">
        <f t="shared" ref="L516" si="1027">+K516/J516-1</f>
        <v>1.6611106167330192E-3</v>
      </c>
      <c r="M516" s="90">
        <f t="shared" ref="M516" si="1028">WEEKDAY(A516,2)</f>
        <v>3</v>
      </c>
    </row>
    <row r="517" spans="1:14" x14ac:dyDescent="0.25">
      <c r="A517" s="88">
        <v>43125</v>
      </c>
      <c r="B517">
        <v>34.479999999999997</v>
      </c>
      <c r="C517" s="91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1">
        <f t="shared" ref="G517" si="1031">+B517/D517-1</f>
        <v>3.3644827578711567E-3</v>
      </c>
      <c r="H517" s="91">
        <f>(B517/(D517*(1-VLOOKUP(A517,FX!A:M,13,0))))-1</f>
        <v>-9.1362510862058599E-5</v>
      </c>
      <c r="I517" s="91">
        <f t="shared" si="767"/>
        <v>-1.4788995827197393E-4</v>
      </c>
      <c r="J517">
        <v>4389.8900000000003</v>
      </c>
      <c r="K517">
        <v>4365.08</v>
      </c>
      <c r="L517" s="91">
        <f t="shared" ref="L517" si="1032">+K517/J517-1</f>
        <v>-5.6516222502159819E-3</v>
      </c>
      <c r="M517" s="90">
        <f t="shared" ref="M517" si="1033">WEEKDAY(A517,2)</f>
        <v>4</v>
      </c>
    </row>
    <row r="518" spans="1:14" x14ac:dyDescent="0.25">
      <c r="A518" s="88">
        <v>43126</v>
      </c>
      <c r="B518">
        <v>34.85</v>
      </c>
      <c r="C518" s="91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1">
        <f t="shared" ref="G518" si="1036">+B518/D518-1</f>
        <v>6.8401106666129419E-3</v>
      </c>
      <c r="H518" s="91">
        <f>(B518/(D518*(1-VLOOKUP(A518,FX!A:M,13,0))))-1</f>
        <v>6.4424459556349234E-3</v>
      </c>
      <c r="I518" s="91">
        <f t="shared" si="767"/>
        <v>6.4197160077048565E-3</v>
      </c>
      <c r="J518">
        <v>4365.08</v>
      </c>
      <c r="K518">
        <v>4381.3</v>
      </c>
      <c r="L518" s="91">
        <f t="shared" ref="L518" si="1037">+K518/J518-1</f>
        <v>3.7158540049666566E-3</v>
      </c>
      <c r="M518" s="90">
        <f t="shared" ref="M518" si="1038">WEEKDAY(A518,2)</f>
        <v>5</v>
      </c>
      <c r="N518" s="50" t="s">
        <v>660</v>
      </c>
    </row>
    <row r="519" spans="1:14" x14ac:dyDescent="0.25">
      <c r="A519" s="88">
        <v>43129</v>
      </c>
      <c r="B519">
        <v>33.880000000000003</v>
      </c>
      <c r="C519" s="91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1">
        <f t="shared" ref="G519" si="1041">+B519/D519-1</f>
        <v>-3.5619071590279328E-3</v>
      </c>
      <c r="H519" s="91">
        <f>(B519/(D519*(1-VLOOKUP(A519,FX!A:M,13,0))))-1</f>
        <v>-1.8742717905029238E-3</v>
      </c>
      <c r="I519" s="91">
        <f t="shared" si="767"/>
        <v>-1.6207455429497752E-3</v>
      </c>
      <c r="J519">
        <v>4381.3</v>
      </c>
      <c r="K519">
        <v>4302.0200000000004</v>
      </c>
      <c r="L519" s="91">
        <f t="shared" ref="L519" si="1042">+K519/J519-1</f>
        <v>-1.8095085933398702E-2</v>
      </c>
      <c r="M519" s="90">
        <f t="shared" ref="M519" si="1043">WEEKDAY(A519,2)</f>
        <v>1</v>
      </c>
    </row>
    <row r="520" spans="1:14" x14ac:dyDescent="0.25">
      <c r="A520" s="88">
        <v>43130</v>
      </c>
      <c r="B520">
        <v>33.56</v>
      </c>
      <c r="C520" s="91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1">
        <f t="shared" ref="G520" si="1046">+B520/D520-1</f>
        <v>-3.8054430007516959E-4</v>
      </c>
      <c r="H520" s="91">
        <f>(B520/(D520*(1-VLOOKUP(A520,FX!A:M,13,0))))-1</f>
        <v>-1.3195150687979051E-3</v>
      </c>
      <c r="I520" s="91">
        <f t="shared" si="767"/>
        <v>-1.0031642837793342E-3</v>
      </c>
      <c r="J520">
        <v>4302.0200000000004</v>
      </c>
      <c r="K520">
        <v>4256.1000000000004</v>
      </c>
      <c r="L520" s="91">
        <f t="shared" ref="L520" si="1047">+K520/J520-1</f>
        <v>-1.0674055443721797E-2</v>
      </c>
      <c r="M520" s="90">
        <f t="shared" ref="M520" si="1048">WEEKDAY(A520,2)</f>
        <v>2</v>
      </c>
    </row>
    <row r="521" spans="1:14" x14ac:dyDescent="0.25">
      <c r="A521" s="88">
        <v>43131</v>
      </c>
      <c r="B521">
        <v>33.979999999999997</v>
      </c>
      <c r="C521" s="91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1">
        <f t="shared" ref="G521" si="1051">+B521/D521-1</f>
        <v>6.815327672978766E-3</v>
      </c>
      <c r="H521" s="91">
        <f>(B521/(D521*(1-VLOOKUP(A521,FX!A:M,13,0))))-1</f>
        <v>1.585489526991557E-3</v>
      </c>
      <c r="I521" s="91">
        <f t="shared" si="767"/>
        <v>2.0081446335944442E-3</v>
      </c>
      <c r="J521">
        <v>4256.1000000000004</v>
      </c>
      <c r="K521">
        <v>4275.8999999999996</v>
      </c>
      <c r="L521" s="91">
        <f t="shared" ref="L521" si="1052">+K521/J521-1</f>
        <v>4.6521463311479661E-3</v>
      </c>
      <c r="M521" s="90">
        <f t="shared" ref="M521" si="1053">WEEKDAY(A521,2)</f>
        <v>3</v>
      </c>
    </row>
    <row r="522" spans="1:14" x14ac:dyDescent="0.25">
      <c r="A522" s="88">
        <v>43132</v>
      </c>
      <c r="B522">
        <v>33.49</v>
      </c>
      <c r="C522" s="91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1">
        <f t="shared" ref="G522" si="1056">+B522/D522-1</f>
        <v>-5.4633247712321253E-3</v>
      </c>
      <c r="H522" s="91">
        <f>(B522/(D522*(1-VLOOKUP(A522,FX!A:M,13,0))))-1</f>
        <v>-6.9813535478705502E-3</v>
      </c>
      <c r="I522" s="91">
        <f t="shared" si="767"/>
        <v>-6.4643599868280388E-3</v>
      </c>
      <c r="J522">
        <v>4275.8999999999996</v>
      </c>
      <c r="K522">
        <v>4245.8999999999996</v>
      </c>
      <c r="L522" s="91">
        <f t="shared" ref="L522" si="1057">+K522/J522-1</f>
        <v>-7.0160667929558551E-3</v>
      </c>
      <c r="M522" s="90">
        <f t="shared" ref="M522" si="1058">WEEKDAY(A522,2)</f>
        <v>4</v>
      </c>
      <c r="N522" s="50" t="s">
        <v>669</v>
      </c>
    </row>
    <row r="523" spans="1:14" x14ac:dyDescent="0.25">
      <c r="A523" s="88">
        <v>43133</v>
      </c>
      <c r="B523">
        <v>33.39</v>
      </c>
      <c r="C523" s="91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1">
        <f t="shared" ref="G523" si="1061">+B523/D523-1</f>
        <v>-1.5305470099255869E-2</v>
      </c>
      <c r="H523" s="91">
        <f>(B523/(D523*(1-VLOOKUP(A523,FX!A:M,13,0))))-1</f>
        <v>-1.1381191398317392E-2</v>
      </c>
      <c r="I523" s="91">
        <f t="shared" si="767"/>
        <v>-1.1595035181769964E-2</v>
      </c>
      <c r="J523">
        <v>4245.8999999999996</v>
      </c>
      <c r="K523">
        <v>4271.2299999999996</v>
      </c>
      <c r="L523" s="91">
        <f t="shared" ref="L523" si="1062">+K523/J523-1</f>
        <v>5.9657551991332269E-3</v>
      </c>
      <c r="M523" s="90">
        <f t="shared" ref="M523" si="1063">WEEKDAY(A523,2)</f>
        <v>5</v>
      </c>
      <c r="N523" s="50" t="s">
        <v>671</v>
      </c>
    </row>
    <row r="524" spans="1:14" x14ac:dyDescent="0.25">
      <c r="A524" s="88">
        <v>43136</v>
      </c>
      <c r="B524">
        <v>33.11</v>
      </c>
      <c r="C524" s="91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1">
        <f t="shared" ref="G524" si="1066">+B524/D524-1</f>
        <v>-2.0553139212075799E-2</v>
      </c>
      <c r="H524" s="91">
        <f>(B524/(D524*(1-VLOOKUP(A524,FX!A:M,13,0))))-1</f>
        <v>-2.1309952089251794E-2</v>
      </c>
      <c r="I524" s="91">
        <f t="shared" si="767"/>
        <v>-2.1129529604105857E-2</v>
      </c>
      <c r="J524">
        <v>4271.2299999999996</v>
      </c>
      <c r="K524">
        <v>4274.1499999999996</v>
      </c>
      <c r="L524" s="91">
        <f t="shared" ref="L524" si="1067">+K524/J524-1</f>
        <v>6.8364382156893555E-4</v>
      </c>
      <c r="M524" s="90">
        <f t="shared" ref="M524" si="1068">WEEKDAY(A524,2)</f>
        <v>1</v>
      </c>
    </row>
    <row r="525" spans="1:14" x14ac:dyDescent="0.25">
      <c r="A525" s="88">
        <v>43137</v>
      </c>
      <c r="B525">
        <v>33.07</v>
      </c>
      <c r="C525" s="91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1">
        <f t="shared" ref="G525" si="1071">+B525/D525-1</f>
        <v>7.2054812286592718E-3</v>
      </c>
      <c r="H525" s="91">
        <f>(B525/(D525*(1-VLOOKUP(A525,FX!A:M,13,0))))-1</f>
        <v>2.8123156810191396E-3</v>
      </c>
      <c r="I525" s="91">
        <f t="shared" si="767"/>
        <v>3.940473949763712E-3</v>
      </c>
      <c r="J525">
        <v>4274.1499999999996</v>
      </c>
      <c r="K525">
        <v>4148.8900000000003</v>
      </c>
      <c r="L525" s="91">
        <f t="shared" ref="L525" si="1072">+K525/J525-1</f>
        <v>-2.9306411801176657E-2</v>
      </c>
      <c r="M525" s="90">
        <f t="shared" ref="M525" si="1073">WEEKDAY(A525,2)</f>
        <v>2</v>
      </c>
      <c r="N525" s="50" t="s">
        <v>676</v>
      </c>
    </row>
    <row r="526" spans="1:14" x14ac:dyDescent="0.25">
      <c r="A526" s="88">
        <v>43138</v>
      </c>
      <c r="B526">
        <v>31.55</v>
      </c>
      <c r="C526" s="91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1">
        <f t="shared" ref="G526" si="1076">+B526/D526-1</f>
        <v>-1.8938086816778554E-2</v>
      </c>
      <c r="H526" s="91">
        <f>(B526/(D526*(1-VLOOKUP(A526,FX!A:M,13,0))))-1</f>
        <v>-1.3169753483355251E-2</v>
      </c>
      <c r="I526" s="91">
        <f t="shared" si="767"/>
        <v>-1.2979862286445432E-2</v>
      </c>
      <c r="J526">
        <v>4148.8900000000003</v>
      </c>
      <c r="K526">
        <v>4050.5</v>
      </c>
      <c r="L526" s="91">
        <f t="shared" ref="L526" si="1077">+K526/J526-1</f>
        <v>-2.3714776723412823E-2</v>
      </c>
      <c r="M526" s="90">
        <f t="shared" ref="M526" si="1078">WEEKDAY(A526,2)</f>
        <v>3</v>
      </c>
      <c r="N526" s="50" t="s">
        <v>680</v>
      </c>
    </row>
    <row r="527" spans="1:14" ht="28" x14ac:dyDescent="0.25">
      <c r="A527" s="88">
        <v>43139</v>
      </c>
      <c r="B527">
        <v>30.56</v>
      </c>
      <c r="C527" s="91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1">
        <f t="shared" ref="G527" si="1081">+B527/D527-1</f>
        <v>-3.4788918097105048E-2</v>
      </c>
      <c r="H527" s="91">
        <f>(B527/(D527*(1-VLOOKUP(A527,FX!A:M,13,0))))-1</f>
        <v>-2.6550121972389817E-2</v>
      </c>
      <c r="I527" s="91">
        <f t="shared" si="767"/>
        <v>-2.6472555828103594E-2</v>
      </c>
      <c r="J527">
        <v>4050.5</v>
      </c>
      <c r="K527">
        <v>4012.05</v>
      </c>
      <c r="L527" s="91">
        <f t="shared" ref="L527" si="1082">+K527/J527-1</f>
        <v>-9.492655227749669E-3</v>
      </c>
      <c r="M527" s="90">
        <f t="shared" ref="M527" si="1083">WEEKDAY(A527,2)</f>
        <v>4</v>
      </c>
      <c r="N527" s="50" t="s">
        <v>683</v>
      </c>
    </row>
    <row r="528" spans="1:14" x14ac:dyDescent="0.25">
      <c r="A528" s="88">
        <v>43140</v>
      </c>
      <c r="B528">
        <v>29.77</v>
      </c>
      <c r="C528" s="91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1">
        <f t="shared" ref="G528" si="1086">+B528/D528-1</f>
        <v>-9.3156807439228606E-3</v>
      </c>
      <c r="H528" s="91">
        <f>(B528/(D528*(1-VLOOKUP(A528,FX!A:M,13,0))))-1</f>
        <v>-1.8017697186709092E-2</v>
      </c>
      <c r="I528" s="91">
        <f t="shared" si="767"/>
        <v>-1.68200717982252E-2</v>
      </c>
      <c r="J528">
        <v>4012.05</v>
      </c>
      <c r="K528">
        <v>3840.65</v>
      </c>
      <c r="L528" s="91">
        <f t="shared" ref="L528" si="1087">+K528/J528-1</f>
        <v>-4.2721302077491585E-2</v>
      </c>
      <c r="M528" s="90">
        <f t="shared" ref="M528" si="1088">WEEKDAY(A528,2)</f>
        <v>5</v>
      </c>
      <c r="N528" s="50" t="s">
        <v>688</v>
      </c>
    </row>
    <row r="529" spans="1:14" x14ac:dyDescent="0.25">
      <c r="A529" s="88">
        <v>43143</v>
      </c>
      <c r="B529">
        <v>30.69</v>
      </c>
      <c r="C529" s="91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1">
        <f t="shared" ref="G529" si="1091">+B529/D529-1</f>
        <v>6.7954755432220182E-4</v>
      </c>
      <c r="H529" s="91">
        <f>(B529/(D529*(1-VLOOKUP(A529,FX!A:M,13,0))))-1</f>
        <v>2.5805114541737062E-3</v>
      </c>
      <c r="I529" s="91">
        <f t="shared" si="767"/>
        <v>1.6678144450357202E-3</v>
      </c>
      <c r="J529">
        <v>3840.65</v>
      </c>
      <c r="K529">
        <v>3890.1</v>
      </c>
      <c r="L529" s="91">
        <f t="shared" ref="L529" si="1092">+K529/J529-1</f>
        <v>1.2875424732792684E-2</v>
      </c>
      <c r="M529" s="90">
        <f t="shared" ref="M529" si="1093">WEEKDAY(A529,2)</f>
        <v>1</v>
      </c>
    </row>
    <row r="530" spans="1:14" x14ac:dyDescent="0.25">
      <c r="A530" s="88">
        <v>43144</v>
      </c>
      <c r="B530">
        <v>31.05</v>
      </c>
      <c r="C530" s="91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1">
        <f t="shared" ref="G530" si="1096">+B530/D530-1</f>
        <v>1.6936911467426707E-3</v>
      </c>
      <c r="H530" s="91">
        <f>(B530/(D530*(1-VLOOKUP(A530,FX!A:M,13,0))))-1</f>
        <v>2.6828970852399436E-3</v>
      </c>
      <c r="I530" s="91">
        <f t="shared" si="767"/>
        <v>2.5928568891528947E-3</v>
      </c>
      <c r="J530">
        <v>3890.1</v>
      </c>
      <c r="K530">
        <v>3935.63</v>
      </c>
      <c r="L530" s="91">
        <f t="shared" ref="L530" si="1097">+K530/J530-1</f>
        <v>1.1704069304131037E-2</v>
      </c>
      <c r="M530" s="90">
        <f t="shared" ref="M530" si="1098">WEEKDAY(A530,2)</f>
        <v>2</v>
      </c>
      <c r="N530" s="50" t="s">
        <v>690</v>
      </c>
    </row>
    <row r="531" spans="1:14" x14ac:dyDescent="0.25">
      <c r="A531" s="88">
        <v>43145</v>
      </c>
      <c r="B531">
        <v>31.62</v>
      </c>
      <c r="C531" s="91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1">
        <f t="shared" ref="G531" si="1101">+B531/D531-1</f>
        <v>1.2934371660647592E-2</v>
      </c>
      <c r="H531" s="91">
        <f>(B531/(D531*(1-VLOOKUP(A531,FX!A:M,13,0))))-1</f>
        <v>9.5668357962097605E-3</v>
      </c>
      <c r="I531" s="91">
        <f t="shared" si="767"/>
        <v>8.8795438664781567E-3</v>
      </c>
      <c r="J531">
        <v>3935.63</v>
      </c>
      <c r="K531">
        <v>3966.96</v>
      </c>
      <c r="L531" s="91">
        <f t="shared" ref="L531" si="1102">+K531/J531-1</f>
        <v>7.9606060529062717E-3</v>
      </c>
      <c r="M531" s="90">
        <f t="shared" ref="M531" si="1103">WEEKDAY(A531,2)</f>
        <v>3</v>
      </c>
      <c r="N531" s="50" t="s">
        <v>692</v>
      </c>
    </row>
    <row r="532" spans="1:14" x14ac:dyDescent="0.25">
      <c r="A532" s="88">
        <v>43146</v>
      </c>
      <c r="B532">
        <v>32.229999999999997</v>
      </c>
      <c r="C532" s="91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1">
        <f t="shared" ref="G532" si="1106">+B532/D532-1</f>
        <v>2.8342431967634196E-2</v>
      </c>
      <c r="H532" s="91">
        <f>(B532/(D532*(1-VLOOKUP(A532,FX!A:M,13,0))))-1</f>
        <v>2.320957193669515E-2</v>
      </c>
      <c r="I532" s="91">
        <f t="shared" si="767"/>
        <v>2.3675066540467249E-2</v>
      </c>
      <c r="J532">
        <v>3966.96</v>
      </c>
      <c r="K532">
        <v>3966.96</v>
      </c>
      <c r="L532" s="91">
        <f t="shared" ref="L532" si="1107">+K532/J532-1</f>
        <v>0</v>
      </c>
      <c r="M532" s="90">
        <f t="shared" ref="M532" si="1108">WEEKDAY(A532,2)</f>
        <v>4</v>
      </c>
      <c r="N532" s="50" t="s">
        <v>693</v>
      </c>
    </row>
    <row r="533" spans="1:14" x14ac:dyDescent="0.25">
      <c r="A533" s="88">
        <v>43147</v>
      </c>
      <c r="B533">
        <v>32.229999999999997</v>
      </c>
      <c r="C533" s="91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1">
        <f t="shared" ref="G533" si="1111">+B533/D533-1</f>
        <v>2.3675066540467249E-2</v>
      </c>
      <c r="H533" s="91">
        <f>(B533/(D533*(1-VLOOKUP(A533,FX!A:M,13,0))))-1</f>
        <v>2.6549384169550549E-2</v>
      </c>
      <c r="I533" s="91">
        <f t="shared" si="767"/>
        <v>2.6665265075860978E-2</v>
      </c>
      <c r="J533">
        <v>3966.96</v>
      </c>
      <c r="K533">
        <v>3966.96</v>
      </c>
      <c r="L533" s="91">
        <f t="shared" ref="L533" si="1112">+K533/J533-1</f>
        <v>0</v>
      </c>
      <c r="M533" s="90">
        <f t="shared" ref="M533" si="1113">WEEKDAY(A533,2)</f>
        <v>5</v>
      </c>
      <c r="N533" s="50" t="s">
        <v>700</v>
      </c>
    </row>
    <row r="534" spans="1:14" x14ac:dyDescent="0.25">
      <c r="A534" s="88">
        <v>43150</v>
      </c>
      <c r="B534">
        <v>32.229999999999997</v>
      </c>
      <c r="C534" s="91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0">
        <v>31.392900000000001</v>
      </c>
      <c r="G534" s="91">
        <f t="shared" ref="G534" si="1116">+B534/D534-1</f>
        <v>2.6665265075860978E-2</v>
      </c>
      <c r="H534" s="91">
        <f>(B534/(D534*(1-VLOOKUP(A534,FX!A:M,13,0))))-1</f>
        <v>2.7868990663196813E-2</v>
      </c>
      <c r="I534" s="91">
        <f t="shared" si="767"/>
        <v>2.6665265075860978E-2</v>
      </c>
      <c r="J534">
        <v>3966.96</v>
      </c>
      <c r="K534">
        <v>3966.96</v>
      </c>
      <c r="L534" s="91">
        <f t="shared" ref="L534" si="1117">+K534/J534-1</f>
        <v>0</v>
      </c>
      <c r="M534" s="90">
        <f t="shared" ref="M534" si="1118">WEEKDAY(A534,2)</f>
        <v>1</v>
      </c>
    </row>
    <row r="535" spans="1:14" x14ac:dyDescent="0.25">
      <c r="A535" s="88">
        <v>43151</v>
      </c>
      <c r="B535">
        <v>31.59</v>
      </c>
      <c r="C535" s="91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0">
        <v>31.181999999999999</v>
      </c>
      <c r="G535" s="91">
        <f t="shared" ref="G535" si="1121">+B535/D535-1</f>
        <v>6.2784897221983549E-3</v>
      </c>
      <c r="H535" s="91">
        <f>(B535/(D535*(1-VLOOKUP(A535,FX!A:M,13,0))))-1</f>
        <v>1.1944586668016566E-2</v>
      </c>
      <c r="I535" s="91">
        <f t="shared" si="767"/>
        <v>1.308447181065997E-2</v>
      </c>
      <c r="J535">
        <v>3966.96</v>
      </c>
      <c r="K535">
        <v>3966.96</v>
      </c>
      <c r="L535" s="91">
        <f t="shared" ref="L535" si="1122">+K535/J535-1</f>
        <v>0</v>
      </c>
      <c r="M535" s="90">
        <f t="shared" ref="M535" si="1123">WEEKDAY(A535,2)</f>
        <v>2</v>
      </c>
    </row>
    <row r="536" spans="1:14" x14ac:dyDescent="0.25">
      <c r="A536" s="88">
        <v>43152</v>
      </c>
      <c r="B536">
        <v>31.79</v>
      </c>
      <c r="C536" s="91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1">
        <f t="shared" ref="G536" si="1126">+B536/D536-1</f>
        <v>1.9498428580591476E-2</v>
      </c>
      <c r="H536" s="91">
        <f>(B536/(D536*(1-VLOOKUP(A536,FX!A:M,13,0))))-1</f>
        <v>1.9184150736732297E-2</v>
      </c>
      <c r="I536" s="91">
        <f t="shared" si="767"/>
        <v>1.9292491094416775E-2</v>
      </c>
      <c r="J536">
        <v>3966.96</v>
      </c>
      <c r="K536">
        <v>3966.96</v>
      </c>
      <c r="L536" s="91">
        <f t="shared" ref="L536" si="1127">+K536/J536-1</f>
        <v>0</v>
      </c>
      <c r="M536" s="90">
        <f t="shared" ref="M536" si="1128">WEEKDAY(A536,2)</f>
        <v>3</v>
      </c>
      <c r="N536" s="50" t="s">
        <v>703</v>
      </c>
    </row>
    <row r="537" spans="1:14" x14ac:dyDescent="0.25">
      <c r="A537" s="88">
        <v>43153</v>
      </c>
      <c r="B537">
        <v>31.98</v>
      </c>
      <c r="C537" s="91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1">
        <f t="shared" ref="G537" si="1131">+B537/D537-1</f>
        <v>3.6837816150097069E-3</v>
      </c>
      <c r="H537" s="91">
        <f>(B537/(D537*(1-VLOOKUP(A537,FX!A:M,13,0))))-1</f>
        <v>2.881341650985636E-3</v>
      </c>
      <c r="I537" s="91">
        <f t="shared" si="767"/>
        <v>2.0931777446322464E-3</v>
      </c>
      <c r="J537">
        <v>3966.96</v>
      </c>
      <c r="K537">
        <v>4052.73</v>
      </c>
      <c r="L537" s="91">
        <f t="shared" ref="L537" si="1132">+K537/J537-1</f>
        <v>2.1621090205094173E-2</v>
      </c>
      <c r="M537" s="90">
        <f t="shared" ref="M537" si="1133">WEEKDAY(A537,2)</f>
        <v>4</v>
      </c>
      <c r="N537" s="50" t="s">
        <v>706</v>
      </c>
    </row>
    <row r="538" spans="1:14" x14ac:dyDescent="0.25">
      <c r="A538" s="88">
        <v>43154</v>
      </c>
      <c r="B538">
        <v>32.18</v>
      </c>
      <c r="C538" s="91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1">
        <f t="shared" ref="G538" si="1136">+B538/D538-1</f>
        <v>3.8126251329231309E-3</v>
      </c>
      <c r="H538" s="91">
        <f>(B538/(D538*(1-VLOOKUP(A538,FX!A:M,13,0))))-1</f>
        <v>2.6563686971374789E-3</v>
      </c>
      <c r="I538" s="91">
        <f t="shared" si="767"/>
        <v>2.7577395883644495E-3</v>
      </c>
      <c r="J538">
        <v>4052.73</v>
      </c>
      <c r="K538">
        <v>4071.09</v>
      </c>
      <c r="L538" s="91">
        <f t="shared" ref="L538" si="1137">+K538/J538-1</f>
        <v>4.5302795893138459E-3</v>
      </c>
      <c r="M538" s="90">
        <f t="shared" ref="M538" si="1138">WEEKDAY(A538,2)</f>
        <v>5</v>
      </c>
      <c r="N538" s="50" t="s">
        <v>710</v>
      </c>
    </row>
    <row r="539" spans="1:14" x14ac:dyDescent="0.25">
      <c r="A539" s="88">
        <v>43157</v>
      </c>
      <c r="B539">
        <v>32.880000000000003</v>
      </c>
      <c r="C539" s="91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1">
        <f t="shared" ref="G539" si="1141">+B539/D539-1</f>
        <v>1.2795728445080812E-2</v>
      </c>
      <c r="H539" s="91">
        <f>(B539/(D539*(1-VLOOKUP(A539,FX!A:M,13,0))))-1</f>
        <v>7.9176887780245675E-3</v>
      </c>
      <c r="I539" s="91">
        <f t="shared" si="767"/>
        <v>7.2511051272390326E-3</v>
      </c>
      <c r="J539">
        <v>4071.09</v>
      </c>
      <c r="K539">
        <v>4118.42</v>
      </c>
      <c r="L539" s="91">
        <f t="shared" ref="L539" si="1142">+K539/J539-1</f>
        <v>1.1625879064329103E-2</v>
      </c>
      <c r="M539" s="90">
        <f t="shared" ref="M539" si="1143">WEEKDAY(A539,2)</f>
        <v>1</v>
      </c>
      <c r="N539" s="50" t="s">
        <v>711</v>
      </c>
    </row>
    <row r="540" spans="1:14" x14ac:dyDescent="0.25">
      <c r="A540" s="88">
        <v>43158</v>
      </c>
      <c r="B540">
        <v>31.65</v>
      </c>
      <c r="C540" s="91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0">
        <v>32.018500000000003</v>
      </c>
      <c r="G540" s="91">
        <f t="shared" ref="G540" si="1146">+B540/D540-1</f>
        <v>-1.6230438867107067E-2</v>
      </c>
      <c r="H540" s="91">
        <f>(B540/(D540*(1-VLOOKUP(A540,FX!A:M,13,0))))-1</f>
        <v>-1.1636867474573376E-2</v>
      </c>
      <c r="I540" s="91">
        <f t="shared" si="767"/>
        <v>-1.1508971375923438E-2</v>
      </c>
      <c r="J540" s="90">
        <v>4118.42</v>
      </c>
      <c r="K540" s="90">
        <v>4058.98</v>
      </c>
      <c r="L540" s="91">
        <f t="shared" ref="L540" si="1147">+K540/J540-1</f>
        <v>-1.4432719343826061E-2</v>
      </c>
      <c r="M540" s="90">
        <f t="shared" ref="M540" si="1148">WEEKDAY(A540,2)</f>
        <v>2</v>
      </c>
      <c r="N540" s="50" t="s">
        <v>714</v>
      </c>
    </row>
    <row r="541" spans="1:14" x14ac:dyDescent="0.25">
      <c r="A541" s="88">
        <v>43159</v>
      </c>
      <c r="B541">
        <v>31.3</v>
      </c>
      <c r="C541" s="91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1">
        <f t="shared" ref="G541" si="1151">+B541/D541-1</f>
        <v>-1.3854153776531763E-2</v>
      </c>
      <c r="H541" s="91">
        <f>(B541/(D541*(1-VLOOKUP(A541,FX!A:M,13,0))))-1</f>
        <v>-1.3259204791992052E-2</v>
      </c>
      <c r="I541" s="91">
        <f t="shared" si="767"/>
        <v>-1.3159968976019454E-2</v>
      </c>
      <c r="J541">
        <v>4058.98</v>
      </c>
      <c r="K541">
        <v>4023.64</v>
      </c>
      <c r="L541" s="91">
        <f t="shared" ref="L541" si="1152">+K541/J541-1</f>
        <v>-8.7066208751952479E-3</v>
      </c>
      <c r="M541" s="90">
        <f t="shared" ref="M541" si="1153">WEEKDAY(A541,2)</f>
        <v>3</v>
      </c>
      <c r="N541" s="50" t="s">
        <v>715</v>
      </c>
    </row>
    <row r="542" spans="1:14" x14ac:dyDescent="0.25">
      <c r="A542" s="88">
        <v>43160</v>
      </c>
      <c r="B542">
        <v>31.31</v>
      </c>
      <c r="C542" s="91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1">
        <f t="shared" ref="G542" si="1156">+B542/D542-1</f>
        <v>-1.9049314001091999E-2</v>
      </c>
      <c r="H542" s="91">
        <f>(B542/(D542*(1-VLOOKUP(A542,FX!A:M,13,0))))-1</f>
        <v>-1.5679515884399198E-2</v>
      </c>
      <c r="I542" s="91">
        <f t="shared" si="767"/>
        <v>-1.5950341793038447E-2</v>
      </c>
      <c r="J542">
        <v>4023.64</v>
      </c>
      <c r="K542">
        <v>4049.09</v>
      </c>
      <c r="L542" s="91">
        <f t="shared" ref="L542" si="1157">+K542/J542-1</f>
        <v>6.3251185493733431E-3</v>
      </c>
      <c r="M542" s="90">
        <f t="shared" ref="M542" si="1158">WEEKDAY(A542,2)</f>
        <v>4</v>
      </c>
    </row>
    <row r="543" spans="1:14" x14ac:dyDescent="0.25">
      <c r="A543" s="88">
        <v>43161</v>
      </c>
      <c r="B543">
        <v>31.64</v>
      </c>
      <c r="C543" s="91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1">
        <f t="shared" ref="G543" si="1161">+B543/D543-1</f>
        <v>2.5000568093269671E-3</v>
      </c>
      <c r="H543" s="91">
        <f>(B543/(D543*(1-VLOOKUP(A543,FX!A:M,13,0))))-1</f>
        <v>-1.4101822845121736E-3</v>
      </c>
      <c r="I543" s="91">
        <f t="shared" si="767"/>
        <v>-1.1018187902724907E-3</v>
      </c>
      <c r="J543">
        <v>4049.09</v>
      </c>
      <c r="K543">
        <v>4016.46</v>
      </c>
      <c r="L543" s="91">
        <f t="shared" ref="L543" si="1162">+K543/J543-1</f>
        <v>-8.0586008214191818E-3</v>
      </c>
      <c r="M543" s="90">
        <f t="shared" ref="M543" si="1163">WEEKDAY(A543,2)</f>
        <v>5</v>
      </c>
      <c r="N543" s="50" t="s">
        <v>717</v>
      </c>
    </row>
    <row r="544" spans="1:14" x14ac:dyDescent="0.25">
      <c r="A544" s="88">
        <v>43164</v>
      </c>
      <c r="B544">
        <v>31.68</v>
      </c>
      <c r="C544" s="91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1">
        <f t="shared" ref="G544" si="1166">+B544/D544-1</f>
        <v>-2.4720805545652702E-4</v>
      </c>
      <c r="H544" s="91">
        <f>(B544/(D544*(1-VLOOKUP(A544,FX!A:M,13,0))))-1</f>
        <v>9.4272501841929923E-4</v>
      </c>
      <c r="I544" s="91">
        <f t="shared" si="767"/>
        <v>9.8265658522089794E-4</v>
      </c>
      <c r="J544">
        <v>4016.46</v>
      </c>
      <c r="K544">
        <v>4018.1</v>
      </c>
      <c r="L544" s="91">
        <f t="shared" ref="L544" si="1167">+K544/J544-1</f>
        <v>4.0831976417043947E-4</v>
      </c>
      <c r="M544" s="90">
        <f t="shared" ref="M544" si="1168">WEEKDAY(A544,2)</f>
        <v>1</v>
      </c>
    </row>
    <row r="545" spans="1:14" x14ac:dyDescent="0.25">
      <c r="A545" s="88">
        <v>43165</v>
      </c>
      <c r="B545">
        <v>32.11</v>
      </c>
      <c r="C545" s="91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1">
        <f t="shared" ref="G545" si="1171">+B545/D545-1</f>
        <v>2.4789035307999363E-3</v>
      </c>
      <c r="H545" s="91">
        <f>(B545/(D545*(1-VLOOKUP(A545,FX!A:M,13,0))))-1</f>
        <v>-1.2290440732249941E-3</v>
      </c>
      <c r="I545" s="91">
        <f t="shared" si="767"/>
        <v>-1.2690197444541473E-3</v>
      </c>
      <c r="J545">
        <v>4018.1</v>
      </c>
      <c r="K545">
        <v>4066.56</v>
      </c>
      <c r="L545" s="91">
        <f t="shared" ref="L545" si="1172">+K545/J545-1</f>
        <v>1.2060426569771687E-2</v>
      </c>
      <c r="M545" s="90">
        <f t="shared" ref="M545" si="1173">WEEKDAY(A545,2)</f>
        <v>2</v>
      </c>
      <c r="N545" s="50" t="s">
        <v>728</v>
      </c>
    </row>
    <row r="546" spans="1:14" x14ac:dyDescent="0.25">
      <c r="A546" s="88">
        <v>43166</v>
      </c>
      <c r="B546">
        <v>31.92</v>
      </c>
      <c r="C546" s="91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91">
        <f t="shared" ref="G546" si="1176">+B546/D546-1</f>
        <v>1.7774779327406343E-4</v>
      </c>
      <c r="H546" s="91">
        <f>(B546/(D546*(1-VLOOKUP(A546,FX!A:M,13,0))))-1</f>
        <v>1.9648826838647437E-3</v>
      </c>
      <c r="I546" s="91">
        <f t="shared" si="767"/>
        <v>1.8926731890132054E-3</v>
      </c>
      <c r="J546">
        <v>4066.56</v>
      </c>
      <c r="K546">
        <v>4036.65</v>
      </c>
      <c r="L546" s="91">
        <f t="shared" ref="L546" si="1177">+K546/J546-1</f>
        <v>-7.3551109537298709E-3</v>
      </c>
      <c r="M546" s="90">
        <f t="shared" ref="M546" si="1178">WEEKDAY(A546,2)</f>
        <v>3</v>
      </c>
    </row>
    <row r="547" spans="1:14" x14ac:dyDescent="0.25">
      <c r="A547" s="88">
        <v>43167</v>
      </c>
      <c r="B547">
        <v>32.049999999999997</v>
      </c>
      <c r="C547" s="91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91">
        <f t="shared" ref="G547" si="1181">+B547/D547-1</f>
        <v>-4.12959452634587E-3</v>
      </c>
      <c r="H547" s="91">
        <f>(B547/(D547*(1-VLOOKUP(A547,FX!A:M,13,0))))-1</f>
        <v>-7.3435299889679229E-4</v>
      </c>
      <c r="I547" s="91">
        <f t="shared" si="767"/>
        <v>-7.6384666947271196E-4</v>
      </c>
      <c r="J547">
        <v>4036.65</v>
      </c>
      <c r="K547">
        <v>4077.6</v>
      </c>
      <c r="L547" s="91">
        <f t="shared" ref="L547" si="1182">+K547/J547-1</f>
        <v>1.014455055553487E-2</v>
      </c>
      <c r="M547" s="90">
        <f t="shared" ref="M547" si="1183">WEEKDAY(A547,2)</f>
        <v>4</v>
      </c>
    </row>
    <row r="548" spans="1:14" ht="28" x14ac:dyDescent="0.25">
      <c r="A548" s="88">
        <v>43168</v>
      </c>
      <c r="B548">
        <v>32.64</v>
      </c>
      <c r="C548" s="91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91">
        <f t="shared" ref="G548" si="1186">+B548/D548-1</f>
        <v>9.8862862983306599E-3</v>
      </c>
      <c r="H548" s="91">
        <f>(B548/(D548*(1-VLOOKUP(A548,FX!A:M,13,0))))-1</f>
        <v>7.1578506150027366E-3</v>
      </c>
      <c r="I548" s="91">
        <f t="shared" si="767"/>
        <v>7.0872531263210803E-3</v>
      </c>
      <c r="J548">
        <v>4077.6</v>
      </c>
      <c r="K548">
        <v>4108.87</v>
      </c>
      <c r="L548" s="91">
        <f t="shared" ref="L548" si="1187">+K548/J548-1</f>
        <v>7.6687267019814875E-3</v>
      </c>
      <c r="M548" s="90">
        <f t="shared" ref="M548" si="1188">WEEKDAY(A548,2)</f>
        <v>5</v>
      </c>
      <c r="N548" s="50" t="s">
        <v>730</v>
      </c>
    </row>
    <row r="549" spans="1:14" x14ac:dyDescent="0.25">
      <c r="A549" s="88">
        <v>43171</v>
      </c>
      <c r="B549">
        <v>32.57</v>
      </c>
      <c r="C549" s="91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91">
        <f t="shared" ref="G549" si="1191">+B549/D549-1</f>
        <v>3.5037555177575008E-4</v>
      </c>
      <c r="H549" s="91">
        <f>(B549/(D549*(1-VLOOKUP(A549,FX!A:M,13,0))))-1</f>
        <v>-1.808309615815018E-4</v>
      </c>
      <c r="I549" s="91">
        <f t="shared" si="767"/>
        <v>-4.6646944011397018E-4</v>
      </c>
      <c r="J549">
        <v>4108.87</v>
      </c>
      <c r="K549">
        <v>4127.67</v>
      </c>
      <c r="L549" s="91">
        <f t="shared" ref="L549" si="1192">+K549/J549-1</f>
        <v>4.5754672209148417E-3</v>
      </c>
      <c r="M549" s="90">
        <f t="shared" ref="M549" si="1193">WEEKDAY(A549,2)</f>
        <v>1</v>
      </c>
      <c r="N549" s="50" t="s">
        <v>733</v>
      </c>
    </row>
    <row r="550" spans="1:14" x14ac:dyDescent="0.25">
      <c r="A550" s="88">
        <v>43172</v>
      </c>
      <c r="B550">
        <v>31.93</v>
      </c>
      <c r="C550" s="91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91">
        <f t="shared" ref="G550" si="1196">+B550/D550-1</f>
        <v>-1.1384356697877518E-2</v>
      </c>
      <c r="H550" s="91">
        <f>(B550/(D550*(1-VLOOKUP(A550,FX!A:M,13,0))))-1</f>
        <v>-1.128114899451893E-2</v>
      </c>
      <c r="I550" s="91">
        <f t="shared" si="767"/>
        <v>-1.0922292504321307E-2</v>
      </c>
      <c r="J550">
        <v>4127.67</v>
      </c>
      <c r="K550">
        <v>4091.25</v>
      </c>
      <c r="L550" s="91">
        <f t="shared" ref="L550" si="1197">+K550/J550-1</f>
        <v>-8.8233797759995625E-3</v>
      </c>
      <c r="M550" s="90">
        <f t="shared" ref="M550" si="1198">WEEKDAY(A550,2)</f>
        <v>2</v>
      </c>
      <c r="N550" s="50" t="s">
        <v>736</v>
      </c>
    </row>
    <row r="551" spans="1:14" x14ac:dyDescent="0.25">
      <c r="A551" s="88">
        <v>43173</v>
      </c>
      <c r="B551">
        <v>32.08</v>
      </c>
      <c r="C551" s="91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F551">
        <v>32.243699999999997</v>
      </c>
      <c r="G551" s="91">
        <f t="shared" ref="G551" si="1201">+B551/D551-1</f>
        <v>-1.9065375350343361E-3</v>
      </c>
      <c r="H551" s="91">
        <f>(B551/(D551*(1-VLOOKUP(A551,FX!A:M,13,0))))-1</f>
        <v>-5.0144907435659691E-3</v>
      </c>
      <c r="I551" s="91">
        <f t="shared" si="767"/>
        <v>-5.0769607706311337E-3</v>
      </c>
      <c r="J551">
        <v>4091.25</v>
      </c>
      <c r="K551">
        <v>4073.34</v>
      </c>
      <c r="L551" s="91">
        <f t="shared" ref="L551" si="1202">+K551/J551-1</f>
        <v>-4.3776351970669092E-3</v>
      </c>
      <c r="M551" s="90">
        <f t="shared" ref="M551" si="1203">WEEKDAY(A551,2)</f>
        <v>3</v>
      </c>
    </row>
    <row r="552" spans="1:14" x14ac:dyDescent="0.25">
      <c r="A552" s="88">
        <v>43174</v>
      </c>
      <c r="B552">
        <v>32.18</v>
      </c>
      <c r="C552" s="91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D552*((1-VLOOKUP(A552,FX!A:M,13,0)))</f>
        <v>32.29289315185413</v>
      </c>
      <c r="F552">
        <v>32.295299999999997</v>
      </c>
      <c r="G552" s="91">
        <f t="shared" ref="G552" si="1206">+B552/D552-1</f>
        <v>-7.5356450723815804E-3</v>
      </c>
      <c r="H552" s="91">
        <f>(B552/(D552*(1-VLOOKUP(A552,FX!A:M,13,0))))-1</f>
        <v>-3.4959132129556147E-3</v>
      </c>
      <c r="I552" s="91">
        <f t="shared" si="767"/>
        <v>-3.5701789424467112E-3</v>
      </c>
      <c r="J552">
        <v>4073.34</v>
      </c>
      <c r="K552">
        <v>4096.16</v>
      </c>
      <c r="L552" s="91">
        <f t="shared" ref="L552" si="1207">+K552/J552-1</f>
        <v>5.6022821566577008E-3</v>
      </c>
      <c r="M552" s="90">
        <f t="shared" ref="M552" si="1208">WEEKDAY(A552,2)</f>
        <v>4</v>
      </c>
    </row>
    <row r="553" spans="1:14" x14ac:dyDescent="0.25">
      <c r="A553" s="88">
        <v>43175</v>
      </c>
      <c r="B553">
        <v>31.95</v>
      </c>
      <c r="C553" s="91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D553*((1-VLOOKUP(A553,FX!A:M,13,0)))</f>
        <v>32.002096855269052</v>
      </c>
      <c r="F553">
        <v>31.991499999999998</v>
      </c>
      <c r="G553" s="91">
        <f t="shared" ref="G553" si="1211">+B553/D553-1</f>
        <v>-9.9988950792906373E-4</v>
      </c>
      <c r="H553" s="91">
        <f>(B553/(D553*(1-VLOOKUP(A553,FX!A:M,13,0))))-1</f>
        <v>-1.6279200548846573E-3</v>
      </c>
      <c r="I553" s="91">
        <f t="shared" si="767"/>
        <v>-1.2972195739493486E-3</v>
      </c>
      <c r="J553">
        <v>4096.16</v>
      </c>
      <c r="K553">
        <v>4056.42</v>
      </c>
      <c r="L553" s="91">
        <f t="shared" ref="L553" si="1212">+K553/J553-1</f>
        <v>-9.7017694621303052E-3</v>
      </c>
      <c r="M553" s="90">
        <f t="shared" ref="M553" si="1213">WEEKDAY(A553,2)</f>
        <v>5</v>
      </c>
      <c r="N553" s="50" t="s">
        <v>742</v>
      </c>
    </row>
    <row r="554" spans="1:14" x14ac:dyDescent="0.25">
      <c r="A554" s="88">
        <v>43178</v>
      </c>
      <c r="B554">
        <v>31.92</v>
      </c>
      <c r="C554" s="91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D554*((1-VLOOKUP(A554,FX!A:M,13,0)))</f>
        <v>32.163911089801161</v>
      </c>
      <c r="F554">
        <v>32.158700000000003</v>
      </c>
      <c r="G554" s="91">
        <f t="shared" ref="G554" si="1216">+B554/D554-1</f>
        <v>-6.6014534174883011E-3</v>
      </c>
      <c r="H554" s="91">
        <f>(B554/(D554*(1-VLOOKUP(A554,FX!A:M,13,0))))-1</f>
        <v>-7.5833778149728692E-3</v>
      </c>
      <c r="I554" s="91">
        <f t="shared" si="767"/>
        <v>-7.4225637230360686E-3</v>
      </c>
      <c r="J554">
        <v>4056.42</v>
      </c>
      <c r="K554">
        <v>4074.25</v>
      </c>
      <c r="L554" s="91">
        <f t="shared" ref="L554" si="1217">+K554/J554-1</f>
        <v>4.3955014520191682E-3</v>
      </c>
      <c r="M554" s="90">
        <f t="shared" ref="M554" si="1218">WEEKDAY(A554,2)</f>
        <v>1</v>
      </c>
      <c r="N554" s="50" t="s">
        <v>743</v>
      </c>
    </row>
    <row r="555" spans="1:14" x14ac:dyDescent="0.25">
      <c r="A555" s="88">
        <v>43179</v>
      </c>
      <c r="B555">
        <v>32.18</v>
      </c>
      <c r="C555" s="91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D555*((1-VLOOKUP(A555,FX!A:M,13,0)))</f>
        <v>32.115866769576947</v>
      </c>
      <c r="F555">
        <v>32.121099999999998</v>
      </c>
      <c r="G555" s="91">
        <f t="shared" ref="G555" si="1221">+B555/D555-1</f>
        <v>-1.8428536025505426E-4</v>
      </c>
      <c r="H555" s="91">
        <f>(B555/(D555*(1-VLOOKUP(A555,FX!A:M,13,0))))-1</f>
        <v>1.996932883150615E-3</v>
      </c>
      <c r="I555" s="91">
        <f t="shared" si="767"/>
        <v>1.8336856458838202E-3</v>
      </c>
      <c r="J555">
        <v>4074.25</v>
      </c>
      <c r="K555">
        <v>4077.7</v>
      </c>
      <c r="L555" s="91">
        <f t="shared" ref="L555" si="1222">+K555/J555-1</f>
        <v>8.4678161624829329E-4</v>
      </c>
      <c r="M555" s="90">
        <f t="shared" ref="M555" si="1223">WEEKDAY(A555,2)</f>
        <v>2</v>
      </c>
      <c r="N555" s="50" t="s">
        <v>749</v>
      </c>
    </row>
    <row r="556" spans="1:14" x14ac:dyDescent="0.25">
      <c r="A556" s="88">
        <v>43180</v>
      </c>
      <c r="B556">
        <v>31.91</v>
      </c>
      <c r="C556" s="91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D556*((1-VLOOKUP(A556,FX!A:M,13,0)))</f>
        <v>32.129371529918828</v>
      </c>
      <c r="F556">
        <v>32.119399999999999</v>
      </c>
      <c r="G556" s="91">
        <f t="shared" ref="G556" si="1226">+B556/D556-1</f>
        <v>-2.4990238989326397E-3</v>
      </c>
      <c r="H556" s="91">
        <f>(B556/(D556*(1-VLOOKUP(A556,FX!A:M,13,0))))-1</f>
        <v>-6.8277566436227843E-3</v>
      </c>
      <c r="I556" s="91">
        <f t="shared" si="767"/>
        <v>-6.5194243977160227E-3</v>
      </c>
      <c r="J556">
        <v>4077.7</v>
      </c>
      <c r="K556">
        <v>4061.05</v>
      </c>
      <c r="L556" s="91">
        <f t="shared" ref="L556" si="1227">+K556/J556-1</f>
        <v>-4.0831841479264108E-3</v>
      </c>
      <c r="M556" s="90">
        <f t="shared" ref="M556" si="1228">WEEKDAY(A556,2)</f>
        <v>3</v>
      </c>
    </row>
    <row r="557" spans="1:14" x14ac:dyDescent="0.25">
      <c r="A557" s="88">
        <v>43181</v>
      </c>
      <c r="B557">
        <v>31.07</v>
      </c>
      <c r="C557" s="91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D557*((1-VLOOKUP(A557,FX!A:M,13,0)))</f>
        <v>31.628368860678336</v>
      </c>
      <c r="F557">
        <v>31.623799999999999</v>
      </c>
      <c r="G557" s="91">
        <f t="shared" ref="G557" si="1231">+B557/D557-1</f>
        <v>-2.2879099771640043E-2</v>
      </c>
      <c r="H557" s="91">
        <f>(B557/(D557*(1-VLOOKUP(A557,FX!A:M,13,0))))-1</f>
        <v>-1.7654051751385791E-2</v>
      </c>
      <c r="I557" s="91">
        <f t="shared" si="767"/>
        <v>-1.7512126942366146E-2</v>
      </c>
      <c r="J557">
        <v>4061.05</v>
      </c>
      <c r="K557">
        <v>4020.35</v>
      </c>
      <c r="L557" s="91">
        <f t="shared" ref="L557" si="1232">+K557/J557-1</f>
        <v>-1.0022038635328356E-2</v>
      </c>
      <c r="M557" s="90">
        <f t="shared" ref="M557" si="1233">WEEKDAY(A557,2)</f>
        <v>4</v>
      </c>
    </row>
    <row r="558" spans="1:14" x14ac:dyDescent="0.25">
      <c r="A558" s="88">
        <v>43182</v>
      </c>
      <c r="B558">
        <v>30.2</v>
      </c>
      <c r="C558" s="91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D558*((1-VLOOKUP(A558,FX!A:M,13,0)))</f>
        <v>30.838595878625352</v>
      </c>
      <c r="F558">
        <v>30.797899999999998</v>
      </c>
      <c r="G558" s="91">
        <f t="shared" ref="G558" si="1236">+B558/D558-1</f>
        <v>-1.6798831261399805E-2</v>
      </c>
      <c r="H558" s="91">
        <f>(B558/(D558*(1-VLOOKUP(A558,FX!A:M,13,0))))-1</f>
        <v>-2.070768335687978E-2</v>
      </c>
      <c r="I558" s="91">
        <f t="shared" si="767"/>
        <v>-1.9413661321064035E-2</v>
      </c>
      <c r="J558">
        <v>4020.35</v>
      </c>
      <c r="K558">
        <v>3904.94</v>
      </c>
      <c r="L558" s="91">
        <f t="shared" ref="L558" si="1237">+K558/J558-1</f>
        <v>-2.8706455905580297E-2</v>
      </c>
      <c r="M558" s="90">
        <f t="shared" ref="M558" si="1238">WEEKDAY(A558,2)</f>
        <v>5</v>
      </c>
    </row>
    <row r="559" spans="1:14" x14ac:dyDescent="0.25">
      <c r="A559" s="88">
        <v>43185</v>
      </c>
      <c r="B559">
        <v>31.02</v>
      </c>
      <c r="C559" s="91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D559*((1-VLOOKUP(A559,FX!A:M,13,0)))</f>
        <v>30.870723772446691</v>
      </c>
      <c r="F559">
        <v>30.877700000000001</v>
      </c>
      <c r="G559" s="91">
        <f t="shared" ref="G559" si="1241">+B559/D559-1</f>
        <v>1.3714459564847292E-2</v>
      </c>
      <c r="H559" s="91">
        <f>(B559/(D559*(1-VLOOKUP(A559,FX!A:M,13,0))))-1</f>
        <v>4.8355272993807485E-3</v>
      </c>
      <c r="I559" s="91">
        <f t="shared" si="767"/>
        <v>4.6085038717260662E-3</v>
      </c>
      <c r="J559">
        <v>3904.94</v>
      </c>
      <c r="K559">
        <v>3879.89</v>
      </c>
      <c r="L559" s="91">
        <f t="shared" ref="L559" si="1242">+K559/J559-1</f>
        <v>-6.4149513180741247E-3</v>
      </c>
      <c r="M559" s="90">
        <f t="shared" ref="M559" si="1243">WEEKDAY(A559,2)</f>
        <v>1</v>
      </c>
    </row>
    <row r="560" spans="1:14" x14ac:dyDescent="0.25">
      <c r="A560" s="88">
        <v>43186</v>
      </c>
      <c r="B560">
        <v>30.68</v>
      </c>
      <c r="C560" s="91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D560*((1-VLOOKUP(A560,FX!A:M,13,0)))</f>
        <v>31.085550258792903</v>
      </c>
      <c r="F560">
        <v>31.1114</v>
      </c>
      <c r="G560" s="91">
        <f t="shared" ref="G560" si="1246">+B560/D560-1</f>
        <v>-1.487801507553399E-2</v>
      </c>
      <c r="H560" s="91">
        <f>(B560/(D560*(1-VLOOKUP(A560,FX!A:M,13,0))))-1</f>
        <v>-1.3046262826831856E-2</v>
      </c>
      <c r="I560" s="91">
        <f t="shared" si="767"/>
        <v>-1.3866299812930305E-2</v>
      </c>
      <c r="J560">
        <v>3879.89</v>
      </c>
      <c r="K560">
        <v>3913.27</v>
      </c>
      <c r="L560" s="91">
        <f t="shared" ref="L560" si="1247">+K560/J560-1</f>
        <v>8.6033366925351018E-3</v>
      </c>
      <c r="M560" s="90">
        <f t="shared" ref="M560" si="1248">WEEKDAY(A560,2)</f>
        <v>2</v>
      </c>
    </row>
    <row r="561" spans="1:14" x14ac:dyDescent="0.25">
      <c r="A561" s="88">
        <v>43187</v>
      </c>
      <c r="B561">
        <v>30.2</v>
      </c>
      <c r="C561" s="91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D561*((1-VLOOKUP(A561,FX!A:M,13,0)))</f>
        <v>30.475754144940026</v>
      </c>
      <c r="F561">
        <v>30.454699999999999</v>
      </c>
      <c r="G561" s="91">
        <f t="shared" ref="G561" si="1251">+B561/D561-1</f>
        <v>-1.1473170085931961E-2</v>
      </c>
      <c r="H561" s="91">
        <f>(B561/(D561*(1-VLOOKUP(A561,FX!A:M,13,0))))-1</f>
        <v>-9.0483124266118597E-3</v>
      </c>
      <c r="I561" s="91">
        <f t="shared" si="767"/>
        <v>-8.3632411417613461E-3</v>
      </c>
      <c r="J561">
        <v>3913.27</v>
      </c>
      <c r="K561">
        <v>3842.72</v>
      </c>
      <c r="L561" s="91">
        <f t="shared" ref="L561" si="1252">+K561/J561-1</f>
        <v>-1.8028400800353728E-2</v>
      </c>
      <c r="M561" s="90">
        <f t="shared" ref="M561" si="1253">WEEKDAY(A561,2)</f>
        <v>3</v>
      </c>
    </row>
    <row r="562" spans="1:14" x14ac:dyDescent="0.25">
      <c r="A562" s="88">
        <v>43188</v>
      </c>
      <c r="B562">
        <v>31.28</v>
      </c>
      <c r="C562" s="91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D562*((1-VLOOKUP(A562,FX!A:M,13,0)))</f>
        <v>30.926983208860335</v>
      </c>
      <c r="F562">
        <v>30.938199999999998</v>
      </c>
      <c r="G562" s="91">
        <f t="shared" ref="G562" si="1256">+B562/D562-1</f>
        <v>1.3560403536959864E-2</v>
      </c>
      <c r="H562" s="91">
        <f>(B562/(D562*(1-VLOOKUP(A562,FX!A:M,13,0))))-1</f>
        <v>1.1414523969428991E-2</v>
      </c>
      <c r="I562" s="91">
        <f t="shared" si="767"/>
        <v>1.1047830836959038E-2</v>
      </c>
      <c r="J562">
        <v>3842.72</v>
      </c>
      <c r="K562">
        <v>3894.05</v>
      </c>
      <c r="L562" s="91">
        <f t="shared" ref="L562" si="1257">+K562/J562-1</f>
        <v>1.3357725777574325E-2</v>
      </c>
      <c r="M562" s="90">
        <f t="shared" ref="M562" si="1258">WEEKDAY(A562,2)</f>
        <v>4</v>
      </c>
    </row>
    <row r="563" spans="1:14" ht="28" x14ac:dyDescent="0.25">
      <c r="A563" s="88">
        <v>43189</v>
      </c>
      <c r="B563">
        <v>31.28</v>
      </c>
      <c r="C563" s="91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D563*((1-VLOOKUP(A563,FX!A:M,13,0)))</f>
        <v>31.011286132509756</v>
      </c>
      <c r="F563" s="90">
        <v>30.938199999999998</v>
      </c>
      <c r="G563" s="91">
        <f t="shared" ref="G563" si="1261">+B563/D563-1</f>
        <v>9.8937554625264656E-3</v>
      </c>
      <c r="H563" s="91">
        <f>(B563/(D563*(1-VLOOKUP(A563,FX!A:M,13,0))))-1</f>
        <v>8.6650346052092875E-3</v>
      </c>
      <c r="I563" s="91">
        <f t="shared" si="767"/>
        <v>1.1047830836959038E-2</v>
      </c>
      <c r="J563">
        <v>3894.05</v>
      </c>
      <c r="K563">
        <v>3898.5</v>
      </c>
      <c r="L563" s="91">
        <f t="shared" ref="L563" si="1262">+K563/J563-1</f>
        <v>1.1427690964420645E-3</v>
      </c>
      <c r="M563" s="90">
        <f t="shared" ref="M563" si="1263">WEEKDAY(A563,2)</f>
        <v>5</v>
      </c>
      <c r="N563" s="50" t="s">
        <v>760</v>
      </c>
    </row>
    <row r="564" spans="1:14" x14ac:dyDescent="0.25">
      <c r="A564" s="88">
        <v>43192</v>
      </c>
      <c r="B564">
        <v>30.55</v>
      </c>
      <c r="C564" s="91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D564*((1-VLOOKUP(A564,FX!A:M,13,0)))</f>
        <v>30.820852675076996</v>
      </c>
      <c r="F564">
        <v>30.8948</v>
      </c>
      <c r="G564" s="91">
        <f t="shared" ref="G564" si="1266">+B564/D564-1</f>
        <v>-9.6057543376791843E-3</v>
      </c>
      <c r="H564" s="91">
        <f>(B564/(D564*(1-VLOOKUP(A564,FX!A:M,13,0))))-1</f>
        <v>-8.7879682607229226E-3</v>
      </c>
      <c r="I564" s="91">
        <f t="shared" ref="I564:I598" si="1267">+B564/F564-1</f>
        <v>-1.1160454186465052E-2</v>
      </c>
      <c r="J564">
        <v>3898.5</v>
      </c>
      <c r="K564">
        <v>3886.92</v>
      </c>
      <c r="L564" s="91">
        <f t="shared" ref="L564" si="1268">+K564/J564-1</f>
        <v>-2.9703732204694466E-3</v>
      </c>
      <c r="M564" s="90">
        <f t="shared" ref="M564" si="1269">WEEKDAY(A564,2)</f>
        <v>1</v>
      </c>
    </row>
    <row r="565" spans="1:14" x14ac:dyDescent="0.25">
      <c r="A565" s="88">
        <v>43193</v>
      </c>
      <c r="B565">
        <v>30.93</v>
      </c>
      <c r="C565" s="91">
        <f t="shared" ref="C565" si="1270">B565/B564-1</f>
        <v>1.2438625204582721E-2</v>
      </c>
      <c r="D565" s="26">
        <f t="shared" ref="D565" si="1271">+F564*(1+L565)</f>
        <v>30.700541072108507</v>
      </c>
      <c r="E565" s="26">
        <f>D565*((1-VLOOKUP(A565,FX!A:M,13,0)))</f>
        <v>30.676627475107509</v>
      </c>
      <c r="F565">
        <v>30.669899999999998</v>
      </c>
      <c r="G565" s="91">
        <f t="shared" ref="G565" si="1272">+B565/D565-1</f>
        <v>7.4741004516025722E-3</v>
      </c>
      <c r="H565" s="91">
        <f>(B565/(D565*(1-VLOOKUP(A565,FX!A:M,13,0))))-1</f>
        <v>8.2594648025793305E-3</v>
      </c>
      <c r="I565" s="91">
        <f t="shared" si="1267"/>
        <v>8.480627586004541E-3</v>
      </c>
      <c r="J565">
        <v>3886.92</v>
      </c>
      <c r="K565">
        <v>3862.48</v>
      </c>
      <c r="L565" s="91">
        <f t="shared" ref="L565" si="1273">+K565/J565-1</f>
        <v>-6.2877548290163343E-3</v>
      </c>
      <c r="M565" s="90">
        <f t="shared" ref="M565" si="1274">WEEKDAY(A565,2)</f>
        <v>2</v>
      </c>
      <c r="N565" s="50" t="s">
        <v>762</v>
      </c>
    </row>
    <row r="566" spans="1:14" x14ac:dyDescent="0.25">
      <c r="A566" s="88">
        <v>43194</v>
      </c>
      <c r="B566">
        <v>30.94</v>
      </c>
      <c r="C566" s="91">
        <f t="shared" ref="C566" si="1275">B566/B565-1</f>
        <v>3.2331070158431174E-4</v>
      </c>
      <c r="D566" s="26">
        <f t="shared" ref="D566" si="1276">+F565*(1+L566)</f>
        <v>30.609393631552784</v>
      </c>
      <c r="E566" s="26">
        <f>D566*((1-VLOOKUP(A566,FX!A:M,13,0)))</f>
        <v>30.558622253834169</v>
      </c>
      <c r="F566">
        <v>30.556100000000001</v>
      </c>
      <c r="G566" s="91">
        <f t="shared" ref="G566" si="1277">+B566/D566-1</f>
        <v>1.0800814038551376E-2</v>
      </c>
      <c r="H566" s="91">
        <f>(B566/(D566*(1-VLOOKUP(A566,FX!A:M,13,0))))-1</f>
        <v>1.2480200939621211E-2</v>
      </c>
      <c r="I566" s="91">
        <f t="shared" si="1267"/>
        <v>1.25637761363524E-2</v>
      </c>
      <c r="J566">
        <v>3862.48</v>
      </c>
      <c r="K566">
        <v>3854.86</v>
      </c>
      <c r="L566" s="91">
        <f t="shared" ref="L566" si="1278">+K566/J566-1</f>
        <v>-1.9728257492594992E-3</v>
      </c>
      <c r="M566" s="90">
        <f t="shared" ref="M566" si="1279">WEEKDAY(A566,2)</f>
        <v>3</v>
      </c>
    </row>
    <row r="567" spans="1:14" x14ac:dyDescent="0.25">
      <c r="A567" s="88">
        <v>43195</v>
      </c>
      <c r="B567">
        <v>31.07</v>
      </c>
      <c r="C567" s="91">
        <f t="shared" ref="C567" si="1280">B567/B566-1</f>
        <v>4.2016806722688926E-3</v>
      </c>
      <c r="D567" s="26">
        <f t="shared" ref="D567" si="1281">+F566*(1+L567)</f>
        <v>30.556100000000001</v>
      </c>
      <c r="E567" s="26">
        <f>D567*((1-VLOOKUP(A567,FX!A:M,13,0)))</f>
        <v>30.508899122847424</v>
      </c>
      <c r="F567">
        <v>30.508800000000001</v>
      </c>
      <c r="G567" s="91">
        <f t="shared" ref="G567" si="1282">+B567/D567-1</f>
        <v>1.6818245783984276E-2</v>
      </c>
      <c r="H567" s="91">
        <f>(B567/(D567*(1-VLOOKUP(A567,FX!A:M,13,0))))-1</f>
        <v>1.839138393336448E-2</v>
      </c>
      <c r="I567" s="91">
        <f t="shared" si="1267"/>
        <v>1.8394692678833646E-2</v>
      </c>
      <c r="J567">
        <v>3854.86</v>
      </c>
      <c r="K567">
        <v>3854.86</v>
      </c>
      <c r="L567" s="91">
        <f t="shared" ref="L567" si="1283">+K567/J567-1</f>
        <v>0</v>
      </c>
      <c r="M567" s="90">
        <f t="shared" ref="M567" si="1284">WEEKDAY(A567,2)</f>
        <v>4</v>
      </c>
      <c r="N567" s="50" t="s">
        <v>763</v>
      </c>
    </row>
    <row r="568" spans="1:14" x14ac:dyDescent="0.25">
      <c r="A568" s="88">
        <v>43196</v>
      </c>
      <c r="B568">
        <v>30.28</v>
      </c>
      <c r="C568" s="91">
        <f t="shared" ref="C568" si="1285">B568/B567-1</f>
        <v>-2.5426456388799479E-2</v>
      </c>
      <c r="D568" s="26">
        <f t="shared" ref="D568" si="1286">+F567*(1+L568)</f>
        <v>30.508800000000001</v>
      </c>
      <c r="E568" s="26">
        <f>D568*((1-VLOOKUP(A568,FX!A:M,13,0)))</f>
        <v>30.412998450203514</v>
      </c>
      <c r="F568">
        <v>30.4129</v>
      </c>
      <c r="G568" s="91">
        <f t="shared" ref="G568" si="1287">+B568/D568-1</f>
        <v>-7.4994755611496045E-3</v>
      </c>
      <c r="H568" s="91">
        <f>(B568/(D568*(1-VLOOKUP(A568,FX!A:M,13,0))))-1</f>
        <v>-4.3730791760396848E-3</v>
      </c>
      <c r="I568" s="91">
        <f t="shared" si="1267"/>
        <v>-4.3698562123308804E-3</v>
      </c>
      <c r="J568">
        <v>3854.86</v>
      </c>
      <c r="K568">
        <v>3854.86</v>
      </c>
      <c r="L568" s="91">
        <f t="shared" ref="L568" si="1288">+K568/J568-1</f>
        <v>0</v>
      </c>
      <c r="M568" s="90">
        <f t="shared" ref="M568" si="1289">WEEKDAY(A568,2)</f>
        <v>5</v>
      </c>
      <c r="N568" s="50" t="s">
        <v>764</v>
      </c>
    </row>
    <row r="569" spans="1:14" x14ac:dyDescent="0.25">
      <c r="A569" s="88">
        <v>43199</v>
      </c>
      <c r="B569">
        <v>30.32</v>
      </c>
      <c r="C569" s="91">
        <f t="shared" ref="C569" si="1290">B569/B568-1</f>
        <v>1.3210039630118242E-3</v>
      </c>
      <c r="D569" s="26">
        <f t="shared" ref="D569" si="1291">+F568*(1+L569)</f>
        <v>30.397673273996979</v>
      </c>
      <c r="E569" s="26">
        <f>D569*((1-VLOOKUP(A569,FX!A:M,13,0)))</f>
        <v>30.430959638309499</v>
      </c>
      <c r="F569">
        <v>30.428699999999999</v>
      </c>
      <c r="G569" s="91">
        <f t="shared" ref="G569" si="1292">+B569/D569-1</f>
        <v>-2.555237478107375E-3</v>
      </c>
      <c r="H569" s="91">
        <f>(B569/(D569*(1-VLOOKUP(A569,FX!A:M,13,0))))-1</f>
        <v>-3.6462747027474762E-3</v>
      </c>
      <c r="I569" s="91">
        <f t="shared" si="1267"/>
        <v>-3.5722853753199502E-3</v>
      </c>
      <c r="J569">
        <v>3854.86</v>
      </c>
      <c r="K569">
        <v>3852.93</v>
      </c>
      <c r="L569" s="91">
        <f t="shared" ref="L569" si="1293">+K569/J569-1</f>
        <v>-5.0066669087855953E-4</v>
      </c>
      <c r="M569" s="90">
        <f t="shared" ref="M569" si="1294">WEEKDAY(A569,2)</f>
        <v>1</v>
      </c>
    </row>
    <row r="570" spans="1:14" x14ac:dyDescent="0.25">
      <c r="A570" s="88">
        <v>43200</v>
      </c>
      <c r="B570">
        <v>31.35</v>
      </c>
      <c r="C570" s="91">
        <f t="shared" ref="C570" si="1295">B570/B569-1</f>
        <v>3.3970976253298257E-2</v>
      </c>
      <c r="D570" s="26">
        <f t="shared" ref="D570" si="1296">+F569*(1+L570)</f>
        <v>31.01501397092602</v>
      </c>
      <c r="E570" s="26">
        <f>D570*((1-VLOOKUP(A570,FX!A:M,13,0)))</f>
        <v>31.160721481572828</v>
      </c>
      <c r="F570">
        <v>31.166799999999999</v>
      </c>
      <c r="G570" s="91">
        <f t="shared" ref="G570" si="1297">+B570/D570-1</f>
        <v>1.0800769891253337E-2</v>
      </c>
      <c r="H570" s="91">
        <f>(B570/(D570*(1-VLOOKUP(A570,FX!A:M,13,0))))-1</f>
        <v>6.0742662373560741E-3</v>
      </c>
      <c r="I570" s="91">
        <f t="shared" si="1267"/>
        <v>5.8780497195733972E-3</v>
      </c>
      <c r="J570">
        <v>3852.93</v>
      </c>
      <c r="K570">
        <v>3927.17</v>
      </c>
      <c r="L570" s="91">
        <f t="shared" ref="L570" si="1298">+K570/J570-1</f>
        <v>1.9268452839786843E-2</v>
      </c>
      <c r="M570" s="90">
        <f t="shared" ref="M570" si="1299">WEEKDAY(A570,2)</f>
        <v>2</v>
      </c>
      <c r="N570" s="50" t="s">
        <v>767</v>
      </c>
    </row>
    <row r="571" spans="1:14" x14ac:dyDescent="0.25">
      <c r="A571" s="88">
        <v>43201</v>
      </c>
      <c r="B571">
        <v>31.39</v>
      </c>
      <c r="C571" s="91">
        <f t="shared" ref="C571" si="1300">B571/B570-1</f>
        <v>1.2759170653906526E-3</v>
      </c>
      <c r="D571" s="26">
        <f t="shared" ref="D571" si="1301">+F570*(1+L571)</f>
        <v>31.255447335358543</v>
      </c>
      <c r="E571" s="26">
        <f>D571*((1-VLOOKUP(A571,FX!A:M,13,0)))</f>
        <v>31.278907750064171</v>
      </c>
      <c r="F571">
        <v>31.281199999999998</v>
      </c>
      <c r="G571" s="91">
        <f t="shared" ref="G571" si="1302">+B571/D571-1</f>
        <v>4.3049348549633049E-3</v>
      </c>
      <c r="H571" s="91">
        <f>(B571/(D571*(1-VLOOKUP(A571,FX!A:M,13,0))))-1</f>
        <v>3.5516665359134336E-3</v>
      </c>
      <c r="I571" s="91">
        <f t="shared" si="1267"/>
        <v>3.4781274375663696E-3</v>
      </c>
      <c r="J571">
        <v>3927.17</v>
      </c>
      <c r="K571">
        <v>3938.34</v>
      </c>
      <c r="L571" s="91">
        <f t="shared" ref="L571" si="1303">+K571/J571-1</f>
        <v>2.8442873621463693E-3</v>
      </c>
      <c r="M571" s="90">
        <f t="shared" ref="M571" si="1304">WEEKDAY(A571,2)</f>
        <v>3</v>
      </c>
    </row>
    <row r="572" spans="1:14" x14ac:dyDescent="0.25">
      <c r="A572" s="88">
        <v>43202</v>
      </c>
      <c r="B572">
        <v>31.26</v>
      </c>
      <c r="C572" s="91">
        <f t="shared" ref="C572" si="1305">B572/B571-1</f>
        <v>-4.1414463204841878E-3</v>
      </c>
      <c r="D572" s="26">
        <f t="shared" ref="D572" si="1306">+F571*(1+L572)</f>
        <v>30.965873329372272</v>
      </c>
      <c r="E572" s="26">
        <f>D572*((1-VLOOKUP(A572,FX!A:M,13,0)))</f>
        <v>30.947588312059001</v>
      </c>
      <c r="F572">
        <v>30.945799999999998</v>
      </c>
      <c r="G572" s="91">
        <f t="shared" ref="G572" si="1307">+B572/D572-1</f>
        <v>9.4984135438136441E-3</v>
      </c>
      <c r="H572" s="91">
        <f>(B572/(D572*(1-VLOOKUP(A572,FX!A:M,13,0))))-1</f>
        <v>1.0094863767438289E-2</v>
      </c>
      <c r="I572" s="91">
        <f t="shared" si="1267"/>
        <v>1.0153235657181403E-2</v>
      </c>
      <c r="J572">
        <v>3938.34</v>
      </c>
      <c r="K572">
        <v>3898.64</v>
      </c>
      <c r="L572" s="91">
        <f t="shared" ref="L572" si="1308">+K572/J572-1</f>
        <v>-1.0080389199510487E-2</v>
      </c>
      <c r="M572" s="90">
        <f t="shared" ref="M572" si="1309">WEEKDAY(A572,2)</f>
        <v>4</v>
      </c>
    </row>
    <row r="573" spans="1:14" x14ac:dyDescent="0.25">
      <c r="A573" s="88">
        <v>43203</v>
      </c>
      <c r="B573">
        <v>30.69</v>
      </c>
      <c r="C573" s="91">
        <f t="shared" ref="C573" si="1310">B573/B572-1</f>
        <v>-1.8234165067178565E-2</v>
      </c>
      <c r="D573" s="26">
        <f t="shared" ref="D573" si="1311">+F572*(1+L573)</f>
        <v>30.72751631645907</v>
      </c>
      <c r="E573" s="26">
        <f>D573*((1-VLOOKUP(A573,FX!A:M,13,0)))</f>
        <v>30.745734066866756</v>
      </c>
      <c r="F573">
        <v>30.737200000000001</v>
      </c>
      <c r="G573" s="91">
        <f t="shared" ref="G573" si="1312">+B573/D573-1</f>
        <v>-1.2209355312903236E-3</v>
      </c>
      <c r="H573" s="91">
        <f>(B573/(D573*(1-VLOOKUP(A573,FX!A:M,13,0))))-1</f>
        <v>-1.8127414601825098E-3</v>
      </c>
      <c r="I573" s="91">
        <f t="shared" si="1267"/>
        <v>-1.5355985580990383E-3</v>
      </c>
      <c r="J573">
        <v>3898.64</v>
      </c>
      <c r="K573">
        <v>3871.14</v>
      </c>
      <c r="L573" s="91">
        <f t="shared" ref="L573" si="1313">+K573/J573-1</f>
        <v>-7.0537418176594979E-3</v>
      </c>
      <c r="M573" s="90">
        <f t="shared" ref="M573" si="1314">WEEKDAY(A573,2)</f>
        <v>5</v>
      </c>
      <c r="N573" s="50" t="s">
        <v>772</v>
      </c>
    </row>
    <row r="574" spans="1:14" x14ac:dyDescent="0.25">
      <c r="A574" s="88">
        <v>43206</v>
      </c>
      <c r="B574">
        <v>30.32</v>
      </c>
      <c r="C574" s="91">
        <f t="shared" ref="C574" si="1315">B574/B573-1</f>
        <v>-1.2056044314108894E-2</v>
      </c>
      <c r="D574" s="26">
        <f t="shared" ref="D574" si="1316">+F573*(1+L574)</f>
        <v>30.242691194841832</v>
      </c>
      <c r="E574" s="26">
        <f>D574*((1-VLOOKUP(A574,FX!A:M,13,0)))</f>
        <v>30.264515921476235</v>
      </c>
      <c r="F574">
        <v>30.256699999999999</v>
      </c>
      <c r="G574" s="91">
        <f t="shared" ref="G574" si="1317">+B574/D574-1</f>
        <v>2.5562806120691395E-3</v>
      </c>
      <c r="H574" s="91">
        <f>(B574/(D574*(1-VLOOKUP(A574,FX!A:M,13,0))))-1</f>
        <v>1.8333046749441362E-3</v>
      </c>
      <c r="I574" s="91">
        <f t="shared" si="1267"/>
        <v>2.0920986095642746E-3</v>
      </c>
      <c r="J574">
        <v>3871.14</v>
      </c>
      <c r="K574">
        <v>3808.86</v>
      </c>
      <c r="L574" s="91">
        <f t="shared" ref="L574" si="1318">+K574/J574-1</f>
        <v>-1.608828407135876E-2</v>
      </c>
      <c r="M574" s="90">
        <f t="shared" ref="M574" si="1319">WEEKDAY(A574,2)</f>
        <v>1</v>
      </c>
    </row>
    <row r="575" spans="1:14" x14ac:dyDescent="0.25">
      <c r="A575" s="88">
        <v>43207</v>
      </c>
      <c r="B575">
        <v>30.1</v>
      </c>
      <c r="C575" s="91">
        <f t="shared" ref="C575" si="1320">B575/B574-1</f>
        <v>-7.2559366754616494E-3</v>
      </c>
      <c r="D575" s="26">
        <f t="shared" ref="D575" si="1321">+F574*(1+L575)</f>
        <v>29.778326293956717</v>
      </c>
      <c r="E575" s="26">
        <f>D575*((1-VLOOKUP(A575,FX!A:M,13,0)))</f>
        <v>29.715302403463454</v>
      </c>
      <c r="F575">
        <v>29.6981</v>
      </c>
      <c r="G575" s="91">
        <f t="shared" ref="G575" si="1322">+B575/D575-1</f>
        <v>1.0802276221567375E-2</v>
      </c>
      <c r="H575" s="91">
        <f>(B575/(D575*(1-VLOOKUP(A575,FX!A:M,13,0))))-1</f>
        <v>1.2946110771927088E-2</v>
      </c>
      <c r="I575" s="91">
        <f t="shared" si="1267"/>
        <v>1.3532852270010665E-2</v>
      </c>
      <c r="J575">
        <v>3808.86</v>
      </c>
      <c r="K575">
        <v>3748.64</v>
      </c>
      <c r="L575" s="91">
        <f t="shared" ref="L575" si="1323">+K575/J575-1</f>
        <v>-1.5810504980492968E-2</v>
      </c>
      <c r="M575" s="90">
        <f t="shared" ref="M575" si="1324">WEEKDAY(A575,2)</f>
        <v>2</v>
      </c>
      <c r="N575" s="50" t="s">
        <v>773</v>
      </c>
    </row>
    <row r="576" spans="1:14" x14ac:dyDescent="0.25">
      <c r="A576" s="88">
        <v>43208</v>
      </c>
      <c r="B576">
        <v>30.14</v>
      </c>
      <c r="C576" s="91">
        <f t="shared" ref="C576" si="1325">B576/B575-1</f>
        <v>1.3289036544850141E-3</v>
      </c>
      <c r="D576" s="26">
        <f t="shared" ref="D576" si="1326">+F575*(1+L576)</f>
        <v>29.83785054526442</v>
      </c>
      <c r="E576" s="26">
        <f>D576*((1-VLOOKUP(A576,FX!A:M,13,0)))</f>
        <v>29.885842719980861</v>
      </c>
      <c r="F576">
        <v>29.889700000000001</v>
      </c>
      <c r="G576" s="91">
        <f t="shared" ref="G576" si="1327">+B576/D576-1</f>
        <v>1.0126381398593676E-2</v>
      </c>
      <c r="H576" s="91">
        <f>(B576/(D576*(1-VLOOKUP(A576,FX!A:M,13,0))))-1</f>
        <v>8.5042701455835257E-3</v>
      </c>
      <c r="I576" s="91">
        <f t="shared" si="1267"/>
        <v>8.3741221892490447E-3</v>
      </c>
      <c r="J576">
        <v>3748.64</v>
      </c>
      <c r="K576">
        <v>3766.28</v>
      </c>
      <c r="L576" s="91">
        <f t="shared" ref="L576" si="1328">+K576/J576-1</f>
        <v>4.705706602928128E-3</v>
      </c>
      <c r="M576" s="90">
        <f t="shared" ref="M576" si="1329">WEEKDAY(A576,2)</f>
        <v>3</v>
      </c>
      <c r="N576" s="50" t="s">
        <v>774</v>
      </c>
    </row>
    <row r="577" spans="1:14" x14ac:dyDescent="0.25">
      <c r="A577" s="88">
        <v>43209</v>
      </c>
      <c r="B577">
        <v>30.23</v>
      </c>
      <c r="C577" s="91">
        <f t="shared" ref="C577" si="1330">B577/B576-1</f>
        <v>2.9860650298605407E-3</v>
      </c>
      <c r="D577" s="26">
        <f t="shared" ref="D577" si="1331">+F576*(1+L577)</f>
        <v>30.251270231634397</v>
      </c>
      <c r="E577" s="26">
        <f>D577*((1-VLOOKUP(A577,FX!A:M,13,0)))</f>
        <v>30.211403667109181</v>
      </c>
      <c r="F577">
        <v>30.228999999999999</v>
      </c>
      <c r="G577" s="91">
        <f t="shared" ref="G577" si="1332">+B577/D577-1</f>
        <v>-7.0311862845862105E-4</v>
      </c>
      <c r="H577" s="91">
        <f>(B577/(D577*(1-VLOOKUP(A577,FX!A:M,13,0))))-1</f>
        <v>6.1554018130793864E-4</v>
      </c>
      <c r="I577" s="91">
        <f t="shared" si="1267"/>
        <v>3.3080816434605254E-5</v>
      </c>
      <c r="J577">
        <v>3766.28</v>
      </c>
      <c r="K577">
        <v>3811.84</v>
      </c>
      <c r="L577" s="91">
        <f t="shared" ref="L577" si="1333">+K577/J577-1</f>
        <v>1.2096817018384165E-2</v>
      </c>
      <c r="M577" s="90">
        <f t="shared" ref="M577" si="1334">WEEKDAY(A577,2)</f>
        <v>4</v>
      </c>
    </row>
    <row r="578" spans="1:14" x14ac:dyDescent="0.25">
      <c r="A578" s="88">
        <v>43210</v>
      </c>
      <c r="B578">
        <v>29.65</v>
      </c>
      <c r="C578" s="91">
        <f t="shared" ref="C578" si="1335">B578/B577-1</f>
        <v>-1.9186238835593894E-2</v>
      </c>
      <c r="D578" s="26">
        <f t="shared" ref="D578" si="1336">+F577*(1+L578)</f>
        <v>29.824634467868535</v>
      </c>
      <c r="E578" s="26">
        <f>D578*((1-VLOOKUP(A578,FX!A:M,13,0)))</f>
        <v>29.820645147430703</v>
      </c>
      <c r="F578">
        <v>29.802099999999999</v>
      </c>
      <c r="G578" s="91">
        <f t="shared" ref="G578" si="1337">+B578/D578-1</f>
        <v>-5.8553766369434657E-3</v>
      </c>
      <c r="H578" s="91">
        <f>(B578/(D578*(1-VLOOKUP(A578,FX!A:M,13,0))))-1</f>
        <v>-5.7223828185825054E-3</v>
      </c>
      <c r="I578" s="91">
        <f t="shared" si="1267"/>
        <v>-5.1036671912382259E-3</v>
      </c>
      <c r="J578">
        <v>3811.84</v>
      </c>
      <c r="K578">
        <v>3760.85</v>
      </c>
      <c r="L578" s="91">
        <f t="shared" ref="L578" si="1338">+K578/J578-1</f>
        <v>-1.3376741940899994E-2</v>
      </c>
      <c r="M578" s="90">
        <f t="shared" ref="M578" si="1339">WEEKDAY(A578,2)</f>
        <v>5</v>
      </c>
    </row>
    <row r="579" spans="1:14" x14ac:dyDescent="0.25">
      <c r="A579" s="88">
        <v>43213</v>
      </c>
      <c r="B579">
        <v>29.7</v>
      </c>
      <c r="C579" s="91">
        <f t="shared" ref="C579" si="1340">B579/B578-1</f>
        <v>1.6863406408094139E-3</v>
      </c>
      <c r="D579" s="26">
        <f t="shared" ref="D579" si="1341">+F578*(1+L579)</f>
        <v>29.845525158674231</v>
      </c>
      <c r="E579" s="26">
        <f>D579*((1-VLOOKUP(A579,FX!A:M,13,0)))</f>
        <v>29.708761786844633</v>
      </c>
      <c r="F579">
        <v>29.703600000000002</v>
      </c>
      <c r="G579" s="91">
        <f t="shared" ref="G579" si="1342">+B579/D579-1</f>
        <v>-4.875945653512348E-3</v>
      </c>
      <c r="H579" s="91">
        <f>(B579/(D579*(1-VLOOKUP(A579,FX!A:M,13,0))))-1</f>
        <v>-2.949226530374327E-4</v>
      </c>
      <c r="I579" s="91">
        <f t="shared" si="1267"/>
        <v>-1.2119743061456134E-4</v>
      </c>
      <c r="J579">
        <v>3760.85</v>
      </c>
      <c r="K579">
        <v>3766.33</v>
      </c>
      <c r="L579" s="91">
        <f t="shared" ref="L579" si="1343">+K579/J579-1</f>
        <v>1.4571174069690773E-3</v>
      </c>
      <c r="M579" s="90">
        <f t="shared" ref="M579" si="1344">WEEKDAY(A579,2)</f>
        <v>1</v>
      </c>
    </row>
    <row r="580" spans="1:14" x14ac:dyDescent="0.25">
      <c r="A580" s="88">
        <v>43214</v>
      </c>
      <c r="B580">
        <v>30.37</v>
      </c>
      <c r="C580" s="91">
        <f t="shared" ref="C580" si="1345">B580/B579-1</f>
        <v>2.2558922558922667E-2</v>
      </c>
      <c r="D580" s="26">
        <f t="shared" ref="D580" si="1346">+F579*(1+L580)</f>
        <v>30.312131322534135</v>
      </c>
      <c r="E580" s="26">
        <f>D580*((1-VLOOKUP(A580,FX!A:M,13,0)))</f>
        <v>30.378986566598883</v>
      </c>
      <c r="F580">
        <v>30.392800000000001</v>
      </c>
      <c r="G580" s="91">
        <f t="shared" ref="G580" si="1347">+B580/D580-1</f>
        <v>1.9090929915193122E-3</v>
      </c>
      <c r="H580" s="91">
        <f>(B580/(D580*(1-VLOOKUP(A580,FX!A:M,13,0))))-1</f>
        <v>-2.9581522014177075E-4</v>
      </c>
      <c r="I580" s="91">
        <f t="shared" si="1267"/>
        <v>-7.5017767365959109E-4</v>
      </c>
      <c r="J580">
        <v>3766.33</v>
      </c>
      <c r="K580">
        <v>3843.49</v>
      </c>
      <c r="L580" s="91">
        <f t="shared" ref="L580" si="1348">+K580/J580-1</f>
        <v>2.0486786872100815E-2</v>
      </c>
      <c r="M580" s="90">
        <f t="shared" ref="M580" si="1349">WEEKDAY(A580,2)</f>
        <v>2</v>
      </c>
    </row>
    <row r="581" spans="1:14" x14ac:dyDescent="0.25">
      <c r="A581" s="88">
        <v>43215</v>
      </c>
      <c r="B581">
        <v>30.19</v>
      </c>
      <c r="C581" s="91">
        <f t="shared" ref="C581" si="1350">B581/B580-1</f>
        <v>-5.9269015475797993E-3</v>
      </c>
      <c r="D581" s="26">
        <f t="shared" ref="D581" si="1351">+F580*(1+L581)</f>
        <v>30.275846524903148</v>
      </c>
      <c r="E581" s="26">
        <f>D581*((1-VLOOKUP(A581,FX!A:M,13,0)))</f>
        <v>30.168861103731626</v>
      </c>
      <c r="F581">
        <v>30.170200000000001</v>
      </c>
      <c r="G581" s="91">
        <f t="shared" ref="G581" si="1352">+B581/D581-1</f>
        <v>-2.8354789297975191E-3</v>
      </c>
      <c r="H581" s="91">
        <f>(B581/(D581*(1-VLOOKUP(A581,FX!A:M,13,0))))-1</f>
        <v>7.0068592233862859E-4</v>
      </c>
      <c r="I581" s="91">
        <f t="shared" si="1267"/>
        <v>6.562767233893041E-4</v>
      </c>
      <c r="J581">
        <v>3843.49</v>
      </c>
      <c r="K581">
        <v>3828.7</v>
      </c>
      <c r="L581" s="91">
        <f t="shared" ref="L581" si="1353">+K581/J581-1</f>
        <v>-3.848065169936743E-3</v>
      </c>
      <c r="M581" s="90">
        <f t="shared" ref="M581" si="1354">WEEKDAY(A581,2)</f>
        <v>3</v>
      </c>
      <c r="N581" s="50" t="s">
        <v>777</v>
      </c>
    </row>
    <row r="582" spans="1:14" x14ac:dyDescent="0.25">
      <c r="A582" s="88">
        <v>43216</v>
      </c>
      <c r="B582">
        <v>29.81</v>
      </c>
      <c r="C582" s="91">
        <f t="shared" ref="C582" si="1355">B582/B581-1</f>
        <v>-1.2586949320967267E-2</v>
      </c>
      <c r="D582" s="26">
        <f t="shared" ref="D582" si="1356">+F581*(1+L582)</f>
        <v>29.593304358659601</v>
      </c>
      <c r="E582" s="26">
        <f>D582*((1-VLOOKUP(A582,FX!A:M,13,0)))</f>
        <v>29.547878389946668</v>
      </c>
      <c r="F582">
        <v>29.530899999999999</v>
      </c>
      <c r="G582" s="91">
        <f t="shared" ref="G582" si="1357">+B582/D582-1</f>
        <v>7.3224550632848828E-3</v>
      </c>
      <c r="H582" s="91">
        <f>(B582/(D582*(1-VLOOKUP(A582,FX!A:M,13,0))))-1</f>
        <v>8.8710805762119982E-3</v>
      </c>
      <c r="I582" s="91">
        <f t="shared" si="1267"/>
        <v>9.4511173042473029E-3</v>
      </c>
      <c r="J582">
        <v>3828.7</v>
      </c>
      <c r="K582">
        <v>3755.49</v>
      </c>
      <c r="L582" s="91">
        <f t="shared" ref="L582" si="1358">+K582/J582-1</f>
        <v>-1.9121372789719704E-2</v>
      </c>
      <c r="M582" s="90">
        <f t="shared" ref="M582" si="1359">WEEKDAY(A582,2)</f>
        <v>4</v>
      </c>
      <c r="N582" s="50" t="s">
        <v>778</v>
      </c>
    </row>
    <row r="583" spans="1:14" x14ac:dyDescent="0.25">
      <c r="A583" s="88">
        <v>43217</v>
      </c>
      <c r="B583">
        <v>29.71</v>
      </c>
      <c r="C583" s="91">
        <f t="shared" ref="C583" si="1360">B583/B582-1</f>
        <v>-3.3545790003354226E-3</v>
      </c>
      <c r="D583" s="26">
        <f t="shared" ref="D583" si="1361">+F582*(1+L583)</f>
        <v>29.541830118573078</v>
      </c>
      <c r="E583" s="26">
        <f>D583*((1-VLOOKUP(A583,FX!A:M,13,0)))</f>
        <v>29.585680752322173</v>
      </c>
      <c r="F583">
        <v>29.603200000000001</v>
      </c>
      <c r="G583" s="91">
        <f t="shared" ref="G583" si="1362">+B583/D583-1</f>
        <v>5.6926020071177419E-3</v>
      </c>
      <c r="H583" s="91">
        <f>(B583/(D583*(1-VLOOKUP(A583,FX!A:M,13,0))))-1</f>
        <v>4.2020073399213764E-3</v>
      </c>
      <c r="I583" s="91">
        <f t="shared" si="1267"/>
        <v>3.6077180845313084E-3</v>
      </c>
      <c r="J583">
        <v>3755.49</v>
      </c>
      <c r="K583">
        <v>3756.88</v>
      </c>
      <c r="L583" s="91">
        <f t="shared" ref="L583" si="1363">+K583/J583-1</f>
        <v>3.7012480395381964E-4</v>
      </c>
      <c r="M583" s="90">
        <f t="shared" ref="M583" si="1364">WEEKDAY(A583,2)</f>
        <v>5</v>
      </c>
    </row>
    <row r="584" spans="1:14" x14ac:dyDescent="0.25">
      <c r="A584" s="88">
        <v>43220</v>
      </c>
      <c r="B584">
        <v>29.8</v>
      </c>
      <c r="C584" s="91">
        <f t="shared" ref="C584:C585" si="1365">B584/B583-1</f>
        <v>3.0292830696734274E-3</v>
      </c>
      <c r="D584" s="26">
        <f t="shared" ref="D584:D585" si="1366">+F583*(1+L584)</f>
        <v>29.603200000000001</v>
      </c>
      <c r="E584" s="26">
        <f>D584*((1-VLOOKUP(A584,FX!A:M,13,0)))</f>
        <v>29.603200000000001</v>
      </c>
      <c r="F584">
        <v>29.601600000000001</v>
      </c>
      <c r="G584" s="91">
        <f t="shared" ref="G584:G585" si="1367">+B584/D584-1</f>
        <v>6.6479299535184833E-3</v>
      </c>
      <c r="H584" s="91">
        <f>(B584/(D584*(1-VLOOKUP(A584,FX!A:M,13,0))))-1</f>
        <v>6.6479299535184833E-3</v>
      </c>
      <c r="I584" s="91">
        <f t="shared" si="1267"/>
        <v>6.7023404140316156E-3</v>
      </c>
      <c r="J584" s="90">
        <v>3756.88</v>
      </c>
      <c r="K584" s="90">
        <v>3756.88</v>
      </c>
      <c r="L584" s="91">
        <f t="shared" ref="L584:L585" si="1368">+K584/J584-1</f>
        <v>0</v>
      </c>
      <c r="M584" s="90">
        <f t="shared" ref="M584:M585" si="1369">WEEKDAY(A584,2)</f>
        <v>1</v>
      </c>
    </row>
    <row r="585" spans="1:14" x14ac:dyDescent="0.25">
      <c r="A585" s="88">
        <v>43221</v>
      </c>
      <c r="B585">
        <v>29.69</v>
      </c>
      <c r="C585" s="91">
        <f t="shared" si="1365"/>
        <v>-3.691275167785224E-3</v>
      </c>
      <c r="D585" s="26">
        <f t="shared" si="1366"/>
        <v>29.601600000000001</v>
      </c>
      <c r="E585" s="26">
        <f>D585*((1-VLOOKUP(A585,FX!A:M,13,0)))</f>
        <v>29.500102179048124</v>
      </c>
      <c r="F585">
        <v>29.499700000000001</v>
      </c>
      <c r="G585" s="91">
        <f t="shared" si="1367"/>
        <v>2.9863250635100425E-3</v>
      </c>
      <c r="H585" s="91">
        <f>(B585/(D585*(1-VLOOKUP(A585,FX!A:M,13,0))))-1</f>
        <v>6.4371919730754623E-3</v>
      </c>
      <c r="I585" s="91">
        <f t="shared" si="1267"/>
        <v>6.4509130601329012E-3</v>
      </c>
      <c r="J585" s="90">
        <v>3756.88</v>
      </c>
      <c r="K585" s="90">
        <v>3756.88</v>
      </c>
      <c r="L585" s="91">
        <f t="shared" si="1368"/>
        <v>0</v>
      </c>
      <c r="M585" s="90">
        <f t="shared" si="1369"/>
        <v>2</v>
      </c>
    </row>
    <row r="586" spans="1:14" x14ac:dyDescent="0.25">
      <c r="A586" s="88">
        <v>43222</v>
      </c>
      <c r="B586">
        <v>29.38</v>
      </c>
      <c r="C586" s="91">
        <f t="shared" ref="C586" si="1370">B586/B585-1</f>
        <v>-1.0441226002020909E-2</v>
      </c>
      <c r="D586" s="26">
        <f t="shared" ref="D586" si="1371">+F585*(1+L586)</f>
        <v>29.55285926220694</v>
      </c>
      <c r="E586" s="26">
        <f>D586*((1-VLOOKUP(A586,FX!A:M,13,0)))</f>
        <v>29.392631635129348</v>
      </c>
      <c r="F586">
        <v>29.398599999999998</v>
      </c>
      <c r="G586" s="91">
        <f t="shared" ref="G586" si="1372">+B586/D586-1</f>
        <v>-5.8491552601814822E-3</v>
      </c>
      <c r="H586" s="91">
        <f>(B586/(D586*(1-VLOOKUP(A586,FX!A:M,13,0))))-1</f>
        <v>-4.2975516061827257E-4</v>
      </c>
      <c r="I586" s="91">
        <f t="shared" si="1267"/>
        <v>-6.3268318899534215E-4</v>
      </c>
      <c r="J586">
        <v>3756.88</v>
      </c>
      <c r="K586">
        <v>3763.65</v>
      </c>
      <c r="L586" s="91">
        <f t="shared" ref="L586" si="1373">+K586/J586-1</f>
        <v>1.8020272140713001E-3</v>
      </c>
      <c r="M586" s="90">
        <f t="shared" ref="M586" si="1374">WEEKDAY(A586,2)</f>
        <v>3</v>
      </c>
    </row>
    <row r="587" spans="1:14" x14ac:dyDescent="0.25">
      <c r="A587" s="88">
        <v>43223</v>
      </c>
      <c r="B587">
        <v>29.69</v>
      </c>
      <c r="C587" s="91">
        <f t="shared" ref="C587" si="1375">B587/B586-1</f>
        <v>1.0551395507147898E-2</v>
      </c>
      <c r="D587" s="26">
        <f t="shared" ref="D587" si="1376">+F586*(1+L587)</f>
        <v>29.627858541575328</v>
      </c>
      <c r="E587" s="26">
        <f>D587*((1-VLOOKUP(A587,FX!A:M,13,0)))</f>
        <v>29.761352477112528</v>
      </c>
      <c r="F587">
        <v>29.764199999999999</v>
      </c>
      <c r="G587" s="91">
        <f t="shared" ref="G587" si="1377">+B587/D587-1</f>
        <v>2.0973995922612954E-3</v>
      </c>
      <c r="H587" s="91">
        <f>(B587/(D587*(1-VLOOKUP(A587,FX!A:M,13,0))))-1</f>
        <v>-2.3974877206067724E-3</v>
      </c>
      <c r="I587" s="91">
        <f t="shared" si="1267"/>
        <v>-2.4929277454122101E-3</v>
      </c>
      <c r="J587">
        <v>3763.65</v>
      </c>
      <c r="K587">
        <v>3793</v>
      </c>
      <c r="L587" s="91">
        <f t="shared" ref="L587" si="1378">+K587/J587-1</f>
        <v>7.7982809241028406E-3</v>
      </c>
      <c r="M587" s="90">
        <f t="shared" ref="M587" si="1379">WEEKDAY(A587,2)</f>
        <v>4</v>
      </c>
    </row>
    <row r="588" spans="1:14" x14ac:dyDescent="0.25">
      <c r="A588" s="88">
        <v>43224</v>
      </c>
      <c r="B588">
        <v>29.67</v>
      </c>
      <c r="C588" s="91">
        <f t="shared" ref="C588" si="1380">B588/B587-1</f>
        <v>-6.7362748400134898E-4</v>
      </c>
      <c r="D588" s="26">
        <f t="shared" ref="D588" si="1381">+F587*(1+L588)</f>
        <v>29.619812633799103</v>
      </c>
      <c r="E588" s="26">
        <f>D588*((1-VLOOKUP(A588,FX!A:M,13,0)))</f>
        <v>29.565993942839903</v>
      </c>
      <c r="F588">
        <v>29.583600000000001</v>
      </c>
      <c r="G588" s="91">
        <f t="shared" ref="G588" si="1382">+B588/D588-1</f>
        <v>1.6943849990336268E-3</v>
      </c>
      <c r="H588" s="91">
        <f>(B588/(D588*(1-VLOOKUP(A588,FX!A:M,13,0))))-1</f>
        <v>3.5177595368913739E-3</v>
      </c>
      <c r="I588" s="91">
        <f t="shared" si="1267"/>
        <v>2.9205370543139431E-3</v>
      </c>
      <c r="J588">
        <v>3793</v>
      </c>
      <c r="K588">
        <v>3774.6</v>
      </c>
      <c r="L588" s="91">
        <f t="shared" ref="L588" si="1383">+K588/J588-1</f>
        <v>-4.851041392037958E-3</v>
      </c>
      <c r="M588" s="90">
        <f t="shared" ref="M588" si="1384">WEEKDAY(A588,2)</f>
        <v>5</v>
      </c>
      <c r="N588" s="50" t="s">
        <v>779</v>
      </c>
    </row>
    <row r="589" spans="1:14" x14ac:dyDescent="0.25">
      <c r="A589" s="88">
        <v>43227</v>
      </c>
      <c r="B589">
        <v>30.04</v>
      </c>
      <c r="C589" s="91">
        <f t="shared" ref="C589" si="1385">B589/B588-1</f>
        <v>1.2470508931580637E-2</v>
      </c>
      <c r="D589" s="26">
        <f t="shared" ref="D589" si="1386">+F588*(1+L589)</f>
        <v>30.050639348275318</v>
      </c>
      <c r="E589" s="26">
        <f>D589*((1-VLOOKUP(A589,FX!A:M,13,0)))</f>
        <v>30.045723459433841</v>
      </c>
      <c r="F589">
        <v>30.054099999999998</v>
      </c>
      <c r="G589" s="91">
        <f t="shared" ref="G589" si="1387">+B589/D589-1</f>
        <v>-3.5404731832866521E-4</v>
      </c>
      <c r="H589" s="91">
        <f>(B589/(D589*(1-VLOOKUP(A589,FX!A:M,13,0))))-1</f>
        <v>-1.9049164988715894E-4</v>
      </c>
      <c r="I589" s="91">
        <f t="shared" si="1267"/>
        <v>-4.6915395902724644E-4</v>
      </c>
      <c r="J589">
        <v>3774.6</v>
      </c>
      <c r="K589">
        <v>3834.19</v>
      </c>
      <c r="L589" s="91">
        <f t="shared" ref="L589" si="1388">+K589/J589-1</f>
        <v>1.5787103269220726E-2</v>
      </c>
      <c r="M589" s="90">
        <f t="shared" ref="M589" si="1389">WEEKDAY(A589,2)</f>
        <v>1</v>
      </c>
    </row>
    <row r="590" spans="1:14" x14ac:dyDescent="0.25">
      <c r="A590" s="88">
        <v>43228</v>
      </c>
      <c r="B590">
        <v>30.36</v>
      </c>
      <c r="C590" s="91">
        <f t="shared" ref="C590" si="1390">B590/B589-1</f>
        <v>1.0652463382157196E-2</v>
      </c>
      <c r="D590" s="26">
        <f t="shared" ref="D590" si="1391">+F589*(1+L590)</f>
        <v>30.402832563853121</v>
      </c>
      <c r="E590" s="26">
        <f>D590*((1-VLOOKUP(A590,FX!A:M,13,0)))</f>
        <v>30.357104920614226</v>
      </c>
      <c r="F590">
        <v>30.358699999999999</v>
      </c>
      <c r="G590" s="91">
        <f t="shared" ref="G590" si="1392">+B590/D590-1</f>
        <v>-1.4088346460207068E-3</v>
      </c>
      <c r="H590" s="91">
        <f>(B590/(D590*(1-VLOOKUP(A590,FX!A:M,13,0))))-1</f>
        <v>9.5367440121396641E-5</v>
      </c>
      <c r="I590" s="91">
        <f t="shared" si="1267"/>
        <v>4.2821332929321443E-5</v>
      </c>
      <c r="J590">
        <v>3834.19</v>
      </c>
      <c r="K590">
        <v>3878.68</v>
      </c>
      <c r="L590" s="91">
        <f t="shared" ref="L590" si="1393">+K590/J590-1</f>
        <v>1.1603493827901046E-2</v>
      </c>
      <c r="M590" s="90">
        <f t="shared" ref="M590" si="1394">WEEKDAY(A590,2)</f>
        <v>2</v>
      </c>
    </row>
    <row r="591" spans="1:14" x14ac:dyDescent="0.25">
      <c r="A591" s="88">
        <v>43229</v>
      </c>
      <c r="B591">
        <v>30.46</v>
      </c>
      <c r="C591" s="91">
        <f t="shared" ref="C591" si="1395">B591/B590-1</f>
        <v>3.2938076416337836E-3</v>
      </c>
      <c r="D591" s="26">
        <f t="shared" ref="D591" si="1396">+F590*(1+L591)</f>
        <v>30.303440885559002</v>
      </c>
      <c r="E591" s="26">
        <f>D591*((1-VLOOKUP(A591,FX!A:M,13,0)))</f>
        <v>30.319340207709768</v>
      </c>
      <c r="F591">
        <v>30.314499999999999</v>
      </c>
      <c r="G591" s="91">
        <f t="shared" ref="G591" si="1397">+B591/D591-1</f>
        <v>5.1663807761053171E-3</v>
      </c>
      <c r="H591" s="91">
        <f>(B591/(D591*(1-VLOOKUP(A591,FX!A:M,13,0))))-1</f>
        <v>4.6392761625619894E-3</v>
      </c>
      <c r="I591" s="91">
        <f t="shared" si="1267"/>
        <v>4.7996833198635791E-3</v>
      </c>
      <c r="J591">
        <v>3878.68</v>
      </c>
      <c r="K591">
        <v>3871.62</v>
      </c>
      <c r="L591" s="91">
        <f t="shared" ref="L591" si="1398">+K591/J591-1</f>
        <v>-1.8202068745036826E-3</v>
      </c>
      <c r="M591" s="90">
        <f t="shared" ref="M591" si="1399">WEEKDAY(A591,2)</f>
        <v>3</v>
      </c>
    </row>
    <row r="592" spans="1:14" x14ac:dyDescent="0.25">
      <c r="A592" s="88">
        <v>43230</v>
      </c>
      <c r="B592">
        <v>30.94</v>
      </c>
      <c r="C592" s="91">
        <f t="shared" ref="C592" si="1400">B592/B591-1</f>
        <v>1.575837163493099E-2</v>
      </c>
      <c r="D592" s="26">
        <f t="shared" ref="D592" si="1401">+F591*(1+L592)</f>
        <v>30.482373623961028</v>
      </c>
      <c r="E592" s="26">
        <f>D592*((1-VLOOKUP(A592,FX!A:M,13,0)))</f>
        <v>30.658276821571814</v>
      </c>
      <c r="F592">
        <v>30.660399999999999</v>
      </c>
      <c r="G592" s="91">
        <f t="shared" ref="G592" si="1402">+B592/D592-1</f>
        <v>1.5012819594838023E-2</v>
      </c>
      <c r="H592" s="91">
        <f>(B592/(D592*(1-VLOOKUP(A592,FX!A:M,13,0))))-1</f>
        <v>9.1891393657832499E-3</v>
      </c>
      <c r="I592" s="91">
        <f t="shared" si="1267"/>
        <v>9.1192548042426935E-3</v>
      </c>
      <c r="J592">
        <v>3871.62</v>
      </c>
      <c r="K592">
        <v>3893.06</v>
      </c>
      <c r="L592" s="91">
        <f t="shared" ref="L592" si="1403">+K592/J592-1</f>
        <v>5.5377335585620191E-3</v>
      </c>
      <c r="M592" s="90">
        <f t="shared" ref="M592" si="1404">WEEKDAY(A592,2)</f>
        <v>4</v>
      </c>
      <c r="N592" s="50" t="s">
        <v>780</v>
      </c>
    </row>
    <row r="593" spans="1:13" x14ac:dyDescent="0.25">
      <c r="A593" s="88">
        <v>43231</v>
      </c>
      <c r="B593">
        <v>30.62</v>
      </c>
      <c r="C593" s="91">
        <f t="shared" ref="C593" si="1405">B593/B592-1</f>
        <v>-1.0342598577892659E-2</v>
      </c>
      <c r="D593" s="26">
        <f t="shared" ref="D593" si="1406">+F592*(1+L593)</f>
        <v>30.501154242677995</v>
      </c>
      <c r="E593" s="26">
        <f>D593*((1-VLOOKUP(A593,FX!A:M,13,0)))</f>
        <v>30.473209147103955</v>
      </c>
      <c r="F593">
        <v>30.466100000000001</v>
      </c>
      <c r="G593" s="91">
        <f t="shared" ref="G593" si="1407">+B593/D593-1</f>
        <v>3.8964347505154873E-3</v>
      </c>
      <c r="H593" s="91">
        <f>(B593/(D593*(1-VLOOKUP(A593,FX!A:M,13,0))))-1</f>
        <v>4.8170460875138765E-3</v>
      </c>
      <c r="I593" s="91">
        <f t="shared" si="1267"/>
        <v>5.0515162754667386E-3</v>
      </c>
      <c r="J593">
        <v>3893.06</v>
      </c>
      <c r="K593">
        <v>3872.84</v>
      </c>
      <c r="L593" s="91">
        <f t="shared" ref="L593" si="1408">+K593/J593-1</f>
        <v>-5.1938577879611092E-3</v>
      </c>
      <c r="M593" s="90">
        <f t="shared" ref="M593" si="1409">WEEKDAY(A593,2)</f>
        <v>5</v>
      </c>
    </row>
    <row r="594" spans="1:13" x14ac:dyDescent="0.25">
      <c r="A594" s="88">
        <v>43234</v>
      </c>
      <c r="B594">
        <v>30.96</v>
      </c>
      <c r="C594" s="91">
        <f t="shared" ref="C594" si="1410">B594/B593-1</f>
        <v>1.1103853690398457E-2</v>
      </c>
      <c r="D594" s="26">
        <f t="shared" ref="D594" si="1411">+F593*(1+L594)</f>
        <v>30.752837728643577</v>
      </c>
      <c r="E594" s="26">
        <f>D594*((1-VLOOKUP(A594,FX!A:M,13,0)))</f>
        <v>30.735532197770493</v>
      </c>
      <c r="F594" s="90">
        <v>30.466100000000001</v>
      </c>
      <c r="G594" s="91">
        <f t="shared" ref="G594" si="1412">+B594/D594-1</f>
        <v>6.7363627768071144E-3</v>
      </c>
      <c r="H594" s="91">
        <f>(B594/(D594*(1-VLOOKUP(A594,FX!A:M,13,0))))-1</f>
        <v>7.3032020654515417E-3</v>
      </c>
      <c r="I594" s="91">
        <f t="shared" si="1267"/>
        <v>1.6211461263502702E-2</v>
      </c>
      <c r="J594">
        <v>3872.84</v>
      </c>
      <c r="K594">
        <v>3909.29</v>
      </c>
      <c r="L594" s="91">
        <f t="shared" ref="L594" si="1413">+K594/J594-1</f>
        <v>9.4116978754608116E-3</v>
      </c>
      <c r="M594" s="90">
        <f t="shared" ref="M594" si="1414">WEEKDAY(A594,2)</f>
        <v>1</v>
      </c>
    </row>
    <row r="595" spans="1:13" x14ac:dyDescent="0.25">
      <c r="A595" s="88">
        <v>43235</v>
      </c>
      <c r="B595">
        <v>30.52</v>
      </c>
      <c r="C595" s="91">
        <f t="shared" ref="C595" si="1415">B595/B594-1</f>
        <v>-1.4211886304909549E-2</v>
      </c>
      <c r="D595" s="26">
        <f t="shared" ref="D595" si="1416">+F594*(1+L595)</f>
        <v>30.581518129890593</v>
      </c>
      <c r="E595" s="26">
        <f>D595*((1-VLOOKUP(A595,FX!A:M,13,0)))</f>
        <v>30.446955231522857</v>
      </c>
      <c r="F595">
        <v>30.732800000000001</v>
      </c>
      <c r="G595" s="91">
        <f t="shared" ref="G595" si="1417">+B595/D595-1</f>
        <v>-2.0116113800925373E-3</v>
      </c>
      <c r="H595" s="91">
        <f>(B595/(D595*(1-VLOOKUP(A595,FX!A:M,13,0))))-1</f>
        <v>2.3990828613797976E-3</v>
      </c>
      <c r="I595" s="91">
        <f t="shared" si="1267"/>
        <v>-6.9241982507288746E-3</v>
      </c>
      <c r="J595">
        <v>3909.29</v>
      </c>
      <c r="K595">
        <v>3924.1</v>
      </c>
      <c r="L595" s="91">
        <f t="shared" ref="L595" si="1418">+K595/J595-1</f>
        <v>3.7884117064734824E-3</v>
      </c>
      <c r="M595" s="90">
        <f t="shared" ref="M595" si="1419">WEEKDAY(A595,2)</f>
        <v>2</v>
      </c>
    </row>
    <row r="596" spans="1:13" x14ac:dyDescent="0.25">
      <c r="A596" s="88">
        <v>43236</v>
      </c>
      <c r="B596">
        <v>30.78</v>
      </c>
      <c r="C596" s="91">
        <f t="shared" ref="C596" si="1420">B596/B595-1</f>
        <v>8.5190039318481237E-3</v>
      </c>
      <c r="D596" s="26">
        <f t="shared" ref="D596" si="1421">+F595*(1+L596)</f>
        <v>30.487977664177777</v>
      </c>
      <c r="E596" s="26">
        <f>D596*((1-VLOOKUP(A596,FX!A:M,13,0)))</f>
        <v>30.570357139286568</v>
      </c>
      <c r="F596">
        <v>30.554600000000001</v>
      </c>
      <c r="G596" s="91">
        <f t="shared" ref="G596" si="1422">+B596/D596-1</f>
        <v>9.5782783311777475E-3</v>
      </c>
      <c r="H596" s="91">
        <f>(B596/(D596*(1-VLOOKUP(A596,FX!A:M,13,0))))-1</f>
        <v>6.857717093661897E-3</v>
      </c>
      <c r="I596" s="91">
        <f t="shared" si="1267"/>
        <v>7.3769579703220067E-3</v>
      </c>
      <c r="J596">
        <v>3924.1</v>
      </c>
      <c r="K596">
        <v>3892.84</v>
      </c>
      <c r="L596" s="91">
        <f t="shared" ref="L596" si="1423">+K596/J596-1</f>
        <v>-7.9661578451108994E-3</v>
      </c>
      <c r="M596" s="90">
        <f t="shared" ref="M596" si="1424">WEEKDAY(A596,2)</f>
        <v>3</v>
      </c>
    </row>
    <row r="597" spans="1:13" x14ac:dyDescent="0.25">
      <c r="A597" s="88">
        <v>43237</v>
      </c>
      <c r="B597">
        <v>30.3</v>
      </c>
      <c r="C597" s="91">
        <f t="shared" ref="C597" si="1425">B597/B596-1</f>
        <v>-1.5594541910331383E-2</v>
      </c>
      <c r="D597" s="26">
        <f t="shared" ref="D597" si="1426">+F596*(1+L597)</f>
        <v>30.328629517267597</v>
      </c>
      <c r="E597" s="26">
        <f>D597*((1-VLOOKUP(A597,FX!A:M,13,0)))</f>
        <v>30.2790758472829</v>
      </c>
      <c r="F597">
        <v>30.2804</v>
      </c>
      <c r="G597" s="91">
        <f t="shared" ref="G597" si="1427">+B597/D597-1</f>
        <v>-9.4397662285716777E-4</v>
      </c>
      <c r="H597" s="91">
        <f>(B597/(D597*(1-VLOOKUP(A597,FX!A:M,13,0))))-1</f>
        <v>6.9104330735303421E-4</v>
      </c>
      <c r="I597" s="91">
        <f t="shared" si="1267"/>
        <v>6.4728339123654166E-4</v>
      </c>
      <c r="J597">
        <v>3892.84</v>
      </c>
      <c r="K597">
        <v>3864.05</v>
      </c>
      <c r="L597" s="91">
        <f t="shared" ref="L597" si="1428">+K597/J597-1</f>
        <v>-7.3956288981823493E-3</v>
      </c>
      <c r="M597" s="90">
        <f t="shared" ref="M597" si="1429">WEEKDAY(A597,2)</f>
        <v>4</v>
      </c>
    </row>
    <row r="598" spans="1:13" x14ac:dyDescent="0.25">
      <c r="A598" s="88">
        <v>43238</v>
      </c>
      <c r="B598">
        <v>30.53</v>
      </c>
      <c r="C598" s="91">
        <f t="shared" ref="C598" si="1430">B598/B597-1</f>
        <v>7.5907590759076715E-3</v>
      </c>
      <c r="D598" s="26">
        <f t="shared" ref="D598" si="1431">+F597*(1+L598)</f>
        <v>30.586099564964222</v>
      </c>
      <c r="E598" s="26">
        <f>D598*((1-VLOOKUP(A598,FX!A:M,13,0)))</f>
        <v>30.554943053379169</v>
      </c>
      <c r="F598">
        <v>30.560199999999998</v>
      </c>
      <c r="G598" s="91">
        <f t="shared" ref="G598" si="1432">+B598/D598-1</f>
        <v>-1.8341523032404661E-3</v>
      </c>
      <c r="H598" s="91">
        <f>(B598/(D598*(1-VLOOKUP(A598,FX!A:M,13,0))))-1</f>
        <v>-8.1633447444473539E-4</v>
      </c>
      <c r="I598" s="91">
        <f t="shared" si="1267"/>
        <v>-9.8821342792254629E-4</v>
      </c>
      <c r="J598">
        <v>3864.05</v>
      </c>
      <c r="K598">
        <v>3903.06</v>
      </c>
      <c r="L598" s="91">
        <f t="shared" ref="L598" si="1433">+K598/J598-1</f>
        <v>1.0095625056611546E-2</v>
      </c>
      <c r="M598" s="90">
        <f t="shared" ref="M598" si="1434">WEEKDAY(A598,2)</f>
        <v>5</v>
      </c>
    </row>
    <row r="599" spans="1:13" x14ac:dyDescent="0.25">
      <c r="A599" s="88">
        <v>43241</v>
      </c>
    </row>
    <row r="600" spans="1:13" x14ac:dyDescent="0.25">
      <c r="A600" s="88">
        <v>43242</v>
      </c>
    </row>
    <row r="601" spans="1:13" x14ac:dyDescent="0.25">
      <c r="A601" s="88">
        <v>43243</v>
      </c>
    </row>
    <row r="602" spans="1:13" x14ac:dyDescent="0.25">
      <c r="A602" s="88">
        <v>43244</v>
      </c>
    </row>
    <row r="603" spans="1:13" x14ac:dyDescent="0.25">
      <c r="A603" s="88">
        <v>43245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04"/>
  <sheetViews>
    <sheetView zoomScale="115" zoomScaleNormal="115" workbookViewId="0">
      <pane xSplit="1" ySplit="2" topLeftCell="B583" activePane="bottomRight" state="frozen"/>
      <selection pane="topRight" activeCell="B1" sqref="B1"/>
      <selection pane="bottomLeft" activeCell="A3" sqref="A3"/>
      <selection pane="bottomRight" activeCell="G599" sqref="G59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1">
        <f t="shared" ref="G407" si="484">+B407/D407-1</f>
        <v>2.2170796338771837E-4</v>
      </c>
      <c r="H407" s="91">
        <f>(B407/(D407*(1-VLOOKUP(A407,FX!A:M,13,0))))-1</f>
        <v>-1.7703578940297948E-4</v>
      </c>
      <c r="I407" s="91">
        <f t="shared" si="272"/>
        <v>1.2609039535060873E-4</v>
      </c>
      <c r="J407">
        <v>6403.7803000000004</v>
      </c>
      <c r="K407" s="90">
        <v>6375.98</v>
      </c>
      <c r="L407" s="91">
        <f t="shared" ref="L407" si="485">+K407/J407-1</f>
        <v>-4.3412326309821836E-3</v>
      </c>
      <c r="M407" s="90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1">
        <f t="shared" ref="G408" si="489">+B408/D408-1</f>
        <v>-9.9517745076782571E-4</v>
      </c>
      <c r="H408" s="91">
        <f>(B408/(D408*(1-VLOOKUP(A408,FX!A:M,13,0))))-1</f>
        <v>-1.7738904161366253E-3</v>
      </c>
      <c r="I408" s="91">
        <f t="shared" si="272"/>
        <v>-1.3028996016188898E-3</v>
      </c>
      <c r="J408">
        <v>6375.98</v>
      </c>
      <c r="K408">
        <v>6322.78</v>
      </c>
      <c r="L408" s="91">
        <f t="shared" ref="L408" si="490">+K408/J408-1</f>
        <v>-8.3438153821059347E-3</v>
      </c>
      <c r="M408" s="90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1">
        <f t="shared" ref="G409" si="494">+B409/D409-1</f>
        <v>-2.7106768976074003E-3</v>
      </c>
      <c r="H409" s="91">
        <f>(B409/(D409*(1-VLOOKUP(A409,FX!A:M,13,0))))-1</f>
        <v>-3.0758056515591825E-3</v>
      </c>
      <c r="I409" s="91">
        <f t="shared" si="272"/>
        <v>-2.9956664630776952E-3</v>
      </c>
      <c r="J409" s="90">
        <v>6322.78</v>
      </c>
      <c r="K409">
        <v>6278.59</v>
      </c>
      <c r="L409" s="91">
        <f t="shared" ref="L409" si="495">+K409/J409-1</f>
        <v>-6.9890143259767612E-3</v>
      </c>
      <c r="M409" s="90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1">
        <f t="shared" ref="G410" si="499">+B410/D410-1</f>
        <v>3.5949365428373792E-3</v>
      </c>
      <c r="H410" s="91">
        <f>(B410/(D410*(1-VLOOKUP(A410,FX!A:M,13,0))))-1</f>
        <v>1.0127327043474299E-3</v>
      </c>
      <c r="I410" s="91">
        <f t="shared" si="272"/>
        <v>8.3211385613046751E-4</v>
      </c>
      <c r="J410">
        <v>6278.59</v>
      </c>
      <c r="K410">
        <v>6346.5304999999998</v>
      </c>
      <c r="L410" s="91">
        <f t="shared" ref="L410" si="500">+K410/J410-1</f>
        <v>1.0820980506769828E-2</v>
      </c>
      <c r="M410" s="90">
        <f t="shared" ref="M410" si="501">WEEKDAY(A410,2)</f>
        <v>5</v>
      </c>
    </row>
    <row r="411" spans="1:14" x14ac:dyDescent="0.25">
      <c r="A411" s="88">
        <v>42975</v>
      </c>
      <c r="B411">
        <v>35.47</v>
      </c>
      <c r="C411" s="9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1">
        <f t="shared" ref="G411" si="504">+B411/D411-1</f>
        <v>5.3963340912290825E-3</v>
      </c>
      <c r="H411" s="91">
        <f>(B411/(D411*(1-VLOOKUP(A411,FX!A:M,13,0))))-1</f>
        <v>1.6223922393223678E-3</v>
      </c>
      <c r="I411" s="91">
        <f t="shared" si="272"/>
        <v>9.3687917644946772E-4</v>
      </c>
      <c r="J411">
        <v>6346.5304999999998</v>
      </c>
      <c r="K411">
        <v>6424.5841</v>
      </c>
      <c r="L411" s="91">
        <f t="shared" ref="L411" si="505">+K411/J411-1</f>
        <v>1.2298625209474778E-2</v>
      </c>
      <c r="M411" s="90">
        <f t="shared" ref="M411" si="506">WEEKDAY(A411,2)</f>
        <v>1</v>
      </c>
    </row>
    <row r="412" spans="1:14" x14ac:dyDescent="0.25">
      <c r="A412" s="88">
        <v>42976</v>
      </c>
      <c r="B412">
        <v>35.380000000000003</v>
      </c>
      <c r="C412" s="9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1">
        <f t="shared" ref="G412" si="509">+B412/D412-1</f>
        <v>9.5655162294039364E-4</v>
      </c>
      <c r="H412" s="91">
        <f>(B412/(D412*(1-VLOOKUP(A412,FX!A:M,13,0))))-1</f>
        <v>-6.5202642384099008E-4</v>
      </c>
      <c r="I412" s="91">
        <f t="shared" si="272"/>
        <v>-9.1606431213958617E-3</v>
      </c>
      <c r="J412">
        <v>6424.5841</v>
      </c>
      <c r="K412">
        <v>6408.1566999999995</v>
      </c>
      <c r="L412" s="91">
        <f t="shared" ref="L412" si="510">+K412/J412-1</f>
        <v>-2.5569592901741878E-3</v>
      </c>
      <c r="M412" s="90">
        <f t="shared" ref="M412" si="511">WEEKDAY(A412,2)</f>
        <v>2</v>
      </c>
    </row>
    <row r="413" spans="1:14" ht="28" x14ac:dyDescent="0.25">
      <c r="A413" s="88">
        <v>42977</v>
      </c>
      <c r="B413">
        <v>35.61</v>
      </c>
      <c r="C413" s="9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1">
        <f t="shared" ref="G413" si="514">+B413/D413-1</f>
        <v>-9.7208114023720205E-3</v>
      </c>
      <c r="H413" s="91">
        <f>(B413/(D413*(1-VLOOKUP(A413,FX!A:M,13,0))))-1</f>
        <v>-1.1055168394388248E-2</v>
      </c>
      <c r="I413" s="91">
        <f t="shared" si="272"/>
        <v>-2.7193471326429908E-3</v>
      </c>
      <c r="J413">
        <v>6408.1566999999995</v>
      </c>
      <c r="K413">
        <v>6453.4636</v>
      </c>
      <c r="L413" s="91">
        <f t="shared" ref="L413" si="515">+K413/J413-1</f>
        <v>7.0701922754168312E-3</v>
      </c>
      <c r="M413" s="90">
        <f t="shared" ref="M413" si="516">WEEKDAY(A413,2)</f>
        <v>3</v>
      </c>
      <c r="N413" s="50" t="s">
        <v>429</v>
      </c>
    </row>
    <row r="414" spans="1:14" x14ac:dyDescent="0.25">
      <c r="A414" s="88">
        <v>42978</v>
      </c>
      <c r="B414">
        <v>35.874099999999999</v>
      </c>
      <c r="C414" s="9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1">
        <f t="shared" ref="G414" si="519">+B414/D414-1</f>
        <v>2.043168210343671E-3</v>
      </c>
      <c r="H414" s="91">
        <f>(B414/(D414*(1-VLOOKUP(A414,FX!A:M,13,0))))-1</f>
        <v>1.6507246362764683E-3</v>
      </c>
      <c r="I414" s="91">
        <f t="shared" si="272"/>
        <v>1.7900027925159545E-3</v>
      </c>
      <c r="J414">
        <v>6453.4636</v>
      </c>
      <c r="K414">
        <v>6470.4259000000002</v>
      </c>
      <c r="L414" s="91">
        <f t="shared" ref="L414" si="520">+K414/J414-1</f>
        <v>2.6284025217093721E-3</v>
      </c>
      <c r="M414" s="90">
        <f t="shared" ref="M414" si="521">WEEKDAY(A414,2)</f>
        <v>4</v>
      </c>
    </row>
    <row r="415" spans="1:14" x14ac:dyDescent="0.25">
      <c r="A415" s="88">
        <v>42979</v>
      </c>
      <c r="B415">
        <v>36.5</v>
      </c>
      <c r="C415" s="9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1">
        <f t="shared" ref="G415" si="524">+B415/D415-1</f>
        <v>1.0510342814445073E-2</v>
      </c>
      <c r="H415" s="91">
        <f>(B415/(D415*(1-VLOOKUP(A415,FX!A:M,13,0))))-1</f>
        <v>4.9031439048821124E-3</v>
      </c>
      <c r="I415" s="91">
        <f t="shared" si="272"/>
        <v>5.0749400397074318E-3</v>
      </c>
      <c r="J415">
        <v>6470.4259000000002</v>
      </c>
      <c r="K415">
        <v>6526.5046000000002</v>
      </c>
      <c r="L415" s="91">
        <f t="shared" ref="L415" si="525">+K415/J415-1</f>
        <v>8.6669256192239974E-3</v>
      </c>
      <c r="M415" s="90">
        <f t="shared" ref="M415" si="526">WEEKDAY(A415,2)</f>
        <v>5</v>
      </c>
    </row>
    <row r="416" spans="1:14" x14ac:dyDescent="0.25">
      <c r="A416" s="88">
        <v>42982</v>
      </c>
      <c r="B416">
        <v>36.5</v>
      </c>
      <c r="C416" s="9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1">
        <f t="shared" ref="G416" si="529">+B416/D416-1</f>
        <v>-7.6990503393370435E-4</v>
      </c>
      <c r="H416" s="91">
        <f>(B416/(D416*(1-VLOOKUP(A416,FX!A:M,13,0))))-1</f>
        <v>-5.4566327817960891E-3</v>
      </c>
      <c r="I416" s="91">
        <f t="shared" si="272"/>
        <v>-5.4495912806540314E-3</v>
      </c>
      <c r="J416">
        <v>6526.5046000000002</v>
      </c>
      <c r="K416">
        <v>6564.6804000000002</v>
      </c>
      <c r="L416" s="91">
        <f t="shared" ref="L416" si="530">+K416/J416-1</f>
        <v>5.8493485165092007E-3</v>
      </c>
      <c r="M416" s="90">
        <f t="shared" ref="M416" si="531">WEEKDAY(A416,2)</f>
        <v>1</v>
      </c>
    </row>
    <row r="417" spans="1:14" x14ac:dyDescent="0.25">
      <c r="A417" s="88">
        <v>42983</v>
      </c>
      <c r="B417">
        <v>36.82</v>
      </c>
      <c r="C417" s="9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1">
        <f t="shared" ref="G417" si="534">+B417/D417-1</f>
        <v>2.1738437820237877E-3</v>
      </c>
      <c r="H417" s="91">
        <f>(B417/(D417*(1-VLOOKUP(A417,FX!A:M,13,0))))-1</f>
        <v>3.7807043632438475E-3</v>
      </c>
      <c r="I417" s="91">
        <f t="shared" si="272"/>
        <v>4.8468440931817014E-3</v>
      </c>
      <c r="J417">
        <v>6564.6804000000002</v>
      </c>
      <c r="K417">
        <v>6571.8590999999997</v>
      </c>
      <c r="L417" s="91">
        <f t="shared" ref="L417" si="535">+K417/J417-1</f>
        <v>1.0935338146849105E-3</v>
      </c>
      <c r="M417" s="90">
        <f t="shared" ref="M417" si="536">WEEKDAY(A417,2)</f>
        <v>2</v>
      </c>
    </row>
    <row r="418" spans="1:14" x14ac:dyDescent="0.25">
      <c r="A418" s="88">
        <v>42984</v>
      </c>
      <c r="B418">
        <v>36.94</v>
      </c>
      <c r="C418" s="9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1">
        <f t="shared" ref="G418" si="539">+B418/D418-1</f>
        <v>2.7419555415286734E-3</v>
      </c>
      <c r="H418" s="91">
        <f>(B418/(D418*(1-VLOOKUP(A418,FX!A:M,13,0))))-1</f>
        <v>2.9627863203540716E-3</v>
      </c>
      <c r="I418" s="91">
        <f t="shared" si="272"/>
        <v>1.9719371909523442E-3</v>
      </c>
      <c r="J418">
        <v>6571.8590999999997</v>
      </c>
      <c r="K418">
        <v>6607.1175999999996</v>
      </c>
      <c r="L418" s="91">
        <f t="shared" ref="L418" si="540">+K418/J418-1</f>
        <v>5.3650724191576238E-3</v>
      </c>
      <c r="M418" s="90">
        <f t="shared" ref="M418" si="541">WEEKDAY(A418,2)</f>
        <v>3</v>
      </c>
    </row>
    <row r="419" spans="1:14" x14ac:dyDescent="0.25">
      <c r="A419" s="88">
        <v>42985</v>
      </c>
      <c r="B419">
        <v>36.999899999999997</v>
      </c>
      <c r="C419" s="9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1">
        <f t="shared" ref="G419" si="544">+B419/D419-1</f>
        <v>1.102141461795858E-2</v>
      </c>
      <c r="H419" s="91">
        <f>(B419/(D419*(1-VLOOKUP(A419,FX!A:M,13,0))))-1</f>
        <v>2.6606177587586988E-3</v>
      </c>
      <c r="I419" s="91">
        <f t="shared" si="272"/>
        <v>2.7073170731706231E-3</v>
      </c>
      <c r="J419">
        <v>6607.1175999999996</v>
      </c>
      <c r="K419">
        <v>6558.5963000000002</v>
      </c>
      <c r="L419" s="91">
        <f t="shared" ref="L419" si="545">+K419/J419-1</f>
        <v>-7.3437923974593033E-3</v>
      </c>
      <c r="M419" s="90">
        <f t="shared" ref="M419" si="546">WEEKDAY(A419,2)</f>
        <v>4</v>
      </c>
    </row>
    <row r="420" spans="1:14" x14ac:dyDescent="0.25">
      <c r="A420" s="88">
        <v>42986</v>
      </c>
      <c r="B420">
        <v>37.030999999999999</v>
      </c>
      <c r="C420" s="9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1">
        <f t="shared" ref="G420" si="549">+B420/D420-1</f>
        <v>1.1708840523667607E-3</v>
      </c>
      <c r="H420" s="91">
        <f>(B420/(D420*(1-VLOOKUP(A420,FX!A:M,13,0))))-1</f>
        <v>2.9706263552391476E-3</v>
      </c>
      <c r="I420" s="91">
        <f t="shared" si="272"/>
        <v>3.6507725706913519E-3</v>
      </c>
      <c r="J420">
        <v>6558.5963000000002</v>
      </c>
      <c r="K420">
        <v>6574.1826000000001</v>
      </c>
      <c r="L420" s="91">
        <f t="shared" ref="L420" si="550">+K420/J420-1</f>
        <v>2.3764688794765121E-3</v>
      </c>
      <c r="M420" s="90">
        <f t="shared" ref="M420" si="551">WEEKDAY(A420,2)</f>
        <v>5</v>
      </c>
    </row>
    <row r="421" spans="1:14" x14ac:dyDescent="0.25">
      <c r="A421" s="88">
        <v>42989</v>
      </c>
      <c r="B421">
        <v>37.450000000000003</v>
      </c>
      <c r="C421" s="9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1">
        <f t="shared" ref="G421" si="554">+B421/D421-1</f>
        <v>3.4909118803996275E-3</v>
      </c>
      <c r="H421" s="91">
        <f>(B421/(D421*(1-VLOOKUP(A421,FX!A:M,13,0))))-1</f>
        <v>9.8424304935575968E-3</v>
      </c>
      <c r="I421" s="91">
        <f t="shared" si="272"/>
        <v>9.1048472061674435E-3</v>
      </c>
      <c r="J421">
        <v>6574.1826000000001</v>
      </c>
      <c r="K421">
        <v>6649.6275999999998</v>
      </c>
      <c r="L421" s="91">
        <f t="shared" ref="L421" si="555">+K421/J421-1</f>
        <v>1.1475951398125073E-2</v>
      </c>
      <c r="M421" s="90">
        <f t="shared" ref="M421" si="556">WEEKDAY(A421,2)</f>
        <v>1</v>
      </c>
      <c r="N421" s="50" t="s">
        <v>437</v>
      </c>
    </row>
    <row r="422" spans="1:14" x14ac:dyDescent="0.25">
      <c r="A422" s="88">
        <v>42990</v>
      </c>
      <c r="B422">
        <v>37.339300000000001</v>
      </c>
      <c r="C422" s="9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1">
        <f t="shared" ref="G422" si="559">+B422/D422-1</f>
        <v>6.9724094527594538E-3</v>
      </c>
      <c r="H422" s="91">
        <f>(B422/(D422*(1-VLOOKUP(A422,FX!A:M,13,0))))-1</f>
        <v>6.3620239951027724E-3</v>
      </c>
      <c r="I422" s="91">
        <f t="shared" si="272"/>
        <v>7.2619172864385462E-3</v>
      </c>
      <c r="J422">
        <v>6649.6275999999998</v>
      </c>
      <c r="K422">
        <v>6644.0118000000002</v>
      </c>
      <c r="L422" s="91">
        <f t="shared" ref="L422" si="560">+K422/J422-1</f>
        <v>-8.4452849660321405E-4</v>
      </c>
      <c r="M422" s="90">
        <f t="shared" ref="M422" si="561">WEEKDAY(A422,2)</f>
        <v>2</v>
      </c>
    </row>
    <row r="423" spans="1:14" x14ac:dyDescent="0.25">
      <c r="A423" s="88">
        <v>42991</v>
      </c>
      <c r="B423">
        <v>37.42</v>
      </c>
      <c r="C423" s="9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1">
        <f t="shared" ref="G423" si="564">+B423/D423-1</f>
        <v>3.342716954077174E-3</v>
      </c>
      <c r="H423" s="91">
        <f>(B423/(D423*(1-VLOOKUP(A423,FX!A:M,13,0))))-1</f>
        <v>5.2651936057936943E-3</v>
      </c>
      <c r="I423" s="91">
        <f t="shared" si="272"/>
        <v>4.8335123523093326E-3</v>
      </c>
      <c r="J423">
        <v>6644.0118000000002</v>
      </c>
      <c r="K423">
        <v>6684.3797999999997</v>
      </c>
      <c r="L423" s="91">
        <f t="shared" ref="L423" si="565">+K423/J423-1</f>
        <v>6.0758471259787505E-3</v>
      </c>
      <c r="M423" s="90">
        <f t="shared" ref="M423" si="566">WEEKDAY(A423,2)</f>
        <v>3</v>
      </c>
    </row>
    <row r="424" spans="1:14" x14ac:dyDescent="0.25">
      <c r="A424" s="88">
        <v>42992</v>
      </c>
      <c r="B424">
        <v>37.241</v>
      </c>
      <c r="C424" s="9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1">
        <f t="shared" ref="G424" si="569">+B424/D424-1</f>
        <v>1.8546240563654948E-3</v>
      </c>
      <c r="H424" s="91">
        <f>(B424/(D424*(1-VLOOKUP(A424,FX!A:M,13,0))))-1</f>
        <v>1.0126718503629117E-3</v>
      </c>
      <c r="I424" s="91">
        <f t="shared" si="272"/>
        <v>1.8265896575750951E-3</v>
      </c>
      <c r="J424">
        <v>6684.3797999999997</v>
      </c>
      <c r="K424">
        <v>6672.1849000000002</v>
      </c>
      <c r="L424" s="91">
        <f t="shared" ref="L424" si="570">+K424/J424-1</f>
        <v>-1.8243876567276551E-3</v>
      </c>
      <c r="M424" s="90">
        <f t="shared" ref="M424" si="571">WEEKDAY(A424,2)</f>
        <v>4</v>
      </c>
    </row>
    <row r="425" spans="1:14" x14ac:dyDescent="0.25">
      <c r="A425" s="88">
        <v>42993</v>
      </c>
      <c r="B425">
        <v>37.200000000000003</v>
      </c>
      <c r="C425" s="9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1">
        <f t="shared" ref="G425" si="574">+B425/D425-1</f>
        <v>8.3009674862548621E-3</v>
      </c>
      <c r="H425" s="91">
        <f>(B425/(D425*(1-VLOOKUP(A425,FX!A:M,13,0))))-1</f>
        <v>9.4606281890547983E-3</v>
      </c>
      <c r="I425" s="91">
        <f t="shared" si="272"/>
        <v>8.9366837987010506E-3</v>
      </c>
      <c r="J425">
        <v>6672.1849000000002</v>
      </c>
      <c r="K425">
        <v>6622.0438000000004</v>
      </c>
      <c r="L425" s="91">
        <f t="shared" ref="L425" si="575">+K425/J425-1</f>
        <v>-7.5149446173171652E-3</v>
      </c>
      <c r="M425" s="90">
        <f t="shared" ref="M425" si="576">WEEKDAY(A425,2)</f>
        <v>5</v>
      </c>
    </row>
    <row r="426" spans="1:14" x14ac:dyDescent="0.25">
      <c r="A426" s="88">
        <v>42996</v>
      </c>
      <c r="B426">
        <v>37.229999999999997</v>
      </c>
      <c r="C426" s="9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1">
        <f t="shared" ref="G426" si="579">+B426/D426-1</f>
        <v>2.5723533706121238E-3</v>
      </c>
      <c r="H426" s="91">
        <f>(B426/(D426*(1-VLOOKUP(A426,FX!A:M,13,0))))-1</f>
        <v>6.3257581405140595E-3</v>
      </c>
      <c r="I426" s="91">
        <f t="shared" si="272"/>
        <v>6.0449166763494322E-3</v>
      </c>
      <c r="J426">
        <v>6622.0438000000004</v>
      </c>
      <c r="K426">
        <v>6669.4548000000004</v>
      </c>
      <c r="L426" s="91">
        <f t="shared" ref="L426" si="580">+K426/J426-1</f>
        <v>7.1595720946455721E-3</v>
      </c>
      <c r="M426" s="90">
        <f t="shared" ref="M426" si="581">WEEKDAY(A426,2)</f>
        <v>1</v>
      </c>
    </row>
    <row r="427" spans="1:14" x14ac:dyDescent="0.25">
      <c r="A427" s="88">
        <v>42997</v>
      </c>
      <c r="B427">
        <v>36.86</v>
      </c>
      <c r="C427" s="9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1">
        <f t="shared" ref="G427" si="584">+B427/D427-1</f>
        <v>1.065066802331982E-3</v>
      </c>
      <c r="H427" s="91">
        <f>(B427/(D427*(1-VLOOKUP(A427,FX!A:M,13,0))))-1</f>
        <v>2.5515720025526267E-3</v>
      </c>
      <c r="I427" s="91">
        <f t="shared" si="272"/>
        <v>3.1160278129294117E-3</v>
      </c>
      <c r="J427">
        <v>6669.4548000000004</v>
      </c>
      <c r="K427">
        <v>6636.0200999999997</v>
      </c>
      <c r="L427" s="91">
        <f t="shared" ref="L427" si="585">+K427/J427-1</f>
        <v>-5.0131084177975627E-3</v>
      </c>
      <c r="M427" s="90">
        <f t="shared" ref="M427" si="586">WEEKDAY(A427,2)</f>
        <v>2</v>
      </c>
    </row>
    <row r="428" spans="1:14" x14ac:dyDescent="0.25">
      <c r="A428" s="88">
        <v>42998</v>
      </c>
      <c r="B428">
        <v>37.241100000000003</v>
      </c>
      <c r="C428" s="9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1">
        <f t="shared" ref="G428" si="589">+B428/D428-1</f>
        <v>4.938403712228645E-3</v>
      </c>
      <c r="H428" s="91">
        <f>(B428/(D428*(1-VLOOKUP(A428,FX!A:M,13,0))))-1</f>
        <v>5.3925910871630567E-3</v>
      </c>
      <c r="I428" s="91">
        <f t="shared" si="272"/>
        <v>5.1633207196801756E-3</v>
      </c>
      <c r="J428">
        <v>6636.0200999999997</v>
      </c>
      <c r="K428">
        <v>6692.4723999999997</v>
      </c>
      <c r="L428" s="91">
        <f t="shared" ref="L428" si="590">+K428/J428-1</f>
        <v>8.5069513276490039E-3</v>
      </c>
      <c r="M428" s="90">
        <f t="shared" ref="M428" si="591">WEEKDAY(A428,2)</f>
        <v>3</v>
      </c>
    </row>
    <row r="429" spans="1:14" x14ac:dyDescent="0.25">
      <c r="A429" s="88">
        <v>42999</v>
      </c>
      <c r="B429">
        <v>36.86</v>
      </c>
      <c r="C429" s="9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1">
        <f t="shared" ref="G429" si="594">+B429/D429-1</f>
        <v>6.9785317804547109E-3</v>
      </c>
      <c r="H429" s="91">
        <f>(B429/(D429*(1-VLOOKUP(A429,FX!A:M,13,0))))-1</f>
        <v>4.1276433587844608E-3</v>
      </c>
      <c r="I429" s="91">
        <f t="shared" si="272"/>
        <v>4.0860800871695968E-3</v>
      </c>
      <c r="J429">
        <v>6692.4723999999997</v>
      </c>
      <c r="K429">
        <v>6612.0456000000004</v>
      </c>
      <c r="L429" s="91">
        <f t="shared" ref="L429" si="595">+K429/J429-1</f>
        <v>-1.2017501932469532E-2</v>
      </c>
      <c r="M429" s="90">
        <f t="shared" ref="M429" si="596">WEEKDAY(A429,2)</f>
        <v>4</v>
      </c>
    </row>
    <row r="430" spans="1:14" x14ac:dyDescent="0.25">
      <c r="A430" s="88">
        <v>43000</v>
      </c>
      <c r="B430">
        <v>36.51</v>
      </c>
      <c r="C430" s="9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1">
        <f t="shared" ref="G430" si="599">+B430/D430-1</f>
        <v>6.1060006939750444E-4</v>
      </c>
      <c r="H430" s="91">
        <f>(B430/(D430*(1-VLOOKUP(A430,FX!A:M,13,0))))-1</f>
        <v>2.3579352021885214E-3</v>
      </c>
      <c r="I430" s="91">
        <f t="shared" si="272"/>
        <v>2.325306860890608E-3</v>
      </c>
      <c r="J430">
        <v>6612.0456000000004</v>
      </c>
      <c r="K430">
        <v>6572.0096000000003</v>
      </c>
      <c r="L430" s="91">
        <f t="shared" ref="L430" si="600">+K430/J430-1</f>
        <v>-6.0550096629702344E-3</v>
      </c>
      <c r="M430" s="90">
        <f t="shared" ref="M430" si="601">WEEKDAY(A430,2)</f>
        <v>5</v>
      </c>
      <c r="N430" s="50" t="s">
        <v>446</v>
      </c>
    </row>
    <row r="431" spans="1:14" x14ac:dyDescent="0.25">
      <c r="A431" s="88">
        <v>43003</v>
      </c>
      <c r="B431">
        <v>35.700000000000003</v>
      </c>
      <c r="C431" s="9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1">
        <f t="shared" ref="G431" si="604">+B431/D431-1</f>
        <v>-7.5034547692470754E-3</v>
      </c>
      <c r="H431" s="91">
        <f>(B431/(D431*(1-VLOOKUP(A431,FX!A:M,13,0))))-1</f>
        <v>-2.4153910074175E-3</v>
      </c>
      <c r="I431" s="91">
        <f t="shared" si="272"/>
        <v>-2.6149926243795862E-3</v>
      </c>
      <c r="J431">
        <v>6572.0096000000003</v>
      </c>
      <c r="K431">
        <v>6489.8441000000003</v>
      </c>
      <c r="L431" s="91">
        <f t="shared" ref="L431" si="605">+K431/J431-1</f>
        <v>-1.2502340227865782E-2</v>
      </c>
      <c r="M431" s="90">
        <f t="shared" ref="M431" si="606">WEEKDAY(A431,2)</f>
        <v>1</v>
      </c>
    </row>
    <row r="432" spans="1:14" x14ac:dyDescent="0.25">
      <c r="A432" s="88">
        <v>43004</v>
      </c>
      <c r="B432">
        <v>35.950000000000003</v>
      </c>
      <c r="C432" s="9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1">
        <f t="shared" ref="G432" si="609">+B432/D432-1</f>
        <v>-3.858548876811696E-4</v>
      </c>
      <c r="H432" s="91">
        <f>(B432/(D432*(1-VLOOKUP(A432,FX!A:M,13,0))))-1</f>
        <v>1.9453240481257517E-3</v>
      </c>
      <c r="I432" s="91">
        <f t="shared" si="272"/>
        <v>2.9264808858113778E-3</v>
      </c>
      <c r="J432">
        <v>6489.8441000000003</v>
      </c>
      <c r="K432">
        <v>6520.7174999999997</v>
      </c>
      <c r="L432" s="91">
        <f t="shared" ref="L432" si="610">+K432/J432-1</f>
        <v>4.7571866942073271E-3</v>
      </c>
      <c r="M432" s="90">
        <f t="shared" ref="M432" si="611">WEEKDAY(A432,2)</f>
        <v>2</v>
      </c>
      <c r="N432" s="50" t="s">
        <v>454</v>
      </c>
    </row>
    <row r="433" spans="1:14" x14ac:dyDescent="0.25">
      <c r="A433" s="88">
        <v>43005</v>
      </c>
      <c r="B433">
        <v>36.25</v>
      </c>
      <c r="C433" s="9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1">
        <f t="shared" ref="G433" si="614">+B433/D433-1</f>
        <v>1.7065242150418047E-3</v>
      </c>
      <c r="H433" s="91">
        <f>(B433/(D433*(1-VLOOKUP(A433,FX!A:M,13,0))))-1</f>
        <v>3.372431552453925E-3</v>
      </c>
      <c r="I433" s="91">
        <f t="shared" si="272"/>
        <v>2.8106361554036674E-3</v>
      </c>
      <c r="J433">
        <v>6520.7174999999997</v>
      </c>
      <c r="K433">
        <v>6583.1400999999996</v>
      </c>
      <c r="L433" s="91">
        <f t="shared" ref="L433" si="615">+K433/J433-1</f>
        <v>9.5729649382909621E-3</v>
      </c>
      <c r="M433" s="90">
        <f t="shared" ref="M433" si="616">WEEKDAY(A433,2)</f>
        <v>3</v>
      </c>
    </row>
    <row r="434" spans="1:14" x14ac:dyDescent="0.25">
      <c r="A434" s="88">
        <v>43006</v>
      </c>
      <c r="B434">
        <v>36.159999999999997</v>
      </c>
      <c r="C434" s="9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1">
        <f t="shared" ref="G434" si="619">+B434/D434-1</f>
        <v>2.6585992767438338E-3</v>
      </c>
      <c r="H434" s="91">
        <f>(B434/(D434*(1-VLOOKUP(A434,FX!A:M,13,0))))-1</f>
        <v>4.8672408019796443E-3</v>
      </c>
      <c r="I434" s="91">
        <f t="shared" si="272"/>
        <v>5.4806481123601536E-3</v>
      </c>
      <c r="J434">
        <v>6583.1400999999996</v>
      </c>
      <c r="K434">
        <v>6567.7915000000003</v>
      </c>
      <c r="L434" s="91">
        <f t="shared" ref="L434" si="620">+K434/J434-1</f>
        <v>-2.3315013453837352E-3</v>
      </c>
      <c r="M434" s="90">
        <f t="shared" ref="M434" si="621">WEEKDAY(A434,2)</f>
        <v>4</v>
      </c>
    </row>
    <row r="435" spans="1:14" x14ac:dyDescent="0.25">
      <c r="A435" s="88">
        <v>43007</v>
      </c>
      <c r="B435">
        <v>36.435000000000002</v>
      </c>
      <c r="C435" s="9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1">
        <f t="shared" ref="G435" si="624">+B435/D435-1</f>
        <v>7.6857416717799332E-3</v>
      </c>
      <c r="H435" s="91">
        <f>(B435/(D435*(1-VLOOKUP(A435,FX!A:M,13,0))))-1</f>
        <v>7.4094183285293713E-3</v>
      </c>
      <c r="I435" s="91">
        <f t="shared" si="272"/>
        <v>6.2471001524493364E-3</v>
      </c>
      <c r="J435">
        <v>6567.7915000000003</v>
      </c>
      <c r="K435">
        <v>6603.2587000000003</v>
      </c>
      <c r="L435" s="91">
        <f t="shared" ref="L435" si="625">+K435/J435-1</f>
        <v>5.4001714274882762E-3</v>
      </c>
      <c r="M435" s="90">
        <f t="shared" ref="M435" si="626">WEEKDAY(A435,2)</f>
        <v>5</v>
      </c>
    </row>
    <row r="436" spans="1:14" x14ac:dyDescent="0.25">
      <c r="A436" s="88">
        <v>43010</v>
      </c>
      <c r="B436">
        <v>36.51</v>
      </c>
      <c r="C436" s="9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1">
        <f t="shared" ref="G436" si="629">+B436/D436-1</f>
        <v>8.3184198316432756E-3</v>
      </c>
      <c r="H436" s="91">
        <f>(B436/(D436*(1-VLOOKUP(A436,FX!A:M,13,0))))-1</f>
        <v>1.1426548965269401E-2</v>
      </c>
      <c r="I436" s="91">
        <f t="shared" si="272"/>
        <v>1.261118337664624E-2</v>
      </c>
      <c r="J436">
        <v>6603.2587000000003</v>
      </c>
      <c r="K436">
        <v>6603.2587000000003</v>
      </c>
      <c r="L436" s="91">
        <f t="shared" ref="L436" si="630">+K436/J436-1</f>
        <v>0</v>
      </c>
      <c r="M436" s="90">
        <f t="shared" ref="M436" si="631">WEEKDAY(A436,2)</f>
        <v>1</v>
      </c>
    </row>
    <row r="437" spans="1:14" x14ac:dyDescent="0.25">
      <c r="A437" s="88">
        <v>43011</v>
      </c>
      <c r="B437">
        <v>37.159999999999997</v>
      </c>
      <c r="C437" s="9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1">
        <f t="shared" ref="G437" si="634">+B437/D437-1</f>
        <v>3.0639046131913927E-2</v>
      </c>
      <c r="H437" s="91">
        <f>(B437/(D437*(1-VLOOKUP(A437,FX!A:M,13,0))))-1</f>
        <v>2.9469000165812664E-2</v>
      </c>
      <c r="I437" s="91">
        <f t="shared" si="272"/>
        <v>3.0261862844310095E-2</v>
      </c>
      <c r="J437">
        <v>6603.2587000000003</v>
      </c>
      <c r="K437">
        <v>6603.2587000000003</v>
      </c>
      <c r="L437" s="91">
        <f t="shared" ref="L437" si="635">+K437/J437-1</f>
        <v>0</v>
      </c>
      <c r="M437" s="90">
        <f t="shared" ref="M437" si="636">WEEKDAY(A437,2)</f>
        <v>2</v>
      </c>
    </row>
    <row r="438" spans="1:14" x14ac:dyDescent="0.25">
      <c r="A438" s="88">
        <v>43012</v>
      </c>
      <c r="B438">
        <v>37.31</v>
      </c>
      <c r="C438" s="9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1">
        <f t="shared" ref="G438" si="639">+B438/D438-1</f>
        <v>3.4420616327266229E-2</v>
      </c>
      <c r="H438" s="91">
        <f>(B438/(D438*(1-VLOOKUP(A438,FX!A:M,13,0))))-1</f>
        <v>3.1756329970812347E-2</v>
      </c>
      <c r="I438" s="91">
        <f t="shared" si="272"/>
        <v>3.1227024726231623E-2</v>
      </c>
      <c r="J438">
        <v>6603.2587000000003</v>
      </c>
      <c r="K438">
        <v>6603.2587000000003</v>
      </c>
      <c r="L438" s="91">
        <f t="shared" ref="L438" si="640">+K438/J438-1</f>
        <v>0</v>
      </c>
      <c r="M438" s="90">
        <f t="shared" ref="M438" si="641">WEEKDAY(A438,2)</f>
        <v>3</v>
      </c>
      <c r="N438" s="50" t="s">
        <v>465</v>
      </c>
    </row>
    <row r="439" spans="1:14" x14ac:dyDescent="0.25">
      <c r="A439" s="88">
        <v>43013</v>
      </c>
      <c r="B439">
        <v>37.4</v>
      </c>
      <c r="C439" s="9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1">
        <f t="shared" ref="G439" si="644">+B439/D439-1</f>
        <v>3.3714573164327355E-2</v>
      </c>
      <c r="H439" s="91">
        <f>(B439/(D439*(1-VLOOKUP(A439,FX!A:M,13,0))))-1</f>
        <v>3.4562315648884789E-2</v>
      </c>
      <c r="I439" s="91">
        <f t="shared" si="272"/>
        <v>3.4562315648884789E-2</v>
      </c>
      <c r="J439">
        <v>6603.2587000000003</v>
      </c>
      <c r="K439">
        <v>6603.2587000000003</v>
      </c>
      <c r="L439" s="91">
        <f t="shared" ref="L439" si="645">+K439/J439-1</f>
        <v>0</v>
      </c>
      <c r="M439" s="90">
        <f t="shared" ref="M439" si="646">WEEKDAY(A439,2)</f>
        <v>4</v>
      </c>
    </row>
    <row r="440" spans="1:14" x14ac:dyDescent="0.25">
      <c r="A440" s="88">
        <v>43014</v>
      </c>
      <c r="B440">
        <v>37.354999999999997</v>
      </c>
      <c r="C440" s="9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1">
        <f t="shared" ref="G440" si="649">+B440/D440-1</f>
        <v>3.3317521418825935E-2</v>
      </c>
      <c r="H440" s="91">
        <f>(B440/(D440*(1-VLOOKUP(A440,FX!A:M,13,0))))-1</f>
        <v>3.2943320314260394E-2</v>
      </c>
      <c r="I440" s="91">
        <f t="shared" si="272"/>
        <v>3.2924735167001673E-2</v>
      </c>
      <c r="J440">
        <v>6603.2587000000003</v>
      </c>
      <c r="K440">
        <v>6603.2587000000003</v>
      </c>
      <c r="L440" s="91">
        <f t="shared" ref="L440" si="650">+K440/J440-1</f>
        <v>0</v>
      </c>
      <c r="M440" s="90">
        <f t="shared" ref="M440" si="651">WEEKDAY(A440,2)</f>
        <v>5</v>
      </c>
    </row>
    <row r="441" spans="1:14" x14ac:dyDescent="0.25">
      <c r="A441" s="88">
        <v>43017</v>
      </c>
      <c r="B441">
        <v>36.909999999999997</v>
      </c>
      <c r="C441" s="9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1">
        <f t="shared" ref="G441" si="654">+B441/D441-1</f>
        <v>9.1407707264079541E-3</v>
      </c>
      <c r="H441" s="91">
        <f>(B441/(D441*(1-VLOOKUP(A441,FX!A:M,13,0))))-1</f>
        <v>3.7267889461338743E-3</v>
      </c>
      <c r="I441" s="91">
        <f t="shared" si="272"/>
        <v>3.174499635802297E-3</v>
      </c>
      <c r="J441">
        <v>6603.2587000000003</v>
      </c>
      <c r="K441">
        <v>6678.3710000000001</v>
      </c>
      <c r="L441" s="91">
        <f t="shared" ref="L441" si="655">+K441/J441-1</f>
        <v>1.1375035177707105E-2</v>
      </c>
      <c r="M441" s="90">
        <f t="shared" ref="M441" si="656">WEEKDAY(A441,2)</f>
        <v>1</v>
      </c>
    </row>
    <row r="442" spans="1:14" x14ac:dyDescent="0.25">
      <c r="A442" s="88">
        <v>43018</v>
      </c>
      <c r="B442">
        <v>37.39</v>
      </c>
      <c r="C442" s="9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1">
        <f t="shared" ref="G442" si="659">+B442/D442-1</f>
        <v>1.2111818686694864E-2</v>
      </c>
      <c r="H442" s="91">
        <f>(B442/(D442*(1-VLOOKUP(A442,FX!A:M,13,0))))-1</f>
        <v>4.6505590774417183E-3</v>
      </c>
      <c r="I442" s="91">
        <f t="shared" si="272"/>
        <v>4.5674368619021966E-3</v>
      </c>
      <c r="J442">
        <v>6678.3710000000001</v>
      </c>
      <c r="K442">
        <v>6705.4812000000002</v>
      </c>
      <c r="L442" s="91">
        <f t="shared" ref="L442" si="660">+K442/J442-1</f>
        <v>4.059403108931825E-3</v>
      </c>
      <c r="M442" s="90">
        <f t="shared" ref="M442" si="661">WEEKDAY(A442,2)</f>
        <v>2</v>
      </c>
    </row>
    <row r="443" spans="1:14" x14ac:dyDescent="0.25">
      <c r="A443" s="88">
        <v>43019</v>
      </c>
      <c r="B443">
        <v>37.11</v>
      </c>
      <c r="C443" s="9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1">
        <f t="shared" ref="G443" si="664">+B443/D443-1</f>
        <v>2.8792179146250874E-3</v>
      </c>
      <c r="H443" s="91">
        <f>(B443/(D443*(1-VLOOKUP(A443,FX!A:M,13,0))))-1</f>
        <v>3.9924284736796434E-3</v>
      </c>
      <c r="I443" s="91">
        <f t="shared" si="272"/>
        <v>3.7434138636140979E-3</v>
      </c>
      <c r="J443">
        <v>6705.4812000000002</v>
      </c>
      <c r="K443">
        <v>6666.4696000000004</v>
      </c>
      <c r="L443" s="91">
        <f t="shared" ref="L443" si="665">+K443/J443-1</f>
        <v>-5.8178673291933158E-3</v>
      </c>
      <c r="M443" s="90">
        <f t="shared" ref="M443" si="666">WEEKDAY(A443,2)</f>
        <v>3</v>
      </c>
    </row>
    <row r="444" spans="1:14" x14ac:dyDescent="0.25">
      <c r="A444" s="88">
        <v>43020</v>
      </c>
      <c r="B444">
        <v>36.97</v>
      </c>
      <c r="C444" s="9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1">
        <f t="shared" ref="G444" si="669">+B444/D444-1</f>
        <v>1.0640181653105429E-3</v>
      </c>
      <c r="H444" s="91">
        <f>(B444/(D444*(1-VLOOKUP(A444,FX!A:M,13,0))))-1</f>
        <v>1.7441724202491571E-3</v>
      </c>
      <c r="I444" s="91">
        <f t="shared" si="272"/>
        <v>1.6255757247358726E-3</v>
      </c>
      <c r="J444">
        <v>6666.4696000000004</v>
      </c>
      <c r="K444">
        <v>6659.0956999999999</v>
      </c>
      <c r="L444" s="91">
        <f t="shared" ref="L444" si="670">+K444/J444-1</f>
        <v>-1.106117696839215E-3</v>
      </c>
      <c r="M444" s="90">
        <f t="shared" ref="M444" si="671">WEEKDAY(A444,2)</f>
        <v>4</v>
      </c>
    </row>
    <row r="445" spans="1:14" x14ac:dyDescent="0.25">
      <c r="A445" s="88">
        <v>43021</v>
      </c>
      <c r="B445">
        <v>37.380000000000003</v>
      </c>
      <c r="C445" s="9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1">
        <f t="shared" ref="G445" si="674">+B445/D445-1</f>
        <v>5.0777026054054097E-3</v>
      </c>
      <c r="H445" s="91">
        <f>(B445/(D445*(1-VLOOKUP(A445,FX!A:M,13,0))))-1</f>
        <v>3.4579572904669398E-3</v>
      </c>
      <c r="I445" s="91">
        <f t="shared" si="272"/>
        <v>3.7081888947663177E-3</v>
      </c>
      <c r="J445">
        <v>6659.0956999999999</v>
      </c>
      <c r="K445">
        <v>6709.82</v>
      </c>
      <c r="L445" s="91">
        <f t="shared" ref="L445" si="675">+K445/J445-1</f>
        <v>7.6172955435975798E-3</v>
      </c>
      <c r="M445" s="90">
        <f t="shared" ref="M445" si="676">WEEKDAY(A445,2)</f>
        <v>5</v>
      </c>
      <c r="N445" s="50" t="s">
        <v>495</v>
      </c>
    </row>
    <row r="446" spans="1:14" x14ac:dyDescent="0.25">
      <c r="A446" s="88">
        <v>43024</v>
      </c>
      <c r="B446">
        <v>36.661000000000001</v>
      </c>
      <c r="C446" s="9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1">
        <f t="shared" ref="G446" si="679">+B446/D446-1</f>
        <v>-2.1225983744650456E-3</v>
      </c>
      <c r="H446" s="91">
        <f>(B446/(D446*(1-VLOOKUP(A446,FX!A:M,13,0))))-1</f>
        <v>2.1767492977997627E-4</v>
      </c>
      <c r="I446" s="91">
        <f t="shared" si="272"/>
        <v>3.0013642564807874E-4</v>
      </c>
      <c r="J446">
        <v>6709.82</v>
      </c>
      <c r="K446">
        <v>6619.21</v>
      </c>
      <c r="L446" s="91">
        <f t="shared" ref="L446" si="680">+K446/J446-1</f>
        <v>-1.3504088038129192E-2</v>
      </c>
      <c r="M446" s="90">
        <f t="shared" ref="M446" si="681">WEEKDAY(A446,2)</f>
        <v>1</v>
      </c>
      <c r="N446" s="50" t="s">
        <v>497</v>
      </c>
    </row>
    <row r="447" spans="1:14" x14ac:dyDescent="0.25">
      <c r="A447" s="88">
        <v>43025</v>
      </c>
      <c r="B447">
        <v>36.390999999999998</v>
      </c>
      <c r="C447" s="9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1">
        <f t="shared" ref="G447" si="684">+B447/D447-1</f>
        <v>-6.1254078680110791E-3</v>
      </c>
      <c r="H447" s="91">
        <f>(B447/(D447*(1-VLOOKUP(A447,FX!A:M,13,0))))-1</f>
        <v>-2.5999911135139442E-3</v>
      </c>
      <c r="I447" s="91">
        <f t="shared" si="272"/>
        <v>-2.2974766139911562E-3</v>
      </c>
      <c r="J447">
        <v>6619.21</v>
      </c>
      <c r="K447">
        <v>6612.94</v>
      </c>
      <c r="L447" s="91">
        <f t="shared" ref="L447" si="685">+K447/J447-1</f>
        <v>-9.4724294893200334E-4</v>
      </c>
      <c r="M447" s="90">
        <f t="shared" ref="M447" si="686">WEEKDAY(A447,2)</f>
        <v>2</v>
      </c>
    </row>
    <row r="448" spans="1:14" x14ac:dyDescent="0.25">
      <c r="A448" s="88">
        <v>43026</v>
      </c>
      <c r="B448">
        <v>36.299999999999997</v>
      </c>
      <c r="C448" s="9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1">
        <f t="shared" ref="G448" si="689">+B448/D448-1</f>
        <v>2.7132842536119472E-3</v>
      </c>
      <c r="H448" s="91">
        <f>(B448/(D448*(1-VLOOKUP(A448,FX!A:M,13,0))))-1</f>
        <v>4.812290143012099E-3</v>
      </c>
      <c r="I448" s="91">
        <f t="shared" si="272"/>
        <v>4.7052311098807476E-3</v>
      </c>
      <c r="J448">
        <v>6612.94</v>
      </c>
      <c r="K448">
        <v>6563.44</v>
      </c>
      <c r="L448" s="91">
        <f t="shared" ref="L448" si="690">+K448/J448-1</f>
        <v>-7.4853242279531162E-3</v>
      </c>
      <c r="M448" s="90">
        <f t="shared" ref="M448" si="691">WEEKDAY(A448,2)</f>
        <v>3</v>
      </c>
      <c r="N448" s="50" t="s">
        <v>506</v>
      </c>
    </row>
    <row r="449" spans="1:14" x14ac:dyDescent="0.25">
      <c r="A449" s="88">
        <v>43027</v>
      </c>
      <c r="B449">
        <v>35.76</v>
      </c>
      <c r="C449" s="9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1">
        <f t="shared" ref="G449" si="694">+B449/D449-1</f>
        <v>-7.9596047915475587E-4</v>
      </c>
      <c r="H449" s="91">
        <f>(B449/(D449*(1-VLOOKUP(A449,FX!A:M,13,0))))-1</f>
        <v>-2.978301915076087E-3</v>
      </c>
      <c r="I449" s="91">
        <f t="shared" si="272"/>
        <v>-2.7469079855543255E-3</v>
      </c>
      <c r="J449">
        <v>6563.44</v>
      </c>
      <c r="K449">
        <v>6501.4</v>
      </c>
      <c r="L449" s="91">
        <f t="shared" ref="L449" si="695">+K449/J449-1</f>
        <v>-9.4523603476225349E-3</v>
      </c>
      <c r="M449" s="90">
        <f t="shared" ref="M449" si="696">WEEKDAY(A449,2)</f>
        <v>4</v>
      </c>
    </row>
    <row r="450" spans="1:14" x14ac:dyDescent="0.25">
      <c r="A450" s="88">
        <v>43028</v>
      </c>
      <c r="B450">
        <v>36.24</v>
      </c>
      <c r="C450" s="9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1">
        <f t="shared" ref="G450" si="699">+B450/D450-1</f>
        <v>-1.2955315835916359E-4</v>
      </c>
      <c r="H450" s="91">
        <f>(B450/(D450*(1-VLOOKUP(A450,FX!A:M,13,0))))-1</f>
        <v>2.5721323013025987E-3</v>
      </c>
      <c r="I450" s="91">
        <f t="shared" si="272"/>
        <v>2.2927723738905836E-3</v>
      </c>
      <c r="J450">
        <v>6501.4</v>
      </c>
      <c r="K450">
        <v>6571.42</v>
      </c>
      <c r="L450" s="91">
        <f t="shared" ref="L450" si="700">+K450/J450-1</f>
        <v>1.0769988002584219E-2</v>
      </c>
      <c r="M450" s="90">
        <f t="shared" ref="M450" si="701">WEEKDAY(A450,2)</f>
        <v>5</v>
      </c>
    </row>
    <row r="451" spans="1:14" x14ac:dyDescent="0.25">
      <c r="A451" s="88">
        <v>43031</v>
      </c>
      <c r="B451">
        <v>36.350200000000001</v>
      </c>
      <c r="C451" s="9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1">
        <f t="shared" ref="G451" si="704">+B451/D451-1</f>
        <v>-9.4435377921153751E-4</v>
      </c>
      <c r="H451" s="91">
        <f>(B451/(D451*(1-VLOOKUP(A451,FX!A:M,13,0))))-1</f>
        <v>1.1627309998345492E-3</v>
      </c>
      <c r="I451" s="91">
        <f t="shared" si="272"/>
        <v>1.0823196340494778E-3</v>
      </c>
      <c r="J451">
        <v>6571.42</v>
      </c>
      <c r="K451">
        <v>6612.76</v>
      </c>
      <c r="L451" s="91">
        <f t="shared" ref="L451" si="705">+K451/J451-1</f>
        <v>6.2908777707102459E-3</v>
      </c>
      <c r="M451" s="90">
        <f t="shared" ref="M451" si="706">WEEKDAY(A451,2)</f>
        <v>1</v>
      </c>
    </row>
    <row r="452" spans="1:14" x14ac:dyDescent="0.25">
      <c r="A452" s="88">
        <v>43032</v>
      </c>
      <c r="B452">
        <v>36.36</v>
      </c>
      <c r="C452" s="9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1">
        <f t="shared" ref="G452" si="709">+B452/D452-1</f>
        <v>2.832325776732203E-3</v>
      </c>
      <c r="H452" s="91">
        <f>(B452/(D452*(1-VLOOKUP(A452,FX!A:M,13,0))))-1</f>
        <v>3.6046630775721233E-3</v>
      </c>
      <c r="I452" s="91">
        <f t="shared" si="272"/>
        <v>3.2475863838663521E-3</v>
      </c>
      <c r="J452">
        <v>6612.76</v>
      </c>
      <c r="K452">
        <v>6603</v>
      </c>
      <c r="L452" s="91">
        <f t="shared" ref="L452" si="710">+K452/J452-1</f>
        <v>-1.4759344056037849E-3</v>
      </c>
      <c r="M452" s="90">
        <f t="shared" ref="M452" si="711">WEEKDAY(A452,2)</f>
        <v>2</v>
      </c>
    </row>
    <row r="453" spans="1:14" x14ac:dyDescent="0.25">
      <c r="A453" s="88">
        <v>43033</v>
      </c>
      <c r="B453">
        <v>36.35</v>
      </c>
      <c r="C453" s="9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1">
        <f t="shared" ref="G453" si="714">+B453/D453-1</f>
        <v>-3.8009189902811213E-3</v>
      </c>
      <c r="H453" s="91">
        <f>(B453/(D453*(1-VLOOKUP(A453,FX!A:M,13,0))))-1</f>
        <v>-4.5714633157999396E-3</v>
      </c>
      <c r="I453" s="91">
        <f t="shared" si="272"/>
        <v>-4.2378104737197386E-3</v>
      </c>
      <c r="J453">
        <v>6603</v>
      </c>
      <c r="K453">
        <v>6647.89</v>
      </c>
      <c r="L453" s="91">
        <f t="shared" ref="L453" si="715">+K453/J453-1</f>
        <v>6.798424958352367E-3</v>
      </c>
      <c r="M453" s="90">
        <f t="shared" ref="M453" si="716">WEEKDAY(A453,2)</f>
        <v>3</v>
      </c>
    </row>
    <row r="454" spans="1:14" x14ac:dyDescent="0.25">
      <c r="A454" s="88">
        <v>43034</v>
      </c>
      <c r="B454">
        <v>36.674999999999997</v>
      </c>
      <c r="C454" s="9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1">
        <f t="shared" ref="G454" si="719">+B454/D454-1</f>
        <v>1.0451881277395714E-3</v>
      </c>
      <c r="H454" s="91">
        <f>(B454/(D454*(1-VLOOKUP(A454,FX!A:M,13,0))))-1</f>
        <v>3.4830717648990372E-3</v>
      </c>
      <c r="I454" s="91">
        <f t="shared" si="272"/>
        <v>3.1263077566896502E-3</v>
      </c>
      <c r="J454">
        <v>6647.89</v>
      </c>
      <c r="K454">
        <v>6671.93</v>
      </c>
      <c r="L454" s="91">
        <f t="shared" ref="L454" si="720">+K454/J454-1</f>
        <v>3.6161849850102623E-3</v>
      </c>
      <c r="M454" s="90">
        <f t="shared" ref="M454" si="721">WEEKDAY(A454,2)</f>
        <v>4</v>
      </c>
    </row>
    <row r="455" spans="1:14" ht="28" x14ac:dyDescent="0.25">
      <c r="A455" s="88">
        <v>43035</v>
      </c>
      <c r="B455">
        <v>36.46</v>
      </c>
      <c r="C455" s="9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1">
        <f t="shared" ref="G455" si="724">+B455/D455-1</f>
        <v>3.4299498149132912E-3</v>
      </c>
      <c r="H455" s="91">
        <f>(B455/(D455*(1-VLOOKUP(A455,FX!A:M,13,0))))-1</f>
        <v>2.4690088302816715E-3</v>
      </c>
      <c r="I455" s="91">
        <f t="shared" si="272"/>
        <v>2.8219839702510185E-3</v>
      </c>
      <c r="J455">
        <v>6671.93</v>
      </c>
      <c r="K455">
        <v>6630.81</v>
      </c>
      <c r="L455" s="91">
        <f t="shared" ref="L455" si="725">+K455/J455-1</f>
        <v>-6.1631342055447069E-3</v>
      </c>
      <c r="M455" s="90">
        <f t="shared" ref="M455" si="726">WEEKDAY(A455,2)</f>
        <v>5</v>
      </c>
      <c r="N455" s="50" t="s">
        <v>546</v>
      </c>
    </row>
    <row r="456" spans="1:14" x14ac:dyDescent="0.25">
      <c r="A456" s="88">
        <v>43038</v>
      </c>
      <c r="B456">
        <v>35.57</v>
      </c>
      <c r="C456" s="9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1">
        <f t="shared" ref="G456" si="729">+B456/D456-1</f>
        <v>-3.7708503646702862E-3</v>
      </c>
      <c r="H456" s="91">
        <f>(B456/(D456*(1-VLOOKUP(A456,FX!A:M,13,0))))-1</f>
        <v>-5.3020876556501007E-3</v>
      </c>
      <c r="I456" s="91">
        <f t="shared" si="272"/>
        <v>-5.2436551772355733E-3</v>
      </c>
      <c r="J456">
        <v>6630.81</v>
      </c>
      <c r="K456">
        <v>6511.76</v>
      </c>
      <c r="L456" s="91">
        <f t="shared" ref="L456" si="730">+K456/J456-1</f>
        <v>-1.7954065943678099E-2</v>
      </c>
      <c r="M456" s="90">
        <f t="shared" ref="M456" si="731">WEEKDAY(A456,2)</f>
        <v>1</v>
      </c>
    </row>
    <row r="457" spans="1:14" x14ac:dyDescent="0.25">
      <c r="A457" s="88">
        <v>43039</v>
      </c>
      <c r="B457">
        <v>36.096899999999998</v>
      </c>
      <c r="C457" s="91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1">
        <f t="shared" ref="G457" si="734">+B457/D457-1</f>
        <v>2.0361802792929762E-3</v>
      </c>
      <c r="H457" s="91">
        <f>(B457/(D457*(1-VLOOKUP(A457,FX!A:M,13,0))))-1</f>
        <v>1.3313738909437323E-3</v>
      </c>
      <c r="I457" s="91">
        <f t="shared" si="272"/>
        <v>1.1648902090977131E-3</v>
      </c>
      <c r="J457">
        <v>6511.76</v>
      </c>
      <c r="K457">
        <v>6560.21</v>
      </c>
      <c r="L457" s="91">
        <f t="shared" ref="L457" si="735">+K457/J457-1</f>
        <v>7.4403847807658074E-3</v>
      </c>
      <c r="M457" s="90">
        <f t="shared" ref="M457" si="736">WEEKDAY(A457,2)</f>
        <v>2</v>
      </c>
    </row>
    <row r="458" spans="1:14" x14ac:dyDescent="0.25">
      <c r="A458" s="88">
        <v>43040</v>
      </c>
      <c r="B458">
        <v>36.1905</v>
      </c>
      <c r="C458" s="91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1">
        <f t="shared" ref="G458" si="739">+B458/D458-1</f>
        <v>4.872995944224412E-3</v>
      </c>
      <c r="H458" s="91">
        <f>(B458/(D458*(1-VLOOKUP(A458,FX!A:M,13,0))))-1</f>
        <v>1.3097629470917305E-3</v>
      </c>
      <c r="I458" s="91">
        <f t="shared" si="272"/>
        <v>1.2671290673320623E-3</v>
      </c>
      <c r="J458">
        <v>6560.21</v>
      </c>
      <c r="K458">
        <v>6552.95</v>
      </c>
      <c r="L458" s="91">
        <f t="shared" ref="L458" si="740">+K458/J458-1</f>
        <v>-1.1066718900767381E-3</v>
      </c>
      <c r="M458" s="90">
        <f t="shared" ref="M458" si="741">WEEKDAY(A458,2)</f>
        <v>3</v>
      </c>
    </row>
    <row r="459" spans="1:14" x14ac:dyDescent="0.25">
      <c r="A459" s="88">
        <v>43041</v>
      </c>
      <c r="B459">
        <v>35.79</v>
      </c>
      <c r="C459" s="91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1">
        <f t="shared" ref="G459" si="744">+B459/D459-1</f>
        <v>5.7266854067683504E-4</v>
      </c>
      <c r="H459" s="91">
        <f>(B459/(D459*(1-VLOOKUP(A459,FX!A:M,13,0))))-1</f>
        <v>2.8505239387044412E-4</v>
      </c>
      <c r="I459" s="91">
        <f t="shared" si="272"/>
        <v>3.5217763168926552E-4</v>
      </c>
      <c r="J459">
        <v>6552.95</v>
      </c>
      <c r="K459">
        <v>6484.93</v>
      </c>
      <c r="L459" s="91">
        <f t="shared" ref="L459" si="745">+K459/J459-1</f>
        <v>-1.038005783654683E-2</v>
      </c>
      <c r="M459" s="90">
        <f t="shared" ref="M459" si="746">WEEKDAY(A459,2)</f>
        <v>4</v>
      </c>
    </row>
    <row r="460" spans="1:14" x14ac:dyDescent="0.25">
      <c r="A460" s="88">
        <v>43042</v>
      </c>
      <c r="B460">
        <v>35.325000000000003</v>
      </c>
      <c r="C460" s="91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1">
        <f t="shared" ref="G460" si="749">+B460/D460-1</f>
        <v>-3.7421920001183828E-3</v>
      </c>
      <c r="H460" s="91">
        <f>(B460/(D460*(1-VLOOKUP(A460,FX!A:M,13,0))))-1</f>
        <v>7.9708527587074585E-4</v>
      </c>
      <c r="I460" s="91">
        <f t="shared" si="272"/>
        <v>9.9178237461039487E-4</v>
      </c>
      <c r="J460">
        <v>6484.93</v>
      </c>
      <c r="K460">
        <v>6426.98</v>
      </c>
      <c r="L460" s="91">
        <f t="shared" ref="L460" si="750">+K460/J460-1</f>
        <v>-8.9361026256259413E-3</v>
      </c>
      <c r="M460" s="90">
        <f t="shared" ref="M460" si="751">WEEKDAY(A460,2)</f>
        <v>5</v>
      </c>
      <c r="N460" s="50" t="s">
        <v>545</v>
      </c>
    </row>
    <row r="461" spans="1:14" x14ac:dyDescent="0.25">
      <c r="A461" s="88">
        <v>43045</v>
      </c>
      <c r="B461">
        <v>35.886499999999998</v>
      </c>
      <c r="C461" s="91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1">
        <f t="shared" ref="G461" si="754">+B461/D461-1</f>
        <v>3.7649539682040878E-3</v>
      </c>
      <c r="H461" s="91">
        <f>(B461/(D461*(1-VLOOKUP(A461,FX!A:M,13,0))))-1</f>
        <v>1.7955017573882959E-3</v>
      </c>
      <c r="I461" s="91">
        <f t="shared" si="272"/>
        <v>1.6999017462371313E-3</v>
      </c>
      <c r="J461">
        <v>6426.98</v>
      </c>
      <c r="K461">
        <v>6511.1</v>
      </c>
      <c r="L461" s="91">
        <f t="shared" ref="L461" si="755">+K461/J461-1</f>
        <v>1.3088573482413324E-2</v>
      </c>
      <c r="M461" s="90">
        <f t="shared" ref="M461" si="756">WEEKDAY(A461,2)</f>
        <v>1</v>
      </c>
    </row>
    <row r="462" spans="1:14" x14ac:dyDescent="0.25">
      <c r="A462" s="88">
        <v>43046</v>
      </c>
      <c r="B462">
        <v>35.99</v>
      </c>
      <c r="C462" s="91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1">
        <f t="shared" ref="G462" si="759">+B462/D462-1</f>
        <v>-1.6729748178976322E-3</v>
      </c>
      <c r="H462" s="91">
        <f>(B462/(D462*(1-VLOOKUP(A462,FX!A:M,13,0))))-1</f>
        <v>1.1546626042737707E-3</v>
      </c>
      <c r="I462" s="91">
        <f t="shared" si="272"/>
        <v>6.9790267733260691E-4</v>
      </c>
      <c r="J462">
        <v>6511.1</v>
      </c>
      <c r="K462">
        <v>6551.94</v>
      </c>
      <c r="L462" s="91">
        <f t="shared" ref="L462" si="760">+K462/J462-1</f>
        <v>6.2723656525009996E-3</v>
      </c>
      <c r="M462" s="90">
        <f t="shared" ref="M462" si="761">WEEKDAY(A462,2)</f>
        <v>2</v>
      </c>
    </row>
    <row r="463" spans="1:14" x14ac:dyDescent="0.25">
      <c r="A463" s="88">
        <v>43047</v>
      </c>
      <c r="B463">
        <v>35.880000000000003</v>
      </c>
      <c r="C463" s="91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1">
        <f t="shared" ref="G463" si="764">+B463/D463-1</f>
        <v>-3.8430249783373283E-3</v>
      </c>
      <c r="H463" s="91">
        <f>(B463/(D463*(1-VLOOKUP(A463,FX!A:M,13,0))))-1</f>
        <v>-5.4710394751343872E-3</v>
      </c>
      <c r="I463" s="91">
        <f t="shared" si="272"/>
        <v>-5.1930696226221151E-3</v>
      </c>
      <c r="J463">
        <v>6551.94</v>
      </c>
      <c r="K463">
        <v>6561.69</v>
      </c>
      <c r="L463" s="91">
        <f t="shared" ref="L463" si="765">+K463/J463-1</f>
        <v>1.4881088654659091E-3</v>
      </c>
      <c r="M463" s="90">
        <f t="shared" ref="M463" si="766">WEEKDAY(A463,2)</f>
        <v>3</v>
      </c>
    </row>
    <row r="464" spans="1:14" x14ac:dyDescent="0.25">
      <c r="A464" s="88">
        <v>43048</v>
      </c>
      <c r="B464">
        <v>36.159999999999997</v>
      </c>
      <c r="C464" s="91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1">
        <f t="shared" ref="G464" si="769">+B464/D464-1</f>
        <v>-4.9604356298402763E-3</v>
      </c>
      <c r="H464" s="91">
        <f>(B464/(D464*(1-VLOOKUP(A464,FX!A:M,13,0))))-1</f>
        <v>-2.4222759308928365E-3</v>
      </c>
      <c r="I464" s="91">
        <f t="shared" si="272"/>
        <v>-2.325882966425219E-3</v>
      </c>
      <c r="J464">
        <v>6561.69</v>
      </c>
      <c r="K464">
        <v>6611.35</v>
      </c>
      <c r="L464" s="91">
        <f t="shared" ref="L464" si="770">+K464/J464-1</f>
        <v>7.5681722239240301E-3</v>
      </c>
      <c r="M464" s="90">
        <f t="shared" ref="M464" si="771">WEEKDAY(A464,2)</f>
        <v>4</v>
      </c>
      <c r="N464" s="50" t="s">
        <v>556</v>
      </c>
    </row>
    <row r="465" spans="1:14" x14ac:dyDescent="0.25">
      <c r="A465" s="88">
        <v>43049</v>
      </c>
      <c r="B465">
        <v>36.42</v>
      </c>
      <c r="C465" s="91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1">
        <f t="shared" ref="G465" si="774">+B465/D465-1</f>
        <v>3.2818804913614663E-4</v>
      </c>
      <c r="H465" s="91">
        <f>(B465/(D465*(1-VLOOKUP(A465,FX!A:M,13,0))))-1</f>
        <v>2.1126602846828213E-3</v>
      </c>
      <c r="I465" s="91">
        <f t="shared" si="272"/>
        <v>1.9891217325993527E-3</v>
      </c>
      <c r="J465">
        <v>6611.35</v>
      </c>
      <c r="K465">
        <v>6641.22</v>
      </c>
      <c r="L465" s="91">
        <f t="shared" ref="L465" si="775">+K465/J465-1</f>
        <v>4.5179880054753152E-3</v>
      </c>
      <c r="M465" s="90">
        <f t="shared" ref="M465" si="776">WEEKDAY(A465,2)</f>
        <v>5</v>
      </c>
      <c r="N465" s="50" t="s">
        <v>561</v>
      </c>
    </row>
    <row r="466" spans="1:14" x14ac:dyDescent="0.25">
      <c r="A466" s="88">
        <v>43052</v>
      </c>
      <c r="B466">
        <v>36.479999999999997</v>
      </c>
      <c r="C466" s="91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1">
        <f t="shared" ref="G466" si="779">+B466/D466-1</f>
        <v>-8.7195389026561987E-4</v>
      </c>
      <c r="H466" s="91">
        <f>(B466/(D466*(1-VLOOKUP(A466,FX!A:M,13,0))))-1</f>
        <v>-1.6644226939233064E-3</v>
      </c>
      <c r="I466" s="91">
        <f t="shared" si="272"/>
        <v>-1.7458501852571917E-3</v>
      </c>
      <c r="J466">
        <v>6641.22</v>
      </c>
      <c r="K466">
        <v>6671.21</v>
      </c>
      <c r="L466" s="91">
        <f t="shared" ref="L466" si="780">+K466/J466-1</f>
        <v>4.5157365664743043E-3</v>
      </c>
      <c r="M466" s="90">
        <f t="shared" ref="M466" si="781">WEEKDAY(A466,2)</f>
        <v>1</v>
      </c>
    </row>
    <row r="467" spans="1:14" x14ac:dyDescent="0.25">
      <c r="A467" s="88">
        <v>43053</v>
      </c>
      <c r="B467">
        <v>36.19</v>
      </c>
      <c r="C467" s="91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1">
        <f t="shared" ref="G467" si="784">+B467/D467-1</f>
        <v>-1.1924600211262737E-3</v>
      </c>
      <c r="H467" s="91">
        <f>(B467/(D467*(1-VLOOKUP(A467,FX!A:M,13,0))))-1</f>
        <v>-3.956057467910834E-3</v>
      </c>
      <c r="I467" s="91">
        <f t="shared" si="272"/>
        <v>-3.6643348172374912E-3</v>
      </c>
      <c r="J467">
        <v>6671.21</v>
      </c>
      <c r="K467">
        <v>6614.51</v>
      </c>
      <c r="L467" s="91">
        <f t="shared" ref="L467" si="785">+K467/J467-1</f>
        <v>-8.4992077898912166E-3</v>
      </c>
      <c r="M467" s="90">
        <f t="shared" ref="M467" si="786">WEEKDAY(A467,2)</f>
        <v>2</v>
      </c>
    </row>
    <row r="468" spans="1:14" x14ac:dyDescent="0.25">
      <c r="A468" s="88">
        <v>43054</v>
      </c>
      <c r="B468">
        <v>35.74</v>
      </c>
      <c r="C468" s="91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1">
        <f t="shared" ref="G468" si="789">+B468/D468-1</f>
        <v>-4.4868790585075313E-3</v>
      </c>
      <c r="H468" s="91">
        <f>(B468/(D468*(1-VLOOKUP(A468,FX!A:M,13,0))))-1</f>
        <v>-5.0064859237405335E-3</v>
      </c>
      <c r="I468" s="91">
        <f t="shared" si="272"/>
        <v>-4.5760535646147682E-3</v>
      </c>
      <c r="J468">
        <v>6614.51</v>
      </c>
      <c r="K468">
        <v>6537.66</v>
      </c>
      <c r="L468" s="91">
        <f t="shared" ref="L468" si="790">+K468/J468-1</f>
        <v>-1.1618396525215124E-2</v>
      </c>
      <c r="M468" s="90">
        <f t="shared" ref="M468" si="791">WEEKDAY(A468,2)</f>
        <v>3</v>
      </c>
    </row>
    <row r="469" spans="1:14" x14ac:dyDescent="0.25">
      <c r="A469" s="88">
        <v>43055</v>
      </c>
      <c r="B469">
        <v>36.07</v>
      </c>
      <c r="C469" s="91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1">
        <f t="shared" ref="G469" si="794">+B469/D469-1</f>
        <v>1.4518377970687002E-3</v>
      </c>
      <c r="H469" s="91">
        <f>(B469/(D469*(1-VLOOKUP(A469,FX!A:M,13,0))))-1</f>
        <v>1.4005088151090028E-3</v>
      </c>
      <c r="I469" s="91">
        <f t="shared" si="272"/>
        <v>1.1879912954655403E-3</v>
      </c>
      <c r="J469">
        <v>6537.66</v>
      </c>
      <c r="K469">
        <v>6558.31</v>
      </c>
      <c r="L469" s="91">
        <f t="shared" ref="L469" si="795">+K469/J469-1</f>
        <v>3.1586225040765026E-3</v>
      </c>
      <c r="M469" s="90">
        <f t="shared" ref="M469" si="796">WEEKDAY(A469,2)</f>
        <v>4</v>
      </c>
      <c r="N469" s="50" t="s">
        <v>574</v>
      </c>
    </row>
    <row r="470" spans="1:14" x14ac:dyDescent="0.25">
      <c r="A470" s="88">
        <v>43056</v>
      </c>
      <c r="B470">
        <v>34.895000000000003</v>
      </c>
      <c r="C470" s="91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1">
        <f t="shared" ref="G470" si="799">+B470/D470-1</f>
        <v>-1.5298992347102525E-3</v>
      </c>
      <c r="H470" s="91">
        <f>(B470/(D470*(1-VLOOKUP(A470,FX!A:M,13,0))))-1</f>
        <v>-9.6525333095598409E-4</v>
      </c>
      <c r="I470" s="91">
        <f t="shared" si="272"/>
        <v>-3.9531579429818997E-4</v>
      </c>
      <c r="J470">
        <v>6558.31</v>
      </c>
      <c r="K470">
        <v>6361.94</v>
      </c>
      <c r="L470" s="91">
        <f t="shared" ref="L470" si="800">+K470/J470-1</f>
        <v>-2.9942164978477792E-2</v>
      </c>
      <c r="M470" s="90">
        <f t="shared" ref="M470" si="801">WEEKDAY(A470,2)</f>
        <v>5</v>
      </c>
    </row>
    <row r="471" spans="1:14" x14ac:dyDescent="0.25">
      <c r="A471" s="88">
        <v>43059</v>
      </c>
      <c r="B471">
        <v>35.205300000000001</v>
      </c>
      <c r="C471" s="91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1">
        <f t="shared" ref="G471" si="804">+B471/D471-1</f>
        <v>-2.6727847366379009E-3</v>
      </c>
      <c r="H471" s="91">
        <f>(B471/(D471*(1-VLOOKUP(A471,FX!A:M,13,0))))-1</f>
        <v>-1.1313018238282568E-3</v>
      </c>
      <c r="I471" s="91">
        <f t="shared" si="272"/>
        <v>-1.6532628546148675E-3</v>
      </c>
      <c r="J471">
        <v>6361.94</v>
      </c>
      <c r="K471">
        <v>6433.17</v>
      </c>
      <c r="L471" s="91">
        <f t="shared" ref="L471" si="805">+K471/J471-1</f>
        <v>1.1196270320059654E-2</v>
      </c>
      <c r="M471" s="90">
        <f t="shared" ref="M471" si="806">WEEKDAY(A471,2)</f>
        <v>1</v>
      </c>
    </row>
    <row r="472" spans="1:14" x14ac:dyDescent="0.25">
      <c r="A472" s="88">
        <v>43060</v>
      </c>
      <c r="B472">
        <v>35.67</v>
      </c>
      <c r="C472" s="91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1">
        <f t="shared" ref="G472" si="809">+B472/D472-1</f>
        <v>7.8929913143983566E-3</v>
      </c>
      <c r="H472" s="91">
        <f>(B472/(D472*(1-VLOOKUP(A472,FX!A:M,13,0))))-1</f>
        <v>4.8596486998737642E-3</v>
      </c>
      <c r="I472" s="91">
        <f t="shared" si="272"/>
        <v>4.4916292364229893E-3</v>
      </c>
      <c r="J472">
        <v>6433.17</v>
      </c>
      <c r="K472">
        <v>6456.35</v>
      </c>
      <c r="L472" s="91">
        <f t="shared" ref="L472" si="810">+K472/J472-1</f>
        <v>3.6032002885046932E-3</v>
      </c>
      <c r="M472" s="90">
        <f t="shared" ref="M472" si="811">WEEKDAY(A472,2)</f>
        <v>2</v>
      </c>
    </row>
    <row r="473" spans="1:14" x14ac:dyDescent="0.25">
      <c r="A473" s="88">
        <v>43061</v>
      </c>
      <c r="B473">
        <v>35.4</v>
      </c>
      <c r="C473" s="91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1">
        <f t="shared" ref="G473" si="814">+B473/D473-1</f>
        <v>-4.9392241732149067E-4</v>
      </c>
      <c r="H473" s="91">
        <f>(B473/(D473*(1-VLOOKUP(A473,FX!A:M,13,0))))-1</f>
        <v>-4.7058195138945935E-3</v>
      </c>
      <c r="I473" s="91">
        <f t="shared" si="272"/>
        <v>-4.6645803986402612E-3</v>
      </c>
      <c r="J473">
        <v>6456.35</v>
      </c>
      <c r="K473">
        <v>6439.44</v>
      </c>
      <c r="L473" s="91">
        <f t="shared" ref="L473" si="815">+K473/J473-1</f>
        <v>-2.6191269060693578E-3</v>
      </c>
      <c r="M473" s="90">
        <f t="shared" ref="M473" si="816">WEEKDAY(A473,2)</f>
        <v>3</v>
      </c>
    </row>
    <row r="474" spans="1:14" x14ac:dyDescent="0.25">
      <c r="A474" s="88">
        <v>43062</v>
      </c>
      <c r="B474">
        <v>35.445</v>
      </c>
      <c r="C474" s="91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0">
        <v>34.76</v>
      </c>
      <c r="G474" s="91">
        <f t="shared" ref="G474" si="819">+B474/D474-1</f>
        <v>2.2797040760340836E-2</v>
      </c>
      <c r="H474" s="91">
        <f>(B474/(D474*(1-VLOOKUP(A474,FX!A:M,13,0))))-1</f>
        <v>1.9711929903651448E-2</v>
      </c>
      <c r="I474" s="91">
        <f t="shared" ref="I474:I572" si="820">+B474/F474-1</f>
        <v>1.9706559263521273E-2</v>
      </c>
      <c r="J474">
        <v>6439.44</v>
      </c>
      <c r="K474">
        <v>6274.51</v>
      </c>
      <c r="L474" s="91">
        <f t="shared" ref="L474" si="821">+K474/J474-1</f>
        <v>-2.5612475618997821E-2</v>
      </c>
      <c r="M474" s="90">
        <f t="shared" ref="M474" si="822">WEEKDAY(A474,2)</f>
        <v>4</v>
      </c>
      <c r="N474" s="50" t="s">
        <v>587</v>
      </c>
    </row>
    <row r="475" spans="1:14" x14ac:dyDescent="0.25">
      <c r="A475" s="88">
        <v>43063</v>
      </c>
      <c r="B475">
        <v>34.72</v>
      </c>
      <c r="C475" s="91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0">
        <v>34.661299999999997</v>
      </c>
      <c r="G475" s="91">
        <f t="shared" ref="G475" si="825">+B475/D475-1</f>
        <v>-1.7107882165002808E-3</v>
      </c>
      <c r="H475" s="91">
        <f>(B475/(D475*(1-VLOOKUP(A475,FX!A:M,13,0))))-1</f>
        <v>-3.153533811218745E-4</v>
      </c>
      <c r="I475" s="91">
        <f t="shared" si="820"/>
        <v>1.6935314024575376E-3</v>
      </c>
      <c r="J475">
        <v>6274.51</v>
      </c>
      <c r="K475">
        <v>6278.03</v>
      </c>
      <c r="L475" s="91">
        <f t="shared" ref="L475" si="826">+K475/J475-1</f>
        <v>5.6099998246872396E-4</v>
      </c>
      <c r="M475" s="90">
        <f t="shared" ref="M475" si="827">WEEKDAY(A475,2)</f>
        <v>5</v>
      </c>
    </row>
    <row r="476" spans="1:14" x14ac:dyDescent="0.25">
      <c r="A476" s="88">
        <v>43066</v>
      </c>
      <c r="B476">
        <v>34.049999999999997</v>
      </c>
      <c r="C476" s="91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1">
        <f t="shared" ref="G476" si="830">+B476/D476-1</f>
        <v>-4.3976961093433742E-3</v>
      </c>
      <c r="H476" s="91">
        <f>(B476/(D476*(1-VLOOKUP(A476,FX!A:M,13,0))))-1</f>
        <v>-3.3627612784591365E-3</v>
      </c>
      <c r="I476" s="91">
        <f t="shared" si="820"/>
        <v>-1.8936173954847701E-3</v>
      </c>
      <c r="J476">
        <v>6278.03</v>
      </c>
      <c r="K476">
        <v>6194.55</v>
      </c>
      <c r="L476" s="91">
        <f t="shared" ref="L476" si="831">+K476/J476-1</f>
        <v>-1.3297164874968681E-2</v>
      </c>
      <c r="M476" s="90">
        <f t="shared" ref="M476" si="832">WEEKDAY(A476,2)</f>
        <v>1</v>
      </c>
    </row>
    <row r="477" spans="1:14" x14ac:dyDescent="0.25">
      <c r="A477" s="88">
        <v>43067</v>
      </c>
      <c r="B477">
        <v>34.700000000000003</v>
      </c>
      <c r="C477" s="91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1">
        <f t="shared" ref="G477" si="835">+B477/D477-1</f>
        <v>2.4404120278398445E-4</v>
      </c>
      <c r="H477" s="91">
        <f>(B477/(D477*(1-VLOOKUP(A477,FX!A:M,13,0))))-1</f>
        <v>2.2487739750682856E-3</v>
      </c>
      <c r="I477" s="91">
        <f t="shared" si="820"/>
        <v>1.4719039510520115E-3</v>
      </c>
      <c r="J477">
        <v>6194.55</v>
      </c>
      <c r="K477">
        <v>6299.31</v>
      </c>
      <c r="L477" s="91">
        <f t="shared" ref="L477" si="836">+K477/J477-1</f>
        <v>1.6911640070707445E-2</v>
      </c>
      <c r="M477" s="90">
        <f t="shared" ref="M477" si="837">WEEKDAY(A477,2)</f>
        <v>2</v>
      </c>
    </row>
    <row r="478" spans="1:14" x14ac:dyDescent="0.25">
      <c r="A478" s="88">
        <v>43068</v>
      </c>
      <c r="B478">
        <v>34.524999999999999</v>
      </c>
      <c r="C478" s="91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1">
        <f t="shared" ref="G478" si="840">+B478/D478-1</f>
        <v>-6.5845520112572942E-3</v>
      </c>
      <c r="H478" s="91">
        <f>(B478/(D478*(1-VLOOKUP(A478,FX!A:M,13,0))))-1</f>
        <v>-5.9808026262748726E-3</v>
      </c>
      <c r="I478" s="91">
        <f t="shared" si="820"/>
        <v>-6.2860859904327882E-3</v>
      </c>
      <c r="J478">
        <v>6299.31</v>
      </c>
      <c r="K478">
        <v>6318.37</v>
      </c>
      <c r="L478" s="91">
        <f t="shared" ref="L478" si="841">+K478/J478-1</f>
        <v>3.0257282146775033E-3</v>
      </c>
      <c r="M478" s="90">
        <f t="shared" ref="M478" si="842">WEEKDAY(A478,2)</f>
        <v>3</v>
      </c>
    </row>
    <row r="479" spans="1:14" x14ac:dyDescent="0.25">
      <c r="A479" s="88">
        <v>43069</v>
      </c>
      <c r="B479">
        <v>34.409999999999997</v>
      </c>
      <c r="C479" s="91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1">
        <f t="shared" ref="G479" si="845">+B479/D479-1</f>
        <v>-9.0709275510014731E-4</v>
      </c>
      <c r="H479" s="91">
        <f>(B479/(D479*(1-VLOOKUP(A479,FX!A:M,13,0))))-1</f>
        <v>-9.7810492684002881E-4</v>
      </c>
      <c r="I479" s="91">
        <f t="shared" si="820"/>
        <v>8.7184718260413518E-6</v>
      </c>
      <c r="J479">
        <v>6318.37</v>
      </c>
      <c r="K479">
        <v>6263.42</v>
      </c>
      <c r="L479" s="91">
        <f t="shared" ref="L479" si="846">+K479/J479-1</f>
        <v>-8.696863273280897E-3</v>
      </c>
      <c r="M479" s="90">
        <f t="shared" ref="M479" si="847">WEEKDAY(A479,2)</f>
        <v>4</v>
      </c>
    </row>
    <row r="480" spans="1:14" x14ac:dyDescent="0.25">
      <c r="A480" s="88">
        <v>43070</v>
      </c>
      <c r="B480">
        <v>34.51</v>
      </c>
      <c r="C480" s="91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1">
        <f t="shared" ref="G480" si="850">+B480/D480-1</f>
        <v>-5.4988369892371436E-3</v>
      </c>
      <c r="H480" s="91">
        <f>(B480/(D480*(1-VLOOKUP(A480,FX!A:M,13,0))))-1</f>
        <v>-8.0585496947952473E-3</v>
      </c>
      <c r="I480" s="91">
        <f t="shared" si="820"/>
        <v>-8.3247844090611478E-3</v>
      </c>
      <c r="J480">
        <v>6263.42</v>
      </c>
      <c r="K480">
        <v>6316.41</v>
      </c>
      <c r="L480" s="91">
        <f t="shared" ref="L480" si="851">+K480/J480-1</f>
        <v>8.4602341851576224E-3</v>
      </c>
      <c r="M480" s="90">
        <f t="shared" ref="M480" si="852">WEEKDAY(A480,2)</f>
        <v>5</v>
      </c>
      <c r="N480" s="50" t="s">
        <v>598</v>
      </c>
    </row>
    <row r="481" spans="1:14" x14ac:dyDescent="0.25">
      <c r="A481" s="88">
        <v>43073</v>
      </c>
      <c r="B481">
        <v>34.270000000000003</v>
      </c>
      <c r="C481" s="91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1">
        <f t="shared" ref="G481" si="855">+B481/D481-1</f>
        <v>-9.4519374258414945E-3</v>
      </c>
      <c r="H481" s="91">
        <f>(B481/(D481*(1-VLOOKUP(A481,FX!A:M,13,0))))-1</f>
        <v>-6.1849501657772477E-3</v>
      </c>
      <c r="I481" s="91">
        <f t="shared" si="820"/>
        <v>-6.0587779772556249E-3</v>
      </c>
      <c r="J481">
        <v>6316.41</v>
      </c>
      <c r="K481">
        <v>6279.62</v>
      </c>
      <c r="L481" s="91">
        <f t="shared" ref="L481" si="856">+K481/J481-1</f>
        <v>-5.8245110751201645E-3</v>
      </c>
      <c r="M481" s="90">
        <f t="shared" ref="M481" si="857">WEEKDAY(A481,2)</f>
        <v>1</v>
      </c>
    </row>
    <row r="482" spans="1:14" x14ac:dyDescent="0.25">
      <c r="A482" s="88">
        <v>43074</v>
      </c>
      <c r="B482">
        <v>33.5623</v>
      </c>
      <c r="C482" s="91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1">
        <f t="shared" ref="G482" si="860">+B482/D482-1</f>
        <v>-3.2985600030729367E-3</v>
      </c>
      <c r="H482" s="91">
        <f>(B482/(D482*(1-VLOOKUP(A482,FX!A:M,13,0))))-1</f>
        <v>-3.2217318485467938E-3</v>
      </c>
      <c r="I482" s="91">
        <f t="shared" si="820"/>
        <v>-2.7840503922034188E-3</v>
      </c>
      <c r="J482">
        <v>6279.62</v>
      </c>
      <c r="K482">
        <v>6132.91</v>
      </c>
      <c r="L482" s="91">
        <f t="shared" ref="L482" si="861">+K482/J482-1</f>
        <v>-2.3362878645523111E-2</v>
      </c>
      <c r="M482" s="90">
        <f t="shared" ref="M482" si="862">WEEKDAY(A482,2)</f>
        <v>2</v>
      </c>
    </row>
    <row r="483" spans="1:14" x14ac:dyDescent="0.25">
      <c r="A483" s="88">
        <v>43075</v>
      </c>
      <c r="B483">
        <v>33.64</v>
      </c>
      <c r="C483" s="91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1">
        <f t="shared" ref="G483" si="865">+B483/D483-1</f>
        <v>-6.9345473761116549E-3</v>
      </c>
      <c r="H483" s="91">
        <f>(B483/(D483*(1-VLOOKUP(A483,FX!A:M,13,0))))-1</f>
        <v>-6.6696269542708686E-3</v>
      </c>
      <c r="I483" s="91">
        <f t="shared" si="820"/>
        <v>-6.7906702096249827E-3</v>
      </c>
      <c r="J483">
        <v>6132.91</v>
      </c>
      <c r="K483">
        <v>6172.8</v>
      </c>
      <c r="L483" s="91">
        <f t="shared" ref="L483" si="866">+K483/J483-1</f>
        <v>6.5042532826995458E-3</v>
      </c>
      <c r="M483" s="90">
        <f t="shared" ref="M483" si="867">WEEKDAY(A483,2)</f>
        <v>3</v>
      </c>
    </row>
    <row r="484" spans="1:14" x14ac:dyDescent="0.25">
      <c r="A484" s="88">
        <v>43076</v>
      </c>
      <c r="B484">
        <v>33.56</v>
      </c>
      <c r="C484" s="91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1">
        <f t="shared" ref="G484" si="870">+B484/D484-1</f>
        <v>-3.1240363582872854E-3</v>
      </c>
      <c r="H484" s="91">
        <f>(B484/(D484*(1-VLOOKUP(A484,FX!A:M,13,0))))-1</f>
        <v>-2.4799610724709487E-3</v>
      </c>
      <c r="I484" s="91">
        <f t="shared" si="820"/>
        <v>-3.8557549888839082E-3</v>
      </c>
      <c r="J484">
        <v>6172.8</v>
      </c>
      <c r="K484">
        <v>6135.47</v>
      </c>
      <c r="L484" s="91">
        <f t="shared" ref="L484" si="871">+K484/J484-1</f>
        <v>-6.0474987039916828E-3</v>
      </c>
      <c r="M484" s="90">
        <f t="shared" ref="M484" si="872">WEEKDAY(A484,2)</f>
        <v>4</v>
      </c>
    </row>
    <row r="485" spans="1:14" x14ac:dyDescent="0.25">
      <c r="A485" s="88">
        <v>43077</v>
      </c>
      <c r="B485">
        <v>34.049900000000001</v>
      </c>
      <c r="C485" s="91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1">
        <f t="shared" ref="G485" si="875">+B485/D485-1</f>
        <v>-3.3986628809523634E-4</v>
      </c>
      <c r="H485" s="91">
        <f>(B485/(D485*(1-VLOOKUP(A485,FX!A:M,13,0))))-1</f>
        <v>-3.0288643533460391E-4</v>
      </c>
      <c r="I485" s="91">
        <f t="shared" si="820"/>
        <v>-5.8996184326387535E-4</v>
      </c>
      <c r="J485">
        <v>6135.47</v>
      </c>
      <c r="K485">
        <v>6203.14</v>
      </c>
      <c r="L485" s="91">
        <f t="shared" ref="L485" si="876">+K485/J485-1</f>
        <v>1.1029309898019202E-2</v>
      </c>
      <c r="M485" s="90">
        <f t="shared" ref="M485" si="877">WEEKDAY(A485,2)</f>
        <v>5</v>
      </c>
      <c r="N485" s="50" t="s">
        <v>607</v>
      </c>
    </row>
    <row r="486" spans="1:14" x14ac:dyDescent="0.25">
      <c r="A486" s="88">
        <v>43080</v>
      </c>
      <c r="B486">
        <v>34.590000000000003</v>
      </c>
      <c r="C486" s="91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1">
        <f t="shared" ref="G486" si="880">+B486/D486-1</f>
        <v>1.8527387052351685E-3</v>
      </c>
      <c r="H486" s="91">
        <f>(B486/(D486*(1-VLOOKUP(A486,FX!A:M,13,0))))-1</f>
        <v>1.4980948090110857E-3</v>
      </c>
      <c r="I486" s="91">
        <f t="shared" si="820"/>
        <v>1.2968516610123437E-3</v>
      </c>
      <c r="J486">
        <v>6203.14</v>
      </c>
      <c r="K486">
        <v>6286.17</v>
      </c>
      <c r="L486" s="91">
        <f t="shared" ref="L486" si="881">+K486/J486-1</f>
        <v>1.3385156549747368E-2</v>
      </c>
      <c r="M486" s="90">
        <f t="shared" ref="M486" si="882">WEEKDAY(A486,2)</f>
        <v>1</v>
      </c>
    </row>
    <row r="487" spans="1:14" x14ac:dyDescent="0.25">
      <c r="A487" s="88">
        <v>43081</v>
      </c>
      <c r="B487">
        <v>34.130000000000003</v>
      </c>
      <c r="C487" s="91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1">
        <f t="shared" ref="G487" si="885">+B487/D487-1</f>
        <v>-3.6247299690598256E-3</v>
      </c>
      <c r="H487" s="91">
        <f>(B487/(D487*(1-VLOOKUP(A487,FX!A:M,13,0))))-1</f>
        <v>-3.6247299690598256E-3</v>
      </c>
      <c r="I487" s="91">
        <f t="shared" si="820"/>
        <v>-2.277251745941733E-3</v>
      </c>
      <c r="J487">
        <v>6286.17</v>
      </c>
      <c r="K487">
        <v>6233.21</v>
      </c>
      <c r="L487" s="91">
        <f t="shared" ref="L487" si="886">+K487/J487-1</f>
        <v>-8.4248437442830948E-3</v>
      </c>
      <c r="M487" s="90">
        <f t="shared" ref="M487" si="887">WEEKDAY(A487,2)</f>
        <v>2</v>
      </c>
    </row>
    <row r="488" spans="1:14" x14ac:dyDescent="0.25">
      <c r="A488" s="88">
        <v>43082</v>
      </c>
      <c r="B488">
        <v>34.6</v>
      </c>
      <c r="C488" s="91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1">
        <f t="shared" ref="G488" si="890">+B488/D488-1</f>
        <v>4.3356371557232709E-3</v>
      </c>
      <c r="H488" s="91">
        <f>(B488/(D488*(1-VLOOKUP(A488,FX!A:M,13,0))))-1</f>
        <v>3.1380051019207489E-3</v>
      </c>
      <c r="I488" s="91">
        <f t="shared" si="820"/>
        <v>1.9720895751464962E-3</v>
      </c>
      <c r="J488">
        <v>6233.21</v>
      </c>
      <c r="K488">
        <v>6277.44</v>
      </c>
      <c r="L488" s="91">
        <f t="shared" ref="L488" si="891">+K488/J488-1</f>
        <v>7.0958623245485075E-3</v>
      </c>
      <c r="M488" s="90">
        <f t="shared" ref="M488" si="892">WEEKDAY(A488,2)</f>
        <v>3</v>
      </c>
    </row>
    <row r="489" spans="1:14" x14ac:dyDescent="0.25">
      <c r="A489" s="88">
        <v>43083</v>
      </c>
      <c r="B489">
        <v>34.549999999999997</v>
      </c>
      <c r="C489" s="91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1">
        <f t="shared" ref="G489" si="895">+B489/D489-1</f>
        <v>-5.3303917301905646E-4</v>
      </c>
      <c r="H489" s="91">
        <f>(B489/(D489*(1-VLOOKUP(A489,FX!A:M,13,0))))-1</f>
        <v>-1.2400980492067726E-3</v>
      </c>
      <c r="I489" s="91">
        <f t="shared" si="820"/>
        <v>-8.6466415461017299E-4</v>
      </c>
      <c r="J489">
        <v>6277.44</v>
      </c>
      <c r="K489">
        <v>6284.08</v>
      </c>
      <c r="L489" s="91">
        <f t="shared" ref="L489" si="896">+K489/J489-1</f>
        <v>1.0577560279350084E-3</v>
      </c>
      <c r="M489" s="90">
        <f t="shared" ref="M489" si="897">WEEKDAY(A489,2)</f>
        <v>4</v>
      </c>
    </row>
    <row r="490" spans="1:14" x14ac:dyDescent="0.25">
      <c r="A490" s="88">
        <v>43084</v>
      </c>
      <c r="B490">
        <v>34.33</v>
      </c>
      <c r="C490" s="91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1">
        <f t="shared" ref="G490" si="900">+B490/D490-1</f>
        <v>4.661144725202071E-4</v>
      </c>
      <c r="H490" s="91">
        <f>(B490/(D490*(1-VLOOKUP(A490,FX!A:M,13,0))))-1</f>
        <v>1.8305029355780711E-4</v>
      </c>
      <c r="I490" s="91">
        <f t="shared" si="820"/>
        <v>1.2511994306896312E-3</v>
      </c>
      <c r="J490">
        <v>6284.08</v>
      </c>
      <c r="K490">
        <v>6235.76</v>
      </c>
      <c r="L490" s="91">
        <f t="shared" ref="L490" si="901">+K490/J490-1</f>
        <v>-7.6892719379765273E-3</v>
      </c>
      <c r="M490" s="90">
        <f t="shared" ref="M490" si="902">WEEKDAY(A490,2)</f>
        <v>5</v>
      </c>
    </row>
    <row r="491" spans="1:14" x14ac:dyDescent="0.25">
      <c r="A491" s="88">
        <v>43087</v>
      </c>
      <c r="B491">
        <v>34.159999999999997</v>
      </c>
      <c r="C491" s="91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1">
        <f t="shared" ref="G491" si="905">+B491/D491-1</f>
        <v>2.0410439834128713E-3</v>
      </c>
      <c r="H491" s="91">
        <f>(B491/(D491*(1-VLOOKUP(A491,FX!A:M,13,0))))-1</f>
        <v>2.7124257511361716E-3</v>
      </c>
      <c r="I491" s="91">
        <f t="shared" si="820"/>
        <v>3.2452752610168112E-3</v>
      </c>
      <c r="J491">
        <v>6235.76</v>
      </c>
      <c r="K491">
        <v>6199.99</v>
      </c>
      <c r="L491" s="91">
        <f t="shared" ref="L491" si="906">+K491/J491-1</f>
        <v>-5.7362695164664412E-3</v>
      </c>
      <c r="M491" s="90">
        <f t="shared" ref="M491" si="907">WEEKDAY(A491,2)</f>
        <v>1</v>
      </c>
    </row>
    <row r="492" spans="1:14" x14ac:dyDescent="0.25">
      <c r="A492" s="88">
        <v>43088</v>
      </c>
      <c r="B492">
        <v>34.29</v>
      </c>
      <c r="C492" s="91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1">
        <f t="shared" ref="G492" si="910">+B492/D492-1</f>
        <v>-1.1930344160849815E-3</v>
      </c>
      <c r="H492" s="91">
        <f>(B492/(D492*(1-VLOOKUP(A492,FX!A:M,13,0))))-1</f>
        <v>-2.2508116099060338E-3</v>
      </c>
      <c r="I492" s="91">
        <f t="shared" si="820"/>
        <v>-2.7889338362526717E-3</v>
      </c>
      <c r="J492">
        <v>6199.99</v>
      </c>
      <c r="K492">
        <v>6251.24</v>
      </c>
      <c r="L492" s="91">
        <f t="shared" ref="L492" si="911">+K492/J492-1</f>
        <v>8.2661423647456544E-3</v>
      </c>
      <c r="M492" s="90">
        <f t="shared" ref="M492" si="912">WEEKDAY(A492,2)</f>
        <v>2</v>
      </c>
    </row>
    <row r="493" spans="1:14" x14ac:dyDescent="0.25">
      <c r="A493" s="88">
        <v>43089</v>
      </c>
      <c r="B493">
        <v>34.21</v>
      </c>
      <c r="C493" s="91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1">
        <f t="shared" ref="G493" si="915">+B493/D493-1</f>
        <v>3.2103276089752164E-3</v>
      </c>
      <c r="H493" s="91">
        <f>(B493/(D493*(1-VLOOKUP(A493,FX!A:M,13,0))))-1</f>
        <v>-2.8560564533475219E-3</v>
      </c>
      <c r="I493" s="91">
        <f t="shared" si="820"/>
        <v>-2.4523168708320275E-3</v>
      </c>
      <c r="J493">
        <v>6251.24</v>
      </c>
      <c r="K493">
        <v>6199.36</v>
      </c>
      <c r="L493" s="91">
        <f t="shared" ref="L493" si="916">+K493/J493-1</f>
        <v>-8.2991534479559537E-3</v>
      </c>
      <c r="M493" s="90">
        <f t="shared" ref="M493" si="917">WEEKDAY(A493,2)</f>
        <v>3</v>
      </c>
    </row>
    <row r="494" spans="1:14" x14ac:dyDescent="0.25">
      <c r="A494" s="88">
        <v>43090</v>
      </c>
      <c r="B494">
        <v>34.5</v>
      </c>
      <c r="C494" s="91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1">
        <f t="shared" ref="G494" si="920">+B494/D494-1</f>
        <v>-3.0766429119721828E-4</v>
      </c>
      <c r="H494" s="91">
        <f>(B494/(D494*(1-VLOOKUP(A494,FX!A:M,13,0))))-1</f>
        <v>-2.6654211301935238E-4</v>
      </c>
      <c r="I494" s="91">
        <f t="shared" si="820"/>
        <v>-2.897710808460463E-4</v>
      </c>
      <c r="J494">
        <v>6199.36</v>
      </c>
      <c r="K494">
        <v>6238.5</v>
      </c>
      <c r="L494" s="91">
        <f t="shared" ref="L494" si="921">+K494/J494-1</f>
        <v>6.313554947607658E-3</v>
      </c>
      <c r="M494" s="90">
        <f t="shared" ref="M494" si="922">WEEKDAY(A494,2)</f>
        <v>4</v>
      </c>
    </row>
    <row r="495" spans="1:14" x14ac:dyDescent="0.25">
      <c r="A495" s="88">
        <v>43091</v>
      </c>
      <c r="B495">
        <v>34.479999999999997</v>
      </c>
      <c r="C495" s="91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1">
        <f t="shared" ref="G495" si="925">+B495/D495-1</f>
        <v>-1.5719019017755853E-3</v>
      </c>
      <c r="H495" s="91">
        <f>(B495/(D495*(1-VLOOKUP(A495,FX!A:M,13,0))))-1</f>
        <v>-1.3984901409255235E-3</v>
      </c>
      <c r="I495" s="91">
        <f t="shared" si="820"/>
        <v>-1.9249417451842055E-3</v>
      </c>
      <c r="J495">
        <v>6238.5</v>
      </c>
      <c r="K495">
        <v>6242.89</v>
      </c>
      <c r="L495" s="91">
        <f t="shared" ref="L495" si="926">+K495/J495-1</f>
        <v>7.0369479842913307E-4</v>
      </c>
      <c r="M495" s="90">
        <f t="shared" ref="M495" si="927">WEEKDAY(A495,2)</f>
        <v>5</v>
      </c>
    </row>
    <row r="496" spans="1:14" x14ac:dyDescent="0.25">
      <c r="A496" s="88">
        <v>43094</v>
      </c>
      <c r="B496">
        <v>34.479999999999997</v>
      </c>
      <c r="C496" s="91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1">
        <f t="shared" ref="G496" si="930">+B496/D496-1</f>
        <v>7.3206921940198733E-3</v>
      </c>
      <c r="H496" s="91">
        <f>(B496/(D496*(1-VLOOKUP(A496,FX!A:M,13,0))))-1</f>
        <v>7.3206921940198733E-3</v>
      </c>
      <c r="I496" s="91">
        <f t="shared" si="820"/>
        <v>7.3035349108969694E-3</v>
      </c>
      <c r="J496">
        <v>6242.89</v>
      </c>
      <c r="K496">
        <v>6185.59</v>
      </c>
      <c r="L496" s="91">
        <f t="shared" ref="L496" si="931">+K496/J496-1</f>
        <v>-9.1784413949308474E-3</v>
      </c>
      <c r="M496" s="90">
        <f t="shared" ref="M496" si="932">WEEKDAY(A496,2)</f>
        <v>1</v>
      </c>
    </row>
    <row r="497" spans="1:13" x14ac:dyDescent="0.25">
      <c r="A497" s="88">
        <v>43095</v>
      </c>
      <c r="B497">
        <v>34.56</v>
      </c>
      <c r="C497" s="91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1">
        <f t="shared" ref="G497" si="935">+B497/D497-1</f>
        <v>4.0309651234349264E-3</v>
      </c>
      <c r="H497" s="91">
        <f>(B497/(D497*(1-VLOOKUP(A497,FX!A:M,13,0))))-1</f>
        <v>2.5155632332207745E-4</v>
      </c>
      <c r="I497" s="91">
        <f t="shared" si="820"/>
        <v>4.2552821946850727E-4</v>
      </c>
      <c r="J497">
        <v>6185.59</v>
      </c>
      <c r="K497">
        <v>6220.15</v>
      </c>
      <c r="L497" s="91">
        <f t="shared" ref="L497" si="936">+K497/J497-1</f>
        <v>5.5871792343171744E-3</v>
      </c>
      <c r="M497" s="90">
        <f t="shared" ref="M497" si="937">WEEKDAY(A497,2)</f>
        <v>2</v>
      </c>
    </row>
    <row r="498" spans="1:13" x14ac:dyDescent="0.25">
      <c r="A498" s="88">
        <v>43096</v>
      </c>
      <c r="B498">
        <v>34.18</v>
      </c>
      <c r="C498" s="91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1">
        <f t="shared" ref="G498" si="940">+B498/D498-1</f>
        <v>-3.0414143093716595E-3</v>
      </c>
      <c r="H498" s="91">
        <f>(B498/(D498*(1-VLOOKUP(A498,FX!A:M,13,0))))-1</f>
        <v>-1.1197456193416944E-3</v>
      </c>
      <c r="I498" s="91">
        <f t="shared" si="820"/>
        <v>-4.8250551957074173E-4</v>
      </c>
      <c r="J498">
        <v>6220.15</v>
      </c>
      <c r="K498">
        <v>6173.15</v>
      </c>
      <c r="L498" s="91">
        <f t="shared" ref="L498" si="941">+K498/J498-1</f>
        <v>-7.556087875694284E-3</v>
      </c>
      <c r="M498" s="90">
        <f t="shared" ref="M498" si="942">WEEKDAY(A498,2)</f>
        <v>3</v>
      </c>
    </row>
    <row r="499" spans="1:13" x14ac:dyDescent="0.25">
      <c r="A499" s="88">
        <v>43097</v>
      </c>
      <c r="B499">
        <v>34.56</v>
      </c>
      <c r="C499" s="91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1">
        <f t="shared" ref="G499" si="945">+B499/D499-1</f>
        <v>5.5605247397614299E-3</v>
      </c>
      <c r="H499" s="91">
        <f>(B499/(D499*(1-VLOOKUP(A499,FX!A:M,13,0))))-1</f>
        <v>2.4970300284163915E-3</v>
      </c>
      <c r="I499" s="91">
        <f t="shared" si="820"/>
        <v>2.3434418431982351E-3</v>
      </c>
      <c r="J499">
        <v>6173.15</v>
      </c>
      <c r="K499">
        <v>6204.27</v>
      </c>
      <c r="L499" s="91">
        <f t="shared" ref="L499" si="946">+K499/J499-1</f>
        <v>5.0411864283228525E-3</v>
      </c>
      <c r="M499" s="90">
        <f t="shared" ref="M499" si="947">WEEKDAY(A499,2)</f>
        <v>4</v>
      </c>
    </row>
    <row r="500" spans="1:13" x14ac:dyDescent="0.25">
      <c r="A500" s="88">
        <v>43098</v>
      </c>
      <c r="B500">
        <v>34.840000000000003</v>
      </c>
      <c r="C500" s="91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1">
        <f t="shared" ref="G500" si="950">+B500/D500-1</f>
        <v>2.9393292304198404E-3</v>
      </c>
      <c r="H500" s="91">
        <f>(B500/(D500*(1-VLOOKUP(A500,FX!A:M,13,0))))-1</f>
        <v>-1.6848069419483913E-5</v>
      </c>
      <c r="I500" s="91">
        <f t="shared" si="820"/>
        <v>-4.4756079367447299E-4</v>
      </c>
      <c r="J500">
        <v>6204.27</v>
      </c>
      <c r="K500">
        <v>6250.82</v>
      </c>
      <c r="L500" s="91">
        <f t="shared" ref="L500" si="951">+K500/J500-1</f>
        <v>7.5028971982198378E-3</v>
      </c>
      <c r="M500" s="90">
        <f t="shared" ref="M500" si="952">WEEKDAY(A500,2)</f>
        <v>5</v>
      </c>
    </row>
    <row r="501" spans="1:13" x14ac:dyDescent="0.25">
      <c r="A501" s="88">
        <v>43102</v>
      </c>
      <c r="B501">
        <v>35.520000000000003</v>
      </c>
      <c r="C501" s="91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1">
        <f t="shared" ref="G501" si="955">+B501/D501-1</f>
        <v>5.9599859687513579E-3</v>
      </c>
      <c r="H501" s="91">
        <f>(B501/(D501*(1-VLOOKUP(A501,FX!A:M,13,0))))-1</f>
        <v>3.9836380678057726E-3</v>
      </c>
      <c r="I501" s="91">
        <f t="shared" si="820"/>
        <v>3.1121327993945958E-3</v>
      </c>
      <c r="J501">
        <v>6250.82</v>
      </c>
      <c r="K501">
        <v>6332.23</v>
      </c>
      <c r="L501" s="91">
        <f t="shared" ref="L501" si="956">+K501/J501-1</f>
        <v>1.3023891265465881E-2</v>
      </c>
      <c r="M501" s="90">
        <f t="shared" ref="M501" si="957">WEEKDAY(A501,2)</f>
        <v>2</v>
      </c>
    </row>
    <row r="502" spans="1:13" x14ac:dyDescent="0.25">
      <c r="A502" s="88">
        <v>43103</v>
      </c>
      <c r="B502">
        <v>35.99</v>
      </c>
      <c r="C502" s="91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1">
        <f t="shared" ref="G502" si="960">+B502/D502-1</f>
        <v>7.4723833881937818E-3</v>
      </c>
      <c r="H502" s="91">
        <f>(B502/(D502*(1-VLOOKUP(A502,FX!A:M,13,0))))-1</f>
        <v>6.9099984088014654E-3</v>
      </c>
      <c r="I502" s="91">
        <f t="shared" si="820"/>
        <v>6.5133917459749835E-3</v>
      </c>
      <c r="J502">
        <v>6332.23</v>
      </c>
      <c r="K502">
        <v>6388.25</v>
      </c>
      <c r="L502" s="91">
        <f t="shared" ref="L502" si="961">+K502/J502-1</f>
        <v>8.8468043643392669E-3</v>
      </c>
      <c r="M502" s="90">
        <f t="shared" ref="M502" si="962">WEEKDAY(A502,2)</f>
        <v>3</v>
      </c>
    </row>
    <row r="503" spans="1:13" x14ac:dyDescent="0.25">
      <c r="A503" s="88">
        <v>43104</v>
      </c>
      <c r="B503">
        <v>36.15</v>
      </c>
      <c r="C503" s="91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1">
        <f t="shared" ref="G503" si="965">+B503/D503-1</f>
        <v>6.373823460812833E-3</v>
      </c>
      <c r="H503" s="91">
        <f>(B503/(D503*(1-VLOOKUP(A503,FX!A:M,13,0))))-1</f>
        <v>5.0999039639456623E-3</v>
      </c>
      <c r="I503" s="91">
        <f t="shared" si="820"/>
        <v>4.9678493688023462E-3</v>
      </c>
      <c r="J503">
        <v>6388.25</v>
      </c>
      <c r="K503">
        <v>6417.54</v>
      </c>
      <c r="L503" s="91">
        <f t="shared" ref="L503" si="966">+K503/J503-1</f>
        <v>4.5849802371540349E-3</v>
      </c>
      <c r="M503" s="90">
        <f t="shared" ref="M503" si="967">WEEKDAY(A503,2)</f>
        <v>4</v>
      </c>
    </row>
    <row r="504" spans="1:13" x14ac:dyDescent="0.25">
      <c r="A504" s="88">
        <v>43105</v>
      </c>
      <c r="B504">
        <v>36.25</v>
      </c>
      <c r="C504" s="91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1">
        <f t="shared" ref="G504" si="970">+B504/D504-1</f>
        <v>7.7933842470088166E-3</v>
      </c>
      <c r="H504" s="91">
        <f>(B504/(D504*(1-VLOOKUP(A504,FX!A:M,13,0))))-1</f>
        <v>6.4121350707706526E-3</v>
      </c>
      <c r="I504" s="91">
        <f t="shared" si="820"/>
        <v>6.3518150422527953E-3</v>
      </c>
      <c r="J504">
        <v>6417.54</v>
      </c>
      <c r="K504">
        <v>6417.25</v>
      </c>
      <c r="L504" s="91">
        <f t="shared" ref="L504" si="971">+K504/J504-1</f>
        <v>-4.5188654842820419E-5</v>
      </c>
      <c r="M504" s="90">
        <f t="shared" ref="M504" si="972">WEEKDAY(A504,2)</f>
        <v>5</v>
      </c>
    </row>
    <row r="505" spans="1:13" x14ac:dyDescent="0.25">
      <c r="A505" s="88">
        <v>43108</v>
      </c>
      <c r="B505">
        <v>36.22</v>
      </c>
      <c r="C505" s="91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1">
        <f t="shared" ref="G505" si="975">+B505/D505-1</f>
        <v>1.006274118802386E-3</v>
      </c>
      <c r="H505" s="91">
        <f>(B505/(D505*(1-VLOOKUP(A505,FX!A:M,13,0))))-1</f>
        <v>3.6651223440624658E-3</v>
      </c>
      <c r="I505" s="91">
        <f t="shared" si="820"/>
        <v>3.2546222560765337E-3</v>
      </c>
      <c r="J505">
        <v>6417.25</v>
      </c>
      <c r="K505">
        <v>6446.18</v>
      </c>
      <c r="L505" s="91">
        <f t="shared" ref="L505" si="976">+K505/J505-1</f>
        <v>4.5081615956992227E-3</v>
      </c>
      <c r="M505" s="90">
        <f t="shared" ref="M505" si="977">WEEKDAY(A505,2)</f>
        <v>1</v>
      </c>
    </row>
    <row r="506" spans="1:13" x14ac:dyDescent="0.25">
      <c r="A506" s="88">
        <v>43109</v>
      </c>
      <c r="B506">
        <v>35.99</v>
      </c>
      <c r="C506" s="91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1">
        <f t="shared" ref="G506" si="980">+B506/D506-1</f>
        <v>-3.0496249475295834E-3</v>
      </c>
      <c r="H506" s="91">
        <f>(B506/(D506*(1-VLOOKUP(A506,FX!A:M,13,0))))-1</f>
        <v>2.9639870970907811E-3</v>
      </c>
      <c r="I506" s="91">
        <f t="shared" si="820"/>
        <v>2.5656096874748791E-3</v>
      </c>
      <c r="J506">
        <v>6446.18</v>
      </c>
      <c r="K506">
        <v>6445.75</v>
      </c>
      <c r="L506" s="91">
        <f t="shared" ref="L506" si="981">+K506/J506-1</f>
        <v>-6.6706173268538116E-5</v>
      </c>
      <c r="M506" s="90">
        <f t="shared" ref="M506" si="982">WEEKDAY(A506,2)</f>
        <v>2</v>
      </c>
    </row>
    <row r="507" spans="1:13" x14ac:dyDescent="0.25">
      <c r="A507" s="88">
        <v>43110</v>
      </c>
      <c r="B507">
        <v>35.755000000000003</v>
      </c>
      <c r="C507" s="91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1">
        <f t="shared" ref="G507" si="985">+B507/D507-1</f>
        <v>2.2090719260563496E-3</v>
      </c>
      <c r="H507" s="91">
        <f>(B507/(D507*(1-VLOOKUP(A507,FX!A:M,13,0))))-1</f>
        <v>1.2068648215990407E-4</v>
      </c>
      <c r="I507" s="91">
        <f t="shared" si="820"/>
        <v>9.5742536561349567E-4</v>
      </c>
      <c r="J507">
        <v>6445.75</v>
      </c>
      <c r="K507">
        <v>6405.94</v>
      </c>
      <c r="L507" s="91">
        <f t="shared" ref="L507" si="986">+K507/J507-1</f>
        <v>-6.1761625877516657E-3</v>
      </c>
      <c r="M507" s="90">
        <f t="shared" ref="M507" si="987">WEEKDAY(A507,2)</f>
        <v>3</v>
      </c>
    </row>
    <row r="508" spans="1:13" x14ac:dyDescent="0.25">
      <c r="A508" s="88">
        <v>43111</v>
      </c>
      <c r="B508">
        <v>36.11</v>
      </c>
      <c r="C508" s="91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0">
        <v>36.035400000000003</v>
      </c>
      <c r="G508" s="91">
        <f t="shared" ref="G508" si="990">+B508/D508-1</f>
        <v>7.7493161835795465E-3</v>
      </c>
      <c r="H508" s="91">
        <f>(B508/(D508*(1-VLOOKUP(A508,FX!A:M,13,0))))-1</f>
        <v>2.9713741054731013E-3</v>
      </c>
      <c r="I508" s="91">
        <f t="shared" si="820"/>
        <v>2.0701865387922069E-3</v>
      </c>
      <c r="J508">
        <v>6405.94</v>
      </c>
      <c r="K508">
        <v>6425.94</v>
      </c>
      <c r="L508" s="91">
        <f t="shared" ref="L508" si="991">+K508/J508-1</f>
        <v>3.1221022988039415E-3</v>
      </c>
      <c r="M508" s="90">
        <f t="shared" ref="M508" si="992">WEEKDAY(A508,2)</f>
        <v>4</v>
      </c>
    </row>
    <row r="509" spans="1:13" x14ac:dyDescent="0.25">
      <c r="A509" s="88">
        <v>43112</v>
      </c>
      <c r="B509">
        <v>36.25</v>
      </c>
      <c r="C509" s="91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1">
        <f t="shared" ref="G509" si="995">+B509/D509-1</f>
        <v>1.0131952367682606E-2</v>
      </c>
      <c r="H509" s="91">
        <f>(B509/(D509*(1-VLOOKUP(A509,FX!A:M,13,0))))-1</f>
        <v>5.2122779275622921E-3</v>
      </c>
      <c r="I509" s="91">
        <f t="shared" si="820"/>
        <v>5.955255110252633E-3</v>
      </c>
      <c r="J509">
        <v>6425.94</v>
      </c>
      <c r="K509" s="90">
        <v>6399.37</v>
      </c>
      <c r="L509" s="91">
        <f t="shared" ref="L509" si="996">+K509/J509-1</f>
        <v>-4.1348036240611563E-3</v>
      </c>
      <c r="M509" s="90">
        <f t="shared" ref="M509" si="997">WEEKDAY(A509,2)</f>
        <v>5</v>
      </c>
    </row>
    <row r="510" spans="1:13" x14ac:dyDescent="0.25">
      <c r="A510" s="88">
        <v>43115</v>
      </c>
      <c r="B510">
        <v>36.25</v>
      </c>
      <c r="C510" s="91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1">
        <f t="shared" ref="G510" si="1000">+B510/D510-1</f>
        <v>2.9440059758865766E-2</v>
      </c>
      <c r="H510" s="91">
        <f>(B510/(D510*(1-VLOOKUP(A510,FX!A:M,13,0))))-1</f>
        <v>2.461273291988797E-2</v>
      </c>
      <c r="I510" s="91">
        <f t="shared" si="820"/>
        <v>2.4590163934426146E-2</v>
      </c>
      <c r="J510">
        <v>6399.37</v>
      </c>
      <c r="K510">
        <v>6253.38</v>
      </c>
      <c r="L510" s="91">
        <f t="shared" ref="L510" si="1001">+K510/J510-1</f>
        <v>-2.2813183172718521E-2</v>
      </c>
      <c r="M510" s="90">
        <f t="shared" ref="M510" si="1002">WEEKDAY(A510,2)</f>
        <v>1</v>
      </c>
    </row>
    <row r="511" spans="1:13" x14ac:dyDescent="0.25">
      <c r="A511" s="88">
        <v>43116</v>
      </c>
      <c r="B511">
        <v>35.639400000000002</v>
      </c>
      <c r="C511" s="91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1">
        <f t="shared" ref="G511" si="1005">+B511/D511-1</f>
        <v>-3.0174057889709172E-4</v>
      </c>
      <c r="H511" s="91">
        <f>(B511/(D511*(1-VLOOKUP(A511,FX!A:M,13,0))))-1</f>
        <v>7.7707409432337116E-4</v>
      </c>
      <c r="I511" s="91">
        <f t="shared" si="820"/>
        <v>1.3683349863868877E-3</v>
      </c>
      <c r="J511">
        <v>6253.38</v>
      </c>
      <c r="K511">
        <v>6301.13</v>
      </c>
      <c r="L511" s="91">
        <f t="shared" ref="L511" si="1006">+K511/J511-1</f>
        <v>7.6358705212220546E-3</v>
      </c>
      <c r="M511" s="90">
        <f t="shared" ref="M511" si="1007">WEEKDAY(A511,2)</f>
        <v>2</v>
      </c>
    </row>
    <row r="512" spans="1:13" x14ac:dyDescent="0.25">
      <c r="A512" s="88">
        <v>43117</v>
      </c>
      <c r="B512">
        <v>35.658999999999999</v>
      </c>
      <c r="C512" s="91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1">
        <f t="shared" ref="G512" si="1010">+B512/D512-1</f>
        <v>7.3015423472930774E-3</v>
      </c>
      <c r="H512" s="91">
        <f>(B512/(D512*(1-VLOOKUP(A512,FX!A:M,13,0))))-1</f>
        <v>5.9902219324403649E-3</v>
      </c>
      <c r="I512" s="91">
        <f t="shared" si="820"/>
        <v>5.8956276445696343E-3</v>
      </c>
      <c r="J512">
        <v>6301.13</v>
      </c>
      <c r="K512">
        <v>6267.46</v>
      </c>
      <c r="L512" s="91">
        <f t="shared" ref="L512" si="1011">+K512/J512-1</f>
        <v>-5.3434860096522874E-3</v>
      </c>
      <c r="M512" s="90">
        <f t="shared" ref="M512" si="1012">WEEKDAY(A512,2)</f>
        <v>3</v>
      </c>
    </row>
    <row r="513" spans="1:14" x14ac:dyDescent="0.25">
      <c r="A513" s="88">
        <v>43118</v>
      </c>
      <c r="B513">
        <v>35.58</v>
      </c>
      <c r="C513" s="91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1">
        <f t="shared" ref="G513" si="1015">+B513/D513-1</f>
        <v>5.795688245717745E-4</v>
      </c>
      <c r="H513" s="91">
        <f>(B513/(D513*(1-VLOOKUP(A513,FX!A:M,13,0))))-1</f>
        <v>-6.5319085034276636E-4</v>
      </c>
      <c r="I513" s="91">
        <f t="shared" si="820"/>
        <v>2.7269941496133043E-4</v>
      </c>
      <c r="J513">
        <v>6267.46</v>
      </c>
      <c r="K513">
        <v>6286.8</v>
      </c>
      <c r="L513" s="91">
        <f t="shared" ref="L513" si="1016">+K513/J513-1</f>
        <v>3.0857795662038168E-3</v>
      </c>
      <c r="M513" s="90">
        <f t="shared" ref="M513" si="1017">WEEKDAY(A513,2)</f>
        <v>4</v>
      </c>
    </row>
    <row r="514" spans="1:14" x14ac:dyDescent="0.25">
      <c r="A514" s="88">
        <v>43119</v>
      </c>
      <c r="B514">
        <v>35.770000000000003</v>
      </c>
      <c r="C514" s="91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1">
        <f t="shared" ref="G514" si="1020">+B514/D514-1</f>
        <v>7.9261091473954437E-3</v>
      </c>
      <c r="H514" s="91">
        <f>(B514/(D514*(1-VLOOKUP(A514,FX!A:M,13,0))))-1</f>
        <v>4.742766170615198E-3</v>
      </c>
      <c r="I514" s="91">
        <f t="shared" si="820"/>
        <v>4.950300333204094E-3</v>
      </c>
      <c r="J514">
        <v>6286.8</v>
      </c>
      <c r="K514">
        <v>6272.38</v>
      </c>
      <c r="L514" s="91">
        <f t="shared" ref="L514" si="1021">+K514/J514-1</f>
        <v>-2.2936947254564855E-3</v>
      </c>
      <c r="M514" s="90">
        <f t="shared" ref="M514" si="1022">WEEKDAY(A514,2)</f>
        <v>5</v>
      </c>
      <c r="N514" s="50" t="s">
        <v>643</v>
      </c>
    </row>
    <row r="515" spans="1:14" x14ac:dyDescent="0.25">
      <c r="A515" s="88">
        <v>43122</v>
      </c>
      <c r="B515">
        <v>36.26</v>
      </c>
      <c r="C515" s="91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1">
        <f t="shared" ref="G515" si="1025">+B515/D515-1</f>
        <v>6.6384551149647475E-3</v>
      </c>
      <c r="H515" s="91">
        <f>(B515/(D515*(1-VLOOKUP(A515,FX!A:M,13,0))))-1</f>
        <v>7.148179337033822E-3</v>
      </c>
      <c r="I515" s="91">
        <f t="shared" si="820"/>
        <v>6.4673716934520176E-3</v>
      </c>
      <c r="J515">
        <v>6272.38</v>
      </c>
      <c r="K515">
        <v>6347.64</v>
      </c>
      <c r="L515" s="91">
        <f t="shared" ref="L515" si="1026">+K515/J515-1</f>
        <v>1.1998635286765147E-2</v>
      </c>
      <c r="M515" s="90">
        <f t="shared" ref="M515" si="1027">WEEKDAY(A515,2)</f>
        <v>1</v>
      </c>
    </row>
    <row r="516" spans="1:14" x14ac:dyDescent="0.25">
      <c r="A516" s="88">
        <v>43123</v>
      </c>
      <c r="B516">
        <v>36.47</v>
      </c>
      <c r="C516" s="91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1">
        <f t="shared" ref="G516" si="1030">+B516/D516-1</f>
        <v>1.1123949196508054E-2</v>
      </c>
      <c r="H516" s="91">
        <f>(B516/(D516*(1-VLOOKUP(A516,FX!A:M,13,0))))-1</f>
        <v>1.0575383828488771E-2</v>
      </c>
      <c r="I516" s="91">
        <f t="shared" si="820"/>
        <v>1.0073034345806642E-2</v>
      </c>
      <c r="J516">
        <v>6347.64</v>
      </c>
      <c r="K516">
        <v>6355</v>
      </c>
      <c r="L516" s="91">
        <f t="shared" ref="L516" si="1031">+K516/J516-1</f>
        <v>1.1594860452073252E-3</v>
      </c>
      <c r="M516" s="90">
        <f t="shared" ref="M516" si="1032">WEEKDAY(A516,2)</f>
        <v>2</v>
      </c>
    </row>
    <row r="517" spans="1:14" x14ac:dyDescent="0.25">
      <c r="A517" s="88">
        <v>43124</v>
      </c>
      <c r="B517">
        <v>36.83</v>
      </c>
      <c r="C517" s="91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1">
        <f t="shared" ref="G517" si="1035">+B517/D517-1</f>
        <v>1.3774304723648934E-2</v>
      </c>
      <c r="H517" s="91">
        <f>(B517/(D517*(1-VLOOKUP(A517,FX!A:M,13,0))))-1</f>
        <v>5.9485792773916746E-3</v>
      </c>
      <c r="I517" s="91">
        <f t="shared" si="820"/>
        <v>6.0505073958232458E-3</v>
      </c>
      <c r="J517">
        <v>6355</v>
      </c>
      <c r="K517">
        <v>6394.3</v>
      </c>
      <c r="L517" s="91">
        <f t="shared" ref="L517" si="1036">+K517/J517-1</f>
        <v>6.1841070023602729E-3</v>
      </c>
      <c r="M517" s="90">
        <f t="shared" ref="M517" si="1037">WEEKDAY(A517,2)</f>
        <v>3</v>
      </c>
    </row>
    <row r="518" spans="1:14" x14ac:dyDescent="0.25">
      <c r="A518" s="88">
        <v>43125</v>
      </c>
      <c r="B518">
        <v>36.840000000000003</v>
      </c>
      <c r="C518" s="91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1">
        <f t="shared" ref="G518" si="1040">+B518/D518-1</f>
        <v>8.149414402675248E-3</v>
      </c>
      <c r="H518" s="91">
        <f>(B518/(D518*(1-VLOOKUP(A518,FX!A:M,13,0))))-1</f>
        <v>4.677088599031709E-3</v>
      </c>
      <c r="I518" s="91">
        <f t="shared" si="820"/>
        <v>4.5318456227607662E-3</v>
      </c>
      <c r="J518">
        <v>6394.3</v>
      </c>
      <c r="K518">
        <v>6382.72</v>
      </c>
      <c r="L518" s="91">
        <f t="shared" ref="L518" si="1041">+K518/J518-1</f>
        <v>-1.8109879111083416E-3</v>
      </c>
      <c r="M518" s="90">
        <f t="shared" ref="M518" si="1042">WEEKDAY(A518,2)</f>
        <v>4</v>
      </c>
    </row>
    <row r="519" spans="1:14" x14ac:dyDescent="0.25">
      <c r="A519" s="88">
        <v>43126</v>
      </c>
      <c r="B519">
        <v>36.99</v>
      </c>
      <c r="C519" s="91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1">
        <f t="shared" ref="G519" si="1045">+B519/D519-1</f>
        <v>8.4781778005573738E-3</v>
      </c>
      <c r="H519" s="91">
        <f>(B519/(D519*(1-VLOOKUP(A519,FX!A:M,13,0))))-1</f>
        <v>8.0798661134742211E-3</v>
      </c>
      <c r="I519" s="91">
        <f t="shared" si="820"/>
        <v>7.8250160750676923E-3</v>
      </c>
      <c r="J519">
        <v>6382.72</v>
      </c>
      <c r="K519">
        <v>6383.63</v>
      </c>
      <c r="L519" s="91">
        <f t="shared" ref="L519" si="1046">+K519/J519-1</f>
        <v>1.4257244560300641E-4</v>
      </c>
      <c r="M519" s="90">
        <f t="shared" ref="M519" si="1047">WEEKDAY(A519,2)</f>
        <v>5</v>
      </c>
    </row>
    <row r="520" spans="1:14" x14ac:dyDescent="0.25">
      <c r="A520" s="88">
        <v>43129</v>
      </c>
      <c r="B520">
        <v>36.15</v>
      </c>
      <c r="C520" s="91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1">
        <f t="shared" ref="G520" si="1050">+B520/D520-1</f>
        <v>-3.5495411205743732E-3</v>
      </c>
      <c r="H520" s="91">
        <f>(B520/(D520*(1-VLOOKUP(A520,FX!A:M,13,0))))-1</f>
        <v>-1.8618848080850237E-3</v>
      </c>
      <c r="I520" s="91">
        <f t="shared" si="820"/>
        <v>-8.0156997153058018E-4</v>
      </c>
      <c r="J520">
        <v>6383.63</v>
      </c>
      <c r="K520">
        <v>6309.88</v>
      </c>
      <c r="L520" s="91">
        <f t="shared" ref="L520" si="1051">+K520/J520-1</f>
        <v>-1.1552987876803589E-2</v>
      </c>
      <c r="M520" s="90">
        <f t="shared" ref="M520" si="1052">WEEKDAY(A520,2)</f>
        <v>1</v>
      </c>
    </row>
    <row r="521" spans="1:14" x14ac:dyDescent="0.25">
      <c r="A521" s="88">
        <v>43130</v>
      </c>
      <c r="B521">
        <v>36.24</v>
      </c>
      <c r="C521" s="91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1">
        <f t="shared" ref="G521" si="1055">+B521/D521-1</f>
        <v>1.1212338158594903E-3</v>
      </c>
      <c r="H521" s="91">
        <f>(B521/(D521*(1-VLOOKUP(A521,FX!A:M,13,0))))-1</f>
        <v>1.8085238456544417E-4</v>
      </c>
      <c r="I521" s="91">
        <f t="shared" si="820"/>
        <v>8.8101833567622023E-4</v>
      </c>
      <c r="J521">
        <v>6309.88</v>
      </c>
      <c r="K521">
        <v>6313.44</v>
      </c>
      <c r="L521" s="91">
        <f t="shared" ref="L521" si="1056">+K521/J521-1</f>
        <v>5.641945647143487E-4</v>
      </c>
      <c r="M521" s="90">
        <f t="shared" ref="M521" si="1057">WEEKDAY(A521,2)</f>
        <v>2</v>
      </c>
    </row>
    <row r="522" spans="1:14" x14ac:dyDescent="0.25">
      <c r="A522" s="88">
        <v>43131</v>
      </c>
      <c r="B522">
        <v>35.93</v>
      </c>
      <c r="C522" s="91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1">
        <f t="shared" ref="G522" si="1060">+B522/D522-1</f>
        <v>1.2216000579885034E-2</v>
      </c>
      <c r="H522" s="91">
        <f>(B522/(D522*(1-VLOOKUP(A522,FX!A:M,13,0))))-1</f>
        <v>6.9581089821812991E-3</v>
      </c>
      <c r="I522" s="91">
        <f t="shared" si="820"/>
        <v>7.5008762705923715E-3</v>
      </c>
      <c r="J522">
        <v>6313.44</v>
      </c>
      <c r="K522">
        <v>6189.34</v>
      </c>
      <c r="L522" s="91">
        <f t="shared" ref="L522" si="1061">+K522/J522-1</f>
        <v>-1.9656478876808769E-2</v>
      </c>
      <c r="M522" s="90">
        <f t="shared" ref="M522" si="1062">WEEKDAY(A522,2)</f>
        <v>3</v>
      </c>
    </row>
    <row r="523" spans="1:14" x14ac:dyDescent="0.25">
      <c r="A523" s="88">
        <v>43132</v>
      </c>
      <c r="B523">
        <v>34.35</v>
      </c>
      <c r="C523" s="91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1">
        <f t="shared" ref="G523" si="1065">+B523/D523-1</f>
        <v>-3.8746108236367149E-3</v>
      </c>
      <c r="H523" s="91">
        <f>(B523/(D523*(1-VLOOKUP(A523,FX!A:M,13,0))))-1</f>
        <v>-5.395064562119356E-3</v>
      </c>
      <c r="I523" s="91">
        <f t="shared" si="820"/>
        <v>-4.1255584579746873E-3</v>
      </c>
      <c r="J523">
        <v>6189.34</v>
      </c>
      <c r="K523">
        <v>5984.74</v>
      </c>
      <c r="L523" s="91">
        <f t="shared" ref="L523" si="1066">+K523/J523-1</f>
        <v>-3.3056836431671233E-2</v>
      </c>
      <c r="M523" s="90">
        <f t="shared" ref="M523" si="1067">WEEKDAY(A523,2)</f>
        <v>4</v>
      </c>
    </row>
    <row r="524" spans="1:14" x14ac:dyDescent="0.25">
      <c r="A524" s="88">
        <v>43133</v>
      </c>
      <c r="B524">
        <v>34.229999999999997</v>
      </c>
      <c r="C524" s="91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1">
        <f t="shared" ref="G524" si="1070">+B524/D524-1</f>
        <v>-1.0928087915269336E-2</v>
      </c>
      <c r="H524" s="91">
        <f>(B524/(D524*(1-VLOOKUP(A524,FX!A:M,13,0))))-1</f>
        <v>-6.9863641416217925E-3</v>
      </c>
      <c r="I524" s="91">
        <f t="shared" si="820"/>
        <v>-7.5269066617185132E-3</v>
      </c>
      <c r="J524">
        <v>5984.74</v>
      </c>
      <c r="K524">
        <v>6004.85</v>
      </c>
      <c r="L524" s="91">
        <f t="shared" ref="L524" si="1071">+K524/J524-1</f>
        <v>3.3602128079082139E-3</v>
      </c>
      <c r="M524" s="90">
        <f t="shared" ref="M524" si="1072">WEEKDAY(A524,2)</f>
        <v>5</v>
      </c>
    </row>
    <row r="525" spans="1:14" x14ac:dyDescent="0.25">
      <c r="A525" s="88">
        <v>43136</v>
      </c>
      <c r="B525">
        <v>34.049999999999997</v>
      </c>
      <c r="C525" s="91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1">
        <f t="shared" ref="G525" si="1075">+B525/D525-1</f>
        <v>-1.1654631672448512E-2</v>
      </c>
      <c r="H525" s="91">
        <f>(B525/(D525*(1-VLOOKUP(A525,FX!A:M,13,0))))-1</f>
        <v>-1.2418320374504188E-2</v>
      </c>
      <c r="I525" s="91">
        <f t="shared" si="820"/>
        <v>-1.1665539491290899E-2</v>
      </c>
      <c r="J525">
        <v>6004.85</v>
      </c>
      <c r="K525">
        <v>5998.22</v>
      </c>
      <c r="L525" s="91">
        <f t="shared" ref="L525" si="1076">+K525/J525-1</f>
        <v>-1.104107513093644E-3</v>
      </c>
      <c r="M525" s="90">
        <f t="shared" ref="M525" si="1077">WEEKDAY(A525,2)</f>
        <v>1</v>
      </c>
    </row>
    <row r="526" spans="1:14" x14ac:dyDescent="0.25">
      <c r="A526" s="88">
        <v>43137</v>
      </c>
      <c r="B526">
        <v>33.479999999999997</v>
      </c>
      <c r="C526" s="91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1">
        <f t="shared" ref="G526" si="1080">+B526/D526-1</f>
        <v>2.1869294489746949E-2</v>
      </c>
      <c r="H526" s="91">
        <f>(B526/(D526*(1-VLOOKUP(A526,FX!A:M,13,0))))-1</f>
        <v>1.7412169243300246E-2</v>
      </c>
      <c r="I526" s="91">
        <f t="shared" si="820"/>
        <v>2.113642602250887E-2</v>
      </c>
      <c r="J526">
        <v>5998.22</v>
      </c>
      <c r="K526">
        <v>5704.26</v>
      </c>
      <c r="L526" s="91">
        <f t="shared" ref="L526" si="1081">+K526/J526-1</f>
        <v>-4.9007872335459557E-2</v>
      </c>
      <c r="M526" s="90">
        <f t="shared" ref="M526" si="1082">WEEKDAY(A526,2)</f>
        <v>2</v>
      </c>
      <c r="N526" s="50" t="s">
        <v>677</v>
      </c>
    </row>
    <row r="527" spans="1:14" x14ac:dyDescent="0.25">
      <c r="A527" s="88">
        <v>43138</v>
      </c>
      <c r="B527">
        <v>32.76</v>
      </c>
      <c r="C527" s="91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1">
        <f t="shared" ref="G527" si="1085">+B527/D527-1</f>
        <v>-2.0603680174241523E-3</v>
      </c>
      <c r="H527" s="91">
        <f>(B527/(D527*(1-VLOOKUP(A527,FX!A:M,13,0))))-1</f>
        <v>3.8072009571288312E-3</v>
      </c>
      <c r="I527" s="91">
        <f t="shared" si="820"/>
        <v>4.5320462894253843E-3</v>
      </c>
      <c r="J527">
        <v>5704.26</v>
      </c>
      <c r="K527">
        <v>5711.33</v>
      </c>
      <c r="L527" s="91">
        <f t="shared" ref="L527" si="1086">+K527/J527-1</f>
        <v>1.2394245704088203E-3</v>
      </c>
      <c r="M527" s="90">
        <f t="shared" ref="M527" si="1087">WEEKDAY(A527,2)</f>
        <v>3</v>
      </c>
    </row>
    <row r="528" spans="1:14" ht="28" x14ac:dyDescent="0.25">
      <c r="A528" s="88">
        <v>43139</v>
      </c>
      <c r="B528">
        <v>32.515000000000001</v>
      </c>
      <c r="C528" s="91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1">
        <f t="shared" ref="G528" si="1090">+B528/D528-1</f>
        <v>-1.2515868105383632E-2</v>
      </c>
      <c r="H528" s="91">
        <f>(B528/(D528*(1-VLOOKUP(A528,FX!A:M,13,0))))-1</f>
        <v>-4.0869548949882262E-3</v>
      </c>
      <c r="I528" s="91">
        <f t="shared" si="820"/>
        <v>-4.0188444596921391E-3</v>
      </c>
      <c r="J528">
        <v>5711.33</v>
      </c>
      <c r="K528">
        <v>5766.48</v>
      </c>
      <c r="L528" s="91">
        <f t="shared" ref="L528" si="1091">+K528/J528-1</f>
        <v>9.6562446925672063E-3</v>
      </c>
      <c r="M528" s="90">
        <f t="shared" ref="M528" si="1092">WEEKDAY(A528,2)</f>
        <v>4</v>
      </c>
      <c r="N528" s="50" t="s">
        <v>684</v>
      </c>
    </row>
    <row r="529" spans="1:14" x14ac:dyDescent="0.25">
      <c r="A529" s="88">
        <v>43140</v>
      </c>
      <c r="B529">
        <v>31.59</v>
      </c>
      <c r="C529" s="91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1">
        <f t="shared" ref="G529" si="1095">+B529/D529-1</f>
        <v>4.5036842549783795E-3</v>
      </c>
      <c r="H529" s="91">
        <f>(B529/(D529*(1-VLOOKUP(A529,FX!A:M,13,0))))-1</f>
        <v>-4.3197193331495631E-3</v>
      </c>
      <c r="I529" s="91">
        <f t="shared" si="820"/>
        <v>-6.7380968198083036E-4</v>
      </c>
      <c r="J529">
        <v>5766.48</v>
      </c>
      <c r="K529">
        <v>5554.9</v>
      </c>
      <c r="L529" s="91">
        <f t="shared" ref="L529" si="1096">+K529/J529-1</f>
        <v>-3.6691361107642817E-2</v>
      </c>
      <c r="M529" s="90">
        <f t="shared" ref="M529" si="1097">WEEKDAY(A529,2)</f>
        <v>5</v>
      </c>
      <c r="N529" s="50" t="s">
        <v>687</v>
      </c>
    </row>
    <row r="530" spans="1:14" x14ac:dyDescent="0.25">
      <c r="A530" s="88">
        <v>43143</v>
      </c>
      <c r="B530">
        <v>32.68</v>
      </c>
      <c r="C530" s="91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1">
        <f t="shared" ref="G530" si="1100">+B530/D530-1</f>
        <v>7.6498838634062594E-3</v>
      </c>
      <c r="H530" s="91">
        <f>(B530/(D530*(1-VLOOKUP(A530,FX!A:M,13,0))))-1</f>
        <v>9.5640891228179203E-3</v>
      </c>
      <c r="I530" s="91">
        <f t="shared" si="820"/>
        <v>6.8396081089407978E-3</v>
      </c>
      <c r="J530">
        <v>5554.9</v>
      </c>
      <c r="K530">
        <v>5699.1</v>
      </c>
      <c r="L530" s="91">
        <f t="shared" ref="L530" si="1101">+K530/J530-1</f>
        <v>2.5959063169454177E-2</v>
      </c>
      <c r="M530" s="90">
        <f t="shared" ref="M530" si="1102">WEEKDAY(A530,2)</f>
        <v>1</v>
      </c>
    </row>
    <row r="531" spans="1:14" x14ac:dyDescent="0.25">
      <c r="A531" s="88">
        <v>43144</v>
      </c>
      <c r="B531">
        <v>32.999000000000002</v>
      </c>
      <c r="C531" s="91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1">
        <f t="shared" ref="G531" si="1105">+B531/D531-1</f>
        <v>9.9601448146455773E-3</v>
      </c>
      <c r="H531" s="91">
        <f>(B531/(D531*(1-VLOOKUP(A531,FX!A:M,13,0))))-1</f>
        <v>1.0957514151925363E-2</v>
      </c>
      <c r="I531" s="91">
        <f t="shared" si="820"/>
        <v>1.0562226489169824E-2</v>
      </c>
      <c r="J531">
        <v>5699.1</v>
      </c>
      <c r="K531">
        <v>5736.95</v>
      </c>
      <c r="L531" s="91">
        <f t="shared" ref="L531" si="1106">+K531/J531-1</f>
        <v>6.6413995192222686E-3</v>
      </c>
      <c r="M531" s="90">
        <f t="shared" ref="M531" si="1107">WEEKDAY(A531,2)</f>
        <v>2</v>
      </c>
    </row>
    <row r="532" spans="1:14" x14ac:dyDescent="0.25">
      <c r="A532" s="88">
        <v>43145</v>
      </c>
      <c r="B532">
        <v>33.47</v>
      </c>
      <c r="C532" s="91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1">
        <f t="shared" ref="G532" si="1110">+B532/D532-1</f>
        <v>2.1801556423324486E-2</v>
      </c>
      <c r="H532" s="91">
        <f>(B532/(D532*(1-VLOOKUP(A532,FX!A:M,13,0))))-1</f>
        <v>1.8404541291976217E-2</v>
      </c>
      <c r="I532" s="91">
        <f t="shared" si="820"/>
        <v>1.7662386626572379E-2</v>
      </c>
      <c r="J532">
        <v>5736.95</v>
      </c>
      <c r="K532">
        <v>5754.83</v>
      </c>
      <c r="L532" s="91">
        <f t="shared" ref="L532" si="1111">+K532/J532-1</f>
        <v>3.1166386320258255E-3</v>
      </c>
      <c r="M532" s="90">
        <f t="shared" ref="M532" si="1112">WEEKDAY(A532,2)</f>
        <v>3</v>
      </c>
    </row>
    <row r="533" spans="1:14" x14ac:dyDescent="0.25">
      <c r="A533" s="88">
        <v>43146</v>
      </c>
      <c r="B533">
        <v>34.020000000000003</v>
      </c>
      <c r="C533" s="91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1">
        <f t="shared" ref="G533" si="1115">+B533/D533-1</f>
        <v>3.438525225682687E-2</v>
      </c>
      <c r="H533" s="91">
        <f>(B533/(D533*(1-VLOOKUP(A533,FX!A:M,13,0))))-1</f>
        <v>2.9222230141962902E-2</v>
      </c>
      <c r="I533" s="91">
        <f t="shared" si="820"/>
        <v>2.9371272613943455E-2</v>
      </c>
      <c r="J533">
        <v>5754.83</v>
      </c>
      <c r="K533">
        <v>5754.83</v>
      </c>
      <c r="L533" s="91">
        <f t="shared" ref="L533" si="1116">+K533/J533-1</f>
        <v>0</v>
      </c>
      <c r="M533" s="90">
        <f t="shared" ref="M533" si="1117">WEEKDAY(A533,2)</f>
        <v>4</v>
      </c>
      <c r="N533" s="50" t="s">
        <v>694</v>
      </c>
    </row>
    <row r="534" spans="1:14" x14ac:dyDescent="0.25">
      <c r="A534" s="88">
        <v>43147</v>
      </c>
      <c r="B534">
        <v>34.08</v>
      </c>
      <c r="C534" s="91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1">
        <f t="shared" ref="G534" si="1120">+B534/D534-1</f>
        <v>3.1186742230546294E-2</v>
      </c>
      <c r="H534" s="91">
        <f>(B534/(D534*(1-VLOOKUP(A534,FX!A:M,13,0))))-1</f>
        <v>3.4082151456529486E-2</v>
      </c>
      <c r="I534" s="91">
        <f t="shared" si="820"/>
        <v>3.4212778354363538E-2</v>
      </c>
      <c r="J534">
        <v>5754.83</v>
      </c>
      <c r="K534">
        <v>5754.83</v>
      </c>
      <c r="L534" s="91">
        <f t="shared" ref="L534" si="1121">+K534/J534-1</f>
        <v>0</v>
      </c>
      <c r="M534" s="90">
        <f t="shared" ref="M534" si="1122">WEEKDAY(A534,2)</f>
        <v>5</v>
      </c>
    </row>
    <row r="535" spans="1:14" x14ac:dyDescent="0.25">
      <c r="A535" s="88">
        <v>43150</v>
      </c>
      <c r="B535">
        <v>34.08</v>
      </c>
      <c r="C535" s="91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0">
        <v>32.952599999999997</v>
      </c>
      <c r="G535" s="91">
        <f t="shared" ref="G535" si="1125">+B535/D535-1</f>
        <v>3.4212778354363538E-2</v>
      </c>
      <c r="H535" s="91">
        <f>(B535/(D535*(1-VLOOKUP(A535,FX!A:M,13,0))))-1</f>
        <v>3.5425353111105728E-2</v>
      </c>
      <c r="I535" s="91">
        <f t="shared" si="820"/>
        <v>3.4212778354363538E-2</v>
      </c>
      <c r="J535">
        <v>5754.83</v>
      </c>
      <c r="K535">
        <v>5754.83</v>
      </c>
      <c r="L535" s="91">
        <f t="shared" ref="L535" si="1126">+K535/J535-1</f>
        <v>0</v>
      </c>
      <c r="M535" s="90">
        <f t="shared" ref="M535" si="1127">WEEKDAY(A535,2)</f>
        <v>1</v>
      </c>
    </row>
    <row r="536" spans="1:14" x14ac:dyDescent="0.25">
      <c r="A536" s="88">
        <v>43151</v>
      </c>
      <c r="B536">
        <v>33.5</v>
      </c>
      <c r="C536" s="91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0">
        <v>32.730800000000002</v>
      </c>
      <c r="G536" s="91">
        <f t="shared" ref="G536" si="1130">+B536/D536-1</f>
        <v>1.6611739286126248E-2</v>
      </c>
      <c r="H536" s="91">
        <f>(B536/(D536*(1-VLOOKUP(A536,FX!A:M,13,0))))-1</f>
        <v>2.2336020118803424E-2</v>
      </c>
      <c r="I536" s="91">
        <f t="shared" si="820"/>
        <v>2.3500800469282712E-2</v>
      </c>
      <c r="J536">
        <v>5754.83</v>
      </c>
      <c r="K536">
        <v>5754.83</v>
      </c>
      <c r="L536" s="91">
        <f t="shared" ref="L536" si="1131">+K536/J536-1</f>
        <v>0</v>
      </c>
      <c r="M536" s="90">
        <f t="shared" ref="M536" si="1132">WEEKDAY(A536,2)</f>
        <v>2</v>
      </c>
    </row>
    <row r="537" spans="1:14" x14ac:dyDescent="0.25">
      <c r="A537" s="88">
        <v>43152</v>
      </c>
      <c r="B537">
        <v>33.630000000000003</v>
      </c>
      <c r="C537" s="91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1">
        <f t="shared" ref="G537" si="1135">+B537/D537-1</f>
        <v>2.747259462035756E-2</v>
      </c>
      <c r="H537" s="91">
        <f>(B537/(D537*(1-VLOOKUP(A537,FX!A:M,13,0))))-1</f>
        <v>2.7155858603303384E-2</v>
      </c>
      <c r="I537" s="91">
        <f t="shared" si="820"/>
        <v>2.726231386025213E-2</v>
      </c>
      <c r="J537">
        <v>5754.83</v>
      </c>
      <c r="K537">
        <v>5754.83</v>
      </c>
      <c r="L537" s="91">
        <f t="shared" ref="L537" si="1136">+K537/J537-1</f>
        <v>0</v>
      </c>
      <c r="M537" s="90">
        <f t="shared" ref="M537" si="1137">WEEKDAY(A537,2)</f>
        <v>3</v>
      </c>
      <c r="N537" s="50" t="s">
        <v>704</v>
      </c>
    </row>
    <row r="538" spans="1:14" x14ac:dyDescent="0.25">
      <c r="A538" s="88">
        <v>43153</v>
      </c>
      <c r="B538">
        <v>33.700000000000003</v>
      </c>
      <c r="C538" s="91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1">
        <f t="shared" ref="G538" si="1140">+B538/D538-1</f>
        <v>8.2194175488241594E-3</v>
      </c>
      <c r="H538" s="91">
        <f>(B538/(D538*(1-VLOOKUP(A538,FX!A:M,13,0))))-1</f>
        <v>7.4133513674572438E-3</v>
      </c>
      <c r="I538" s="91">
        <f t="shared" si="820"/>
        <v>5.1660164405789022E-3</v>
      </c>
      <c r="J538">
        <v>5754.83</v>
      </c>
      <c r="K538">
        <v>5875.73</v>
      </c>
      <c r="L538" s="91">
        <f t="shared" ref="L538" si="1141">+K538/J538-1</f>
        <v>2.1008439867033379E-2</v>
      </c>
      <c r="M538" s="90">
        <f t="shared" ref="M538" si="1142">WEEKDAY(A538,2)</f>
        <v>4</v>
      </c>
    </row>
    <row r="539" spans="1:14" x14ac:dyDescent="0.25">
      <c r="A539" s="88">
        <v>43154</v>
      </c>
      <c r="B539">
        <v>33.926499999999997</v>
      </c>
      <c r="C539" s="91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1">
        <f t="shared" ref="G539" si="1145">+B539/D539-1</f>
        <v>8.1556327609946244E-3</v>
      </c>
      <c r="H539" s="91">
        <f>(B539/(D539*(1-VLOOKUP(A539,FX!A:M,13,0))))-1</f>
        <v>6.9943737675650652E-3</v>
      </c>
      <c r="I539" s="91">
        <f t="shared" si="820"/>
        <v>6.6911961069402448E-3</v>
      </c>
      <c r="J539">
        <v>5875.73</v>
      </c>
      <c r="K539">
        <v>5897.68</v>
      </c>
      <c r="L539" s="91">
        <f t="shared" ref="L539" si="1146">+K539/J539-1</f>
        <v>3.7357060314209267E-3</v>
      </c>
      <c r="M539" s="90">
        <f t="shared" ref="M539" si="1147">WEEKDAY(A539,2)</f>
        <v>5</v>
      </c>
    </row>
    <row r="540" spans="1:14" x14ac:dyDescent="0.25">
      <c r="A540" s="88">
        <v>43157</v>
      </c>
      <c r="B540">
        <v>35.052500000000002</v>
      </c>
      <c r="C540" s="91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1">
        <f t="shared" ref="G540" si="1150">+B540/D540-1</f>
        <v>1.7333042634656959E-2</v>
      </c>
      <c r="H540" s="91">
        <f>(B540/(D540*(1-VLOOKUP(A540,FX!A:M,13,0))))-1</f>
        <v>1.2433149401302135E-2</v>
      </c>
      <c r="I540" s="91">
        <f t="shared" si="820"/>
        <v>1.0516696119950319E-2</v>
      </c>
      <c r="J540">
        <v>5897.68</v>
      </c>
      <c r="K540">
        <v>6029.68</v>
      </c>
      <c r="L540" s="91">
        <f t="shared" ref="L540" si="1151">+K540/J540-1</f>
        <v>2.238168228862869E-2</v>
      </c>
      <c r="M540" s="90">
        <f t="shared" ref="M540" si="1152">WEEKDAY(A540,2)</f>
        <v>1</v>
      </c>
    </row>
    <row r="541" spans="1:14" x14ac:dyDescent="0.25">
      <c r="A541" s="88">
        <v>43158</v>
      </c>
      <c r="B541">
        <v>34.090000000000003</v>
      </c>
      <c r="C541" s="91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1">
        <f t="shared" ref="G541" si="1155">+B541/D541-1</f>
        <v>-1.4104636292485151E-2</v>
      </c>
      <c r="H541" s="91">
        <f>(B541/(D541*(1-VLOOKUP(A541,FX!A:M,13,0))))-1</f>
        <v>-9.5011387685902671E-3</v>
      </c>
      <c r="I541" s="91">
        <f t="shared" si="820"/>
        <v>-8.8445144820927801E-3</v>
      </c>
      <c r="J541">
        <v>6029.68</v>
      </c>
      <c r="K541">
        <v>6010.56</v>
      </c>
      <c r="L541" s="91">
        <f t="shared" ref="L541" si="1156">+K541/J541-1</f>
        <v>-3.1709808812407925E-3</v>
      </c>
      <c r="M541" s="90">
        <f t="shared" ref="M541" si="1157">WEEKDAY(A541,2)</f>
        <v>2</v>
      </c>
    </row>
    <row r="542" spans="1:14" x14ac:dyDescent="0.25">
      <c r="A542" s="88">
        <v>43159</v>
      </c>
      <c r="B542">
        <v>34.42</v>
      </c>
      <c r="C542" s="91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1">
        <f t="shared" ref="G542" si="1160">+B542/D542-1</f>
        <v>-1.4295779018056454E-3</v>
      </c>
      <c r="H542" s="91">
        <f>(B542/(D542*(1-VLOOKUP(A542,FX!A:M,13,0))))-1</f>
        <v>-8.271330799833887E-4</v>
      </c>
      <c r="I542" s="91">
        <f t="shared" si="820"/>
        <v>-3.6883543840582345E-4</v>
      </c>
      <c r="J542">
        <v>6010.56</v>
      </c>
      <c r="K542">
        <v>6023.68</v>
      </c>
      <c r="L542" s="91">
        <f t="shared" ref="L542" si="1161">+K542/J542-1</f>
        <v>2.1828248948516649E-3</v>
      </c>
      <c r="M542" s="90">
        <f t="shared" ref="M542" si="1162">WEEKDAY(A542,2)</f>
        <v>3</v>
      </c>
    </row>
    <row r="543" spans="1:14" x14ac:dyDescent="0.25">
      <c r="A543" s="88">
        <v>43160</v>
      </c>
      <c r="B543">
        <v>34.47</v>
      </c>
      <c r="C543" s="91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1">
        <f t="shared" ref="G543" si="1165">+B543/D543-1</f>
        <v>-9.8542766245321989E-3</v>
      </c>
      <c r="H543" s="91">
        <f>(B543/(D543*(1-VLOOKUP(A543,FX!A:M,13,0))))-1</f>
        <v>-6.4528913749928307E-3</v>
      </c>
      <c r="I543" s="91">
        <f t="shared" si="820"/>
        <v>-7.4720338617026982E-3</v>
      </c>
      <c r="J543">
        <v>6023.68</v>
      </c>
      <c r="K543">
        <v>6090.22</v>
      </c>
      <c r="L543" s="91">
        <f t="shared" ref="L543" si="1166">+K543/J543-1</f>
        <v>1.1046403527411819E-2</v>
      </c>
      <c r="M543" s="90">
        <f t="shared" ref="M543" si="1167">WEEKDAY(A543,2)</f>
        <v>4</v>
      </c>
    </row>
    <row r="544" spans="1:14" x14ac:dyDescent="0.25">
      <c r="A544" s="88">
        <v>43161</v>
      </c>
      <c r="B544">
        <v>34.76</v>
      </c>
      <c r="C544" s="91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1">
        <f t="shared" ref="G544" si="1170">+B544/D544-1</f>
        <v>6.4772665003103302E-3</v>
      </c>
      <c r="H544" s="91">
        <f>(B544/(D544*(1-VLOOKUP(A544,FX!A:M,13,0))))-1</f>
        <v>2.5515143491776637E-3</v>
      </c>
      <c r="I544" s="91">
        <f t="shared" si="820"/>
        <v>3.4786876253987131E-3</v>
      </c>
      <c r="J544">
        <v>6090.22</v>
      </c>
      <c r="K544">
        <v>6056.34</v>
      </c>
      <c r="L544" s="91">
        <f t="shared" ref="L544" si="1171">+K544/J544-1</f>
        <v>-5.5630174279418521E-3</v>
      </c>
      <c r="M544" s="90">
        <f t="shared" ref="M544" si="1172">WEEKDAY(A544,2)</f>
        <v>5</v>
      </c>
      <c r="N544" s="50" t="s">
        <v>719</v>
      </c>
    </row>
    <row r="545" spans="1:14" x14ac:dyDescent="0.25">
      <c r="A545" s="88">
        <v>43164</v>
      </c>
      <c r="B545">
        <v>35.04</v>
      </c>
      <c r="C545" s="91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1">
        <f t="shared" ref="G545" si="1175">+B545/D545-1</f>
        <v>1.026748751842721E-2</v>
      </c>
      <c r="H545" s="91">
        <f>(B545/(D545*(1-VLOOKUP(A545,FX!A:M,13,0))))-1</f>
        <v>1.1469935470106885E-2</v>
      </c>
      <c r="I545" s="91">
        <f t="shared" si="820"/>
        <v>1.126124826117314E-2</v>
      </c>
      <c r="J545">
        <v>6056.34</v>
      </c>
      <c r="K545">
        <v>6064.1</v>
      </c>
      <c r="L545" s="91">
        <f t="shared" ref="L545" si="1176">+K545/J545-1</f>
        <v>1.281301908413468E-3</v>
      </c>
      <c r="M545" s="90">
        <f t="shared" ref="M545" si="1177">WEEKDAY(A545,2)</f>
        <v>1</v>
      </c>
      <c r="N545" s="50" t="s">
        <v>726</v>
      </c>
    </row>
    <row r="546" spans="1:14" x14ac:dyDescent="0.25">
      <c r="A546" s="88">
        <v>43165</v>
      </c>
      <c r="B546">
        <v>35.429900000000004</v>
      </c>
      <c r="C546" s="91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1">
        <f t="shared" ref="G546" si="1180">+B546/D546-1</f>
        <v>8.9570338076812028E-3</v>
      </c>
      <c r="H546" s="91">
        <f>(B546/(D546*(1-VLOOKUP(A546,FX!A:M,13,0))))-1</f>
        <v>5.2251250334469646E-3</v>
      </c>
      <c r="I546" s="91">
        <f t="shared" si="820"/>
        <v>4.827040502329849E-3</v>
      </c>
      <c r="J546">
        <v>6064.1</v>
      </c>
      <c r="K546">
        <v>6145.58</v>
      </c>
      <c r="L546" s="91">
        <f t="shared" ref="L546" si="1181">+K546/J546-1</f>
        <v>1.3436453884335675E-2</v>
      </c>
      <c r="M546" s="90">
        <f t="shared" ref="M546" si="1182">WEEKDAY(A546,2)</f>
        <v>2</v>
      </c>
    </row>
    <row r="547" spans="1:14" x14ac:dyDescent="0.25">
      <c r="A547" s="88">
        <v>43166</v>
      </c>
      <c r="B547">
        <v>35.159999999999997</v>
      </c>
      <c r="C547" s="91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91">
        <f t="shared" ref="G547" si="1185">+B547/D547-1</f>
        <v>6.8533448854544154E-3</v>
      </c>
      <c r="H547" s="91">
        <f>(B547/(D547*(1-VLOOKUP(A547,FX!A:M,13,0))))-1</f>
        <v>8.6524078483352085E-3</v>
      </c>
      <c r="I547" s="91">
        <f t="shared" si="820"/>
        <v>8.7129155991887419E-3</v>
      </c>
      <c r="J547">
        <v>6145.58</v>
      </c>
      <c r="K547">
        <v>6086.49</v>
      </c>
      <c r="L547" s="91">
        <f t="shared" ref="L547" si="1186">+K547/J547-1</f>
        <v>-9.6150404030214132E-3</v>
      </c>
      <c r="M547" s="90">
        <f t="shared" ref="M547" si="1187">WEEKDAY(A547,2)</f>
        <v>3</v>
      </c>
    </row>
    <row r="548" spans="1:14" x14ac:dyDescent="0.25">
      <c r="A548" s="88">
        <v>43167</v>
      </c>
      <c r="B548">
        <v>35.229999999999997</v>
      </c>
      <c r="C548" s="91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91">
        <f t="shared" ref="G548" si="1190">+B548/D548-1</f>
        <v>3.3000416679958011E-3</v>
      </c>
      <c r="H548" s="91">
        <f>(B548/(D548*(1-VLOOKUP(A548,FX!A:M,13,0))))-1</f>
        <v>6.720613207464865E-3</v>
      </c>
      <c r="I548" s="91">
        <f t="shared" si="820"/>
        <v>5.9104017360018801E-3</v>
      </c>
      <c r="J548">
        <v>6086.49</v>
      </c>
      <c r="K548">
        <v>6131.51</v>
      </c>
      <c r="L548" s="91">
        <f t="shared" ref="L548" si="1191">+K548/J548-1</f>
        <v>7.3967097621125966E-3</v>
      </c>
      <c r="M548" s="90">
        <f t="shared" ref="M548" si="1192">WEEKDAY(A548,2)</f>
        <v>4</v>
      </c>
    </row>
    <row r="549" spans="1:14" x14ac:dyDescent="0.25">
      <c r="A549" s="88">
        <v>43168</v>
      </c>
      <c r="B549">
        <v>35.880000000000003</v>
      </c>
      <c r="C549" s="91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91">
        <f t="shared" ref="G549" si="1195">+B549/D549-1</f>
        <v>1.2013218512237467E-2</v>
      </c>
      <c r="H549" s="91">
        <f>(B549/(D549*(1-VLOOKUP(A549,FX!A:M,13,0))))-1</f>
        <v>9.2790364415911153E-3</v>
      </c>
      <c r="I549" s="91">
        <f t="shared" si="820"/>
        <v>8.7549130412778453E-3</v>
      </c>
      <c r="J549">
        <v>6131.51</v>
      </c>
      <c r="K549">
        <v>6206.98</v>
      </c>
      <c r="L549" s="91">
        <f t="shared" ref="L549" si="1196">+K549/J549-1</f>
        <v>1.2308550422326592E-2</v>
      </c>
      <c r="M549" s="90">
        <f t="shared" ref="M549" si="1197">WEEKDAY(A549,2)</f>
        <v>5</v>
      </c>
    </row>
    <row r="550" spans="1:14" x14ac:dyDescent="0.25">
      <c r="A550" s="88">
        <v>43171</v>
      </c>
      <c r="B550">
        <v>36.124499999999998</v>
      </c>
      <c r="C550" s="91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91">
        <f t="shared" ref="G550" si="1200">+B550/D550-1</f>
        <v>1.3038261482569702E-3</v>
      </c>
      <c r="H550" s="91">
        <f>(B550/(D550*(1-VLOOKUP(A550,FX!A:M,13,0))))-1</f>
        <v>7.7211333312843244E-4</v>
      </c>
      <c r="I550" s="91">
        <f t="shared" si="820"/>
        <v>1.1072940225398398E-5</v>
      </c>
      <c r="J550">
        <v>6206.98</v>
      </c>
      <c r="K550">
        <v>6295.78</v>
      </c>
      <c r="L550" s="91">
        <f t="shared" ref="L550" si="1201">+K550/J550-1</f>
        <v>1.4306474324067509E-2</v>
      </c>
      <c r="M550" s="90">
        <f t="shared" ref="M550" si="1202">WEEKDAY(A550,2)</f>
        <v>1</v>
      </c>
    </row>
    <row r="551" spans="1:14" x14ac:dyDescent="0.25">
      <c r="A551" s="88">
        <v>43172</v>
      </c>
      <c r="B551">
        <v>35.71</v>
      </c>
      <c r="C551" s="91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91">
        <f t="shared" ref="G551" si="1205">+B551/D551-1</f>
        <v>-4.8831850304605906E-3</v>
      </c>
      <c r="H551" s="91">
        <f>(B551/(D551*(1-VLOOKUP(A551,FX!A:M,13,0))))-1</f>
        <v>-4.7792986295702722E-3</v>
      </c>
      <c r="I551" s="91">
        <f t="shared" si="820"/>
        <v>-4.0273997054753874E-3</v>
      </c>
      <c r="J551">
        <v>6295.78</v>
      </c>
      <c r="K551">
        <v>6254.15</v>
      </c>
      <c r="L551" s="91">
        <f t="shared" ref="L551" si="1206">+K551/J551-1</f>
        <v>-6.6123657434027372E-3</v>
      </c>
      <c r="M551" s="90">
        <f t="shared" ref="M551" si="1207">WEEKDAY(A551,2)</f>
        <v>2</v>
      </c>
    </row>
    <row r="552" spans="1:14" x14ac:dyDescent="0.25">
      <c r="A552" s="88">
        <v>43173</v>
      </c>
      <c r="B552">
        <v>35.630000000000003</v>
      </c>
      <c r="C552" s="91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F552">
        <v>35.580300000000001</v>
      </c>
      <c r="G552" s="91">
        <f t="shared" ref="G552" si="1210">+B552/D552-1</f>
        <v>4.1502925395107138E-3</v>
      </c>
      <c r="H552" s="91">
        <f>(B552/(D552*(1-VLOOKUP(A552,FX!A:M,13,0))))-1</f>
        <v>1.0234790286409723E-3</v>
      </c>
      <c r="I552" s="91">
        <f t="shared" si="820"/>
        <v>1.3968403863935386E-3</v>
      </c>
      <c r="J552">
        <v>6254.15</v>
      </c>
      <c r="K552">
        <v>6189.32</v>
      </c>
      <c r="L552" s="91">
        <f t="shared" ref="L552" si="1211">+K552/J552-1</f>
        <v>-1.0365917031091354E-2</v>
      </c>
      <c r="M552" s="90">
        <f t="shared" ref="M552" si="1212">WEEKDAY(A552,2)</f>
        <v>3</v>
      </c>
    </row>
    <row r="553" spans="1:14" x14ac:dyDescent="0.25">
      <c r="A553" s="88">
        <v>43174</v>
      </c>
      <c r="B553">
        <v>35.39</v>
      </c>
      <c r="C553" s="91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D553*(1-VLOOKUP(A553,FX!A:M,13,0))</f>
        <v>35.383330351601444</v>
      </c>
      <c r="F553">
        <v>35.393000000000001</v>
      </c>
      <c r="G553" s="91">
        <f t="shared" ref="G553" si="1215">+B553/D553-1</f>
        <v>-3.8661711952744371E-3</v>
      </c>
      <c r="H553" s="91">
        <f>(B553/(D553*(1-VLOOKUP(A553,FX!A:M,13,0))))-1</f>
        <v>1.8849690891964421E-4</v>
      </c>
      <c r="I553" s="91">
        <f t="shared" si="820"/>
        <v>-8.4762523662851308E-5</v>
      </c>
      <c r="J553">
        <v>6189.32</v>
      </c>
      <c r="K553">
        <v>6180.11</v>
      </c>
      <c r="L553" s="91">
        <f t="shared" ref="L553" si="1216">+K553/J553-1</f>
        <v>-1.4880471521911964E-3</v>
      </c>
      <c r="M553" s="90">
        <f t="shared" ref="M553" si="1217">WEEKDAY(A553,2)</f>
        <v>4</v>
      </c>
    </row>
    <row r="554" spans="1:14" x14ac:dyDescent="0.25">
      <c r="A554" s="88">
        <v>43175</v>
      </c>
      <c r="B554">
        <v>35.4786</v>
      </c>
      <c r="C554" s="91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D554*(1-VLOOKUP(A554,FX!A:M,13,0))</f>
        <v>35.221572443046313</v>
      </c>
      <c r="F554">
        <v>35.195999999999998</v>
      </c>
      <c r="G554" s="91">
        <f t="shared" ref="G554" si="1220">+B554/D554-1</f>
        <v>7.9310920558712805E-3</v>
      </c>
      <c r="H554" s="91">
        <f>(B554/(D554*(1-VLOOKUP(A554,FX!A:M,13,0))))-1</f>
        <v>7.2974469657567376E-3</v>
      </c>
      <c r="I554" s="91">
        <f t="shared" si="820"/>
        <v>8.0293215138085294E-3</v>
      </c>
      <c r="J554">
        <v>6180.11</v>
      </c>
      <c r="K554">
        <v>6146.31</v>
      </c>
      <c r="L554" s="91">
        <f t="shared" ref="L554" si="1221">+K554/J554-1</f>
        <v>-5.4691583159521828E-3</v>
      </c>
      <c r="M554" s="90">
        <f t="shared" ref="M554" si="1222">WEEKDAY(A554,2)</f>
        <v>5</v>
      </c>
      <c r="N554" s="50" t="s">
        <v>741</v>
      </c>
    </row>
    <row r="555" spans="1:14" x14ac:dyDescent="0.25">
      <c r="A555" s="88">
        <v>43178</v>
      </c>
      <c r="B555">
        <v>35.17</v>
      </c>
      <c r="C555" s="91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D555*(1-VLOOKUP(A555,FX!A:M,13,0))</f>
        <v>35.273928747918021</v>
      </c>
      <c r="F555">
        <v>35.2804</v>
      </c>
      <c r="G555" s="91">
        <f t="shared" ref="G555" si="1225">+B555/D555-1</f>
        <v>-1.9598207982969296E-3</v>
      </c>
      <c r="H555" s="91">
        <f>(B555/(D555*(1-VLOOKUP(A555,FX!A:M,13,0))))-1</f>
        <v>-2.9463332156941524E-3</v>
      </c>
      <c r="I555" s="91">
        <f t="shared" si="820"/>
        <v>-3.1292162220382114E-3</v>
      </c>
      <c r="J555">
        <v>6146.31</v>
      </c>
      <c r="K555">
        <v>6153.83</v>
      </c>
      <c r="L555" s="91">
        <f t="shared" ref="L555" si="1226">+K555/J555-1</f>
        <v>1.2234983266381505E-3</v>
      </c>
      <c r="M555" s="90">
        <f t="shared" ref="M555" si="1227">WEEKDAY(A555,2)</f>
        <v>1</v>
      </c>
    </row>
    <row r="556" spans="1:14" x14ac:dyDescent="0.25">
      <c r="A556" s="88">
        <v>43179</v>
      </c>
      <c r="B556">
        <v>35.549999999999997</v>
      </c>
      <c r="C556" s="91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D556*(1-VLOOKUP(A556,FX!A:M,13,0))</f>
        <v>35.317267433568738</v>
      </c>
      <c r="F556">
        <v>35.32</v>
      </c>
      <c r="G556" s="91">
        <f t="shared" ref="G556" si="1230">+B556/D556-1</f>
        <v>4.3985508322179623E-3</v>
      </c>
      <c r="H556" s="91">
        <f>(B556/(D556*(1-VLOOKUP(A556,FX!A:M,13,0))))-1</f>
        <v>6.5897670840198153E-3</v>
      </c>
      <c r="I556" s="91">
        <f t="shared" si="820"/>
        <v>6.5118912797281769E-3</v>
      </c>
      <c r="J556">
        <v>6153.83</v>
      </c>
      <c r="K556">
        <v>6173.7</v>
      </c>
      <c r="L556" s="91">
        <f t="shared" ref="L556" si="1231">+K556/J556-1</f>
        <v>3.2288834758191776E-3</v>
      </c>
      <c r="M556" s="90">
        <f t="shared" ref="M556" si="1232">WEEKDAY(A556,2)</f>
        <v>2</v>
      </c>
    </row>
    <row r="557" spans="1:14" x14ac:dyDescent="0.25">
      <c r="A557" s="88">
        <v>43180</v>
      </c>
      <c r="B557">
        <v>35.14</v>
      </c>
      <c r="C557" s="91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D557*(1-VLOOKUP(A557,FX!A:M,13,0))</f>
        <v>35.21824591523162</v>
      </c>
      <c r="F557">
        <v>35.204000000000001</v>
      </c>
      <c r="G557" s="91">
        <f t="shared" ref="G557" si="1235">+B557/D557-1</f>
        <v>2.1270643343349604E-3</v>
      </c>
      <c r="H557" s="91">
        <f>(B557/(D557*(1-VLOOKUP(A557,FX!A:M,13,0))))-1</f>
        <v>-2.2217436785453293E-3</v>
      </c>
      <c r="I557" s="91">
        <f t="shared" si="820"/>
        <v>-1.8179752300875318E-3</v>
      </c>
      <c r="J557">
        <v>6173.7</v>
      </c>
      <c r="K557">
        <v>6129.2</v>
      </c>
      <c r="L557" s="91">
        <f t="shared" ref="L557" si="1236">+K557/J557-1</f>
        <v>-7.2079952054683316E-3</v>
      </c>
      <c r="M557" s="90">
        <f t="shared" ref="M557" si="1237">WEEKDAY(A557,2)</f>
        <v>3</v>
      </c>
    </row>
    <row r="558" spans="1:14" x14ac:dyDescent="0.25">
      <c r="A558" s="88">
        <v>43181</v>
      </c>
      <c r="B558">
        <v>34.450000000000003</v>
      </c>
      <c r="C558" s="91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D558*(1-VLOOKUP(A558,FX!A:M,13,0))</f>
        <v>34.856956224034455</v>
      </c>
      <c r="F558">
        <v>34.86</v>
      </c>
      <c r="G558" s="91">
        <f t="shared" ref="G558" si="1240">+B558/D558-1</f>
        <v>-1.6931886250575068E-2</v>
      </c>
      <c r="H558" s="91">
        <f>(B558/(D558*(1-VLOOKUP(A558,FX!A:M,13,0))))-1</f>
        <v>-1.167503615114418E-2</v>
      </c>
      <c r="I558" s="91">
        <f t="shared" si="820"/>
        <v>-1.1761331038439349E-2</v>
      </c>
      <c r="J558">
        <v>6129.2</v>
      </c>
      <c r="K558">
        <v>6101.23</v>
      </c>
      <c r="L558" s="91">
        <f t="shared" ref="L558" si="1241">+K558/J558-1</f>
        <v>-4.5634014226979547E-3</v>
      </c>
      <c r="M558" s="90">
        <f t="shared" ref="M558" si="1242">WEEKDAY(A558,2)</f>
        <v>4</v>
      </c>
    </row>
    <row r="559" spans="1:14" x14ac:dyDescent="0.25">
      <c r="A559" s="88">
        <v>43182</v>
      </c>
      <c r="B559">
        <v>32.96</v>
      </c>
      <c r="C559" s="91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D559*(1-VLOOKUP(A559,FX!A:M,13,0))</f>
        <v>33.197452941329118</v>
      </c>
      <c r="F559">
        <v>33.113300000000002</v>
      </c>
      <c r="G559" s="91">
        <f t="shared" ref="G559" si="1245">+B559/D559-1</f>
        <v>-3.1897890537340157E-3</v>
      </c>
      <c r="H559" s="91">
        <f>(B559/(D559*(1-VLOOKUP(A559,FX!A:M,13,0))))-1</f>
        <v>-7.1527457768755243E-3</v>
      </c>
      <c r="I559" s="91">
        <f t="shared" si="820"/>
        <v>-4.629559723736465E-3</v>
      </c>
      <c r="J559">
        <v>6101.23</v>
      </c>
      <c r="K559">
        <v>5787.15</v>
      </c>
      <c r="L559" s="91">
        <f t="shared" ref="L559" si="1246">+K559/J559-1</f>
        <v>-5.1478144570848872E-2</v>
      </c>
      <c r="M559" s="90">
        <f t="shared" ref="M559" si="1247">WEEKDAY(A559,2)</f>
        <v>5</v>
      </c>
    </row>
    <row r="560" spans="1:14" x14ac:dyDescent="0.25">
      <c r="A560" s="88">
        <v>43185</v>
      </c>
      <c r="B560">
        <v>34.479999999999997</v>
      </c>
      <c r="C560" s="91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D560*(1-VLOOKUP(A560,FX!A:M,13,0))</f>
        <v>34.074400562758974</v>
      </c>
      <c r="F560">
        <v>34.085700000000003</v>
      </c>
      <c r="G560" s="91">
        <f t="shared" ref="G560" si="1250">+B560/D560-1</f>
        <v>2.084473266263065E-2</v>
      </c>
      <c r="H560" s="91">
        <f>(B560/(D560*(1-VLOOKUP(A560,FX!A:M,13,0))))-1</f>
        <v>1.1903347690415789E-2</v>
      </c>
      <c r="I560" s="91">
        <f t="shared" si="820"/>
        <v>1.1567900908592055E-2</v>
      </c>
      <c r="J560">
        <v>5787.15</v>
      </c>
      <c r="K560">
        <v>5902.96</v>
      </c>
      <c r="L560" s="91">
        <f t="shared" ref="L560" si="1251">+K560/J560-1</f>
        <v>2.0011577374009715E-2</v>
      </c>
      <c r="M560" s="90">
        <f t="shared" ref="M560" si="1252">WEEKDAY(A560,2)</f>
        <v>1</v>
      </c>
    </row>
    <row r="561" spans="1:14" ht="28" x14ac:dyDescent="0.25">
      <c r="A561" s="88">
        <v>43186</v>
      </c>
      <c r="B561">
        <v>34.590000000000003</v>
      </c>
      <c r="C561" s="91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D561*(1-VLOOKUP(A561,FX!A:M,13,0))</f>
        <v>34.782198941614183</v>
      </c>
      <c r="F561">
        <v>34.78</v>
      </c>
      <c r="G561" s="91">
        <f t="shared" ref="G561" si="1255">+B561/D561-1</f>
        <v>-7.3714946654661606E-3</v>
      </c>
      <c r="H561" s="91">
        <f>(B561/(D561*(1-VLOOKUP(A561,FX!A:M,13,0))))-1</f>
        <v>-5.5257846675194067E-3</v>
      </c>
      <c r="I561" s="91">
        <f t="shared" si="820"/>
        <v>-5.4629097182288255E-3</v>
      </c>
      <c r="J561">
        <v>5902.96</v>
      </c>
      <c r="K561">
        <v>6034.78</v>
      </c>
      <c r="L561" s="91">
        <f t="shared" ref="L561" si="1256">+K561/J561-1</f>
        <v>2.23311694471926E-2</v>
      </c>
      <c r="M561" s="90">
        <f t="shared" ref="M561" si="1257">WEEKDAY(A561,2)</f>
        <v>2</v>
      </c>
      <c r="N561" s="50" t="s">
        <v>757</v>
      </c>
    </row>
    <row r="562" spans="1:14" x14ac:dyDescent="0.25">
      <c r="A562" s="88">
        <v>43187</v>
      </c>
      <c r="B562">
        <v>34.36</v>
      </c>
      <c r="C562" s="91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D562*(1-VLOOKUP(A562,FX!A:M,13,0))</f>
        <v>34.341665217025202</v>
      </c>
      <c r="F562">
        <v>34.343200000000003</v>
      </c>
      <c r="G562" s="91">
        <f t="shared" ref="G562" si="1260">+B562/D562-1</f>
        <v>-1.9144120638642237E-3</v>
      </c>
      <c r="H562" s="91">
        <f>(B562/(D562*(1-VLOOKUP(A562,FX!A:M,13,0))))-1</f>
        <v>5.3389324189523357E-4</v>
      </c>
      <c r="I562" s="91">
        <f t="shared" si="820"/>
        <v>4.8917980852092313E-4</v>
      </c>
      <c r="J562">
        <v>6034.78</v>
      </c>
      <c r="K562">
        <v>5973.34</v>
      </c>
      <c r="L562" s="91">
        <f t="shared" ref="L562" si="1261">+K562/J562-1</f>
        <v>-1.0180984228091106E-2</v>
      </c>
      <c r="M562" s="90">
        <f t="shared" ref="M562" si="1262">WEEKDAY(A562,2)</f>
        <v>3</v>
      </c>
      <c r="N562" s="50" t="s">
        <v>759</v>
      </c>
    </row>
    <row r="563" spans="1:14" x14ac:dyDescent="0.25">
      <c r="A563" s="88">
        <v>43188</v>
      </c>
      <c r="B563">
        <v>35.29</v>
      </c>
      <c r="C563" s="91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D563*(1-VLOOKUP(A563,FX!A:M,13,0))</f>
        <v>34.770518997532683</v>
      </c>
      <c r="F563">
        <v>34.791499999999999</v>
      </c>
      <c r="G563" s="91">
        <f t="shared" ref="G563" si="1265">+B563/D563-1</f>
        <v>1.7093631754898642E-2</v>
      </c>
      <c r="H563" s="91">
        <f>(B563/(D563*(1-VLOOKUP(A563,FX!A:M,13,0))))-1</f>
        <v>1.49402717429723E-2</v>
      </c>
      <c r="I563" s="91">
        <f t="shared" si="820"/>
        <v>1.4328212350717795E-2</v>
      </c>
      <c r="J563">
        <v>5973.34</v>
      </c>
      <c r="K563">
        <v>6034.86</v>
      </c>
      <c r="L563" s="91">
        <f t="shared" ref="L563" si="1266">+K563/J563-1</f>
        <v>1.0299095648330647E-2</v>
      </c>
      <c r="M563" s="90">
        <f t="shared" ref="M563" si="1267">WEEKDAY(A563,2)</f>
        <v>4</v>
      </c>
    </row>
    <row r="564" spans="1:14" x14ac:dyDescent="0.25">
      <c r="A564" s="88">
        <v>43189</v>
      </c>
      <c r="B564">
        <v>35.29</v>
      </c>
      <c r="C564" s="91">
        <f t="shared" ref="C564" si="1268">B564/B563-1</f>
        <v>0</v>
      </c>
      <c r="D564" s="26">
        <f t="shared" ref="D564" si="1269">+F563*(1+L564)</f>
        <v>35.252015243104232</v>
      </c>
      <c r="E564" s="26">
        <f>D564*(1-VLOOKUP(A564,FX!A:M,13,0))</f>
        <v>35.294958028772044</v>
      </c>
      <c r="F564" s="90">
        <v>34.791499999999999</v>
      </c>
      <c r="G564" s="91">
        <f t="shared" ref="G564" si="1270">+B564/D564-1</f>
        <v>1.0775201540627055E-3</v>
      </c>
      <c r="H564" s="91">
        <f>(B564/(D564*(1-VLOOKUP(A564,FX!A:M,13,0))))-1</f>
        <v>-1.4047413707085621E-4</v>
      </c>
      <c r="I564" s="91">
        <f t="shared" si="820"/>
        <v>1.4328212350717795E-2</v>
      </c>
      <c r="J564">
        <v>6034.86</v>
      </c>
      <c r="K564">
        <v>6114.74</v>
      </c>
      <c r="L564" s="91">
        <f t="shared" ref="L564" si="1271">+K564/J564-1</f>
        <v>1.3236429676910522E-2</v>
      </c>
      <c r="M564" s="90">
        <f t="shared" ref="M564" si="1272">WEEKDAY(A564,2)</f>
        <v>5</v>
      </c>
    </row>
    <row r="565" spans="1:14" x14ac:dyDescent="0.25">
      <c r="A565" s="88">
        <v>43192</v>
      </c>
      <c r="B565">
        <v>34.83</v>
      </c>
      <c r="C565" s="91">
        <f t="shared" ref="C565" si="1273">B565/B564-1</f>
        <v>-1.3034854066307777E-2</v>
      </c>
      <c r="D565" s="26">
        <f t="shared" ref="D565" si="1274">+F564*(1+L565)</f>
        <v>34.832580181659402</v>
      </c>
      <c r="E565" s="26">
        <f>D565*(1-VLOOKUP(A565,FX!A:M,13,0))</f>
        <v>34.803842032620757</v>
      </c>
      <c r="F565">
        <v>35.320500000000003</v>
      </c>
      <c r="G565" s="91">
        <f t="shared" ref="G565" si="1275">+B565/D565-1</f>
        <v>-7.4073802341034778E-5</v>
      </c>
      <c r="H565" s="91">
        <f>(B565/(D565*(1-VLOOKUP(A565,FX!A:M,13,0))))-1</f>
        <v>7.515827521205054E-4</v>
      </c>
      <c r="I565" s="91">
        <f t="shared" si="820"/>
        <v>-1.3887119378264923E-2</v>
      </c>
      <c r="J565">
        <v>6114.74</v>
      </c>
      <c r="K565">
        <v>6121.96</v>
      </c>
      <c r="L565" s="91">
        <f t="shared" ref="L565" si="1276">+K565/J565-1</f>
        <v>1.1807533926218028E-3</v>
      </c>
      <c r="M565" s="90">
        <f t="shared" ref="M565" si="1277">WEEKDAY(A565,2)</f>
        <v>1</v>
      </c>
    </row>
    <row r="566" spans="1:14" x14ac:dyDescent="0.25">
      <c r="A566" s="88">
        <v>43193</v>
      </c>
      <c r="B566">
        <v>35.25</v>
      </c>
      <c r="C566" s="91">
        <f t="shared" ref="C566" si="1278">B566/B565-1</f>
        <v>1.2058570198105079E-2</v>
      </c>
      <c r="D566" s="26">
        <f t="shared" ref="D566" si="1279">+F565*(1+L566)</f>
        <v>34.961350132147224</v>
      </c>
      <c r="E566" s="26">
        <f>D566*(1-VLOOKUP(A566,FX!A:M,13,0))</f>
        <v>34.934117659738767</v>
      </c>
      <c r="F566">
        <v>34.926600000000001</v>
      </c>
      <c r="G566" s="91">
        <f t="shared" ref="G566" si="1280">+B566/D566-1</f>
        <v>8.2562563162387193E-3</v>
      </c>
      <c r="H566" s="91">
        <f>(B566/(D566*(1-VLOOKUP(A566,FX!A:M,13,0))))-1</f>
        <v>9.0422303874382326E-3</v>
      </c>
      <c r="I566" s="91">
        <f t="shared" si="820"/>
        <v>9.2594183229972593E-3</v>
      </c>
      <c r="J566">
        <v>6121.96</v>
      </c>
      <c r="K566">
        <v>6059.71</v>
      </c>
      <c r="L566" s="91">
        <f t="shared" ref="L566" si="1281">+K566/J566-1</f>
        <v>-1.0168312109193778E-2</v>
      </c>
      <c r="M566" s="90">
        <f t="shared" ref="M566" si="1282">WEEKDAY(A566,2)</f>
        <v>2</v>
      </c>
    </row>
    <row r="567" spans="1:14" x14ac:dyDescent="0.25">
      <c r="A567" s="88">
        <v>43194</v>
      </c>
      <c r="B567">
        <v>35.17</v>
      </c>
      <c r="C567" s="91">
        <f t="shared" ref="C567" si="1283">B567/B566-1</f>
        <v>-2.2695035460992274E-3</v>
      </c>
      <c r="D567" s="26">
        <f t="shared" ref="D567" si="1284">+F566*(1+L567)</f>
        <v>34.684407596073079</v>
      </c>
      <c r="E567" s="26">
        <f>D567*(1-VLOOKUP(A567,FX!A:M,13,0))</f>
        <v>34.626877049071609</v>
      </c>
      <c r="F567">
        <v>34.636299999999999</v>
      </c>
      <c r="G567" s="91">
        <f t="shared" ref="G567" si="1285">+B567/D567-1</f>
        <v>1.4000308426253882E-2</v>
      </c>
      <c r="H567" s="91">
        <f>(B567/(D567*(1-VLOOKUP(A567,FX!A:M,13,0))))-1</f>
        <v>1.5685011101598922E-2</v>
      </c>
      <c r="I567" s="91">
        <f t="shared" si="820"/>
        <v>1.5408689727251623E-2</v>
      </c>
      <c r="J567">
        <v>6059.71</v>
      </c>
      <c r="K567">
        <v>6017.69</v>
      </c>
      <c r="L567" s="91">
        <f t="shared" ref="L567" si="1286">+K567/J567-1</f>
        <v>-6.9343252399868271E-3</v>
      </c>
      <c r="M567" s="90">
        <f t="shared" ref="M567" si="1287">WEEKDAY(A567,2)</f>
        <v>3</v>
      </c>
    </row>
    <row r="568" spans="1:14" x14ac:dyDescent="0.25">
      <c r="A568" s="88">
        <v>43195</v>
      </c>
      <c r="B568">
        <v>35.21</v>
      </c>
      <c r="C568" s="91">
        <f t="shared" ref="C568" si="1288">B568/B567-1</f>
        <v>1.1373329542223587E-3</v>
      </c>
      <c r="D568" s="26">
        <f t="shared" ref="D568" si="1289">+F567*(1+L568)</f>
        <v>34.636299999999999</v>
      </c>
      <c r="E568" s="26">
        <f>D568*(1-VLOOKUP(A568,FX!A:M,13,0))</f>
        <v>34.58279632180416</v>
      </c>
      <c r="F568">
        <v>34.583199999999998</v>
      </c>
      <c r="G568" s="91">
        <f t="shared" ref="G568" si="1290">+B568/D568-1</f>
        <v>1.6563547492081998E-2</v>
      </c>
      <c r="H568" s="91">
        <f>(B568/(D568*(1-VLOOKUP(A568,FX!A:M,13,0))))-1</f>
        <v>1.8136291593065623E-2</v>
      </c>
      <c r="I568" s="91">
        <f t="shared" si="820"/>
        <v>1.8124407226630446E-2</v>
      </c>
      <c r="J568">
        <v>6017.69</v>
      </c>
      <c r="K568">
        <v>6017.69</v>
      </c>
      <c r="L568" s="91">
        <f t="shared" ref="L568" si="1291">+K568/J568-1</f>
        <v>0</v>
      </c>
      <c r="M568" s="90">
        <f t="shared" ref="M568" si="1292">WEEKDAY(A568,2)</f>
        <v>4</v>
      </c>
    </row>
    <row r="569" spans="1:14" x14ac:dyDescent="0.25">
      <c r="A569" s="88">
        <v>43196</v>
      </c>
      <c r="B569">
        <v>34.43</v>
      </c>
      <c r="C569" s="91">
        <f t="shared" ref="C569" si="1293">B569/B568-1</f>
        <v>-2.2152797500710086E-2</v>
      </c>
      <c r="D569" s="26">
        <f t="shared" ref="D569" si="1294">+F568*(1+L569)</f>
        <v>34.583199999999998</v>
      </c>
      <c r="E569" s="26">
        <f>D569*(1-VLOOKUP(A569,FX!A:M,13,0))</f>
        <v>34.474604310988241</v>
      </c>
      <c r="F569">
        <v>34.474299999999999</v>
      </c>
      <c r="G569" s="91">
        <f t="shared" ref="G569" si="1295">+B569/D569-1</f>
        <v>-4.4298965971916182E-3</v>
      </c>
      <c r="H569" s="91">
        <f>(B569/(D569*(1-VLOOKUP(A569,FX!A:M,13,0))))-1</f>
        <v>-1.2938309773151691E-3</v>
      </c>
      <c r="I569" s="91">
        <f t="shared" si="820"/>
        <v>-1.285015214232077E-3</v>
      </c>
      <c r="J569">
        <v>6017.69</v>
      </c>
      <c r="K569">
        <v>6017.69</v>
      </c>
      <c r="L569" s="91">
        <f t="shared" ref="L569" si="1296">+K569/J569-1</f>
        <v>0</v>
      </c>
      <c r="M569" s="90">
        <f t="shared" ref="M569" si="1297">WEEKDAY(A569,2)</f>
        <v>5</v>
      </c>
    </row>
    <row r="570" spans="1:14" x14ac:dyDescent="0.25">
      <c r="A570" s="88">
        <v>43199</v>
      </c>
      <c r="B570">
        <v>34.58</v>
      </c>
      <c r="C570" s="91">
        <f t="shared" ref="C570" si="1298">B570/B569-1</f>
        <v>4.3566656985187802E-3</v>
      </c>
      <c r="D570" s="26">
        <f t="shared" ref="D570" si="1299">+F569*(1+L570)</f>
        <v>34.519901456372793</v>
      </c>
      <c r="E570" s="26">
        <f>D570*(1-VLOOKUP(A570,FX!A:M,13,0))</f>
        <v>34.557701784231831</v>
      </c>
      <c r="F570">
        <v>34.549900000000001</v>
      </c>
      <c r="G570" s="91">
        <f t="shared" ref="G570" si="1300">+B570/D570-1</f>
        <v>1.7409824794303308E-3</v>
      </c>
      <c r="H570" s="91">
        <f>(B570/(D570*(1-VLOOKUP(A570,FX!A:M,13,0))))-1</f>
        <v>6.4524591095183048E-4</v>
      </c>
      <c r="I570" s="91">
        <f t="shared" si="820"/>
        <v>8.7120367931592391E-4</v>
      </c>
      <c r="J570">
        <v>6017.69</v>
      </c>
      <c r="K570">
        <v>6025.65</v>
      </c>
      <c r="L570" s="91">
        <f t="shared" ref="L570" si="1301">+K570/J570-1</f>
        <v>1.322766709484835E-3</v>
      </c>
      <c r="M570" s="90">
        <f t="shared" ref="M570" si="1302">WEEKDAY(A570,2)</f>
        <v>1</v>
      </c>
    </row>
    <row r="571" spans="1:14" x14ac:dyDescent="0.25">
      <c r="A571" s="88">
        <v>43200</v>
      </c>
      <c r="B571">
        <v>35.200000000000003</v>
      </c>
      <c r="C571" s="91">
        <f t="shared" ref="C571" si="1303">B571/B570-1</f>
        <v>1.7929438982070778E-2</v>
      </c>
      <c r="D571" s="26">
        <f t="shared" ref="D571" si="1304">+F570*(1+L571)</f>
        <v>34.768300619186313</v>
      </c>
      <c r="E571" s="26">
        <f>D571*(1-VLOOKUP(A571,FX!A:M,13,0))</f>
        <v>34.931640946467496</v>
      </c>
      <c r="F571">
        <v>34.948300000000003</v>
      </c>
      <c r="G571" s="91">
        <f t="shared" ref="G571" si="1305">+B571/D571-1</f>
        <v>1.2416464800567795E-2</v>
      </c>
      <c r="H571" s="91">
        <f>(B571/(D571*(1-VLOOKUP(A571,FX!A:M,13,0))))-1</f>
        <v>7.6824061584672698E-3</v>
      </c>
      <c r="I571" s="91">
        <f t="shared" si="820"/>
        <v>7.2020670533330389E-3</v>
      </c>
      <c r="J571">
        <v>6025.65</v>
      </c>
      <c r="K571">
        <v>6063.74</v>
      </c>
      <c r="L571" s="91">
        <f t="shared" ref="L571" si="1306">+K571/J571-1</f>
        <v>6.3213097342196267E-3</v>
      </c>
      <c r="M571" s="90">
        <f t="shared" ref="M571" si="1307">WEEKDAY(A571,2)</f>
        <v>2</v>
      </c>
    </row>
    <row r="572" spans="1:14" x14ac:dyDescent="0.25">
      <c r="A572" s="88">
        <v>43201</v>
      </c>
      <c r="B572">
        <v>35.325000000000003</v>
      </c>
      <c r="C572" s="91">
        <f t="shared" ref="C572" si="1308">B572/B571-1</f>
        <v>3.5511363636364646E-3</v>
      </c>
      <c r="D572" s="26">
        <f t="shared" ref="D572" si="1309">+F571*(1+L572)</f>
        <v>35.080110997997934</v>
      </c>
      <c r="E572" s="26">
        <f>D572*(1-VLOOKUP(A572,FX!A:M,13,0))</f>
        <v>35.106442214540834</v>
      </c>
      <c r="F572" s="90">
        <v>34.948300000000003</v>
      </c>
      <c r="G572" s="91">
        <f t="shared" ref="G572" si="1310">+B572/D572-1</f>
        <v>6.9808502605948064E-3</v>
      </c>
      <c r="H572" s="91">
        <f>(B572/(D572*(1-VLOOKUP(A572,FX!A:M,13,0))))-1</f>
        <v>6.2255748994308746E-3</v>
      </c>
      <c r="I572" s="91">
        <f t="shared" si="820"/>
        <v>1.0778778939175782E-2</v>
      </c>
      <c r="J572">
        <v>6063.74</v>
      </c>
      <c r="K572">
        <v>6086.61</v>
      </c>
      <c r="L572" s="91">
        <f t="shared" ref="L572" si="1311">+K572/J572-1</f>
        <v>3.7715997057921058E-3</v>
      </c>
      <c r="M572" s="90">
        <f t="shared" ref="M572" si="1312">WEEKDAY(A572,2)</f>
        <v>3</v>
      </c>
    </row>
    <row r="573" spans="1:14" x14ac:dyDescent="0.25">
      <c r="A573" s="88">
        <v>43202</v>
      </c>
      <c r="B573">
        <v>35.377600000000001</v>
      </c>
      <c r="C573" s="91">
        <f t="shared" ref="C573" si="1313">B573/B572-1</f>
        <v>1.4890304317054515E-3</v>
      </c>
      <c r="D573" s="26">
        <f t="shared" ref="D573" si="1314">+F572*(1+L573)</f>
        <v>34.745728121072325</v>
      </c>
      <c r="E573" s="26">
        <f>D573*(1-VLOOKUP(A573,FX!A:M,13,0))</f>
        <v>34.725211139894427</v>
      </c>
      <c r="F573">
        <v>34.8782</v>
      </c>
      <c r="G573" s="91">
        <f t="shared" ref="G573" si="1315">+B573/D573-1</f>
        <v>1.8185599010212217E-2</v>
      </c>
      <c r="H573" s="91">
        <f>(B573/(D573*(1-VLOOKUP(A573,FX!A:M,13,0))))-1</f>
        <v>1.8787181954843968E-2</v>
      </c>
      <c r="I573" s="91">
        <f t="shared" ref="I573:I584" si="1316">+B573/F573-1</f>
        <v>1.4318399458687736E-2</v>
      </c>
      <c r="J573">
        <v>6086.61</v>
      </c>
      <c r="K573">
        <v>6051.33</v>
      </c>
      <c r="L573" s="91">
        <f t="shared" ref="L573" si="1317">+K573/J573-1</f>
        <v>-5.7963299767850307E-3</v>
      </c>
      <c r="M573" s="90">
        <f t="shared" ref="M573" si="1318">WEEKDAY(A573,2)</f>
        <v>4</v>
      </c>
    </row>
    <row r="574" spans="1:14" x14ac:dyDescent="0.25">
      <c r="A574" s="88">
        <v>43203</v>
      </c>
      <c r="B574">
        <v>34.74</v>
      </c>
      <c r="C574" s="91">
        <f t="shared" ref="C574" si="1319">B574/B573-1</f>
        <v>-1.8022703631676462E-2</v>
      </c>
      <c r="D574" s="26">
        <f t="shared" ref="D574" si="1320">+F573*(1+L574)</f>
        <v>34.739063686495363</v>
      </c>
      <c r="E574" s="26">
        <f>D574*(1-VLOOKUP(A574,FX!A:M,13,0))</f>
        <v>34.759659805788559</v>
      </c>
      <c r="F574">
        <v>34.732500000000002</v>
      </c>
      <c r="G574" s="91">
        <f t="shared" ref="G574" si="1321">+B574/D574-1</f>
        <v>2.6952755926012983E-5</v>
      </c>
      <c r="H574" s="91">
        <f>(B574/(D574*(1-VLOOKUP(A574,FX!A:M,13,0))))-1</f>
        <v>-5.6559258342581131E-4</v>
      </c>
      <c r="I574" s="91">
        <f t="shared" si="1316"/>
        <v>2.1593608291947675E-4</v>
      </c>
      <c r="J574">
        <v>6051.33</v>
      </c>
      <c r="K574">
        <v>6027.19</v>
      </c>
      <c r="L574" s="91">
        <f t="shared" ref="L574" si="1322">+K574/J574-1</f>
        <v>-3.9892056787517172E-3</v>
      </c>
      <c r="M574" s="90">
        <f t="shared" ref="M574" si="1323">WEEKDAY(A574,2)</f>
        <v>5</v>
      </c>
    </row>
    <row r="575" spans="1:14" x14ac:dyDescent="0.25">
      <c r="A575" s="88">
        <v>43206</v>
      </c>
      <c r="B575">
        <v>34.840000000000003</v>
      </c>
      <c r="C575" s="91">
        <f t="shared" ref="C575" si="1324">B575/B574-1</f>
        <v>2.8785261945885043E-3</v>
      </c>
      <c r="D575" s="26">
        <f t="shared" ref="D575" si="1325">+F574*(1+L575)</f>
        <v>34.647328245003067</v>
      </c>
      <c r="E575" s="26">
        <f>D575*(1-VLOOKUP(A575,FX!A:M,13,0))</f>
        <v>34.672331590859031</v>
      </c>
      <c r="F575" s="90">
        <v>34.732500000000002</v>
      </c>
      <c r="G575" s="91">
        <f t="shared" ref="G575" si="1326">+B575/D575-1</f>
        <v>5.5609411968071676E-3</v>
      </c>
      <c r="H575" s="91">
        <f>(B575/(D575*(1-VLOOKUP(A575,FX!A:M,13,0))))-1</f>
        <v>4.8357985012226212E-3</v>
      </c>
      <c r="I575" s="91">
        <f t="shared" si="1316"/>
        <v>3.0950838551788706E-3</v>
      </c>
      <c r="J575">
        <v>6027.19</v>
      </c>
      <c r="K575">
        <v>6012.41</v>
      </c>
      <c r="L575" s="91">
        <f t="shared" ref="L575" si="1327">+K575/J575-1</f>
        <v>-2.4522206865885687E-3</v>
      </c>
      <c r="M575" s="90">
        <f t="shared" ref="M575" si="1328">WEEKDAY(A575,2)</f>
        <v>1</v>
      </c>
    </row>
    <row r="576" spans="1:14" x14ac:dyDescent="0.25">
      <c r="A576" s="88">
        <v>43207</v>
      </c>
      <c r="B576">
        <v>34.42</v>
      </c>
      <c r="C576" s="91">
        <f t="shared" ref="C576" si="1329">B576/B575-1</f>
        <v>-1.2055109070034487E-2</v>
      </c>
      <c r="D576" s="26">
        <f t="shared" ref="D576" si="1330">+F575*(1+L576)</f>
        <v>34.030329759613863</v>
      </c>
      <c r="E576" s="26">
        <f>D576*(1-VLOOKUP(A576,FX!A:M,13,0))</f>
        <v>33.95830678038233</v>
      </c>
      <c r="F576">
        <v>33.8536</v>
      </c>
      <c r="G576" s="91">
        <f t="shared" ref="G576" si="1331">+B576/D576-1</f>
        <v>1.1450674828563878E-2</v>
      </c>
      <c r="H576" s="91">
        <f>(B576/(D576*(1-VLOOKUP(A576,FX!A:M,13,0))))-1</f>
        <v>1.3595884582926043E-2</v>
      </c>
      <c r="I576" s="91">
        <f t="shared" si="1316"/>
        <v>1.6730864664319389E-2</v>
      </c>
      <c r="J576">
        <v>6012.41</v>
      </c>
      <c r="K576">
        <v>5890.86</v>
      </c>
      <c r="L576" s="91">
        <f t="shared" ref="L576" si="1332">+K576/J576-1</f>
        <v>-2.0216518833546027E-2</v>
      </c>
      <c r="M576" s="90">
        <f t="shared" ref="M576" si="1333">WEEKDAY(A576,2)</f>
        <v>2</v>
      </c>
    </row>
    <row r="577" spans="1:13" x14ac:dyDescent="0.25">
      <c r="A577" s="88">
        <v>43208</v>
      </c>
      <c r="B577">
        <v>34.68</v>
      </c>
      <c r="C577" s="91">
        <f t="shared" ref="C577" si="1334">B577/B576-1</f>
        <v>7.5537478210341291E-3</v>
      </c>
      <c r="D577" s="26">
        <f t="shared" ref="D577" si="1335">+F576*(1+L577)</f>
        <v>34.312194717918949</v>
      </c>
      <c r="E577" s="26">
        <f>D577*(1-VLOOKUP(A577,FX!A:M,13,0))</f>
        <v>34.367383574143993</v>
      </c>
      <c r="F577">
        <v>34.372</v>
      </c>
      <c r="G577" s="91">
        <f t="shared" ref="G577" si="1336">+B577/D577-1</f>
        <v>1.0719374994948128E-2</v>
      </c>
      <c r="H577" s="91">
        <f>(B577/(D577*(1-VLOOKUP(A577,FX!A:M,13,0))))-1</f>
        <v>9.096311483286712E-3</v>
      </c>
      <c r="I577" s="91">
        <f t="shared" si="1316"/>
        <v>8.9607820318864384E-3</v>
      </c>
      <c r="J577">
        <v>5890.86</v>
      </c>
      <c r="K577">
        <v>5970.66</v>
      </c>
      <c r="L577" s="91">
        <f t="shared" ref="L577" si="1337">+K577/J577-1</f>
        <v>1.3546409183039509E-2</v>
      </c>
      <c r="M577" s="90">
        <f t="shared" ref="M577" si="1338">WEEKDAY(A577,2)</f>
        <v>3</v>
      </c>
    </row>
    <row r="578" spans="1:13" x14ac:dyDescent="0.25">
      <c r="A578" s="88">
        <v>43209</v>
      </c>
      <c r="B578">
        <v>34.6</v>
      </c>
      <c r="C578" s="91">
        <f t="shared" ref="C578" si="1339">B578/B577-1</f>
        <v>-2.3068050749711633E-3</v>
      </c>
      <c r="D578" s="26">
        <f t="shared" ref="D578" si="1340">+F577*(1+L578)</f>
        <v>34.568134772370222</v>
      </c>
      <c r="E578" s="26">
        <f>D578*(1-VLOOKUP(A578,FX!A:M,13,0))</f>
        <v>34.522579238177215</v>
      </c>
      <c r="F578">
        <v>34.555100000000003</v>
      </c>
      <c r="G578" s="91">
        <f t="shared" ref="G578" si="1341">+B578/D578-1</f>
        <v>9.2180928591067968E-4</v>
      </c>
      <c r="H578" s="91">
        <f>(B578/(D578*(1-VLOOKUP(A578,FX!A:M,13,0))))-1</f>
        <v>2.2426123288370459E-3</v>
      </c>
      <c r="I578" s="91">
        <f t="shared" si="1316"/>
        <v>1.2993740431948009E-3</v>
      </c>
      <c r="J578">
        <v>5970.66</v>
      </c>
      <c r="K578">
        <v>6004.73</v>
      </c>
      <c r="L578" s="91">
        <f t="shared" ref="L578" si="1342">+K578/J578-1</f>
        <v>5.7062368314391154E-3</v>
      </c>
      <c r="M578" s="90">
        <f t="shared" ref="M578" si="1343">WEEKDAY(A578,2)</f>
        <v>4</v>
      </c>
    </row>
    <row r="579" spans="1:13" x14ac:dyDescent="0.25">
      <c r="A579" s="88">
        <v>43210</v>
      </c>
      <c r="B579">
        <v>33.69</v>
      </c>
      <c r="C579" s="91">
        <f t="shared" ref="C579" si="1344">B579/B578-1</f>
        <v>-2.630057803468222E-2</v>
      </c>
      <c r="D579" s="26">
        <f t="shared" ref="D579" si="1345">+F578*(1+L579)</f>
        <v>33.84215681371186</v>
      </c>
      <c r="E579" s="26">
        <f>D579*(1-VLOOKUP(A579,FX!A:M,13,0))</f>
        <v>33.837630112538619</v>
      </c>
      <c r="F579">
        <v>33.803199999999997</v>
      </c>
      <c r="G579" s="91">
        <f t="shared" ref="G579" si="1346">+B579/D579-1</f>
        <v>-4.4960731832024425E-3</v>
      </c>
      <c r="H579" s="91">
        <f>(B579/(D579*(1-VLOOKUP(A579,FX!A:M,13,0))))-1</f>
        <v>-4.3628975211215115E-3</v>
      </c>
      <c r="I579" s="91">
        <f t="shared" si="1316"/>
        <v>-3.3487953803189585E-3</v>
      </c>
      <c r="J579">
        <v>6004.73</v>
      </c>
      <c r="K579">
        <v>5880.84</v>
      </c>
      <c r="L579" s="91">
        <f t="shared" ref="L579" si="1347">+K579/J579-1</f>
        <v>-2.0632068386088886E-2</v>
      </c>
      <c r="M579" s="90">
        <f t="shared" ref="M579" si="1348">WEEKDAY(A579,2)</f>
        <v>5</v>
      </c>
    </row>
    <row r="580" spans="1:13" x14ac:dyDescent="0.25">
      <c r="A580" s="88">
        <v>43213</v>
      </c>
      <c r="B580">
        <v>33.372399999999999</v>
      </c>
      <c r="C580" s="91">
        <f t="shared" ref="C580" si="1349">B580/B579-1</f>
        <v>-9.4271297120807063E-3</v>
      </c>
      <c r="D580" s="26">
        <f t="shared" ref="D580" si="1350">+F579*(1+L580)</f>
        <v>33.476022565483838</v>
      </c>
      <c r="E580" s="26">
        <f>D580*(1-VLOOKUP(A580,FX!A:M,13,0))</f>
        <v>33.322622895109177</v>
      </c>
      <c r="F580">
        <v>33.320500000000003</v>
      </c>
      <c r="G580" s="91">
        <f t="shared" ref="G580" si="1351">+B580/D580-1</f>
        <v>-3.0954264438416423E-3</v>
      </c>
      <c r="H580" s="91">
        <f>(B580/(D580*(1-VLOOKUP(A580,FX!A:M,13,0))))-1</f>
        <v>1.493793122093301E-3</v>
      </c>
      <c r="I580" s="91">
        <f t="shared" si="1316"/>
        <v>1.5575996758752098E-3</v>
      </c>
      <c r="J580">
        <v>5880.84</v>
      </c>
      <c r="K580">
        <v>5823.92</v>
      </c>
      <c r="L580" s="91">
        <f t="shared" ref="L580" si="1352">+K580/J580-1</f>
        <v>-9.6788894103563283E-3</v>
      </c>
      <c r="M580" s="90">
        <f t="shared" ref="M580" si="1353">WEEKDAY(A580,2)</f>
        <v>1</v>
      </c>
    </row>
    <row r="581" spans="1:13" x14ac:dyDescent="0.25">
      <c r="A581" s="88">
        <v>43214</v>
      </c>
      <c r="B581">
        <v>34.200000000000003</v>
      </c>
      <c r="C581" s="91">
        <f t="shared" ref="C581" si="1354">B581/B580-1</f>
        <v>2.4798935647421416E-2</v>
      </c>
      <c r="D581" s="26">
        <f t="shared" ref="D581" si="1355">+F580*(1+L581)</f>
        <v>34.082980088153683</v>
      </c>
      <c r="E581" s="26">
        <f>D581*(1-VLOOKUP(A581,FX!A:M,13,0))</f>
        <v>34.158152167873247</v>
      </c>
      <c r="F581">
        <v>34.192399999999999</v>
      </c>
      <c r="G581" s="91">
        <f t="shared" ref="G581" si="1356">+B581/D581-1</f>
        <v>3.4333826309687066E-3</v>
      </c>
      <c r="H581" s="91">
        <f>(B581/(D581*(1-VLOOKUP(A581,FX!A:M,13,0))))-1</f>
        <v>1.2251199046451333E-3</v>
      </c>
      <c r="I581" s="91">
        <f t="shared" si="1316"/>
        <v>2.2227161591481526E-4</v>
      </c>
      <c r="J581">
        <v>5823.92</v>
      </c>
      <c r="K581">
        <v>5957.19</v>
      </c>
      <c r="L581" s="91">
        <f t="shared" ref="L581" si="1357">+K581/J581-1</f>
        <v>2.2883212681492848E-2</v>
      </c>
      <c r="M581" s="90">
        <f t="shared" ref="M581" si="1358">WEEKDAY(A581,2)</f>
        <v>2</v>
      </c>
    </row>
    <row r="582" spans="1:13" x14ac:dyDescent="0.25">
      <c r="A582" s="88">
        <v>43215</v>
      </c>
      <c r="B582">
        <v>34.25</v>
      </c>
      <c r="C582" s="91">
        <f t="shared" ref="C582" si="1359">B582/B581-1</f>
        <v>1.4619883040933868E-3</v>
      </c>
      <c r="D582" s="26">
        <f t="shared" ref="D582" si="1360">+F581*(1+L582)</f>
        <v>34.205199499764149</v>
      </c>
      <c r="E582" s="26">
        <f>D582*(1-VLOOKUP(A582,FX!A:M,13,0))</f>
        <v>34.084328967812937</v>
      </c>
      <c r="F582">
        <v>34.090000000000003</v>
      </c>
      <c r="G582" s="91">
        <f t="shared" ref="G582" si="1361">+B582/D582-1</f>
        <v>1.3097570220621524E-3</v>
      </c>
      <c r="H582" s="91">
        <f>(B582/(D582*(1-VLOOKUP(A582,FX!A:M,13,0))))-1</f>
        <v>4.8606217931856932E-3</v>
      </c>
      <c r="I582" s="91">
        <f t="shared" si="1316"/>
        <v>4.6934584922264655E-3</v>
      </c>
      <c r="J582">
        <v>5957.19</v>
      </c>
      <c r="K582">
        <v>5959.42</v>
      </c>
      <c r="L582" s="91">
        <f t="shared" ref="L582" si="1362">+K582/J582-1</f>
        <v>3.7433756519433814E-4</v>
      </c>
      <c r="M582" s="90">
        <f t="shared" ref="M582" si="1363">WEEKDAY(A582,2)</f>
        <v>3</v>
      </c>
    </row>
    <row r="583" spans="1:13" x14ac:dyDescent="0.25">
      <c r="A583" s="88">
        <v>43216</v>
      </c>
      <c r="B583">
        <v>33.840000000000003</v>
      </c>
      <c r="C583" s="91">
        <f t="shared" ref="C583" si="1364">B583/B582-1</f>
        <v>-1.1970802919707979E-2</v>
      </c>
      <c r="D583" s="26">
        <f t="shared" ref="D583" si="1365">+F582*(1+L583)</f>
        <v>33.452523601290061</v>
      </c>
      <c r="E583" s="26">
        <f>D583*(1-VLOOKUP(A583,FX!A:M,13,0))</f>
        <v>33.401173698891071</v>
      </c>
      <c r="F583">
        <v>33.361400000000003</v>
      </c>
      <c r="G583" s="91">
        <f t="shared" ref="G583" si="1366">+B583/D583-1</f>
        <v>1.1582874982113411E-2</v>
      </c>
      <c r="H583" s="91">
        <f>(B583/(D583*(1-VLOOKUP(A583,FX!A:M,13,0))))-1</f>
        <v>1.3138050329156492E-2</v>
      </c>
      <c r="I583" s="91">
        <f t="shared" si="1316"/>
        <v>1.4345920734741391E-2</v>
      </c>
      <c r="J583">
        <v>5959.42</v>
      </c>
      <c r="K583">
        <v>5847.98</v>
      </c>
      <c r="L583" s="91">
        <f t="shared" ref="L583" si="1367">+K583/J583-1</f>
        <v>-1.8699806356994531E-2</v>
      </c>
      <c r="M583" s="90">
        <f t="shared" ref="M583" si="1368">WEEKDAY(A583,2)</f>
        <v>4</v>
      </c>
    </row>
    <row r="584" spans="1:13" x14ac:dyDescent="0.25">
      <c r="A584" s="88">
        <v>43217</v>
      </c>
      <c r="B584">
        <v>33.651000000000003</v>
      </c>
      <c r="C584" s="91">
        <f t="shared" ref="C584:C585" si="1369">B584/B583-1</f>
        <v>-5.5851063829787106E-3</v>
      </c>
      <c r="D584" s="26">
        <f t="shared" ref="D584:D588" si="1370">+F583*(1+L584)</f>
        <v>33.435562052537804</v>
      </c>
      <c r="E584" s="26">
        <f>D584*(1-VLOOKUP(A584,FX!A:M,13,0))</f>
        <v>33.485192376044374</v>
      </c>
      <c r="F584">
        <v>33.488500000000002</v>
      </c>
      <c r="G584" s="91">
        <f t="shared" ref="G584:G585" si="1371">+B584/D584-1</f>
        <v>6.4433774770611407E-3</v>
      </c>
      <c r="H584" s="91">
        <f>(B584/(D584*(1-VLOOKUP(A584,FX!A:M,13,0))))-1</f>
        <v>4.9516700424947491E-3</v>
      </c>
      <c r="I584" s="91">
        <f t="shared" si="1316"/>
        <v>4.8524120220374556E-3</v>
      </c>
      <c r="J584">
        <v>5847.98</v>
      </c>
      <c r="K584">
        <v>5860.98</v>
      </c>
      <c r="L584" s="91">
        <f t="shared" ref="L584" si="1372">+K584/J584-1</f>
        <v>2.2229898187067221E-3</v>
      </c>
      <c r="M584" s="90">
        <f t="shared" ref="M584" si="1373">WEEKDAY(A584,2)</f>
        <v>5</v>
      </c>
    </row>
    <row r="585" spans="1:13" x14ac:dyDescent="0.25">
      <c r="A585" s="88">
        <v>43220</v>
      </c>
      <c r="B585">
        <v>33.65</v>
      </c>
      <c r="C585" s="91">
        <f t="shared" si="1369"/>
        <v>-2.9716798906509467E-5</v>
      </c>
      <c r="D585" s="26">
        <f t="shared" si="1370"/>
        <v>33.562944594543765</v>
      </c>
      <c r="E585" s="26">
        <f>D585*(1-VLOOKUP(A585,FX!A:M,13,0))</f>
        <v>33.562944594543765</v>
      </c>
      <c r="F585" s="90">
        <v>33.488500000000002</v>
      </c>
      <c r="G585" s="91">
        <f t="shared" si="1371"/>
        <v>2.5937952258927588E-3</v>
      </c>
      <c r="H585" s="91">
        <f>(B585/(D585*(1-VLOOKUP(A585,FX!A:M,13,0))))-1</f>
        <v>2.5937952258927588E-3</v>
      </c>
      <c r="I585" s="91">
        <f t="shared" ref="I585:I599" si="1374">+B585/F585-1</f>
        <v>4.8225510249786385E-3</v>
      </c>
      <c r="J585" s="90">
        <v>5847.98</v>
      </c>
      <c r="K585" s="90">
        <v>5860.98</v>
      </c>
      <c r="L585" s="91">
        <f t="shared" ref="L585:L586" si="1375">+K585/J585-1</f>
        <v>2.2229898187067221E-3</v>
      </c>
      <c r="M585" s="90">
        <f t="shared" ref="M585:M586" si="1376">WEEKDAY(A585,2)</f>
        <v>1</v>
      </c>
    </row>
    <row r="586" spans="1:13" x14ac:dyDescent="0.25">
      <c r="A586" s="88">
        <v>43221</v>
      </c>
      <c r="B586">
        <v>33.625900000000001</v>
      </c>
      <c r="C586" s="91">
        <f t="shared" ref="C586" si="1377">B586/B585-1</f>
        <v>-7.161961367012637E-4</v>
      </c>
      <c r="D586" s="26">
        <f t="shared" si="1370"/>
        <v>33.562944594543765</v>
      </c>
      <c r="E586" s="26">
        <f>D586*(1-VLOOKUP(A586,FX!A:M,13,0))</f>
        <v>33.447864134667448</v>
      </c>
      <c r="F586">
        <v>33.371200000000002</v>
      </c>
      <c r="G586" s="91">
        <f t="shared" ref="G586" si="1378">+B586/D586-1</f>
        <v>1.8757414230714531E-3</v>
      </c>
      <c r="H586" s="91">
        <f>(B586/(D586*(1-VLOOKUP(A586,FX!A:M,13,0))))-1</f>
        <v>5.3227872672452214E-3</v>
      </c>
      <c r="I586" s="91">
        <f t="shared" si="1374"/>
        <v>7.6323296734908119E-3</v>
      </c>
      <c r="J586" s="90">
        <v>5847.98</v>
      </c>
      <c r="K586" s="90">
        <v>5860.98</v>
      </c>
      <c r="L586" s="91">
        <f t="shared" si="1375"/>
        <v>2.2229898187067221E-3</v>
      </c>
      <c r="M586" s="90">
        <f t="shared" si="1376"/>
        <v>2</v>
      </c>
    </row>
    <row r="587" spans="1:13" x14ac:dyDescent="0.25">
      <c r="A587" s="88">
        <v>43222</v>
      </c>
      <c r="B587">
        <v>33.265000000000001</v>
      </c>
      <c r="C587" s="91">
        <f t="shared" ref="C587" si="1379">B587/B586-1</f>
        <v>-1.0732798229935891E-2</v>
      </c>
      <c r="D587" s="26">
        <f t="shared" si="1370"/>
        <v>33.338973138280636</v>
      </c>
      <c r="E587" s="26">
        <f>D587*(1-VLOOKUP(A587,FX!A:M,13,0))</f>
        <v>33.158218223578302</v>
      </c>
      <c r="F587">
        <v>33.179099999999998</v>
      </c>
      <c r="G587" s="91">
        <f t="shared" ref="G587" si="1380">+B587/D587-1</f>
        <v>-2.2188187372723656E-3</v>
      </c>
      <c r="H587" s="91">
        <f>(B587/(D587*(1-VLOOKUP(A587,FX!A:M,13,0))))-1</f>
        <v>3.2203713631924202E-3</v>
      </c>
      <c r="I587" s="91">
        <f t="shared" si="1374"/>
        <v>2.5889792067899098E-3</v>
      </c>
      <c r="J587">
        <v>5860.98</v>
      </c>
      <c r="K587">
        <v>5855.32</v>
      </c>
      <c r="L587" s="91">
        <f t="shared" ref="L587" si="1381">+K587/J587-1</f>
        <v>-9.6570880637703027E-4</v>
      </c>
      <c r="M587" s="90">
        <f t="shared" ref="M587" si="1382">WEEKDAY(A587,2)</f>
        <v>3</v>
      </c>
    </row>
    <row r="588" spans="1:13" x14ac:dyDescent="0.25">
      <c r="A588" s="88">
        <v>43223</v>
      </c>
      <c r="B588">
        <v>33.728900000000003</v>
      </c>
      <c r="C588" s="91">
        <f t="shared" ref="C588" si="1383">B588/B587-1</f>
        <v>1.3945588456335534E-2</v>
      </c>
      <c r="D588" s="26">
        <f t="shared" si="1370"/>
        <v>33.49240011664606</v>
      </c>
      <c r="E588" s="26">
        <f>D588*(1-VLOOKUP(A588,FX!A:M,13,0))</f>
        <v>33.643306477154148</v>
      </c>
      <c r="F588">
        <v>33.655000000000001</v>
      </c>
      <c r="G588" s="91">
        <f t="shared" ref="G588" si="1384">+B588/D588-1</f>
        <v>7.0612999525345721E-3</v>
      </c>
      <c r="H588" s="91">
        <f>(B588/(D588*(1-VLOOKUP(A588,FX!A:M,13,0))))-1</f>
        <v>2.5441471665093029E-3</v>
      </c>
      <c r="I588" s="91">
        <f t="shared" si="1374"/>
        <v>2.1958104293566816E-3</v>
      </c>
      <c r="J588">
        <v>5855.32</v>
      </c>
      <c r="K588">
        <v>5910.61</v>
      </c>
      <c r="L588" s="91">
        <f t="shared" ref="L588" si="1385">+K588/J588-1</f>
        <v>9.4426948484456208E-3</v>
      </c>
      <c r="M588" s="90">
        <f t="shared" ref="M588" si="1386">WEEKDAY(A588,2)</f>
        <v>4</v>
      </c>
    </row>
    <row r="589" spans="1:13" x14ac:dyDescent="0.25">
      <c r="A589" s="88">
        <v>43224</v>
      </c>
      <c r="B589">
        <v>33.947899999999997</v>
      </c>
      <c r="C589" s="91">
        <f t="shared" ref="C589" si="1387">B589/B588-1</f>
        <v>6.492948183901559E-3</v>
      </c>
      <c r="D589" s="26">
        <f t="shared" ref="D589" si="1388">+F588*(1+L589)</f>
        <v>33.647483922979184</v>
      </c>
      <c r="E589" s="26">
        <f>D589*(1-VLOOKUP(A589,FX!A:M,13,0))</f>
        <v>33.586347022445956</v>
      </c>
      <c r="F589">
        <v>33.599899999999998</v>
      </c>
      <c r="G589" s="91">
        <f t="shared" ref="G589" si="1389">+B589/D589-1</f>
        <v>8.9283370402517548E-3</v>
      </c>
      <c r="H589" s="91">
        <f>(B589/(D589*(1-VLOOKUP(A589,FX!A:M,13,0))))-1</f>
        <v>1.0764879470590127E-2</v>
      </c>
      <c r="I589" s="91">
        <f t="shared" si="1374"/>
        <v>1.0357173682064458E-2</v>
      </c>
      <c r="J589">
        <v>5910.61</v>
      </c>
      <c r="K589">
        <v>5909.29</v>
      </c>
      <c r="L589" s="91">
        <f t="shared" ref="L589" si="1390">+K589/J589-1</f>
        <v>-2.2332720311435406E-4</v>
      </c>
      <c r="M589" s="90">
        <f t="shared" ref="M589" si="1391">WEEKDAY(A589,2)</f>
        <v>5</v>
      </c>
    </row>
    <row r="590" spans="1:13" x14ac:dyDescent="0.25">
      <c r="A590" s="88">
        <v>43227</v>
      </c>
      <c r="B590">
        <v>34.33</v>
      </c>
      <c r="C590" s="91">
        <f t="shared" ref="C590" si="1392">B590/B589-1</f>
        <v>1.1255482666085337E-2</v>
      </c>
      <c r="D590" s="26">
        <f t="shared" ref="D590" si="1393">+F589*(1+L590)</f>
        <v>34.224501096747666</v>
      </c>
      <c r="E590" s="26">
        <f>D590*(1-VLOOKUP(A590,FX!A:M,13,0))</f>
        <v>34.218902419092366</v>
      </c>
      <c r="F590">
        <v>34.260300000000001</v>
      </c>
      <c r="G590" s="91">
        <f t="shared" ref="G590" si="1394">+B590/D590-1</f>
        <v>3.0825548911319611E-3</v>
      </c>
      <c r="H590" s="91">
        <f>(B590/(D590*(1-VLOOKUP(A590,FX!A:M,13,0))))-1</f>
        <v>3.2466728344169304E-3</v>
      </c>
      <c r="I590" s="91">
        <f t="shared" si="1374"/>
        <v>2.0344246839636426E-3</v>
      </c>
      <c r="J590">
        <v>5909.29</v>
      </c>
      <c r="K590">
        <v>6019.14</v>
      </c>
      <c r="L590" s="91">
        <f t="shared" ref="L590" si="1395">+K590/J590-1</f>
        <v>1.858937368110225E-2</v>
      </c>
      <c r="M590" s="90">
        <f t="shared" ref="M590" si="1396">WEEKDAY(A590,2)</f>
        <v>1</v>
      </c>
    </row>
    <row r="591" spans="1:13" x14ac:dyDescent="0.25">
      <c r="A591" s="88">
        <v>43228</v>
      </c>
      <c r="B591">
        <v>34.33</v>
      </c>
      <c r="C591" s="91">
        <f t="shared" ref="C591" si="1397">B591/B590-1</f>
        <v>0</v>
      </c>
      <c r="D591" s="26">
        <f t="shared" ref="D591" si="1398">+F590*(1+L591)</f>
        <v>34.389335211176352</v>
      </c>
      <c r="E591" s="26">
        <f>D591*(1-VLOOKUP(A591,FX!A:M,13,0))</f>
        <v>34.337611634155799</v>
      </c>
      <c r="F591">
        <v>34.353700000000003</v>
      </c>
      <c r="G591" s="91">
        <f t="shared" ref="G591" si="1399">+B591/D591-1</f>
        <v>-1.7253957022428379E-3</v>
      </c>
      <c r="H591" s="91">
        <f>(B591/(D591*(1-VLOOKUP(A591,FX!A:M,13,0))))-1</f>
        <v>-2.2167045969578858E-4</v>
      </c>
      <c r="I591" s="91">
        <f t="shared" si="1374"/>
        <v>-6.8988202144182331E-4</v>
      </c>
      <c r="J591">
        <v>6019.14</v>
      </c>
      <c r="K591">
        <v>6041.81</v>
      </c>
      <c r="L591" s="91">
        <f t="shared" ref="L591" si="1400">+K591/J591-1</f>
        <v>3.7663187764365169E-3</v>
      </c>
      <c r="M591" s="90">
        <f t="shared" ref="M591" si="1401">WEEKDAY(A591,2)</f>
        <v>2</v>
      </c>
    </row>
    <row r="592" spans="1:13" x14ac:dyDescent="0.25">
      <c r="A592" s="88">
        <v>43229</v>
      </c>
      <c r="B592">
        <v>34.5</v>
      </c>
      <c r="C592" s="91">
        <f t="shared" ref="C592" si="1402">B592/B591-1</f>
        <v>4.9519370812700636E-3</v>
      </c>
      <c r="D592" s="26">
        <f t="shared" ref="D592" si="1403">+F591*(1+L592)</f>
        <v>34.282170185921103</v>
      </c>
      <c r="E592" s="26">
        <f>D592*(1-VLOOKUP(A592,FX!A:M,13,0))</f>
        <v>34.300157030051174</v>
      </c>
      <c r="F592">
        <v>34.289700000000003</v>
      </c>
      <c r="G592" s="91">
        <f t="shared" ref="G592" si="1404">+B592/D592-1</f>
        <v>6.3540263903232308E-3</v>
      </c>
      <c r="H592" s="91">
        <f>(B592/(D592*(1-VLOOKUP(A592,FX!A:M,13,0))))-1</f>
        <v>5.826298980897926E-3</v>
      </c>
      <c r="I592" s="91">
        <f t="shared" si="1374"/>
        <v>6.1330370344445662E-3</v>
      </c>
      <c r="J592">
        <v>6041.81</v>
      </c>
      <c r="K592">
        <v>6029.23</v>
      </c>
      <c r="L592" s="91">
        <f t="shared" ref="L592" si="1405">+K592/J592-1</f>
        <v>-2.0821574991601866E-3</v>
      </c>
      <c r="M592" s="90">
        <f t="shared" ref="M592" si="1406">WEEKDAY(A592,2)</f>
        <v>3</v>
      </c>
    </row>
    <row r="593" spans="1:13" x14ac:dyDescent="0.25">
      <c r="A593" s="88">
        <v>43230</v>
      </c>
      <c r="B593">
        <v>34.909999999999997</v>
      </c>
      <c r="C593" s="91">
        <f t="shared" ref="C593" si="1407">B593/B592-1</f>
        <v>1.1884057971014439E-2</v>
      </c>
      <c r="D593" s="26">
        <f t="shared" ref="D593" si="1408">+F592*(1+L593)</f>
        <v>34.354193342931026</v>
      </c>
      <c r="E593" s="26">
        <f>D593*(1-VLOOKUP(A593,FX!A:M,13,0))</f>
        <v>34.552439468213429</v>
      </c>
      <c r="F593">
        <v>34.564300000000003</v>
      </c>
      <c r="G593" s="91">
        <f t="shared" ref="G593" si="1409">+B593/D593-1</f>
        <v>1.6178713658643762E-2</v>
      </c>
      <c r="H593" s="91">
        <f>(B593/(D593*(1-VLOOKUP(A593,FX!A:M,13,0))))-1</f>
        <v>1.0348344061654746E-2</v>
      </c>
      <c r="I593" s="91">
        <f t="shared" si="1374"/>
        <v>1.0001649100372267E-2</v>
      </c>
      <c r="J593">
        <v>6029.23</v>
      </c>
      <c r="K593">
        <v>6040.57</v>
      </c>
      <c r="L593" s="91">
        <f t="shared" ref="L593" si="1410">+K593/J593-1</f>
        <v>1.8808371881651187E-3</v>
      </c>
      <c r="M593" s="90">
        <f t="shared" ref="M593" si="1411">WEEKDAY(A593,2)</f>
        <v>4</v>
      </c>
    </row>
    <row r="594" spans="1:13" x14ac:dyDescent="0.25">
      <c r="A594" s="88">
        <v>43231</v>
      </c>
      <c r="B594">
        <v>34.450000000000003</v>
      </c>
      <c r="C594" s="91">
        <f t="shared" ref="C594" si="1412">B594/B593-1</f>
        <v>-1.3176740189057345E-2</v>
      </c>
      <c r="D594" s="26">
        <f t="shared" ref="D594" si="1413">+F593*(1+L594)</f>
        <v>34.28260464856794</v>
      </c>
      <c r="E594" s="26">
        <f>D594*(1-VLOOKUP(A594,FX!A:M,13,0))</f>
        <v>34.251194995811559</v>
      </c>
      <c r="F594">
        <v>34.2395</v>
      </c>
      <c r="G594" s="91">
        <f t="shared" ref="G594" si="1414">+B594/D594-1</f>
        <v>4.8828072764026675E-3</v>
      </c>
      <c r="H594" s="91">
        <f>(B594/(D594*(1-VLOOKUP(A594,FX!A:M,13,0))))-1</f>
        <v>5.8043231546447416E-3</v>
      </c>
      <c r="I594" s="91">
        <f t="shared" si="1374"/>
        <v>6.1478701499730892E-3</v>
      </c>
      <c r="J594">
        <v>6040.57</v>
      </c>
      <c r="K594">
        <v>5991.34</v>
      </c>
      <c r="L594" s="91">
        <f t="shared" ref="L594" si="1415">+K594/J594-1</f>
        <v>-8.1498931392235408E-3</v>
      </c>
      <c r="M594" s="90">
        <f t="shared" ref="M594" si="1416">WEEKDAY(A594,2)</f>
        <v>5</v>
      </c>
    </row>
    <row r="595" spans="1:13" x14ac:dyDescent="0.25">
      <c r="A595" s="88">
        <v>43234</v>
      </c>
      <c r="B595">
        <v>34.49</v>
      </c>
      <c r="C595" s="91">
        <f t="shared" ref="C595" si="1417">B595/B594-1</f>
        <v>1.1611030478955175E-3</v>
      </c>
      <c r="D595" s="26">
        <f t="shared" ref="D595" si="1418">+F594*(1+L595)</f>
        <v>34.10354415289401</v>
      </c>
      <c r="E595" s="26">
        <f>D595*(1-VLOOKUP(A595,FX!A:M,13,0))</f>
        <v>34.084353080465924</v>
      </c>
      <c r="F595" s="90">
        <v>34.08</v>
      </c>
      <c r="G595" s="91">
        <f t="shared" ref="G595" si="1419">+B595/D595-1</f>
        <v>1.1331838279723172E-2</v>
      </c>
      <c r="H595" s="91">
        <f>(B595/(D595*(1-VLOOKUP(A595,FX!A:M,13,0))))-1</f>
        <v>1.1901265034323316E-2</v>
      </c>
      <c r="I595" s="91">
        <f t="shared" si="1374"/>
        <v>1.2030516431924987E-2</v>
      </c>
      <c r="J595">
        <v>5991.34</v>
      </c>
      <c r="K595">
        <v>5967.55</v>
      </c>
      <c r="L595" s="91">
        <f t="shared" ref="L595" si="1420">+K595/J595-1</f>
        <v>-3.9707310885377378E-3</v>
      </c>
      <c r="M595" s="90">
        <f t="shared" ref="M595" si="1421">WEEKDAY(A595,2)</f>
        <v>1</v>
      </c>
    </row>
    <row r="596" spans="1:13" x14ac:dyDescent="0.25">
      <c r="A596" s="88">
        <v>43235</v>
      </c>
      <c r="B596">
        <v>34.195</v>
      </c>
      <c r="C596" s="91">
        <f t="shared" ref="C596" si="1422">B596/B595-1</f>
        <v>-8.5532038271963762E-3</v>
      </c>
      <c r="D596" s="26">
        <f t="shared" ref="D596" si="1423">+F595*(1+L596)</f>
        <v>34.382791195716834</v>
      </c>
      <c r="E596" s="26">
        <f>D596*(1-VLOOKUP(A596,FX!A:M,13,0))</f>
        <v>34.231502171489282</v>
      </c>
      <c r="F596">
        <v>34.296100000000003</v>
      </c>
      <c r="G596" s="91">
        <f t="shared" ref="G596" si="1424">+B596/D596-1</f>
        <v>-5.4617786743336172E-3</v>
      </c>
      <c r="H596" s="91">
        <f>(B596/(D596*(1-VLOOKUP(A596,FX!A:M,13,0))))-1</f>
        <v>-1.0663327395454836E-3</v>
      </c>
      <c r="I596" s="91">
        <f t="shared" si="1374"/>
        <v>-2.9478570449702479E-3</v>
      </c>
      <c r="J596">
        <v>5967.55</v>
      </c>
      <c r="K596">
        <v>6020.57</v>
      </c>
      <c r="L596" s="91">
        <f t="shared" ref="L596" si="1425">+K596/J596-1</f>
        <v>8.8847181841793521E-3</v>
      </c>
      <c r="M596" s="90">
        <f t="shared" ref="M596" si="1426">WEEKDAY(A596,2)</f>
        <v>2</v>
      </c>
    </row>
    <row r="597" spans="1:13" x14ac:dyDescent="0.25">
      <c r="A597" s="88">
        <v>43236</v>
      </c>
      <c r="B597">
        <v>34.42</v>
      </c>
      <c r="C597" s="91">
        <f t="shared" ref="C597" si="1427">B597/B596-1</f>
        <v>6.5799093434713019E-3</v>
      </c>
      <c r="D597" s="26">
        <f t="shared" ref="D597" si="1428">+F596*(1+L597)</f>
        <v>34.202107961040234</v>
      </c>
      <c r="E597" s="26">
        <f>D597*(1-VLOOKUP(A597,FX!A:M,13,0))</f>
        <v>34.294523133095254</v>
      </c>
      <c r="F597">
        <v>34.271900000000002</v>
      </c>
      <c r="G597" s="91">
        <f t="shared" ref="G597" si="1429">+B597/D597-1</f>
        <v>6.3707195827804597E-3</v>
      </c>
      <c r="H597" s="91">
        <f>(B597/(D597*(1-VLOOKUP(A597,FX!A:M,13,0))))-1</f>
        <v>3.6588019147483219E-3</v>
      </c>
      <c r="I597" s="91">
        <f t="shared" si="1374"/>
        <v>4.3213244669830786E-3</v>
      </c>
      <c r="J597">
        <v>6020.57</v>
      </c>
      <c r="K597">
        <v>6004.07</v>
      </c>
      <c r="L597" s="91">
        <f t="shared" ref="L597" si="1430">+K597/J597-1</f>
        <v>-2.7406042949421616E-3</v>
      </c>
      <c r="M597" s="90">
        <f t="shared" ref="M597" si="1431">WEEKDAY(A597,2)</f>
        <v>3</v>
      </c>
    </row>
    <row r="598" spans="1:13" x14ac:dyDescent="0.25">
      <c r="A598" s="88">
        <v>43237</v>
      </c>
      <c r="B598">
        <v>34.22</v>
      </c>
      <c r="C598" s="91">
        <f t="shared" ref="C598" si="1432">B598/B597-1</f>
        <v>-5.8105752469495009E-3</v>
      </c>
      <c r="D598" s="26">
        <f t="shared" ref="D598" si="1433">+F597*(1+L598)</f>
        <v>34.09900130777956</v>
      </c>
      <c r="E598" s="26">
        <f>D598*(1-VLOOKUP(A598,FX!A:M,13,0))</f>
        <v>34.043287261859632</v>
      </c>
      <c r="F598">
        <v>34.044499999999999</v>
      </c>
      <c r="G598" s="91">
        <f t="shared" ref="G598" si="1434">+B598/D598-1</f>
        <v>3.5484526695752638E-3</v>
      </c>
      <c r="H598" s="91">
        <f>(B598/(D598*(1-VLOOKUP(A598,FX!A:M,13,0))))-1</f>
        <v>5.1908247514729222E-3</v>
      </c>
      <c r="I598" s="91">
        <f t="shared" si="1374"/>
        <v>5.1550176974253237E-3</v>
      </c>
      <c r="J598">
        <v>6004.07</v>
      </c>
      <c r="K598">
        <v>5973.78</v>
      </c>
      <c r="L598" s="91">
        <f t="shared" ref="L598" si="1435">+K598/J598-1</f>
        <v>-5.0449112019014253E-3</v>
      </c>
      <c r="M598" s="90">
        <f t="shared" ref="M598" si="1436">WEEKDAY(A598,2)</f>
        <v>4</v>
      </c>
    </row>
    <row r="599" spans="1:13" x14ac:dyDescent="0.25">
      <c r="A599" s="88">
        <v>43238</v>
      </c>
      <c r="B599">
        <v>34.159999999999997</v>
      </c>
      <c r="C599" s="91">
        <f t="shared" ref="C599:C600" si="1437">B599/B598-1</f>
        <v>-1.753360607831711E-3</v>
      </c>
      <c r="D599" s="26">
        <f t="shared" ref="D599" si="1438">+F598*(1+L599)</f>
        <v>34.166287371647428</v>
      </c>
      <c r="E599" s="26">
        <f>D599*(1-VLOOKUP(A599,FX!A:M,13,0))</f>
        <v>34.13148390394629</v>
      </c>
      <c r="F599">
        <v>34.153700000000001</v>
      </c>
      <c r="G599" s="91">
        <f t="shared" ref="G599:G600" si="1439">+B599/D599-1</f>
        <v>-1.8402267647754655E-4</v>
      </c>
      <c r="H599" s="91">
        <f>(B599/(D599*(1-VLOOKUP(A599,FX!A:M,13,0))))-1</f>
        <v>8.3547776984893574E-4</v>
      </c>
      <c r="I599" s="91">
        <f t="shared" si="1374"/>
        <v>1.8446024881635381E-4</v>
      </c>
      <c r="J599">
        <v>5973.78</v>
      </c>
      <c r="K599">
        <v>5995.15</v>
      </c>
      <c r="L599" s="91">
        <f t="shared" ref="L599" si="1440">+K599/J599-1</f>
        <v>3.5772994653300305E-3</v>
      </c>
      <c r="M599" s="90">
        <f t="shared" ref="M599" si="1441">WEEKDAY(A599,2)</f>
        <v>5</v>
      </c>
    </row>
    <row r="600" spans="1:13" x14ac:dyDescent="0.25">
      <c r="A600" s="88">
        <v>43241</v>
      </c>
      <c r="B600">
        <v>34.159999999999997</v>
      </c>
      <c r="C600" s="91">
        <f t="shared" si="1437"/>
        <v>0</v>
      </c>
      <c r="D600">
        <v>34.166287371647428</v>
      </c>
      <c r="G600" s="91">
        <f t="shared" si="1439"/>
        <v>-1.8402267647754655E-4</v>
      </c>
    </row>
    <row r="601" spans="1:13" x14ac:dyDescent="0.25">
      <c r="A601" s="88">
        <v>43242</v>
      </c>
    </row>
    <row r="602" spans="1:13" x14ac:dyDescent="0.25">
      <c r="A602" s="88">
        <v>43243</v>
      </c>
    </row>
    <row r="603" spans="1:13" x14ac:dyDescent="0.25">
      <c r="A603" s="88">
        <v>43244</v>
      </c>
    </row>
    <row r="604" spans="1:13" x14ac:dyDescent="0.25">
      <c r="A604" s="88">
        <v>43245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2018-05-19T21:34:42Z</dcterms:modified>
</cp:coreProperties>
</file>