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311" i="25" l="1"/>
  <c r="K311" i="25"/>
  <c r="I311" i="25"/>
  <c r="B311" i="25"/>
  <c r="D311" i="25"/>
  <c r="L455" i="10"/>
  <c r="M455" i="10"/>
  <c r="I454" i="10"/>
  <c r="C455" i="10"/>
  <c r="L454" i="9"/>
  <c r="M454" i="9"/>
  <c r="I453" i="9"/>
  <c r="C454" i="9"/>
  <c r="D454" i="9"/>
  <c r="G454" i="9" s="1"/>
  <c r="L454" i="11"/>
  <c r="M454" i="11"/>
  <c r="I453" i="11"/>
  <c r="C454" i="11"/>
  <c r="L454" i="12"/>
  <c r="M454" i="12"/>
  <c r="I453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/>
  <c r="D454" i="11"/>
  <c r="D454" i="12"/>
  <c r="G454" i="12" s="1"/>
  <c r="D448" i="8"/>
  <c r="D448" i="7"/>
  <c r="D447" i="6"/>
  <c r="D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E455" i="10" l="1"/>
  <c r="G455" i="10"/>
  <c r="H455" i="10"/>
  <c r="H454" i="9"/>
  <c r="E454" i="9"/>
  <c r="E454" i="11"/>
  <c r="G454" i="11"/>
  <c r="H454" i="11"/>
  <c r="G448" i="8"/>
  <c r="E448" i="8"/>
  <c r="H448" i="8" s="1"/>
  <c r="E448" i="7"/>
  <c r="G448" i="7"/>
  <c r="H448" i="7"/>
  <c r="G447" i="6"/>
  <c r="E447" i="6"/>
  <c r="H447" i="6"/>
  <c r="E448" i="5"/>
  <c r="G448" i="5"/>
  <c r="H448" i="5"/>
  <c r="AE360" i="20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<sst xmlns="http://schemas.openxmlformats.org/spreadsheetml/2006/main" count="652" uniqueCount="555">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</sst>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F17" sqref="F17"/>
    </sheetView>
  </sheetViews>
  <sheetFormatPr defaultRowHeight="13.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D12</f>
        <v>43035</v>
      </c>
    </row>
    <row r="2" spans="1:14">
      <c r="A2" s="39" t="s">
        <v>378</v>
      </c>
      <c r="B2" s="39">
        <v>6.6532249999999999</v>
      </c>
      <c r="C2" s="98">
        <v>43035</v>
      </c>
      <c r="D2" s="39">
        <v>13</v>
      </c>
    </row>
    <row r="3" spans="1:14">
      <c r="A3" s="39" t="s">
        <v>379</v>
      </c>
      <c r="B3" s="39">
        <v>6.6536999999999997</v>
      </c>
      <c r="C3" s="98">
        <v>43035</v>
      </c>
      <c r="D3" s="39">
        <v>16</v>
      </c>
      <c r="J3" s="91"/>
      <c r="K3" s="92"/>
      <c r="L3" s="93"/>
    </row>
    <row r="4" spans="1:14">
      <c r="A4" s="39" t="s">
        <v>380</v>
      </c>
      <c r="B4" s="39">
        <v>6.6473149999999999</v>
      </c>
      <c r="C4" s="98">
        <v>43036</v>
      </c>
      <c r="D4" s="39">
        <v>4</v>
      </c>
      <c r="J4" s="68"/>
      <c r="K4" s="69"/>
      <c r="L4" s="70"/>
    </row>
    <row r="5" spans="1:14">
      <c r="A5" s="39" t="s">
        <v>348</v>
      </c>
      <c r="B5" s="39">
        <v>4021.97</v>
      </c>
      <c r="C5" s="39">
        <v>3993.58</v>
      </c>
      <c r="D5" s="101">
        <v>7.1000000000000004E-3</v>
      </c>
      <c r="J5" s="71"/>
      <c r="K5" s="72"/>
      <c r="L5" s="73"/>
      <c r="M5" s="74"/>
    </row>
    <row r="6" spans="1:14">
      <c r="A6" s="39" t="s">
        <v>349</v>
      </c>
      <c r="B6" s="39">
        <v>3416.81</v>
      </c>
      <c r="C6" s="39">
        <v>3407.57</v>
      </c>
      <c r="D6" s="101">
        <v>2.7000000000000001E-3</v>
      </c>
      <c r="J6" s="75"/>
      <c r="K6" s="76"/>
      <c r="L6" s="77"/>
      <c r="M6" s="78"/>
    </row>
    <row r="7" spans="1:14">
      <c r="A7" s="39" t="s">
        <v>350</v>
      </c>
      <c r="B7" s="39">
        <v>1896.22</v>
      </c>
      <c r="C7" s="39">
        <v>1910.72</v>
      </c>
      <c r="D7" s="101">
        <v>-7.6E-3</v>
      </c>
      <c r="H7" s="96"/>
      <c r="J7" s="79"/>
      <c r="K7" s="80"/>
      <c r="L7" s="81"/>
      <c r="M7" s="82"/>
    </row>
    <row r="8" spans="1:14">
      <c r="A8" s="39" t="s">
        <v>351</v>
      </c>
      <c r="B8" s="39">
        <v>11444.53</v>
      </c>
      <c r="C8" s="39">
        <v>11461.29</v>
      </c>
      <c r="D8" s="101">
        <v>-1.5E-3</v>
      </c>
      <c r="J8" s="83"/>
      <c r="K8" s="84"/>
      <c r="L8" s="85"/>
      <c r="M8" s="86"/>
    </row>
    <row r="9" spans="1:14">
      <c r="A9" s="39" t="s">
        <v>352</v>
      </c>
      <c r="B9" s="39">
        <v>6630.81</v>
      </c>
      <c r="C9" s="39">
        <v>6671.93</v>
      </c>
      <c r="D9" s="101">
        <v>-6.1999999999999998E-3</v>
      </c>
      <c r="J9" s="87"/>
      <c r="K9" s="88"/>
      <c r="L9" s="89"/>
      <c r="M9" s="90"/>
    </row>
    <row r="10" spans="1:14">
      <c r="A10" s="39" t="s">
        <v>513</v>
      </c>
      <c r="B10" s="39">
        <v>2814.27</v>
      </c>
      <c r="C10" s="39">
        <v>2771.04</v>
      </c>
      <c r="D10" s="101">
        <v>1.5599999999999999E-2</v>
      </c>
    </row>
    <row r="11" spans="1:14">
      <c r="A11" s="39" t="s">
        <v>353</v>
      </c>
      <c r="B11" s="39">
        <v>14.54</v>
      </c>
      <c r="C11" s="39">
        <v>14.715</v>
      </c>
      <c r="D11" s="98">
        <v>43035</v>
      </c>
    </row>
    <row r="12" spans="1:14">
      <c r="A12" s="39" t="s">
        <v>354</v>
      </c>
      <c r="B12" s="39">
        <v>15.04</v>
      </c>
      <c r="C12" s="39">
        <v>15.068300000000001</v>
      </c>
      <c r="D12" s="98">
        <v>43035</v>
      </c>
      <c r="J12" s="53"/>
      <c r="K12" s="56"/>
      <c r="L12" s="59"/>
      <c r="M12" s="62"/>
      <c r="N12" s="65"/>
    </row>
    <row r="13" spans="1:14">
      <c r="A13" s="39" t="s">
        <v>355</v>
      </c>
      <c r="B13" s="39">
        <v>8.16</v>
      </c>
      <c r="C13" s="39">
        <v>8.1880000000000006</v>
      </c>
      <c r="D13" s="98">
        <v>43035</v>
      </c>
      <c r="J13" s="54"/>
      <c r="K13" s="57"/>
      <c r="L13" s="60"/>
      <c r="M13" s="63"/>
      <c r="N13" s="66"/>
    </row>
    <row r="14" spans="1:14">
      <c r="A14" s="39" t="s">
        <v>356</v>
      </c>
      <c r="B14" s="39">
        <v>48.45</v>
      </c>
      <c r="C14" s="39">
        <v>48.328000000000003</v>
      </c>
      <c r="D14" s="98">
        <v>43035</v>
      </c>
      <c r="J14" s="55"/>
      <c r="K14" s="58"/>
      <c r="L14" s="61"/>
      <c r="M14" s="64"/>
      <c r="N14" s="67"/>
    </row>
    <row r="15" spans="1:14">
      <c r="A15" s="39" t="s">
        <v>357</v>
      </c>
      <c r="B15" s="39">
        <v>46.49</v>
      </c>
      <c r="C15" s="39">
        <v>45.68</v>
      </c>
      <c r="D15" s="98">
        <v>43034</v>
      </c>
    </row>
    <row r="16" spans="1:14">
      <c r="A16" s="39" t="s">
        <v>358</v>
      </c>
      <c r="B16" s="39">
        <v>35.65</v>
      </c>
      <c r="C16" s="39">
        <v>35.668799999999997</v>
      </c>
      <c r="D16" s="98">
        <v>43034</v>
      </c>
    </row>
    <row r="17" spans="1:16">
      <c r="A17" s="39" t="s">
        <v>359</v>
      </c>
      <c r="B17" s="39">
        <v>30.79</v>
      </c>
      <c r="C17" s="39">
        <v>30.380600000000001</v>
      </c>
      <c r="D17" s="98">
        <v>43034</v>
      </c>
    </row>
    <row r="18" spans="1:16">
      <c r="A18" s="39" t="s">
        <v>360</v>
      </c>
      <c r="B18" s="39">
        <v>36.46</v>
      </c>
      <c r="C18" s="39">
        <v>36.560699999999997</v>
      </c>
      <c r="D18" s="98">
        <v>43034</v>
      </c>
    </row>
    <row r="19" spans="1:16">
      <c r="A19" s="39" t="s">
        <v>361</v>
      </c>
      <c r="B19" s="39">
        <v>12804.75</v>
      </c>
      <c r="C19" s="1"/>
      <c r="D19" s="94"/>
    </row>
    <row r="20" spans="1:16" s="97" customFormat="1">
      <c r="A20" s="39" t="s">
        <v>362</v>
      </c>
      <c r="B20" s="39">
        <v>20332.93</v>
      </c>
      <c r="C20" s="98"/>
      <c r="D20" s="99"/>
    </row>
    <row r="21" spans="1:16" s="97" customFormat="1">
      <c r="A21" s="39" t="s">
        <v>388</v>
      </c>
      <c r="B21" s="39">
        <v>6.6473000000000004</v>
      </c>
      <c r="C21" s="98">
        <v>43035</v>
      </c>
      <c r="D21" s="99">
        <v>0.63238425925925923</v>
      </c>
    </row>
    <row r="22" spans="1:16">
      <c r="A22" s="39" t="s">
        <v>363</v>
      </c>
      <c r="B22" s="39">
        <v>931</v>
      </c>
      <c r="C22" s="39">
        <v>935</v>
      </c>
      <c r="D22" s="39">
        <v>940</v>
      </c>
      <c r="E22" s="39" t="s">
        <v>528</v>
      </c>
      <c r="F22" s="39" t="s">
        <v>529</v>
      </c>
      <c r="G22" s="39" t="s">
        <v>530</v>
      </c>
      <c r="H22" s="39" t="s">
        <v>531</v>
      </c>
      <c r="I22" s="39" t="s">
        <v>532</v>
      </c>
      <c r="J22" s="39" t="s">
        <v>533</v>
      </c>
      <c r="K22" s="39" t="s">
        <v>534</v>
      </c>
      <c r="L22" s="39" t="s">
        <v>535</v>
      </c>
      <c r="M22" s="39" t="s">
        <v>536</v>
      </c>
      <c r="N22" s="39" t="s">
        <v>537</v>
      </c>
      <c r="O22" s="39" t="s">
        <v>538</v>
      </c>
      <c r="P22" s="39" t="s">
        <v>539</v>
      </c>
    </row>
    <row r="23" spans="1:16">
      <c r="A23" s="39">
        <v>3404.49</v>
      </c>
      <c r="B23" s="39">
        <v>3405.14</v>
      </c>
      <c r="C23" s="39">
        <v>3408.48</v>
      </c>
      <c r="D23" s="39">
        <v>3410.6</v>
      </c>
      <c r="E23" s="39">
        <v>3416.77</v>
      </c>
      <c r="F23" s="39">
        <v>3420.62</v>
      </c>
      <c r="G23" s="39">
        <v>3402.51</v>
      </c>
      <c r="H23" s="39">
        <v>1039</v>
      </c>
      <c r="I23" s="39">
        <v>930</v>
      </c>
      <c r="J23" s="39">
        <v>3417.94</v>
      </c>
      <c r="K23" s="39">
        <v>3415.62</v>
      </c>
      <c r="L23" s="39">
        <v>3416.81</v>
      </c>
      <c r="M23" s="39">
        <v>3420.77</v>
      </c>
      <c r="N23" s="39">
        <v>3407.53</v>
      </c>
      <c r="O23" s="39">
        <v>1426</v>
      </c>
      <c r="P23" s="39">
        <v>1441</v>
      </c>
    </row>
    <row r="24" spans="1:16">
      <c r="D24" s="101"/>
    </row>
    <row r="25" spans="1:16">
      <c r="A25" s="39"/>
      <c r="B25" s="39"/>
      <c r="C25" s="39"/>
      <c r="D25" s="101"/>
    </row>
    <row r="26" spans="1:16">
      <c r="C26" s="39"/>
      <c r="D26" s="101"/>
    </row>
    <row r="27" spans="1:16">
      <c r="D27" s="1"/>
    </row>
    <row r="28" spans="1:16">
      <c r="D28" s="98"/>
    </row>
    <row r="29" spans="1:16">
      <c r="D29" s="1"/>
    </row>
    <row r="30" spans="1:16">
      <c r="C30" s="1"/>
      <c r="D30" s="98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8"/>
      <c r="D37" s="99"/>
    </row>
    <row r="38" spans="3:4">
      <c r="C38" s="98"/>
      <c r="D38" s="99"/>
    </row>
    <row r="39" spans="3:4">
      <c r="C39" s="1"/>
      <c r="D39" s="1"/>
    </row>
    <row r="40" spans="3:4">
      <c r="C40" s="1"/>
      <c r="D40" s="94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94"/>
    </row>
    <row r="65" spans="3:4">
      <c r="C65" s="1"/>
      <c r="D65" s="94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zoomScale="115" zoomScaleNormal="115" workbookViewId="0">
      <pane xSplit="2" ySplit="6" topLeftCell="C339" activePane="bottomRight" state="frozen"/>
      <selection pane="topRight" activeCell="C1" sqref="C1"/>
      <selection pane="bottomLeft" activeCell="A3" sqref="A3"/>
      <selection pane="bottomRight" activeCell="E340" sqref="E340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554</v>
      </c>
    </row>
    <row r="360" spans="1:58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 t="s">
        <v>554</v>
      </c>
      <c r="BF360" s="10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A311" sqref="A311"/>
    </sheetView>
  </sheetViews>
  <sheetFormatPr defaultRowHeight="13.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311" si="15">LN(C220/C219)</f>
        <v>5.8655326653686257E-5</v>
      </c>
      <c r="H220">
        <v>6.8302350000000001</v>
      </c>
      <c r="I220" s="25">
        <f t="shared" ref="I220:I311" si="16">LN(H220/H219)</f>
        <v>1.1859738836099735E-4</v>
      </c>
      <c r="J220">
        <v>6.8346549999999997</v>
      </c>
      <c r="K220" s="25">
        <f t="shared" ref="K220:K31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>LN(L308/L307)</f>
        <v>7.6956328448240597E-4</v>
      </c>
    </row>
    <row r="309" spans="1:14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>LN(L309/L308)</f>
        <v>-7.7408301763737068E-4</v>
      </c>
    </row>
    <row r="310" spans="1:14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>LN(L310/L309)</f>
        <v>2.4294217867293338E-3</v>
      </c>
    </row>
    <row r="311" spans="1:14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>LN(L311/L310)</f>
        <v>-9.5857425632830799E-4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A448" sqref="A448"/>
    </sheetView>
  </sheetViews>
  <sheetFormatPr defaultRowHeight="13.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550</v>
      </c>
    </row>
    <row r="445" spans="1:14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>
      <c r="A448" s="98">
        <v>43035</v>
      </c>
      <c r="B448">
        <v>14.54</v>
      </c>
      <c r="C448" s="101">
        <f t="shared" ref="C448" si="706">B448/B447-1</f>
        <v>1.3947001394700065E-2</v>
      </c>
      <c r="D448" s="26">
        <f t="shared" ref="D448" si="707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8">+B448/D448-1</f>
        <v>-1.4534059222504947E-2</v>
      </c>
      <c r="H448" s="101">
        <f>(+B448/(D448*(1-VLOOKUP(A448,FX!A:K,9,0)))-1)</f>
        <v>-1.1385592369461794E-2</v>
      </c>
      <c r="I448" s="101">
        <f t="shared" si="373"/>
        <v>-1.1892626571525677E-2</v>
      </c>
      <c r="J448">
        <v>12588.27</v>
      </c>
      <c r="K448">
        <v>12804.75</v>
      </c>
      <c r="L448" s="101">
        <f t="shared" ref="L448" si="709">+K448/J448-1</f>
        <v>1.7196961933609645E-2</v>
      </c>
      <c r="M448" s="100">
        <f t="shared" ref="M448" si="710">WEEKDAY(A448,2)</f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A447" sqref="A44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48" sqref="A44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48" sqref="A448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8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54" sqref="A454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 ht="27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552</v>
      </c>
    </row>
    <row r="451" spans="1:14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G454" s="42">
        <f t="shared" ref="G454" si="719">+B454/D454-1</f>
        <v>7.7664193433089057E-3</v>
      </c>
      <c r="H454" s="100"/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A454" sqref="A45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G453" sqref="G45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0.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551</v>
      </c>
    </row>
    <row r="451" spans="1:14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553</v>
      </c>
    </row>
    <row r="452" spans="1:14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G454" sqref="G45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2017-10-28T00:18:17Z</dcterms:modified>
</cp:coreProperties>
</file>