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3" i="20" l="1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<sst xmlns="http://schemas.openxmlformats.org/spreadsheetml/2006/main" count="654" uniqueCount="558">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</sst>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F15" sqref="F15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43040</v>
      </c>
    </row>
    <row r="2" spans="1:14" x14ac:dyDescent="0.15">
      <c r="A2" s="39" t="s">
        <v>363</v>
      </c>
      <c r="B2" s="39">
        <v>6.6291349999999998</v>
      </c>
      <c r="C2" s="98">
        <v>43040</v>
      </c>
      <c r="D2" s="39">
        <v>13</v>
      </c>
    </row>
    <row r="3" spans="1:14" x14ac:dyDescent="0.15">
      <c r="A3" s="39" t="s">
        <v>364</v>
      </c>
      <c r="B3" s="39">
        <v>6.6165149999999997</v>
      </c>
      <c r="C3" s="98">
        <v>43040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6.60886</v>
      </c>
      <c r="C4" s="98">
        <v>43041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3996.62</v>
      </c>
      <c r="C5" s="39">
        <v>4006.72</v>
      </c>
      <c r="D5" s="101">
        <v>-2.5000000000000001E-3</v>
      </c>
      <c r="J5" s="71"/>
      <c r="K5" s="72"/>
      <c r="L5" s="73"/>
      <c r="M5" s="74"/>
    </row>
    <row r="6" spans="1:14" x14ac:dyDescent="0.15">
      <c r="A6" s="39" t="s">
        <v>526</v>
      </c>
      <c r="B6" s="39">
        <v>3395.91</v>
      </c>
      <c r="C6" s="39">
        <v>3393.34</v>
      </c>
      <c r="D6" s="101">
        <v>8.0000000000000004E-4</v>
      </c>
      <c r="J6" s="75"/>
      <c r="K6" s="76"/>
      <c r="L6" s="77"/>
      <c r="M6" s="78"/>
    </row>
    <row r="7" spans="1:14" x14ac:dyDescent="0.15">
      <c r="A7" s="39" t="s">
        <v>527</v>
      </c>
      <c r="B7" s="39">
        <v>1872.75</v>
      </c>
      <c r="C7" s="39">
        <v>1869.79</v>
      </c>
      <c r="D7" s="101">
        <v>1.6000000000000001E-3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11350.32</v>
      </c>
      <c r="C8" s="39">
        <v>11367.62</v>
      </c>
      <c r="D8" s="101">
        <v>-1.5E-3</v>
      </c>
      <c r="J8" s="83"/>
      <c r="K8" s="84"/>
      <c r="L8" s="85"/>
      <c r="M8" s="86"/>
    </row>
    <row r="9" spans="1:14" x14ac:dyDescent="0.15">
      <c r="A9" s="39" t="s">
        <v>529</v>
      </c>
      <c r="B9" s="39">
        <v>6552.95</v>
      </c>
      <c r="C9" s="39">
        <v>6560.21</v>
      </c>
      <c r="D9" s="101">
        <v>-1.1000000000000001E-3</v>
      </c>
      <c r="J9" s="87"/>
      <c r="K9" s="88"/>
      <c r="L9" s="89"/>
      <c r="M9" s="90"/>
    </row>
    <row r="10" spans="1:14" x14ac:dyDescent="0.15">
      <c r="A10" s="39" t="s">
        <v>530</v>
      </c>
      <c r="B10" s="39">
        <v>2789.4</v>
      </c>
      <c r="C10" s="39">
        <v>2793.71</v>
      </c>
      <c r="D10" s="101">
        <v>-1.5E-3</v>
      </c>
    </row>
    <row r="11" spans="1:14" x14ac:dyDescent="0.15">
      <c r="A11" s="39" t="s">
        <v>531</v>
      </c>
      <c r="B11" s="39">
        <v>14.6</v>
      </c>
      <c r="C11" s="39">
        <v>14.72</v>
      </c>
      <c r="D11" s="98">
        <v>43040</v>
      </c>
    </row>
    <row r="12" spans="1:14" x14ac:dyDescent="0.15">
      <c r="A12" s="39" t="s">
        <v>532</v>
      </c>
      <c r="B12" s="39">
        <v>15.1</v>
      </c>
      <c r="C12" s="39">
        <v>15.1188</v>
      </c>
      <c r="D12" s="98">
        <v>43040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8.07</v>
      </c>
      <c r="C13" s="39">
        <v>8.1059999999999999</v>
      </c>
      <c r="D13" s="98">
        <v>43040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48.3</v>
      </c>
      <c r="C14" s="39">
        <v>48.158999999999999</v>
      </c>
      <c r="D14" s="98">
        <v>43040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46.23</v>
      </c>
      <c r="C15" s="39">
        <v>45.78</v>
      </c>
      <c r="D15" s="98">
        <v>43039</v>
      </c>
    </row>
    <row r="16" spans="1:14" x14ac:dyDescent="0.15">
      <c r="A16" s="39" t="s">
        <v>536</v>
      </c>
      <c r="B16" s="39">
        <v>35.64</v>
      </c>
      <c r="C16" s="39">
        <v>35.580100000000002</v>
      </c>
      <c r="D16" s="98">
        <v>43039</v>
      </c>
    </row>
    <row r="17" spans="1:16" x14ac:dyDescent="0.15">
      <c r="A17" s="39" t="s">
        <v>537</v>
      </c>
      <c r="B17" s="39">
        <v>30.67</v>
      </c>
      <c r="C17" s="39">
        <v>30.567699999999999</v>
      </c>
      <c r="D17" s="98">
        <v>43039</v>
      </c>
    </row>
    <row r="18" spans="1:16" x14ac:dyDescent="0.15">
      <c r="A18" s="39" t="s">
        <v>538</v>
      </c>
      <c r="B18" s="39">
        <v>36.1905</v>
      </c>
      <c r="C18" s="39">
        <v>36.054900000000004</v>
      </c>
      <c r="D18" s="98">
        <v>43039</v>
      </c>
    </row>
    <row r="19" spans="1:16" x14ac:dyDescent="0.15">
      <c r="A19" s="39" t="s">
        <v>539</v>
      </c>
      <c r="B19" s="39">
        <v>12781.84</v>
      </c>
      <c r="C19" s="1"/>
      <c r="D19" s="94"/>
    </row>
    <row r="20" spans="1:16" s="97" customFormat="1" x14ac:dyDescent="0.15">
      <c r="A20" s="39" t="s">
        <v>540</v>
      </c>
      <c r="B20" s="39">
        <v>20407.82</v>
      </c>
      <c r="C20" s="98"/>
      <c r="D20" s="99"/>
    </row>
    <row r="21" spans="1:16" s="97" customFormat="1" x14ac:dyDescent="0.15">
      <c r="A21" s="39" t="s">
        <v>541</v>
      </c>
      <c r="B21" s="39">
        <v>6.63</v>
      </c>
      <c r="C21" s="98">
        <v>43040</v>
      </c>
      <c r="D21" s="99">
        <v>0.62841435185185179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3393.96</v>
      </c>
      <c r="B23" s="39">
        <v>3393.08</v>
      </c>
      <c r="C23" s="39">
        <v>3396.58</v>
      </c>
      <c r="D23" s="39">
        <v>3396.74</v>
      </c>
      <c r="E23" s="39">
        <v>3399.96</v>
      </c>
      <c r="F23" s="39">
        <v>3410.23</v>
      </c>
      <c r="G23" s="39">
        <v>3390.15</v>
      </c>
      <c r="H23" s="39">
        <v>1017</v>
      </c>
      <c r="I23" s="39">
        <v>933</v>
      </c>
      <c r="J23" s="39">
        <v>3397.94</v>
      </c>
      <c r="K23" s="39">
        <v>3394.49</v>
      </c>
      <c r="L23" s="39">
        <v>3395.91</v>
      </c>
      <c r="M23" s="39">
        <v>3406.35</v>
      </c>
      <c r="N23" s="39">
        <v>3388.87</v>
      </c>
      <c r="O23" s="39">
        <v>1413</v>
      </c>
      <c r="P23" s="39">
        <v>1337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5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B363" sqref="B36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</row>
    <row r="365" spans="1:58" x14ac:dyDescent="0.15">
      <c r="A365" s="98">
        <v>43042</v>
      </c>
      <c r="B36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B313" sqref="B31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4" si="15">LN(C220/C219)</f>
        <v>5.8655326653686257E-5</v>
      </c>
      <c r="H220">
        <v>6.8302350000000001</v>
      </c>
      <c r="I220" s="25">
        <f t="shared" ref="I220:I314" si="16">LN(H220/H219)</f>
        <v>1.1859738836099735E-4</v>
      </c>
      <c r="J220">
        <v>6.8346549999999997</v>
      </c>
      <c r="K220" s="25">
        <f t="shared" ref="K220:K314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4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4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555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</row>
    <row r="316" spans="1:14" x14ac:dyDescent="0.15">
      <c r="A316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I451" sqref="I451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51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3" x14ac:dyDescent="0.15">
      <c r="A449" s="98">
        <v>43038</v>
      </c>
      <c r="B449">
        <v>14.52</v>
      </c>
      <c r="C449" s="101">
        <f t="shared" ref="C449" si="711">B449/B448-1</f>
        <v>-1.3755158184318717E-3</v>
      </c>
      <c r="D449" s="26">
        <f t="shared" ref="D449" si="712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3">+B449/D449-1</f>
        <v>-1.4838997348734395E-2</v>
      </c>
      <c r="H449" s="101">
        <f>(+B449/(D449*(1-VLOOKUP(A449,FX!A:K,9,0)))-1)</f>
        <v>-1.5869044677518485E-2</v>
      </c>
      <c r="I449" s="101">
        <f t="shared" si="373"/>
        <v>-1.4055815848441733E-2</v>
      </c>
      <c r="J449">
        <v>12804.75</v>
      </c>
      <c r="K449">
        <v>12825.38</v>
      </c>
      <c r="L449" s="101">
        <f t="shared" ref="L449" si="714">+K449/J449-1</f>
        <v>1.6111208731133253E-3</v>
      </c>
      <c r="M449" s="100">
        <f t="shared" ref="M449" si="715">WEEKDAY(A449,2)</f>
        <v>1</v>
      </c>
    </row>
    <row r="450" spans="1:13" x14ac:dyDescent="0.15">
      <c r="A450" s="98">
        <v>43039</v>
      </c>
      <c r="B450">
        <v>14.56</v>
      </c>
      <c r="C450" s="101">
        <f t="shared" ref="C450" si="716">B450/B449-1</f>
        <v>2.7548209366392573E-3</v>
      </c>
      <c r="D450" s="26">
        <f t="shared" ref="D450" si="717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8">+B450/D450-1</f>
        <v>-8.5172629748681006E-3</v>
      </c>
      <c r="H450" s="101">
        <f>(+B450/(D450*(1-VLOOKUP(A450,FX!A:K,9,0)))-1)</f>
        <v>-1.1506029061197687E-2</v>
      </c>
      <c r="I450" s="101">
        <f t="shared" si="373"/>
        <v>-9.9952403617324936E-3</v>
      </c>
      <c r="J450">
        <v>12825.38</v>
      </c>
      <c r="K450">
        <v>12788.87</v>
      </c>
      <c r="L450" s="101">
        <f t="shared" ref="L450" si="719">+K450/J450-1</f>
        <v>-2.8466992790855405E-3</v>
      </c>
      <c r="M450" s="100">
        <f t="shared" ref="M450" si="720">WEEKDAY(A450,2)</f>
        <v>2</v>
      </c>
    </row>
    <row r="451" spans="1:13" x14ac:dyDescent="0.15">
      <c r="A451" s="98">
        <v>43040</v>
      </c>
      <c r="B451">
        <v>14.6</v>
      </c>
      <c r="C451" s="101">
        <f t="shared" ref="C451" si="721">B451/B450-1</f>
        <v>2.7472527472527375E-3</v>
      </c>
      <c r="D451" s="26">
        <f t="shared" ref="D451" si="722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3">+B451/D451-1</f>
        <v>-6.7294494939108551E-3</v>
      </c>
      <c r="H451" s="101">
        <f>(+B451/(D451*(1-VLOOKUP(A451,FX!A:K,9,0)))-1)</f>
        <v>-6.2893941236150663E-3</v>
      </c>
      <c r="I451" s="101">
        <f t="shared" si="373"/>
        <v>-8.15217391304357E-3</v>
      </c>
      <c r="J451">
        <v>12788.87</v>
      </c>
      <c r="K451">
        <v>12781.84</v>
      </c>
      <c r="L451" s="101">
        <f t="shared" ref="L451" si="724">+K451/J451-1</f>
        <v>-5.4969672848348416E-4</v>
      </c>
      <c r="M451" s="100">
        <f t="shared" ref="M451" si="725">WEEKDAY(A451,2)</f>
        <v>3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8" sqref="A448:A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</row>
    <row r="452" spans="1:13" x14ac:dyDescent="0.15">
      <c r="A452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3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1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1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I456" sqref="I45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G457" s="42">
        <f t="shared" ref="G457" si="734">+B457/D457-1</f>
        <v>-1.5053326132725697E-3</v>
      </c>
      <c r="H457" s="100"/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9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C456" sqref="C45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35" sqref="G43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556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557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E459" sqref="E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3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3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3" x14ac:dyDescent="0.15">
      <c r="A459" s="98">
        <v>43041</v>
      </c>
    </row>
    <row r="460" spans="1:13" x14ac:dyDescent="0.15">
      <c r="A460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2017-11-01T21:17:05Z</dcterms:modified>
</cp:coreProperties>
</file>