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02" i="7" l="1"/>
  <c r="L402" i="7"/>
  <c r="L401" i="7"/>
  <c r="H401" i="6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8" i="12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E401" i="6" s="1"/>
  <c r="M401" i="6"/>
  <c r="C401" i="6"/>
  <c r="L402" i="5"/>
  <c r="D402" i="5" s="1"/>
  <c r="M402" i="5"/>
  <c r="C402" i="5"/>
  <c r="AX319" i="20" l="1"/>
  <c r="AD319" i="20"/>
  <c r="Z319" i="20"/>
  <c r="E402" i="8"/>
  <c r="H402" i="8" s="1"/>
  <c r="D408" i="12"/>
  <c r="G408" i="12" s="1"/>
  <c r="E409" i="10"/>
  <c r="G409" i="10"/>
  <c r="H409" i="10"/>
  <c r="E408" i="9"/>
  <c r="G408" i="9"/>
  <c r="H408" i="9"/>
  <c r="E408" i="11"/>
  <c r="H408" i="11"/>
  <c r="G408" i="11"/>
  <c r="G402" i="8"/>
  <c r="H402" i="7"/>
  <c r="E402" i="7"/>
  <c r="G401" i="6"/>
  <c r="G402" i="5"/>
  <c r="E402" i="5"/>
  <c r="H402" i="5"/>
  <c r="M264" i="25"/>
  <c r="K264" i="25"/>
  <c r="I264" i="25"/>
  <c r="E401" i="5" s="1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H401" i="5" l="1"/>
  <c r="S318" i="20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E408" i="10" l="1"/>
  <c r="G408" i="10"/>
  <c r="H408" i="10"/>
  <c r="E407" i="9"/>
  <c r="G407" i="9"/>
  <c r="H407" i="9"/>
  <c r="E407" i="11"/>
  <c r="G407" i="11"/>
  <c r="H407" i="11"/>
  <c r="E401" i="8"/>
  <c r="H401" i="8" s="1"/>
  <c r="G401" i="8"/>
  <c r="E401" i="7"/>
  <c r="G401" i="7"/>
  <c r="H401" i="7"/>
  <c r="E400" i="6"/>
  <c r="G400" i="6"/>
  <c r="H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E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E400" i="5"/>
  <c r="D407" i="10"/>
  <c r="I406" i="10"/>
  <c r="D406" i="9"/>
  <c r="I405" i="9"/>
  <c r="D406" i="11"/>
  <c r="I405" i="11"/>
  <c r="D406" i="12"/>
  <c r="G406" i="12" s="1"/>
  <c r="I405" i="12"/>
  <c r="I399" i="5"/>
  <c r="H400" i="5" l="1"/>
  <c r="H399" i="6"/>
  <c r="H400" i="7"/>
  <c r="E400" i="7"/>
  <c r="E400" i="8"/>
  <c r="H400" i="8" s="1"/>
  <c r="E407" i="10"/>
  <c r="G407" i="10"/>
  <c r="H407" i="10"/>
  <c r="E406" i="9"/>
  <c r="G406" i="9"/>
  <c r="H406" i="9"/>
  <c r="G406" i="11"/>
  <c r="E406" i="11"/>
  <c r="H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E406" i="10" s="1"/>
  <c r="L405" i="9"/>
  <c r="M405" i="9"/>
  <c r="I404" i="9"/>
  <c r="C405" i="9"/>
  <c r="D405" i="9"/>
  <c r="E405" i="9" s="1"/>
  <c r="L405" i="11"/>
  <c r="M405" i="11"/>
  <c r="I404" i="11"/>
  <c r="C405" i="11"/>
  <c r="D405" i="11"/>
  <c r="E405" i="11" s="1"/>
  <c r="L405" i="12"/>
  <c r="M405" i="12"/>
  <c r="C405" i="12"/>
  <c r="D405" i="12"/>
  <c r="G405" i="12" s="1"/>
  <c r="L399" i="8"/>
  <c r="D399" i="8" s="1"/>
  <c r="E399" i="8" s="1"/>
  <c r="H399" i="8" s="1"/>
  <c r="M399" i="8"/>
  <c r="I399" i="8"/>
  <c r="C399" i="8"/>
  <c r="L399" i="7"/>
  <c r="D399" i="7" s="1"/>
  <c r="E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H406" i="10"/>
  <c r="H405" i="9"/>
  <c r="G405" i="9"/>
  <c r="H405" i="11"/>
  <c r="G405" i="11"/>
  <c r="G399" i="8"/>
  <c r="H399" i="7"/>
  <c r="G399" i="7"/>
  <c r="E398" i="6"/>
  <c r="H398" i="6"/>
  <c r="G398" i="6"/>
  <c r="E399" i="5"/>
  <c r="G399" i="5"/>
  <c r="H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266" i="25" l="1"/>
  <c r="S315" i="20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E405" i="10" l="1"/>
  <c r="G405" i="10"/>
  <c r="H405" i="10"/>
  <c r="E404" i="9"/>
  <c r="G404" i="9"/>
  <c r="H404" i="9"/>
  <c r="E404" i="11"/>
  <c r="G404" i="11"/>
  <c r="H404" i="11"/>
  <c r="E398" i="8"/>
  <c r="H398" i="8" s="1"/>
  <c r="G398" i="8"/>
  <c r="E398" i="7"/>
  <c r="H398" i="7"/>
  <c r="G398" i="7"/>
  <c r="E397" i="6"/>
  <c r="H397" i="6"/>
  <c r="G397" i="6"/>
  <c r="E398" i="5"/>
  <c r="H398" i="5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D397" i="5" s="1"/>
  <c r="E397" i="5" s="1"/>
  <c r="M397" i="5"/>
  <c r="C397" i="5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E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H386" i="5" s="1"/>
  <c r="M386" i="5"/>
  <c r="I386" i="5"/>
  <c r="C386" i="5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D385" i="5" s="1"/>
  <c r="E385" i="5" s="1"/>
  <c r="M385" i="5"/>
  <c r="I385" i="5"/>
  <c r="C385" i="5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D384" i="5" s="1"/>
  <c r="E384" i="5" s="1"/>
  <c r="M384" i="5"/>
  <c r="I384" i="5"/>
  <c r="C384" i="5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E382" i="5" l="1"/>
  <c r="G382" i="5"/>
  <c r="AC299" i="20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D379" i="5" s="1"/>
  <c r="E379" i="5" s="1"/>
  <c r="M379" i="5"/>
  <c r="I378" i="5"/>
  <c r="C379" i="5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D377" i="5" s="1"/>
  <c r="M377" i="5"/>
  <c r="I377" i="5"/>
  <c r="C377" i="5"/>
  <c r="E377" i="5" l="1"/>
  <c r="G377" i="5"/>
  <c r="AX294" i="20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C362" i="5"/>
  <c r="D362" i="5"/>
  <c r="H362" i="5" s="1"/>
  <c r="E362" i="5" l="1"/>
  <c r="G362" i="5"/>
  <c r="G369" i="10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H356" i="5" s="1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C353" i="5"/>
  <c r="D353" i="5"/>
  <c r="H353" i="5" s="1"/>
  <c r="E353" i="5"/>
  <c r="G353" i="5" l="1"/>
  <c r="BJ270" i="20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D341" i="5" s="1"/>
  <c r="G341" i="5" s="1"/>
  <c r="M341" i="5"/>
  <c r="C341" i="5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D332" i="5" s="1"/>
  <c r="G332" i="5" s="1"/>
  <c r="M332" i="5"/>
  <c r="I332" i="5"/>
  <c r="C332" i="5"/>
  <c r="E332" i="5" l="1"/>
  <c r="BD252" i="20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D331" i="5" s="1"/>
  <c r="H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 l="1"/>
  <c r="W232" i="20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D310" i="5" s="1"/>
  <c r="M310" i="5"/>
  <c r="I310" i="5"/>
  <c r="C310" i="5"/>
  <c r="H310" i="5" l="1"/>
  <c r="E310" i="5"/>
  <c r="G310" i="5"/>
  <c r="H309" i="6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D305" i="5" s="1"/>
  <c r="M305" i="5"/>
  <c r="I305" i="5"/>
  <c r="C305" i="5"/>
  <c r="H305" i="5" l="1"/>
  <c r="E305" i="5"/>
  <c r="AC225" i="20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D299" i="5" s="1"/>
  <c r="E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H294" i="5" s="1"/>
  <c r="M294" i="5"/>
  <c r="I294" i="5"/>
  <c r="C294" i="5"/>
  <c r="D294" i="8"/>
  <c r="D294" i="7"/>
  <c r="D293" i="6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D292" i="5" s="1"/>
  <c r="M292" i="5"/>
  <c r="I292" i="5"/>
  <c r="C292" i="5"/>
  <c r="H292" i="5" l="1"/>
  <c r="E292" i="5"/>
  <c r="G292" i="5"/>
  <c r="BJ215" i="20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<sst xmlns="http://schemas.openxmlformats.org/spreadsheetml/2006/main" count="550" uniqueCount="454">
  <si>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</si>
  <si>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</si>
  <si>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</si>
  <si>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</si>
  <si>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</si>
  <si>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</si>
  <si>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</si>
  <si>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</si>
  <si>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</si>
  <si>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</si>
  <si>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</si>
  <si>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</si>
  <si>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</si>
  <si>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</si>
  <si>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</si>
  <si>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</si>
  <si>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</si>
  <si>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</si>
  <si>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</si>
  <si>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</si>
  <si>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</si>
  <si>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</si>
  <si>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</si>
  <si>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</si>
  <si>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</si>
  <si>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</si>
  <si>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</si>
  <si>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</si>
  <si>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</si>
  <si>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</si>
  <si>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</si>
  <si>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</si>
  <si>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</si>
  <si>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</si>
  <si>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</si>
  <si>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</si>
  <si>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</si>
  <si>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</si>
  <si>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</si>
  <si>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</si>
  <si>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</si>
  <si>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</si>
  <si>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</si>
  <si>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</si>
  <si>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</si>
  <si>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</si>
  <si>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</si>
  <si>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</si>
  <si>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</si>
  <si>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</si>
  <si>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</si>
  <si>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</si>
  <si>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</si>
  <si>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</si>
  <si>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</si>
  <si>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</si>
  <si>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</si>
  <si>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</si>
  <si>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</si>
  <si>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</si>
  <si>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</si>
  <si>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</si>
  <si>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</si>
  <si>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</si>
  <si>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</si>
  <si>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</si>
  <si>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</si>
  <si>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</si>
  <si>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</si>
  <si>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</si>
  <si>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</si>
  <si>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</si>
  <si>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</si>
  <si>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</si>
  <si>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</si>
  <si>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</si>
  <si>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</si>
  <si>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</si>
  <si>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</si>
  <si>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</si>
  <si>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</si>
  <si>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</si>
  <si>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</si>
  <si>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</si>
  <si>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</si>
  <si>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</si>
  <si>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</si>
  <si>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</si>
  <si>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</si>
  <si>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</si>
  <si>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</si>
  <si>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</si>
  <si>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</si>
  <si>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</si>
  <si>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</si>
  <si>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</si>
  <si>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</si>
  <si>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</si>
  <si>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</si>
  <si>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</si>
  <si>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</si>
  <si>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</si>
  <si>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</si>
  <si>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</si>
  <si>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</si>
  <si>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</si>
  <si>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</si>
  <si>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</si>
  <si>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</si>
  <si>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</si>
  <si>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</si>
  <si>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</si>
  <si>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</si>
  <si>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</si>
  <si>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</si>
  <si>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</si>
  <si>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</si>
  <si>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</si>
  <si>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</si>
  <si>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</si>
  <si>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</si>
  <si>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</si>
  <si>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</si>
  <si>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</si>
  <si>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</si>
  <si>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</si>
  <si>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</si>
  <si>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</si>
  <si>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</si>
  <si>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</si>
  <si>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</si>
  <si>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</si>
  <si>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</si>
  <si>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</si>
  <si>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</si>
  <si>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</si>
  <si>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</si>
  <si>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</si>
  <si>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</si>
  <si>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</si>
  <si>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</si>
  <si>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</si>
  <si>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</si>
  <si>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</si>
  <si>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</si>
  <si>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</si>
  <si>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</si>
  <si>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</si>
  <si>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</si>
  <si>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</si>
  <si>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</si>
  <si>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</si>
  <si>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</si>
  <si>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</si>
  <si>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</si>
  <si>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</si>
  <si>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</si>
  <si>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</si>
  <si>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</si>
  <si>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</si>
  <si>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</si>
  <si>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</si>
  <si>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</si>
  <si>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</si>
  <si>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</si>
  <si>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</si>
  <si>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</si>
  <si>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</si>
  <si>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</si>
  <si>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</si>
  <si>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</si>
  <si>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</si>
  <si>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</si>
  <si>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</si>
  <si>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</si>
  <si>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</si>
  <si>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</si>
  <si>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</si>
  <si>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</si>
  <si>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</si>
  <si>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</si>
  <si>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</si>
  <si>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</si>
  <si>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</si>
  <si>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</si>
  <si>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</si>
  <si>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</si>
  <si>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</si>
  <si>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</si>
  <si>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</si>
  <si>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</si>
  <si>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</si>
  <si>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</si>
  <si>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</si>
  <si>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</si>
  <si>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</si>
  <si>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</si>
  <si>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</si>
  <si>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</si>
  <si>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</si>
  <si>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</si>
  <si>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</si>
  <si>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</si>
  <si>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</si>
  <si>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</si>
  <si>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</si>
  <si>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</si>
  <si>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</si>
  <si>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</si>
  <si>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</si>
  <si>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</si>
  <si>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</si>
  <si>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</si>
  <si>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</si>
  <si>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</si>
  <si>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</si>
  <si>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</si>
  <si>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</si>
  <si>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</si>
  <si>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</si>
  <si>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</si>
  <si>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</si>
  <si>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</si>
  <si>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</si>
  <si>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</si>
  <si>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</si>
  <si>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</si>
  <si>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</si>
  <si>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</si>
  <si>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</si>
  <si>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</si>
  <si>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</si>
  <si>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</si>
  <si>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</si>
  <si>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</si>
  <si>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</si>
  <si>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</si>
  <si>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</si>
  <si>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</si>
  <si>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</si>
  <si>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</si>
  <si>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</si>
  <si>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</si>
  <si>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</si>
  <si>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</si>
  <si>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</si>
  <si>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</si>
  <si>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</si>
  <si>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</si>
  <si>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</si>
  <si>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</si>
  <si>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</si>
  <si>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</si>
  <si>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</si>
  <si>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</si>
  <si>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</si>
  <si>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</si>
  <si>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</si>
  <si>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</si>
  <si>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</si>
  <si>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</si>
  <si>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</si>
  <si>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</si>
  <si>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</si>
  <si>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</si>
  <si>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</si>
  <si>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</si>
  <si>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</si>
  <si>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</si>
  <si>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</si>
  <si>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</si>
  <si>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</si>
  <si>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</si>
  <si>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</si>
  <si>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</si>
  <si>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</si>
  <si>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</si>
  <si>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</si>
  <si>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</si>
  <si>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</si>
  <si>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</si>
  <si>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</si>
  <si>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</si>
  <si>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</si>
  <si>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</si>
  <si>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</si>
  <si>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</si>
  <si>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</si>
  <si>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</si>
  <si>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</si>
  <si>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</si>
  <si>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</si>
  <si>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</si>
  <si>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</si>
  <si>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</si>
  <si>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</si>
  <si>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</si>
  <si>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</si>
  <si>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</si>
  <si>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</si>
  <si>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</si>
  <si>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</si>
  <si>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</si>
  <si>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</si>
  <si>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</si>
  <si>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</si>
  <si>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</si>
  <si>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</si>
  <si>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</si>
  <si>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</si>
  <si>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</si>
  <si>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</si>
  <si>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</si>
  <si>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</si>
  <si>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</si>
  <si>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</si>
  <si>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</si>
  <si>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</si>
  <si>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</si>
  <si>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</si>
  <si>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</si>
  <si>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</si>
  <si>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</si>
  <si>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</si>
  <si>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</si>
  <si>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</si>
  <si>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</si>
  <si>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</si>
  <si>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</si>
  <si>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</si>
  <si>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</si>
  <si>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</si>
  <si>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</si>
  <si>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</si>
  <si>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</si>
  <si>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</si>
  <si>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</si>
  <si>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</si>
  <si>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</si>
  <si>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</si>
  <si>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</si>
  <si>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</si>
  <si>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</si>
  <si>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</si>
  <si>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</si>
  <si>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</si>
  <si>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</si>
  <si>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</si>
  <si>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</si>
  <si>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</si>
  <si>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</si>
  <si>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</si>
  <si>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</si>
  <si>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</si>
  <si>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</si>
  <si>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</si>
  <si>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</si>
  <si>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</si>
  <si>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</si>
  <si>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</si>
  <si>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</si>
  <si>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</si>
  <si>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</si>
  <si>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</si>
  <si>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</si>
  <si>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</si>
  <si>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</si>
  <si>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</si>
  <si>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</si>
  <si>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</si>
  <si>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</si>
  <si>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</si>
  <si>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</si>
  <si>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</si>
  <si>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</si>
  <si>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</si>
  <si>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</si>
  <si>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</si>
  <si>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</si>
  <si>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</si>
  <si>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</si>
  <si>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</si>
  <si>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</si>
  <si>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</si>
  <si>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</si>
  <si>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</si>
  <si>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</si>
  <si>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</si>
  <si>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</si>
  <si>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</si>
  <si>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</si>
  <si>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</si>
  <si>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</si>
  <si>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</si>
  <si>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</si>
  <si>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</si>
  <si>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</si>
  <si>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</si>
  <si>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</si>
  <si>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</si>
  <si>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</si>
  <si>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</si>
  <si>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</si>
  <si>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</si>
  <si>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</si>
  <si>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</si>
  <si>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</si>
  <si>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</si>
  <si>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</si>
  <si>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</si>
  <si>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</si>
  <si>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</si>
  <si>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</si>
  <si>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</si>
  <si>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</si>
  <si>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</si>
  <si>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</si>
  <si>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</si>
  <si>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</si>
  <si>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</si>
  <si>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</si>
  <si>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</si>
  <si>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</si>
  <si>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</si>
  <si>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</si>
  <si>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</si>
  <si>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</si>
  <si>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</si>
  <si>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</si>
  <si>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</si>
  <si>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</si>
  <si>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</si>
  <si>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</si>
  <si>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</si>
  <si>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</si>
  <si>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</si>
  <si>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</si>
  <si>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</si>
  <si>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</si>
  <si>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</si>
  <si>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</si>
  <si>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</si>
  <si>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</si>
  <si>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</si>
  <si>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</si>
  <si>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FTSEA50 2</t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</si>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</sst>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0" sqref="F1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42971</v>
      </c>
    </row>
    <row r="2" spans="1:14" x14ac:dyDescent="0.15">
      <c r="A2" t="s">
        <v>390</v>
      </c>
      <c r="B2" s="39">
        <v>6.6563800000000004</v>
      </c>
      <c r="C2" s="1">
        <v>42971</v>
      </c>
      <c r="D2" s="41">
        <v>13</v>
      </c>
    </row>
    <row r="3" spans="1:14" x14ac:dyDescent="0.15">
      <c r="A3" t="s">
        <v>391</v>
      </c>
      <c r="B3" s="39">
        <v>6.6604850000000004</v>
      </c>
      <c r="C3" s="1">
        <v>42971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6.6608000000000001</v>
      </c>
      <c r="C4" s="1">
        <v>42972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3734.6457999999998</v>
      </c>
      <c r="C5" s="41">
        <v>3756.0884000000001</v>
      </c>
      <c r="D5" s="25">
        <v>-5.7000000000000002E-3</v>
      </c>
      <c r="J5" s="71"/>
      <c r="K5" s="72"/>
      <c r="L5" s="73"/>
      <c r="M5" s="74"/>
    </row>
    <row r="6" spans="1:14" x14ac:dyDescent="0.15">
      <c r="A6" t="s">
        <v>349</v>
      </c>
      <c r="B6" s="39">
        <v>3271.5117</v>
      </c>
      <c r="C6" s="41">
        <v>3287.7049000000002</v>
      </c>
      <c r="D6" s="25">
        <v>-4.8999999999999998E-3</v>
      </c>
      <c r="J6" s="75"/>
      <c r="K6" s="76"/>
      <c r="L6" s="77"/>
      <c r="M6" s="78"/>
    </row>
    <row r="7" spans="1:14" x14ac:dyDescent="0.15">
      <c r="A7" t="s">
        <v>350</v>
      </c>
      <c r="B7">
        <v>1795.739</v>
      </c>
      <c r="C7" s="39">
        <v>1807.366</v>
      </c>
      <c r="D7" s="25">
        <v>-6.4000000000000003E-3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10552.962</v>
      </c>
      <c r="C8" s="39">
        <v>10619.337</v>
      </c>
      <c r="D8" s="25">
        <v>-6.3E-3</v>
      </c>
      <c r="J8" s="83"/>
      <c r="K8" s="84"/>
      <c r="L8" s="85"/>
      <c r="M8" s="86"/>
    </row>
    <row r="9" spans="1:14" x14ac:dyDescent="0.15">
      <c r="A9" t="s">
        <v>352</v>
      </c>
      <c r="B9">
        <v>6278.59</v>
      </c>
      <c r="C9" s="39">
        <v>6322.7819</v>
      </c>
      <c r="D9" s="25">
        <v>-7.0000000000000001E-3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13.4</v>
      </c>
      <c r="C10" s="39">
        <v>13.654</v>
      </c>
      <c r="D10" s="1">
        <v>42971</v>
      </c>
    </row>
    <row r="11" spans="1:14" x14ac:dyDescent="0.15">
      <c r="A11" t="s">
        <v>354</v>
      </c>
      <c r="B11">
        <v>13.94</v>
      </c>
      <c r="C11" s="39">
        <v>13.9648</v>
      </c>
      <c r="D11" s="1">
        <v>42971</v>
      </c>
    </row>
    <row r="12" spans="1:14" x14ac:dyDescent="0.15">
      <c r="A12" t="s">
        <v>355</v>
      </c>
      <c r="B12">
        <v>7.78</v>
      </c>
      <c r="C12" s="39">
        <v>7.7859999999999996</v>
      </c>
      <c r="D12" s="1">
        <v>42971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44.95</v>
      </c>
      <c r="C13" s="39">
        <v>45.040999999999997</v>
      </c>
      <c r="D13" s="1">
        <v>42971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43.51</v>
      </c>
      <c r="C14" s="39">
        <v>43.32</v>
      </c>
      <c r="D14" s="1">
        <v>42971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32.15</v>
      </c>
      <c r="C15">
        <v>32.575000000000003</v>
      </c>
      <c r="D15" s="1">
        <v>42970</v>
      </c>
    </row>
    <row r="16" spans="1:14" x14ac:dyDescent="0.15">
      <c r="A16" t="s">
        <v>359</v>
      </c>
      <c r="B16">
        <v>28.33</v>
      </c>
      <c r="C16">
        <v>28.526900000000001</v>
      </c>
      <c r="D16" s="1">
        <v>42970</v>
      </c>
    </row>
    <row r="17" spans="1:16" x14ac:dyDescent="0.15">
      <c r="A17" t="s">
        <v>360</v>
      </c>
      <c r="B17">
        <v>34.28</v>
      </c>
      <c r="C17" s="39">
        <v>34.615099999999998</v>
      </c>
      <c r="D17" s="1">
        <v>42970</v>
      </c>
    </row>
    <row r="18" spans="1:16" x14ac:dyDescent="0.15">
      <c r="A18" t="s">
        <v>361</v>
      </c>
      <c r="B18">
        <v>11835.7</v>
      </c>
      <c r="C18" s="1"/>
      <c r="D18" s="1"/>
    </row>
    <row r="19" spans="1:16" x14ac:dyDescent="0.15">
      <c r="A19" t="s">
        <v>445</v>
      </c>
      <c r="B19">
        <v>11835.7</v>
      </c>
      <c r="C19" s="1"/>
      <c r="D19" s="94"/>
    </row>
    <row r="20" spans="1:16" s="97" customFormat="1" x14ac:dyDescent="0.15">
      <c r="A20" s="100" t="s">
        <v>362</v>
      </c>
      <c r="B20" s="100">
        <v>19136.689999999999</v>
      </c>
      <c r="C20" s="98"/>
      <c r="D20" s="99"/>
    </row>
    <row r="21" spans="1:16" s="97" customFormat="1" x14ac:dyDescent="0.15">
      <c r="A21" s="97" t="s">
        <v>400</v>
      </c>
      <c r="B21" s="97">
        <v>6.6524999999999999</v>
      </c>
      <c r="C21" s="98">
        <v>42972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3287.9594000000002</v>
      </c>
      <c r="B23">
        <v>3288.4425999999999</v>
      </c>
      <c r="C23" s="1">
        <v>3291.8359999999998</v>
      </c>
      <c r="D23" s="41">
        <v>3291.9477999999999</v>
      </c>
      <c r="E23">
        <v>3286.4209999999998</v>
      </c>
      <c r="F23">
        <v>3297.9007999999999</v>
      </c>
      <c r="G23">
        <v>3274.5237000000002</v>
      </c>
      <c r="H23">
        <v>946</v>
      </c>
      <c r="I23">
        <v>1036</v>
      </c>
      <c r="J23">
        <v>3286.4209999999998</v>
      </c>
      <c r="K23">
        <v>3284.1567</v>
      </c>
      <c r="L23">
        <v>3271.9924999999998</v>
      </c>
      <c r="M23">
        <v>3287.2238000000002</v>
      </c>
      <c r="N23">
        <v>3266.4767999999999</v>
      </c>
      <c r="O23">
        <v>1300</v>
      </c>
      <c r="P23">
        <v>1439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6"/>
  <sheetViews>
    <sheetView zoomScale="115" zoomScaleNormal="115" workbookViewId="0">
      <pane xSplit="1" ySplit="1" topLeftCell="B229" activePane="bottomRight" state="frozen"/>
      <selection pane="topRight" activeCell="B1" sqref="B1"/>
      <selection pane="bottomLeft" activeCell="A2" sqref="A2"/>
      <selection pane="bottomRight" activeCell="N265" sqref="N265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5" si="15">LN(C220/C219)</f>
        <v>5.8655326653686257E-5</v>
      </c>
      <c r="H220">
        <v>6.8302350000000001</v>
      </c>
      <c r="I220" s="25">
        <f t="shared" ref="I220:I265" si="16">LN(H220/H219)</f>
        <v>1.1859738836099735E-4</v>
      </c>
      <c r="J220">
        <v>6.8346549999999997</v>
      </c>
      <c r="K220" s="25">
        <f t="shared" ref="K220:K265" si="17">LN(J220/J219)</f>
        <v>6.0958008553464011E-4</v>
      </c>
      <c r="L220">
        <v>6.837275</v>
      </c>
      <c r="M220" s="25">
        <f t="shared" ref="M220:M265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452</v>
      </c>
    </row>
    <row r="266" spans="1:14" x14ac:dyDescent="0.15">
      <c r="A266" s="1">
        <v>42972</v>
      </c>
      <c r="B26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0"/>
  <sheetViews>
    <sheetView zoomScale="115" zoomScaleNormal="115" workbookViewId="0">
      <pane xSplit="2" ySplit="6" topLeftCell="AU297" activePane="bottomRight" state="frozen"/>
      <selection pane="topRight" activeCell="C1" sqref="C1"/>
      <selection pane="bottomLeft" activeCell="A3" sqref="A3"/>
      <selection pane="bottomRight" activeCell="BG319" sqref="BG319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9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0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2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2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2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2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2" x14ac:dyDescent="0.15">
      <c r="A320" s="1">
        <v>42972</v>
      </c>
      <c r="B320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3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H402" sqref="H402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2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3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3" x14ac:dyDescent="0.15">
      <c r="A402" s="1">
        <v>42971</v>
      </c>
      <c r="B402">
        <v>13.4</v>
      </c>
      <c r="C402" s="101">
        <f>B402/B401-1</f>
        <v>2.9940119760478723E-3</v>
      </c>
      <c r="D402" s="26">
        <f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6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7">+K402/J402-1</f>
        <v>-3.5620444838823095E-3</v>
      </c>
      <c r="M402" s="100">
        <f t="shared" ref="M402" si="488">WEEKDAY(A402,2)</f>
        <v>4</v>
      </c>
    </row>
    <row r="403" spans="1:13" x14ac:dyDescent="0.15">
      <c r="A403" s="1">
        <v>42972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H401" sqref="H4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451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3"/>
  <sheetViews>
    <sheetView zoomScale="115" zoomScaleNormal="115" workbookViewId="0">
      <pane xSplit="1" ySplit="2" topLeftCell="B371" activePane="bottomRight" state="frozen"/>
      <selection pane="topRight" activeCell="B1" sqref="B1"/>
      <selection pane="bottomLeft" activeCell="A3" sqref="A3"/>
      <selection pane="bottomRight" activeCell="H402" sqref="H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2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</row>
    <row r="401" spans="1:13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>+K401/J401-1</f>
        <v>-4.1599629735746824E-3</v>
      </c>
      <c r="M401" s="100">
        <f t="shared" ref="M401" si="506">WEEKDAY(A401,2)</f>
        <v>3</v>
      </c>
    </row>
    <row r="402" spans="1:13" x14ac:dyDescent="0.15">
      <c r="A402" s="1">
        <v>42971</v>
      </c>
      <c r="B402">
        <v>7.78</v>
      </c>
      <c r="C402" s="101">
        <f t="shared" ref="C402" si="507">B402/B401-1</f>
        <v>-1.5189873417721489E-2</v>
      </c>
      <c r="D402" s="38">
        <f t="shared" ref="D402" si="508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09">+B402/D402-1</f>
        <v>-1.2256309326167392E-3</v>
      </c>
      <c r="H402" s="42">
        <f>(+B402/(D402*(1-VLOOKUP(A402,FX!A:K,9,0)))-1)</f>
        <v>-2.4178719952755445E-3</v>
      </c>
      <c r="I402" s="101">
        <f>+B402/F402-1</f>
        <v>-7.7061392242483429E-4</v>
      </c>
      <c r="J402" s="100">
        <v>1807.37</v>
      </c>
      <c r="K402" s="100">
        <v>1795.739</v>
      </c>
      <c r="L402" s="101">
        <f>+K402/J402-1</f>
        <v>-6.4353176162046388E-3</v>
      </c>
      <c r="M402" s="100">
        <f t="shared" ref="M402" si="510">WEEKDAY(A402,2)</f>
        <v>4</v>
      </c>
    </row>
    <row r="403" spans="1:13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3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G402" sqref="G402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t="s">
        <v>448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t="s">
        <v>450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</row>
    <row r="403" spans="1:14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9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D408" sqref="D408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8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>+F406*(1+L407)</f>
        <v>42.92</v>
      </c>
      <c r="E407" s="100"/>
      <c r="F407">
        <v>43.32</v>
      </c>
      <c r="G407" s="42">
        <f t="shared" ref="G407" si="488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89">+K407/J407-1</f>
        <v>0</v>
      </c>
      <c r="M407" s="100">
        <f t="shared" ref="M407" si="490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1">B408/B407-1</f>
        <v>3.6908881199537724E-3</v>
      </c>
      <c r="D408" s="38">
        <f>+F407*(1+L408)</f>
        <v>43.7224578413906</v>
      </c>
      <c r="E408" s="100"/>
      <c r="F408">
        <v>43.32</v>
      </c>
      <c r="G408" s="42">
        <f t="shared" ref="G408" si="492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3">+K408/J408-1</f>
        <v>9.290347215849426E-3</v>
      </c>
      <c r="M408" s="100">
        <f t="shared" ref="M408" si="494">WEEKDAY(A408,2)</f>
        <v>4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9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J406" sqref="J406:K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449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9"/>
  <sheetViews>
    <sheetView tabSelected="1" zoomScale="115" zoomScaleNormal="115" workbookViewId="0">
      <pane xSplit="1" ySplit="2" topLeftCell="B388" activePane="bottomRight" state="frozen"/>
      <selection pane="topRight" activeCell="B1" sqref="B1"/>
      <selection pane="bottomLeft" activeCell="A3" sqref="A3"/>
      <selection pane="bottomRight" activeCell="N408" sqref="N4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447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453</v>
      </c>
    </row>
    <row r="409" spans="1:14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0"/>
  <sheetViews>
    <sheetView zoomScale="115" zoomScaleNormal="115" workbookViewId="0">
      <pane xSplit="1" ySplit="2" topLeftCell="B384" activePane="bottomRight" state="frozen"/>
      <selection pane="topRight" activeCell="B1" sqref="B1"/>
      <selection pane="bottomLeft" activeCell="A3" sqref="A3"/>
      <selection pane="bottomRight" activeCell="H409" sqref="H40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446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2017-08-24T23:41:06Z</dcterms:modified>
</cp:coreProperties>
</file>