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54" i="20" l="1"/>
  <c r="B410" i="25"/>
  <c r="D410" i="25"/>
  <c r="M410" i="25"/>
  <c r="K410" i="25"/>
  <c r="I410" i="25"/>
  <c r="G555" i="10"/>
  <c r="C555" i="10"/>
  <c r="L554" i="10"/>
  <c r="M554" i="10"/>
  <c r="I554" i="10"/>
  <c r="C554" i="10"/>
  <c r="L553" i="9"/>
  <c r="M553" i="9"/>
  <c r="I553" i="9"/>
  <c r="C553" i="9"/>
  <c r="G554" i="11"/>
  <c r="C554" i="11"/>
  <c r="L553" i="11"/>
  <c r="M553" i="11"/>
  <c r="I553" i="11"/>
  <c r="C553" i="11"/>
  <c r="G554" i="12"/>
  <c r="C554" i="12"/>
  <c r="L553" i="12"/>
  <c r="M553" i="12"/>
  <c r="I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B411" i="25"/>
  <c r="B412" i="25"/>
  <c r="B413" i="25"/>
  <c r="B414" i="25"/>
  <c r="B415" i="25"/>
  <c r="M559" i="10"/>
  <c r="M558" i="10"/>
  <c r="M557" i="10"/>
  <c r="M556" i="10"/>
  <c r="M555" i="10"/>
  <c r="S454" i="20"/>
  <c r="T454" i="20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AT454" i="20"/>
  <c r="AU454" i="20"/>
  <c r="AW454" i="20"/>
  <c r="AY454" i="20"/>
  <c r="AZ454" i="20"/>
  <c r="BA454" i="20"/>
  <c r="BB454" i="20"/>
  <c r="BC454" i="20"/>
  <c r="I553" i="10"/>
  <c r="I552" i="9"/>
  <c r="I552" i="11"/>
  <c r="I552" i="12"/>
  <c r="AC454" i="20" l="1"/>
  <c r="Y454" i="20"/>
  <c r="AB454" i="20"/>
  <c r="AX454" i="20"/>
  <c r="Z454" i="20"/>
  <c r="AV454" i="20"/>
  <c r="X454" i="20"/>
  <c r="W454" i="20"/>
  <c r="S453" i="20"/>
  <c r="T453" i="20"/>
  <c r="U453" i="20"/>
  <c r="V453" i="20"/>
  <c r="AC453" i="20" s="1"/>
  <c r="X453" i="20"/>
  <c r="Y453" i="20"/>
  <c r="Z453" i="20"/>
  <c r="AA453" i="20"/>
  <c r="AB453" i="20"/>
  <c r="AD453" i="20"/>
  <c r="AE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AT453" i="20"/>
  <c r="AU453" i="20"/>
  <c r="AV453" i="20"/>
  <c r="AW453" i="20"/>
  <c r="AX453" i="20"/>
  <c r="AY453" i="20"/>
  <c r="AZ453" i="20"/>
  <c r="BA453" i="20"/>
  <c r="BB453" i="20"/>
  <c r="BC453" i="20"/>
  <c r="BD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W453" i="20" l="1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2" i="20"/>
  <c r="U452" i="20"/>
  <c r="AB452" i="20" s="1"/>
  <c r="V452" i="20"/>
  <c r="AE452" i="20" s="1"/>
  <c r="Y452" i="20"/>
  <c r="AA452" i="20"/>
  <c r="AC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AT452" i="20"/>
  <c r="AU452" i="20"/>
  <c r="AW452" i="20"/>
  <c r="AY452" i="20"/>
  <c r="AZ452" i="20"/>
  <c r="BA452" i="20"/>
  <c r="BB452" i="20"/>
  <c r="BC452" i="20"/>
  <c r="BD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AX452" i="20" l="1"/>
  <c r="Z452" i="20"/>
  <c r="AV452" i="20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1" i="20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AT451" i="20"/>
  <c r="AU451" i="20"/>
  <c r="AV451" i="20"/>
  <c r="AW451" i="20"/>
  <c r="AX451" i="20"/>
  <c r="AY451" i="20"/>
  <c r="AZ451" i="20"/>
  <c r="BA451" i="20"/>
  <c r="BB451" i="20"/>
  <c r="BC451" i="20"/>
  <c r="BD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H551" i="10" l="1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0" i="20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AT450" i="20"/>
  <c r="AU450" i="20"/>
  <c r="AW450" i="20"/>
  <c r="AY450" i="20"/>
  <c r="AZ450" i="20"/>
  <c r="BA450" i="20"/>
  <c r="BB450" i="20"/>
  <c r="BC450" i="20"/>
  <c r="BD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AB450" i="20" l="1"/>
  <c r="AX450" i="20"/>
  <c r="Z450" i="20"/>
  <c r="AV450" i="20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D449" i="20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49" i="20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AT449" i="20"/>
  <c r="AU449" i="20"/>
  <c r="AW449" i="20"/>
  <c r="AY449" i="20"/>
  <c r="AZ449" i="20"/>
  <c r="BA449" i="20"/>
  <c r="BB449" i="20"/>
  <c r="BC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AE449" i="20" l="1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X449" i="20"/>
  <c r="W449" i="20"/>
  <c r="AD449" i="20"/>
  <c r="S448" i="20"/>
  <c r="T448" i="20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AT448" i="20"/>
  <c r="AU448" i="20"/>
  <c r="AV448" i="20"/>
  <c r="AW448" i="20"/>
  <c r="AX448" i="20"/>
  <c r="AY448" i="20"/>
  <c r="AZ448" i="20"/>
  <c r="BA448" i="20"/>
  <c r="BB448" i="20"/>
  <c r="BC448" i="20"/>
  <c r="BD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H548" i="10" l="1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D447" i="20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7" i="20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AT447" i="20"/>
  <c r="AU447" i="20"/>
  <c r="AW447" i="20"/>
  <c r="AY447" i="20"/>
  <c r="AZ447" i="20"/>
  <c r="BA447" i="20"/>
  <c r="BB447" i="20"/>
  <c r="BC447" i="20"/>
  <c r="AC447" i="20" l="1"/>
  <c r="Y447" i="20"/>
  <c r="Z447" i="20"/>
  <c r="AV447" i="20"/>
  <c r="X447" i="20"/>
  <c r="W447" i="20"/>
  <c r="AX447" i="20"/>
  <c r="AD447" i="20"/>
  <c r="H545" i="9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A1" i="27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<sst xmlns="http://schemas.openxmlformats.org/spreadsheetml/2006/main" count="860" uniqueCount="762">
  <si>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</si>
  <si>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</si>
  <si>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</si>
  <si>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</si>
  <si>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</si>
  <si>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</si>
  <si>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</si>
  <si>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</si>
  <si>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</si>
  <si>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</si>
  <si>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</si>
  <si>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</si>
  <si>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</si>
  <si>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</si>
  <si>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</si>
  <si>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</si>
  <si>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</si>
  <si>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</si>
  <si>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</si>
  <si>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</si>
  <si>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</si>
  <si>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</si>
  <si>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</si>
  <si>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</si>
  <si>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</si>
  <si>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</si>
  <si>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</si>
  <si>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</si>
  <si>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</si>
  <si>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</si>
  <si>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</si>
  <si>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</si>
  <si>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</si>
  <si>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</si>
  <si>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</si>
  <si>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</si>
  <si>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</si>
  <si>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</si>
  <si>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</si>
  <si>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</si>
  <si>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</si>
  <si>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</si>
  <si>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</si>
  <si>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</si>
  <si>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</si>
  <si>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</si>
  <si>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</si>
  <si>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</si>
  <si>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</si>
  <si>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</si>
  <si>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</si>
  <si>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</si>
  <si>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</si>
  <si>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</si>
  <si>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</si>
  <si>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</si>
  <si>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</si>
  <si>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</si>
  <si>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</si>
  <si>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</si>
  <si>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</si>
  <si>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</si>
  <si>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</si>
  <si>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</si>
  <si>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</si>
  <si>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</si>
  <si>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</si>
  <si>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</si>
  <si>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</si>
  <si>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</si>
  <si>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</si>
  <si>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</si>
  <si>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</si>
  <si>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</si>
  <si>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</si>
  <si>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</si>
  <si>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</si>
  <si>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</si>
  <si>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</si>
  <si>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</si>
  <si>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</si>
  <si>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</si>
  <si>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</si>
  <si>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</si>
  <si>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</si>
  <si>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</si>
  <si>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</si>
  <si>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</si>
  <si>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</si>
  <si>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</si>
  <si>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</si>
  <si>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</si>
  <si>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</si>
  <si>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</si>
  <si>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</si>
  <si>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</si>
  <si>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</si>
  <si>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</si>
  <si>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</si>
  <si>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</si>
  <si>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</si>
  <si>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</si>
  <si>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</si>
  <si>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</si>
  <si>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</si>
  <si>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</si>
  <si>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</si>
  <si>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</si>
  <si>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</si>
  <si>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</si>
  <si>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</si>
  <si>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</si>
  <si>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</si>
  <si>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</si>
  <si>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</si>
  <si>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</si>
  <si>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</si>
  <si>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</si>
  <si>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</si>
  <si>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</si>
  <si>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</si>
  <si>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</si>
  <si>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</si>
  <si>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</si>
  <si>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</si>
  <si>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</si>
  <si>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</si>
  <si>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</si>
  <si>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</si>
  <si>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</si>
  <si>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</si>
  <si>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</si>
  <si>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</si>
  <si>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</si>
  <si>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</si>
  <si>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</si>
  <si>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</si>
  <si>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</si>
  <si>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</si>
  <si>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</si>
  <si>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</si>
  <si>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</si>
  <si>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</si>
  <si>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</si>
  <si>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</si>
  <si>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</si>
  <si>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</si>
  <si>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</si>
  <si>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</si>
  <si>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</si>
  <si>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</si>
  <si>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</si>
  <si>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</si>
  <si>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</si>
  <si>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</si>
  <si>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</si>
  <si>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</si>
  <si>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</si>
  <si>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</si>
  <si>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</si>
  <si>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</si>
  <si>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</si>
  <si>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</si>
  <si>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</si>
  <si>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</si>
  <si>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</si>
  <si>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</si>
  <si>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</si>
  <si>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</si>
  <si>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</si>
  <si>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</si>
  <si>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</si>
  <si>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</si>
  <si>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</si>
  <si>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</si>
  <si>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</si>
  <si>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</si>
  <si>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</si>
  <si>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</si>
  <si>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</si>
  <si>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</si>
  <si>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</si>
  <si>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</si>
  <si>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</si>
  <si>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</si>
  <si>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</si>
  <si>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</si>
  <si>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</si>
  <si>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</si>
  <si>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</si>
  <si>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</si>
  <si>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</si>
  <si>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</si>
  <si>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</si>
  <si>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</si>
  <si>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</si>
  <si>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</si>
  <si>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</si>
  <si>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</si>
  <si>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</si>
  <si>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</si>
  <si>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</si>
  <si>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</si>
  <si>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</si>
  <si>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</si>
  <si>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</si>
  <si>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</si>
  <si>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</si>
  <si>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</si>
  <si>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</si>
  <si>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</si>
  <si>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</si>
  <si>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</si>
  <si>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</si>
  <si>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</si>
  <si>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</si>
  <si>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</si>
  <si>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</si>
  <si>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</si>
  <si>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</si>
  <si>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</si>
  <si>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</si>
  <si>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</si>
  <si>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</si>
  <si>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</si>
  <si>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</si>
  <si>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</si>
  <si>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</si>
  <si>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</si>
  <si>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</si>
  <si>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</si>
  <si>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</si>
  <si>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</si>
  <si>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</si>
  <si>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</si>
  <si>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</si>
  <si>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</si>
  <si>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</si>
  <si>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</si>
  <si>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</si>
  <si>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</si>
  <si>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</si>
  <si>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</si>
  <si>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</si>
  <si>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</si>
  <si>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</si>
  <si>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</si>
  <si>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</si>
  <si>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</si>
  <si>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</si>
  <si>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</si>
  <si>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</si>
  <si>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</si>
  <si>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</si>
  <si>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</si>
  <si>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</si>
  <si>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</si>
  <si>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</si>
  <si>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</si>
  <si>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</si>
  <si>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</si>
  <si>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</si>
  <si>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</si>
  <si>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</si>
  <si>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</si>
  <si>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</si>
  <si>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</si>
  <si>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</si>
  <si>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</si>
  <si>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</si>
  <si>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</si>
  <si>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</si>
  <si>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</si>
  <si>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</si>
  <si>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</si>
  <si>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</si>
  <si>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</si>
  <si>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</si>
  <si>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</si>
  <si>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</si>
  <si>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</si>
  <si>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</si>
  <si>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</si>
  <si>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</si>
  <si>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</si>
  <si>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</si>
  <si>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</si>
  <si>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</si>
  <si>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</si>
  <si>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</si>
  <si>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</si>
  <si>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</si>
  <si>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</si>
  <si>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</si>
  <si>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</si>
  <si>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</si>
  <si>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</si>
  <si>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</si>
  <si>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</si>
  <si>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</si>
  <si>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</si>
  <si>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</si>
  <si>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</si>
  <si>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</si>
  <si>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</si>
  <si>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</si>
  <si>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</si>
  <si>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</si>
  <si>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</si>
  <si>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</si>
  <si>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</si>
  <si>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</si>
  <si>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</si>
  <si>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</si>
  <si>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</si>
  <si>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</si>
  <si>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</si>
  <si>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</si>
  <si>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</si>
  <si>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</si>
  <si>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</si>
  <si>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</si>
  <si>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</si>
  <si>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</si>
  <si>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</si>
  <si>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</si>
  <si>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</si>
  <si>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</si>
  <si>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</si>
  <si>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</si>
  <si>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</si>
  <si>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</si>
  <si>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</si>
  <si>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</si>
  <si>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</si>
  <si>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</si>
  <si>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</si>
  <si>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</si>
  <si>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</si>
  <si>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</si>
  <si>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</si>
  <si>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</si>
  <si>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</si>
  <si>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</si>
  <si>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</si>
  <si>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</si>
  <si>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</si>
  <si>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</si>
  <si>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</si>
  <si>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</si>
  <si>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</si>
  <si>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</si>
  <si>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</si>
  <si>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</si>
  <si>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</si>
  <si>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</si>
  <si>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</si>
  <si>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</si>
  <si>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</si>
  <si>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</si>
  <si>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</si>
  <si>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</si>
  <si>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</si>
  <si>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</si>
  <si>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</si>
  <si>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</si>
  <si>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</si>
  <si>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</si>
  <si>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</si>
  <si>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</si>
  <si>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</si>
  <si>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</si>
  <si>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</si>
  <si>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</si>
  <si>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</si>
  <si>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</si>
  <si>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</si>
  <si>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</si>
  <si>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</si>
  <si>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</si>
  <si>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</si>
  <si>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</si>
  <si>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</si>
  <si>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</si>
  <si>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</si>
  <si>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</si>
  <si>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</si>
  <si>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</si>
  <si>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</si>
  <si>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</si>
  <si>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</si>
  <si>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</si>
  <si>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</si>
  <si>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</si>
  <si>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</si>
  <si>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</si>
  <si>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</si>
  <si>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</si>
  <si>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</si>
  <si>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</si>
  <si>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</si>
  <si>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</si>
  <si>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</si>
  <si>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</si>
  <si>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</si>
  <si>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</si>
  <si>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</si>
  <si>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</si>
  <si>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</si>
  <si>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</si>
  <si>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</si>
  <si>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</si>
  <si>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</si>
  <si>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</si>
  <si>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</si>
  <si>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</si>
  <si>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</si>
  <si>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</si>
  <si>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</si>
  <si>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</si>
  <si>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</si>
  <si>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</si>
  <si>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</si>
  <si>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</si>
  <si>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</si>
  <si>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</si>
  <si>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</si>
  <si>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</si>
  <si>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</si>
  <si>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</si>
  <si>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</si>
  <si>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</si>
  <si>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</si>
  <si>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</si>
  <si>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</si>
  <si>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</si>
  <si>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</si>
  <si>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</si>
  <si>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</si>
  <si>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</si>
  <si>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</si>
  <si>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</si>
  <si>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</si>
  <si>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</si>
  <si>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</si>
  <si>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</si>
  <si>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</si>
  <si>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</si>
  <si>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</si>
  <si>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</si>
  <si>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</si>
  <si>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</si>
  <si>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</si>
  <si>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</si>
  <si>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</si>
  <si>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</si>
  <si>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</si>
  <si>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</si>
  <si>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</si>
  <si>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</si>
  <si>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</si>
  <si>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</si>
  <si>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</si>
  <si>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</si>
  <si>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</si>
  <si>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</si>
  <si>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</si>
  <si>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</si>
  <si>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</si>
  <si>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</si>
  <si>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</si>
  <si>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</si>
  <si>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</si>
  <si>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</si>
  <si>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</si>
  <si>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</si>
  <si>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</si>
  <si>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</si>
  <si>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</si>
  <si>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</si>
  <si>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</si>
  <si>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</si>
  <si>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</si>
  <si>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</si>
  <si>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</si>
  <si>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</si>
  <si>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</si>
  <si>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</si>
  <si>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</si>
  <si>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</si>
  <si>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</si>
  <si>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</si>
  <si>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</si>
  <si>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</si>
  <si>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</si>
  <si>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</si>
  <si>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</si>
  <si>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</si>
  <si>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</si>
  <si>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</si>
  <si>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</si>
  <si>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</si>
  <si>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</si>
  <si>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</si>
  <si>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</si>
  <si>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</si>
  <si>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</si>
  <si>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</si>
  <si>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</si>
  <si>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</si>
  <si>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</si>
  <si>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</si>
  <si>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</si>
  <si>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</si>
  <si>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</si>
  <si>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</si>
  <si>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</si>
  <si>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</si>
  <si>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</si>
  <si>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</si>
  <si>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</si>
  <si>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</si>
  <si>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</si>
  <si>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</si>
  <si>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</si>
  <si>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</si>
  <si>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</si>
  <si>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</si>
  <si>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</si>
  <si>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</si>
  <si>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</si>
  <si>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</si>
  <si>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</si>
  <si>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</si>
  <si>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</si>
  <si>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</si>
  <si>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</si>
  <si>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</si>
  <si>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</si>
  <si>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</si>
  <si>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</si>
  <si>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</si>
  <si>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</si>
  <si>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</si>
  <si>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</si>
  <si>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</si>
  <si>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</si>
  <si>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</si>
  <si>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</si>
  <si>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</si>
  <si>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</si>
  <si>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</si>
  <si>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</si>
  <si>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</si>
  <si>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</si>
  <si>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</si>
  <si>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</si>
  <si>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</si>
  <si>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</si>
  <si>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</si>
  <si>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</si>
  <si>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</si>
  <si>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</si>
  <si>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</si>
  <si>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</si>
  <si>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</si>
  <si>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</si>
  <si>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</si>
  <si>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</si>
  <si>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</si>
  <si>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</si>
  <si>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</si>
  <si>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</si>
  <si>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</si>
  <si>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</si>
  <si>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</si>
  <si>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</si>
  <si>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</si>
  <si>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</si>
  <si>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</si>
  <si>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</si>
  <si>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</si>
  <si>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</si>
  <si>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</si>
  <si>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</si>
  <si>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</si>
  <si>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</si>
  <si>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</si>
  <si>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</si>
  <si>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</si>
  <si>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</si>
  <si>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</si>
  <si>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</si>
  <si>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</si>
  <si>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</si>
  <si>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</si>
  <si>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</si>
  <si>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</si>
  <si>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</si>
  <si>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</si>
  <si>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</si>
  <si>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</si>
  <si>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</si>
  <si>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</si>
  <si>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</si>
  <si>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</si>
  <si>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</si>
  <si>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</si>
  <si>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</si>
  <si>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</si>
  <si>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</si>
  <si>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</si>
  <si>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</si>
  <si>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</si>
  <si>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</si>
  <si>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</si>
  <si>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</si>
  <si>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</si>
  <si>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</si>
  <si>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</si>
  <si>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</si>
  <si>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</si>
  <si>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</si>
  <si>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</si>
  <si>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</si>
  <si>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</si>
  <si>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</si>
  <si>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</si>
  <si>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</si>
  <si>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</si>
  <si>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</si>
  <si>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</si>
  <si>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</si>
  <si>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</si>
  <si>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</si>
  <si>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</si>
  <si>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</si>
  <si>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</si>
  <si>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</si>
  <si>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</si>
  <si>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</si>
  <si>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</si>
  <si>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</si>
  <si>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</si>
  <si>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</si>
  <si>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</si>
  <si>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</si>
  <si>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</si>
  <si>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</si>
  <si>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</si>
  <si>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</si>
  <si>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</si>
  <si>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</si>
  <si>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</si>
  <si>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</si>
  <si>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</si>
  <si>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</si>
  <si>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</si>
  <si>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</si>
  <si>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</si>
  <si>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</si>
  <si>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</si>
  <si>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</si>
  <si>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</si>
  <si>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</si>
  <si>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</si>
  <si>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</si>
  <si>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</si>
  <si>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</si>
  <si>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</si>
  <si>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</si>
  <si>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</si>
  <si>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</si>
  <si>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</si>
  <si>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</si>
  <si>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</si>
  <si>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</si>
  <si>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</si>
  <si>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</si>
  <si>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</si>
  <si>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</si>
  <si>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</si>
  <si>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</si>
  <si>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</si>
  <si>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</si>
  <si>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</si>
  <si>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</si>
  <si>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</si>
  <si>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</si>
  <si>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</si>
  <si>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</si>
  <si>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</si>
  <si>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</si>
  <si>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</si>
  <si>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</si>
  <si>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</si>
  <si>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</si>
  <si>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</si>
  <si>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</si>
  <si>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</si>
  <si>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</si>
  <si>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</si>
  <si>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</si>
  <si>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</si>
  <si>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</si>
  <si>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</si>
  <si>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</si>
  <si>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</si>
  <si>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</si>
  <si>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</si>
  <si>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</si>
  <si>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</si>
  <si>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</si>
  <si>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</si>
  <si>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</si>
  <si>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</si>
  <si>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</si>
  <si>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</si>
  <si>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</si>
  <si>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</si>
  <si>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</si>
  <si>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</si>
  <si>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</si>
  <si>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</si>
  <si>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</si>
  <si>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</si>
  <si>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</si>
  <si>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</si>
  <si>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</si>
  <si>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</si>
  <si>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</si>
  <si>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</si>
  <si>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</si>
  <si>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</si>
  <si>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</si>
  <si>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</si>
  <si>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</si>
  <si>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</si>
  <si>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</si>
  <si>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</si>
  <si>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</si>
  <si>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</si>
  <si>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</si>
  <si>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</si>
  <si>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</si>
  <si>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</si>
  <si>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</si>
  <si>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</si>
  <si>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</si>
  <si>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</si>
  <si>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</si>
  <si>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</si>
  <si>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</si>
  <si>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</si>
  <si>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</si>
  <si>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</si>
  <si>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</si>
  <si>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</si>
  <si>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>2018-03-16T19:55</t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</si>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</sst>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6" sqref="A6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90">
        <f>D12</f>
        <v>43175</v>
      </c>
    </row>
    <row r="2" spans="1:16" x14ac:dyDescent="0.25">
      <c r="A2" s="39" t="s">
        <v>642</v>
      </c>
      <c r="B2" s="39">
        <v>6.3252800000000002</v>
      </c>
      <c r="C2" s="90">
        <v>43175</v>
      </c>
      <c r="D2" s="39">
        <v>13</v>
      </c>
    </row>
    <row r="3" spans="1:16" x14ac:dyDescent="0.25">
      <c r="A3" s="39" t="s">
        <v>643</v>
      </c>
      <c r="B3" s="39">
        <v>6.3224650000000002</v>
      </c>
      <c r="C3" s="90">
        <v>43175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6.3249649999999997</v>
      </c>
      <c r="C4" s="90">
        <v>43176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4056.42</v>
      </c>
      <c r="C5" s="39">
        <v>4096.16</v>
      </c>
      <c r="D5" s="93">
        <v>-9.7000000000000003E-3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3269.88</v>
      </c>
      <c r="C6" s="39">
        <v>3291.11</v>
      </c>
      <c r="D6" s="93">
        <v>-6.4999999999999997E-3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1821.32</v>
      </c>
      <c r="C7" s="39">
        <v>1848.71</v>
      </c>
      <c r="D7" s="93">
        <v>-1.4800000000000001E-2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11051.12</v>
      </c>
      <c r="C8" s="39">
        <v>11163.65</v>
      </c>
      <c r="D8" s="93">
        <v>-1.01E-2</v>
      </c>
      <c r="J8" s="75"/>
      <c r="K8" s="76"/>
      <c r="L8" s="77"/>
      <c r="M8" s="78"/>
    </row>
    <row r="9" spans="1:16" x14ac:dyDescent="0.25">
      <c r="A9" s="39" t="s">
        <v>525</v>
      </c>
      <c r="B9" s="39">
        <v>6146.31</v>
      </c>
      <c r="C9" s="39">
        <v>6180.11</v>
      </c>
      <c r="D9" s="93">
        <v>-5.4999999999999997E-3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2870.73</v>
      </c>
      <c r="C10" s="39">
        <v>2894.98</v>
      </c>
      <c r="D10" s="93">
        <v>-8.3999999999999995E-3</v>
      </c>
    </row>
    <row r="11" spans="1:16" x14ac:dyDescent="0.25">
      <c r="A11" s="39" t="s">
        <v>527</v>
      </c>
      <c r="B11" s="39">
        <v>15.76</v>
      </c>
      <c r="C11" s="39">
        <v>15.954000000000001</v>
      </c>
      <c r="D11" s="90">
        <v>43174</v>
      </c>
    </row>
    <row r="12" spans="1:16" x14ac:dyDescent="0.25">
      <c r="A12" s="39" t="s">
        <v>528</v>
      </c>
      <c r="B12" s="39">
        <v>16.18</v>
      </c>
      <c r="C12" s="39">
        <v>16.215299999999999</v>
      </c>
      <c r="D12" s="90">
        <v>43175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8.1199999999999992</v>
      </c>
      <c r="C13" s="39">
        <v>8.16</v>
      </c>
      <c r="D13" s="90">
        <v>43175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51.25</v>
      </c>
      <c r="C14" s="39">
        <v>51.246000000000002</v>
      </c>
      <c r="D14" s="90">
        <v>43175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49.19</v>
      </c>
      <c r="C15" s="39">
        <v>49.18</v>
      </c>
      <c r="D15" s="90">
        <v>43175</v>
      </c>
      <c r="E15" t="s">
        <v>758</v>
      </c>
      <c r="F15">
        <v>49.19</v>
      </c>
    </row>
    <row r="16" spans="1:16" x14ac:dyDescent="0.25">
      <c r="A16" s="39" t="s">
        <v>532</v>
      </c>
      <c r="B16" s="39">
        <v>35.874000000000002</v>
      </c>
      <c r="C16" s="39">
        <v>35.521099999999997</v>
      </c>
      <c r="D16" s="90">
        <v>43175</v>
      </c>
      <c r="E16" t="s">
        <v>758</v>
      </c>
      <c r="F16">
        <v>35.869999999999997</v>
      </c>
    </row>
    <row r="17" spans="1:16" x14ac:dyDescent="0.25">
      <c r="A17" s="39" t="s">
        <v>533</v>
      </c>
      <c r="B17" s="39">
        <v>31.95</v>
      </c>
      <c r="C17" s="39">
        <v>31.991499999999998</v>
      </c>
      <c r="D17" s="90">
        <v>43175</v>
      </c>
    </row>
    <row r="18" spans="1:16" x14ac:dyDescent="0.25">
      <c r="A18" s="39" t="s">
        <v>534</v>
      </c>
      <c r="B18" s="39">
        <v>35.4786</v>
      </c>
      <c r="C18" s="41">
        <v>35.195999999999998</v>
      </c>
      <c r="D18" s="90">
        <v>43175</v>
      </c>
      <c r="E18" t="s">
        <v>758</v>
      </c>
      <c r="F18">
        <v>35.479999999999997</v>
      </c>
    </row>
    <row r="19" spans="1:16" x14ac:dyDescent="0.25">
      <c r="A19" s="39" t="s">
        <v>535</v>
      </c>
      <c r="B19" s="39">
        <v>13370.32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22165.23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6.3339999999999996</v>
      </c>
      <c r="C21" s="90">
        <v>43175</v>
      </c>
      <c r="D21" s="91">
        <v>0.65034722222222219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3290.21</v>
      </c>
      <c r="B23" s="39">
        <v>3291.35</v>
      </c>
      <c r="C23" s="39">
        <v>3292.11</v>
      </c>
      <c r="D23" s="39">
        <v>3289.28</v>
      </c>
      <c r="E23" s="39">
        <v>3287.26</v>
      </c>
      <c r="F23" s="39">
        <v>3300.54</v>
      </c>
      <c r="G23" s="39">
        <v>3286.94</v>
      </c>
      <c r="H23" s="39">
        <v>954</v>
      </c>
      <c r="I23" s="39">
        <v>1129</v>
      </c>
      <c r="J23" s="39">
        <v>3287.79</v>
      </c>
      <c r="K23" s="39">
        <v>3289.01</v>
      </c>
      <c r="L23" s="39">
        <v>3269.88</v>
      </c>
      <c r="M23" s="39">
        <v>3295.02</v>
      </c>
      <c r="N23" s="39">
        <v>3269.44</v>
      </c>
      <c r="O23" s="39">
        <v>1347</v>
      </c>
      <c r="P23" s="39">
        <v>1459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59"/>
  <sheetViews>
    <sheetView tabSelected="1" zoomScale="115" zoomScaleNormal="115" workbookViewId="0">
      <pane xSplit="2" ySplit="6" topLeftCell="AV446" activePane="bottomRight" state="frozen"/>
      <selection pane="topRight" activeCell="C1" sqref="C1"/>
      <selection pane="bottomLeft" activeCell="A3" sqref="A3"/>
      <selection pane="bottomRight" activeCell="BE455" sqref="BE45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5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54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740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739</v>
      </c>
    </row>
    <row r="445" spans="1:57" x14ac:dyDescent="0.25">
      <c r="A445" s="90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2">
        <f t="shared" si="5618"/>
        <v>3323.2684999999997</v>
      </c>
      <c r="T445" s="92" t="str">
        <f t="shared" ref="T445" si="6355">IF(AVERAGE(N444)&lt;S444,"熊",IF(AVERAGE(N444)&gt;S444,"牛",""))</f>
        <v>熊</v>
      </c>
      <c r="U445" s="92">
        <f t="shared" ref="U445" si="6356">MAX(H445,O445)</f>
        <v>3269.2</v>
      </c>
      <c r="V445" s="92">
        <f t="shared" ref="V445" si="6357">MIN(I445,P445)</f>
        <v>3236.73</v>
      </c>
      <c r="W445" s="40">
        <f t="shared" ref="W445" si="6358">LN(U445/V445)</f>
        <v>9.9817457599231489E-3</v>
      </c>
      <c r="X445" s="92">
        <f t="shared" ref="X445" si="6359">IF(U445=H445,J445,Q445)</f>
        <v>941</v>
      </c>
      <c r="Y445" s="92">
        <f t="shared" ref="Y445" si="6360">IF(V445=I445,K445,R445)</f>
        <v>1106</v>
      </c>
      <c r="Z445" s="93">
        <f t="shared" ref="Z445" si="6361">(U445-V445)/(C445)</f>
        <v>9.9727568975419168E-3</v>
      </c>
      <c r="AA445" s="93">
        <f t="shared" ref="AA445" si="6362">LN(C445/N444)</f>
        <v>4.1164905963437344E-4</v>
      </c>
      <c r="AB445" s="93">
        <f t="shared" ref="AB445" si="6363">LN(N445/U445)</f>
        <v>-3.7602727674103495E-3</v>
      </c>
      <c r="AC445" s="93">
        <f t="shared" ref="AC445" si="6364">LN(N445/V445)</f>
        <v>6.2214729925128146E-3</v>
      </c>
      <c r="AD445" s="93">
        <f t="shared" ref="AD445" si="6365">LN(U445/C445)</f>
        <v>4.0857856065454482E-3</v>
      </c>
      <c r="AE445" s="93">
        <f t="shared" ref="AE445" si="6366">LN(V445/C445)</f>
        <v>-5.8959601533776435E-3</v>
      </c>
      <c r="AF445" s="93">
        <f t="shared" ref="AF445" si="6367">LN(N445/C445)</f>
        <v>3.2551283913513082E-4</v>
      </c>
      <c r="AG445" s="93">
        <f t="shared" ref="AG445" si="6368">LN(N445/N444)</f>
        <v>7.3716189876968732E-4</v>
      </c>
      <c r="AH445" s="93">
        <f t="shared" ref="AH445" si="6369">LN(D445/C445)</f>
        <v>2.3897439561777925E-3</v>
      </c>
      <c r="AI445" s="93">
        <f t="shared" ref="AI445" si="6370">LN(E445/C445)</f>
        <v>2.3897439561777925E-3</v>
      </c>
      <c r="AJ445" s="93">
        <f t="shared" ref="AJ445" si="6371">LN(F445/C445)</f>
        <v>4.0001340736367822E-3</v>
      </c>
      <c r="AK445" s="93">
        <f t="shared" ref="AK445" si="6372">+LN(G445/C445)</f>
        <v>-2.0445535162547761E-3</v>
      </c>
      <c r="AL445" s="93">
        <f t="shared" ref="AL445" si="6373">LN(H445/I445)</f>
        <v>9.9817457599231489E-3</v>
      </c>
      <c r="AM445" s="93">
        <f t="shared" ref="AM445" si="6374">LN(O445/P445)</f>
        <v>3.7922229616603074E-3</v>
      </c>
      <c r="AN445" s="93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3">
        <f t="shared" ref="AQ445" si="6378">LN(M445/L445)</f>
        <v>-6.1253670594423743E-4</v>
      </c>
      <c r="AR445" s="93">
        <f t="shared" ref="AR445" si="6379">LN(N445/L445)</f>
        <v>2.1977321497009378E-3</v>
      </c>
      <c r="AS445" s="93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3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3">
        <f t="shared" ref="AY445" si="6386">LN(G445/I445)</f>
        <v>3.8514066371228956E-3</v>
      </c>
      <c r="AZ445" s="93">
        <f t="shared" ref="AZ445" si="6387">LN(N445/P445)</f>
        <v>3.5988079738519885E-3</v>
      </c>
      <c r="BA445" s="93">
        <f t="shared" ref="BA445" si="6388">AV444</f>
        <v>0.44307914709071866</v>
      </c>
      <c r="BB445" s="93">
        <f t="shared" ref="BB445" si="6389">AR444</f>
        <v>-2.746238690933264E-3</v>
      </c>
      <c r="BC445" s="93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90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2">
        <f t="shared" si="5618"/>
        <v>3309.9649999999992</v>
      </c>
      <c r="T446" s="92" t="str">
        <f t="shared" ref="T446" si="6391">IF(AVERAGE(N445)&lt;S445,"熊",IF(AVERAGE(N445)&gt;S445,"牛",""))</f>
        <v>熊</v>
      </c>
      <c r="U446" s="92">
        <f t="shared" ref="U446" si="6392">MAX(H446,O446)</f>
        <v>3290.25</v>
      </c>
      <c r="V446" s="92">
        <f t="shared" ref="V446" si="6393">MIN(I446,P446)</f>
        <v>3243.68</v>
      </c>
      <c r="W446" s="40">
        <f t="shared" ref="W446" si="6394">LN(U446/V446)</f>
        <v>1.4255061994549493E-2</v>
      </c>
      <c r="X446" s="92">
        <f t="shared" ref="X446" si="6395">IF(U446=H446,J446,Q446)</f>
        <v>1459</v>
      </c>
      <c r="Y446" s="92">
        <f t="shared" ref="Y446" si="6396">IF(V446=I446,K446,R446)</f>
        <v>1052</v>
      </c>
      <c r="Z446" s="93">
        <f t="shared" ref="Z446" si="6397">(U446-V446)/(C446)</f>
        <v>1.4256893485055875E-2</v>
      </c>
      <c r="AA446" s="93">
        <f t="shared" ref="AA446" si="6398">LN(C446/N445)</f>
        <v>2.9309800208720694E-3</v>
      </c>
      <c r="AB446" s="93">
        <f t="shared" ref="AB446" si="6399">LN(N446/U446)</f>
        <v>-1.8541343449436927E-4</v>
      </c>
      <c r="AC446" s="93">
        <f t="shared" ref="AC446" si="6400">LN(N446/V446)</f>
        <v>1.4069648560055032E-2</v>
      </c>
      <c r="AD446" s="93">
        <f t="shared" ref="AD446" si="6401">LN(U446/C446)</f>
        <v>7.2475358189967578E-3</v>
      </c>
      <c r="AE446" s="93">
        <f t="shared" ref="AE446" si="6402">LN(V446/C446)</f>
        <v>-7.0075261755526488E-3</v>
      </c>
      <c r="AF446" s="93">
        <f t="shared" ref="AF446" si="6403">LN(N446/C446)</f>
        <v>7.0621223845024608E-3</v>
      </c>
      <c r="AG446" s="93">
        <f t="shared" ref="AG446" si="6404">LN(N446/N445)</f>
        <v>9.9931024053745293E-3</v>
      </c>
      <c r="AH446" s="93">
        <f t="shared" ref="AH446" si="6405">LN(D446/C446)</f>
        <v>1.5306833123795465E-5</v>
      </c>
      <c r="AI446" s="93">
        <f t="shared" ref="AI446" si="6406">LN(E446/C446)</f>
        <v>-1.7451445988431682E-4</v>
      </c>
      <c r="AJ446" s="93">
        <f t="shared" ref="AJ446" si="6407">LN(F446/C446)</f>
        <v>-3.6743430228837134E-4</v>
      </c>
      <c r="AK446" s="93">
        <f t="shared" ref="AK446" si="6408">+LN(G446/C446)</f>
        <v>-8.5142879787510886E-4</v>
      </c>
      <c r="AL446" s="93">
        <f t="shared" ref="AL446" si="6409">LN(H446/I446)</f>
        <v>8.2741391652137175E-3</v>
      </c>
      <c r="AM446" s="93">
        <f t="shared" ref="AM446" si="6410">LN(O446/P446)</f>
        <v>8.3410497370207705E-3</v>
      </c>
      <c r="AN446" s="93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3">
        <f t="shared" ref="AQ446" si="6414">LN(M446/L446)</f>
        <v>1.0414784101755553E-4</v>
      </c>
      <c r="AR446" s="93">
        <f t="shared" ref="AR446" si="6415">LN(N446/L446)</f>
        <v>7.6960310034597775E-3</v>
      </c>
      <c r="AS446" s="93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3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3">
        <f t="shared" ref="AY446" si="6422">LN(G446/I446)</f>
        <v>6.1560973776773626E-3</v>
      </c>
      <c r="AZ446" s="93">
        <f t="shared" ref="AZ446" si="6423">LN(N446/P446)</f>
        <v>8.1556363025261768E-3</v>
      </c>
      <c r="BA446" s="93">
        <f t="shared" ref="BA446" si="6424">AV445</f>
        <v>0.62211271943332125</v>
      </c>
      <c r="BB446" s="93">
        <f t="shared" ref="BB446" si="6425">AR445</f>
        <v>2.1977321497009378E-3</v>
      </c>
      <c r="BC446" s="93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90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2">
        <f t="shared" si="5618"/>
        <v>3300.0464999999995</v>
      </c>
      <c r="T447" s="92" t="str">
        <f t="shared" ref="T447" si="6427">IF(AVERAGE(N446)&lt;S446,"熊",IF(AVERAGE(N446)&gt;S446,"牛",""))</f>
        <v>熊</v>
      </c>
      <c r="U447" s="92">
        <f t="shared" ref="U447" si="6428">MAX(H447,O447)</f>
        <v>3308.4</v>
      </c>
      <c r="V447" s="92">
        <f t="shared" ref="V447" si="6429">MIN(I447,P447)</f>
        <v>3264.76</v>
      </c>
      <c r="W447" s="40">
        <f t="shared" ref="W447" si="6430">LN(U447/V447)</f>
        <v>1.3278435700254842E-2</v>
      </c>
      <c r="X447" s="92">
        <f t="shared" ref="X447" si="6431">IF(U447=H447,J447,Q447)</f>
        <v>1010</v>
      </c>
      <c r="Y447" s="92">
        <f t="shared" ref="Y447" si="6432">IF(V447=I447,K447,R447)</f>
        <v>1447</v>
      </c>
      <c r="Z447" s="93">
        <f t="shared" ref="Z447" si="6433">(U447-V447)/(C447)</f>
        <v>1.3269035471257479E-2</v>
      </c>
      <c r="AA447" s="93">
        <f t="shared" ref="AA447" si="6434">LN(C447/N446)</f>
        <v>-2.3713612636771045E-4</v>
      </c>
      <c r="AB447" s="93">
        <f t="shared" ref="AB447" si="6435">LN(N447/U447)</f>
        <v>-1.1164130927117653E-2</v>
      </c>
      <c r="AC447" s="93">
        <f t="shared" ref="AC447" si="6436">LN(N447/V447)</f>
        <v>2.1143047731372613E-3</v>
      </c>
      <c r="AD447" s="93">
        <f t="shared" ref="AD447" si="6437">LN(U447/C447)</f>
        <v>5.9236886641805056E-3</v>
      </c>
      <c r="AE447" s="93">
        <f t="shared" ref="AE447" si="6438">LN(V447/C447)</f>
        <v>-7.354747036074469E-3</v>
      </c>
      <c r="AF447" s="93">
        <f t="shared" ref="AF447" si="6439">LN(N447/C447)</f>
        <v>-5.2404422629372038E-3</v>
      </c>
      <c r="AG447" s="93">
        <f t="shared" ref="AG447" si="6440">LN(N447/N446)</f>
        <v>-5.4775783893049228E-3</v>
      </c>
      <c r="AH447" s="93">
        <f t="shared" ref="AH447" si="6441">LN(D447/C447)</f>
        <v>-9.5215070033851138E-4</v>
      </c>
      <c r="AI447" s="93">
        <f t="shared" ref="AI447" si="6442">LN(E447/C447)</f>
        <v>1.6618087154807281E-3</v>
      </c>
      <c r="AJ447" s="93">
        <f t="shared" ref="AJ447" si="6443">LN(F447/C447)</f>
        <v>2.2717618954509401E-3</v>
      </c>
      <c r="AK447" s="93">
        <f t="shared" ref="AK447" si="6444">+LN(G447/C447)</f>
        <v>1.6344886748632225E-3</v>
      </c>
      <c r="AL447" s="93">
        <f t="shared" ref="AL447" si="6445">LN(H447/I447)</f>
        <v>7.003673010508569E-3</v>
      </c>
      <c r="AM447" s="93">
        <f t="shared" ref="AM447" si="6446">LN(O447/P447)</f>
        <v>9.0438750458084003E-3</v>
      </c>
      <c r="AN447" s="93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3">
        <f t="shared" ref="AQ447" si="6450">LN(M447/L447)</f>
        <v>-1.0842381101254183E-3</v>
      </c>
      <c r="AR447" s="93">
        <f t="shared" ref="AR447" si="6451">LN(N447/L447)</f>
        <v>-6.929570272671339E-3</v>
      </c>
      <c r="AS447" s="93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3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3">
        <f t="shared" ref="AY447" si="6458">LN(G447/I447)</f>
        <v>2.7144730211914746E-3</v>
      </c>
      <c r="AZ447" s="93">
        <f t="shared" ref="AZ447" si="6459">LN(N447/P447)</f>
        <v>2.1143047731372613E-3</v>
      </c>
      <c r="BA447" s="93">
        <f t="shared" ref="BA447" si="6460">AV446</f>
        <v>0.98690143869443581</v>
      </c>
      <c r="BB447" s="93">
        <f t="shared" ref="BB447" si="6461">AR446</f>
        <v>7.6960310034597775E-3</v>
      </c>
      <c r="BC447" s="93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90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2">
        <f t="shared" si="5618"/>
        <v>3289.5884999999994</v>
      </c>
      <c r="T448" s="92" t="str">
        <f t="shared" ref="T448" si="6463">IF(AVERAGE(N447)&lt;S447,"熊",IF(AVERAGE(N447)&gt;S447,"牛",""))</f>
        <v>熊</v>
      </c>
      <c r="U448" s="92">
        <f t="shared" ref="U448" si="6464">MAX(H448,O448)</f>
        <v>3289.5</v>
      </c>
      <c r="V448" s="92">
        <f t="shared" ref="V448" si="6465">MIN(I448,P448)</f>
        <v>3261.55</v>
      </c>
      <c r="W448" s="40">
        <f t="shared" ref="W448" si="6466">LN(U448/V448)</f>
        <v>8.53303503794893E-3</v>
      </c>
      <c r="X448" s="92">
        <f t="shared" ref="X448" si="6467">IF(U448=H448,J448,Q448)</f>
        <v>1459</v>
      </c>
      <c r="Y448" s="92">
        <f t="shared" ref="Y448" si="6468">IF(V448=I448,K448,R448)</f>
        <v>955</v>
      </c>
      <c r="Z448" s="93">
        <f t="shared" ref="Z448" si="6469">(U448-V448)/(C448)</f>
        <v>8.5517156975231604E-3</v>
      </c>
      <c r="AA448" s="93">
        <f t="shared" ref="AA448" si="6470">LN(C448/N447)</f>
        <v>-1.0152875022371494E-3</v>
      </c>
      <c r="AB448" s="93">
        <f t="shared" ref="AB448" si="6471">LN(N448/U448)</f>
        <v>-3.3141226011810181E-4</v>
      </c>
      <c r="AC448" s="93">
        <f t="shared" ref="AC448" si="6472">LN(N448/V448)</f>
        <v>8.2016227778307603E-3</v>
      </c>
      <c r="AD448" s="93">
        <f t="shared" ref="AD448" si="6473">LN(U448/C448)</f>
        <v>6.4503071376561224E-3</v>
      </c>
      <c r="AE448" s="93">
        <f t="shared" ref="AE448" si="6474">LN(V448/C448)</f>
        <v>-2.0827279002927821E-3</v>
      </c>
      <c r="AF448" s="93">
        <f t="shared" ref="AF448" si="6475">LN(N448/C448)</f>
        <v>6.1188948775380125E-3</v>
      </c>
      <c r="AG448" s="93">
        <f t="shared" ref="AG448" si="6476">LN(N448/N447)</f>
        <v>5.1036073753006625E-3</v>
      </c>
      <c r="AH448" s="93">
        <f t="shared" ref="AH448" si="6477">LN(D448/C448)</f>
        <v>3.8238286167105581E-4</v>
      </c>
      <c r="AI448" s="93">
        <f t="shared" ref="AI448" si="6478">LN(E448/C448)</f>
        <v>-6.6416408824140623E-4</v>
      </c>
      <c r="AJ448" s="93">
        <f t="shared" ref="AJ448" si="6479">LN(F448/C448)</f>
        <v>2.423362017674081E-3</v>
      </c>
      <c r="AK448" s="93">
        <f t="shared" ref="AK448" si="6480">+LN(G448/C448)</f>
        <v>3.460586254801556E-3</v>
      </c>
      <c r="AL448" s="93">
        <f t="shared" ref="AL448" si="6481">LN(H448/I448)</f>
        <v>6.8779193192621598E-3</v>
      </c>
      <c r="AM448" s="93">
        <f t="shared" ref="AM448" si="6482">LN(O448/P448)</f>
        <v>4.3200033063397706E-3</v>
      </c>
      <c r="AN448" s="93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3">
        <f t="shared" ref="AQ448" si="6486">LN(M448/L448)</f>
        <v>1.5931937759631706E-3</v>
      </c>
      <c r="AR448" s="93">
        <f t="shared" ref="AR448" si="6487">LN(N448/L448)</f>
        <v>2.5302555476106291E-3</v>
      </c>
      <c r="AS448" s="93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3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3">
        <f t="shared" ref="AY448" si="6494">LN(G448/I448)</f>
        <v>5.5433141550943936E-3</v>
      </c>
      <c r="AZ448" s="93">
        <f t="shared" ref="AZ448" si="6495">LN(N448/P448)</f>
        <v>3.9885910462216607E-3</v>
      </c>
      <c r="BA448" s="93">
        <f t="shared" ref="BA448" si="6496">AV447</f>
        <v>0.15834097158569832</v>
      </c>
      <c r="BB448" s="93">
        <f t="shared" ref="BB448" si="6497">AR447</f>
        <v>-6.929570272671339E-3</v>
      </c>
      <c r="BC448" s="93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90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2">
        <f t="shared" si="5618"/>
        <v>3281.6599999999989</v>
      </c>
      <c r="T449" s="92" t="str">
        <f t="shared" ref="T449" si="6500">IF(AVERAGE(N448)&lt;S448,"熊",IF(AVERAGE(N448)&gt;S448,"牛",""))</f>
        <v>熊</v>
      </c>
      <c r="U449" s="92">
        <f t="shared" ref="U449" si="6501">MAX(H449,O449)</f>
        <v>3309.2</v>
      </c>
      <c r="V449" s="92">
        <f t="shared" ref="V449" si="6502">MIN(I449,P449)</f>
        <v>3283.59</v>
      </c>
      <c r="W449" s="40">
        <f t="shared" ref="W449" si="6503">LN(U449/V449)</f>
        <v>7.7691322844880553E-3</v>
      </c>
      <c r="X449" s="92">
        <f t="shared" ref="X449" si="6504">IF(U449=H449,J449,Q449)</f>
        <v>1439</v>
      </c>
      <c r="Y449" s="92">
        <f t="shared" ref="Y449" si="6505">IF(V449=I449,K449,R449)</f>
        <v>1032</v>
      </c>
      <c r="Z449" s="93">
        <f t="shared" ref="Z449" si="6506">(U449-V449)/(C449)</f>
        <v>7.7808125951333235E-3</v>
      </c>
      <c r="AA449" s="93">
        <f t="shared" ref="AA449" si="6507">LN(C449/N448)</f>
        <v>9.179555162633278E-4</v>
      </c>
      <c r="AB449" s="93">
        <f t="shared" ref="AB449" si="6508">LN(N449/U449)</f>
        <v>-6.1362954722847432E-4</v>
      </c>
      <c r="AC449" s="93">
        <f t="shared" ref="AC449" si="6509">LN(N449/V449)</f>
        <v>7.1555027372595574E-3</v>
      </c>
      <c r="AD449" s="93">
        <f t="shared" ref="AD449" si="6510">LN(U449/C449)</f>
        <v>5.384347533830016E-3</v>
      </c>
      <c r="AE449" s="93">
        <f t="shared" ref="AE449" si="6511">LN(V449/C449)</f>
        <v>-2.3847847506579256E-3</v>
      </c>
      <c r="AF449" s="93">
        <f t="shared" ref="AF449" si="6512">LN(N449/C449)</f>
        <v>4.7707179866014349E-3</v>
      </c>
      <c r="AG449" s="93">
        <f t="shared" ref="AG449" si="6513">LN(N449/N448)</f>
        <v>5.6886735028648531E-3</v>
      </c>
      <c r="AH449" s="93">
        <f t="shared" ref="AH449" si="6514">LN(D449/C449)</f>
        <v>1.4278488266540227E-4</v>
      </c>
      <c r="AI449" s="93">
        <f t="shared" ref="AI449" si="6515">LN(E449/C449)</f>
        <v>1.9031349791108515E-3</v>
      </c>
      <c r="AJ449" s="93">
        <f t="shared" ref="AJ449" si="6516">LN(F449/C449)</f>
        <v>7.0764855599684498E-4</v>
      </c>
      <c r="AK449" s="93">
        <f t="shared" ref="AK449" si="6517">+LN(G449/C449)</f>
        <v>4.6473554195226987E-4</v>
      </c>
      <c r="AL449" s="93">
        <f t="shared" ref="AL449" si="6518">LN(H449/I449)</f>
        <v>4.4364971017085524E-3</v>
      </c>
      <c r="AM449" s="93">
        <f t="shared" ref="AM449" si="6519">LN(O449/P449)</f>
        <v>5.4846129333881331E-3</v>
      </c>
      <c r="AN449" s="93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3">
        <f t="shared" ref="AQ449" si="6523">LN(M449/L449)</f>
        <v>6.0729912822356052E-6</v>
      </c>
      <c r="AR449" s="93">
        <f t="shared" ref="AR449" si="6524">LN(N449/L449)</f>
        <v>4.2148831493910863E-3</v>
      </c>
      <c r="AS449" s="93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3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3">
        <f t="shared" ref="AY449" si="6531">LN(G449/I449)</f>
        <v>2.8495202926103174E-3</v>
      </c>
      <c r="AZ449" s="93">
        <f t="shared" ref="AZ449" si="6532">LN(N449/P449)</f>
        <v>4.8709833861595251E-3</v>
      </c>
      <c r="BA449" s="93">
        <f t="shared" ref="BA449" si="6533">AV448</f>
        <v>0.9610017889087602</v>
      </c>
      <c r="BB449" s="93">
        <f t="shared" ref="BB449" si="6534">AR448</f>
        <v>2.5302555476106291E-3</v>
      </c>
      <c r="BC449" s="93">
        <f t="shared" ref="BC449" si="6535">AS448</f>
        <v>6.1188948775380125E-3</v>
      </c>
      <c r="BD449" s="39">
        <f t="shared" si="6499"/>
        <v>0</v>
      </c>
      <c r="BE449" t="s">
        <v>747</v>
      </c>
    </row>
    <row r="450" spans="1:57" x14ac:dyDescent="0.25">
      <c r="A450" s="90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2">
        <f t="shared" si="5618"/>
        <v>3273.9144999999999</v>
      </c>
      <c r="T450" s="92" t="str">
        <f t="shared" ref="T450" si="6536">IF(AVERAGE(N449)&lt;S449,"熊",IF(AVERAGE(N449)&gt;S449,"牛",""))</f>
        <v>牛</v>
      </c>
      <c r="U450" s="92">
        <f t="shared" ref="U450" si="6537">MAX(H450,O450)</f>
        <v>3333.43</v>
      </c>
      <c r="V450" s="92">
        <f t="shared" ref="V450" si="6538">MIN(I450,P450)</f>
        <v>3313.69</v>
      </c>
      <c r="W450" s="40">
        <f t="shared" ref="W450" si="6539">LN(U450/V450)</f>
        <v>5.9394318232209881E-3</v>
      </c>
      <c r="X450" s="92">
        <f t="shared" ref="X450" si="6540">IF(U450=H450,J450,Q450)</f>
        <v>1057</v>
      </c>
      <c r="Y450" s="92">
        <f t="shared" ref="Y450" si="6541">IF(V450=I450,K450,R450)</f>
        <v>939</v>
      </c>
      <c r="Z450" s="93">
        <f t="shared" ref="Z450" si="6542">(U450-V450)/(C450)</f>
        <v>5.9471982791085174E-3</v>
      </c>
      <c r="AA450" s="93">
        <f t="shared" ref="AA450" si="6543">LN(C450/N449)</f>
        <v>3.633964019482959E-3</v>
      </c>
      <c r="AB450" s="93">
        <f t="shared" ref="AB450" si="6544">LN(N450/U450)</f>
        <v>-2.0209822603013028E-3</v>
      </c>
      <c r="AC450" s="93">
        <f t="shared" ref="AC450" si="6545">LN(N450/V450)</f>
        <v>3.9184495629196302E-3</v>
      </c>
      <c r="AD450" s="93">
        <f t="shared" ref="AD450" si="6546">LN(U450/C450)</f>
        <v>4.275001099298863E-3</v>
      </c>
      <c r="AE450" s="93">
        <f t="shared" ref="AE450" si="6547">LN(V450/C450)</f>
        <v>-1.6644307239221683E-3</v>
      </c>
      <c r="AF450" s="93">
        <f t="shared" ref="AF450" si="6548">LN(N450/C450)</f>
        <v>2.2540188389975112E-3</v>
      </c>
      <c r="AG450" s="93">
        <f t="shared" ref="AG450" si="6549">LN(N450/N449)</f>
        <v>5.8879828584805106E-3</v>
      </c>
      <c r="AH450" s="93">
        <f t="shared" ref="AH450" si="6550">LN(D450/C450)</f>
        <v>4.6385822433048902E-4</v>
      </c>
      <c r="AI450" s="93">
        <f t="shared" ref="AI450" si="6551">LN(E450/C450)</f>
        <v>-2.6214491943022316E-4</v>
      </c>
      <c r="AJ450" s="93">
        <f t="shared" ref="AJ450" si="6552">LN(F450/C450)</f>
        <v>-9.3439358630741315E-4</v>
      </c>
      <c r="AK450" s="93">
        <f t="shared" ref="AK450" si="6553">+LN(G450/C450)</f>
        <v>1.4932160802504171E-3</v>
      </c>
      <c r="AL450" s="93">
        <f t="shared" ref="AL450" si="6554">LN(H450/I450)</f>
        <v>5.9394318232209881E-3</v>
      </c>
      <c r="AM450" s="93">
        <f t="shared" ref="AM450" si="6555">LN(O450/P450)</f>
        <v>2.5040933797157868E-3</v>
      </c>
      <c r="AN450" s="93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3">
        <f t="shared" ref="AQ450" si="6559">LN(M450/L450)</f>
        <v>8.8388095609614396E-4</v>
      </c>
      <c r="AR450" s="93">
        <f t="shared" ref="AR450" si="6560">LN(N450/L450)</f>
        <v>5.8032286221375751E-4</v>
      </c>
      <c r="AS450" s="93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3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3">
        <f t="shared" ref="AY450" si="6567">LN(G450/I450)</f>
        <v>3.1576468041724362E-3</v>
      </c>
      <c r="AZ450" s="93">
        <f t="shared" ref="AZ450" si="6568">LN(N450/P450)</f>
        <v>1.2964181876471497E-3</v>
      </c>
      <c r="BA450" s="93">
        <f t="shared" ref="BA450" si="6569">AV449</f>
        <v>0.92073408824678749</v>
      </c>
      <c r="BB450" s="93">
        <f t="shared" ref="BB450" si="6570">AR449</f>
        <v>4.2148831493910863E-3</v>
      </c>
      <c r="BC450" s="93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90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2">
        <f t="shared" si="5618"/>
        <v>3265.8744999999994</v>
      </c>
      <c r="T451" s="92" t="str">
        <f t="shared" ref="T451" si="6573">IF(AVERAGE(N450)&lt;S450,"熊",IF(AVERAGE(N450)&gt;S450,"牛",""))</f>
        <v>牛</v>
      </c>
      <c r="U451" s="92">
        <f t="shared" ref="U451" si="6574">MAX(H451,O451)</f>
        <v>3333.87</v>
      </c>
      <c r="V451" s="92">
        <f t="shared" ref="V451" si="6575">MIN(I451,P451)</f>
        <v>3307.38</v>
      </c>
      <c r="W451" s="40">
        <f t="shared" ref="W451" si="6576">LN(U451/V451)</f>
        <v>7.977456197169483E-3</v>
      </c>
      <c r="X451" s="92">
        <f t="shared" ref="X451" si="6577">IF(U451=H451,J451,Q451)</f>
        <v>953</v>
      </c>
      <c r="Y451" s="92">
        <f t="shared" ref="Y451" si="6578">IF(V451=I451,K451,R451)</f>
        <v>1456</v>
      </c>
      <c r="Z451" s="93">
        <f t="shared" ref="Z451" si="6579">(U451-V451)/(C451)</f>
        <v>7.9690263889389615E-3</v>
      </c>
      <c r="AA451" s="93">
        <f t="shared" ref="AA451" si="6580">LN(C451/N450)</f>
        <v>-7.7584422053691873E-4</v>
      </c>
      <c r="AB451" s="93">
        <f t="shared" ref="AB451" si="6581">LN(N451/U451)</f>
        <v>-7.1130970535308634E-3</v>
      </c>
      <c r="AC451" s="93">
        <f t="shared" ref="AC451" si="6582">LN(N451/V451)</f>
        <v>8.6435914363843479E-4</v>
      </c>
      <c r="AD451" s="93">
        <f t="shared" ref="AD451" si="6583">LN(U451/C451)</f>
        <v>2.9288139422211719E-3</v>
      </c>
      <c r="AE451" s="93">
        <f t="shared" ref="AE451" si="6584">LN(V451/C451)</f>
        <v>-5.0486422549482803E-3</v>
      </c>
      <c r="AF451" s="93">
        <f t="shared" ref="AF451" si="6585">LN(N451/C451)</f>
        <v>-4.1842831113097761E-3</v>
      </c>
      <c r="AG451" s="93">
        <f t="shared" ref="AG451" si="6586">LN(N451/N450)</f>
        <v>-4.9601273318467696E-3</v>
      </c>
      <c r="AH451" s="93">
        <f t="shared" ref="AH451" si="6587">LN(D451/C451)</f>
        <v>-9.6914689557916697E-4</v>
      </c>
      <c r="AI451" s="93">
        <f t="shared" ref="AI451" si="6588">LN(E451/C451)</f>
        <v>-1.5685616558159391E-3</v>
      </c>
      <c r="AJ451" s="93">
        <f t="shared" ref="AJ451" si="6589">LN(F451/C451)</f>
        <v>1.6411924870519048E-3</v>
      </c>
      <c r="AK451" s="93">
        <f t="shared" ref="AK451" si="6590">+LN(G451/C451)</f>
        <v>-1.5052898718468355E-3</v>
      </c>
      <c r="AL451" s="93">
        <f t="shared" ref="AL451" si="6591">LN(H451/I451)</f>
        <v>5.6339363432322282E-3</v>
      </c>
      <c r="AM451" s="93">
        <f t="shared" ref="AM451" si="6592">LN(O451/P451)</f>
        <v>4.7929027828749219E-3</v>
      </c>
      <c r="AN451" s="93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3">
        <f t="shared" ref="AQ451" si="6596">LN(M451/L451)</f>
        <v>-6.629361684618323E-4</v>
      </c>
      <c r="AR451" s="93">
        <f t="shared" ref="AR451" si="6597">LN(N451/L451)</f>
        <v>-2.8446860844718786E-3</v>
      </c>
      <c r="AS451" s="93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3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3">
        <f t="shared" ref="AY451" si="6604">LN(G451/I451)</f>
        <v>1.1998325291642984E-3</v>
      </c>
      <c r="AZ451" s="93">
        <f t="shared" ref="AZ451" si="6605">LN(N451/P451)</f>
        <v>8.6435914363843479E-4</v>
      </c>
      <c r="BA451" s="93">
        <f t="shared" ref="BA451" si="6606">AV450</f>
        <v>0.6590678824721331</v>
      </c>
      <c r="BB451" s="93">
        <f t="shared" ref="BB451" si="6607">AR450</f>
        <v>5.8032286221375751E-4</v>
      </c>
      <c r="BC451" s="93">
        <f t="shared" ref="BC451" si="6608">AS450</f>
        <v>2.2540188389975112E-3</v>
      </c>
      <c r="BD451" s="39">
        <f t="shared" ref="BD451" si="6609">IF(AR450&lt;0,1,0)</f>
        <v>0</v>
      </c>
      <c r="BE451" t="s">
        <v>749</v>
      </c>
    </row>
    <row r="452" spans="1:57" x14ac:dyDescent="0.25">
      <c r="A452" s="90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2">
        <f t="shared" si="5618"/>
        <v>3262.8539999999998</v>
      </c>
      <c r="T452" s="92" t="str">
        <f t="shared" ref="T452" si="6610">IF(AVERAGE(N451)&lt;S451,"熊",IF(AVERAGE(N451)&gt;S451,"牛",""))</f>
        <v>牛</v>
      </c>
      <c r="U452" s="92">
        <f t="shared" ref="U452" si="6611">MAX(H452,O452)</f>
        <v>3304.96</v>
      </c>
      <c r="V452" s="92">
        <f t="shared" ref="V452" si="6612">MIN(I452,P452)</f>
        <v>3287.36</v>
      </c>
      <c r="W452" s="40">
        <f t="shared" ref="W452" si="6613">LN(U452/V452)</f>
        <v>5.3395593102146194E-3</v>
      </c>
      <c r="X452" s="92">
        <f t="shared" ref="X452" si="6614">IF(U452=H452,J452,Q452)</f>
        <v>1422</v>
      </c>
      <c r="Y452" s="92">
        <f t="shared" ref="Y452" si="6615">IF(V452=I452,K452,R452)</f>
        <v>1326</v>
      </c>
      <c r="Z452" s="93">
        <f t="shared" ref="Z452" si="6616">(U452-V452)/(C452)</f>
        <v>5.3354836949436922E-3</v>
      </c>
      <c r="AA452" s="93">
        <f t="shared" ref="AA452" si="6617">LN(C452/N451)</f>
        <v>-3.5013373824328152E-3</v>
      </c>
      <c r="AB452" s="93">
        <f t="shared" ref="AB452" si="6618">LN(N452/U452)</f>
        <v>-4.1174406369285134E-3</v>
      </c>
      <c r="AC452" s="93">
        <f t="shared" ref="AC452" si="6619">LN(N452/V452)</f>
        <v>1.2221186732860442E-3</v>
      </c>
      <c r="AD452" s="93">
        <f t="shared" ref="AD452" si="6620">LN(U452/C452)</f>
        <v>1.9050134251132533E-3</v>
      </c>
      <c r="AE452" s="93">
        <f t="shared" ref="AE452" si="6621">LN(V452/C452)</f>
        <v>-3.4345458851014095E-3</v>
      </c>
      <c r="AF452" s="93">
        <f t="shared" ref="AF452" si="6622">LN(N452/C452)</f>
        <v>-2.2124272118152115E-3</v>
      </c>
      <c r="AG452" s="93">
        <f t="shared" ref="AG452" si="6623">LN(N452/N451)</f>
        <v>-5.7137645942480029E-3</v>
      </c>
      <c r="AH452" s="93">
        <f t="shared" ref="AH452" si="6624">LN(D452/C452)</f>
        <v>4.2432343780974342E-4</v>
      </c>
      <c r="AI452" s="93">
        <f t="shared" ref="AI452" si="6625">LN(E452/C452)</f>
        <v>-4.730297338869147E-4</v>
      </c>
      <c r="AJ452" s="93">
        <f t="shared" ref="AJ452" si="6626">LN(F452/C452)</f>
        <v>1.1089230041090197E-3</v>
      </c>
      <c r="AK452" s="93">
        <f t="shared" ref="AK452" si="6627">+LN(G452/C452)</f>
        <v>-2.4129711118508414E-3</v>
      </c>
      <c r="AL452" s="93">
        <f t="shared" ref="AL452" si="6628">LN(H452/I452)</f>
        <v>4.2389980926134992E-3</v>
      </c>
      <c r="AM452" s="93">
        <f t="shared" ref="AM452" si="6629">LN(O452/P452)</f>
        <v>5.3395593102146194E-3</v>
      </c>
      <c r="AN452" s="93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3">
        <f t="shared" ref="AQ452" si="6633">LN(M452/L452)</f>
        <v>4.1620148397913102E-4</v>
      </c>
      <c r="AR452" s="93">
        <f t="shared" ref="AR452" si="6634">LN(N452/L452)</f>
        <v>1.1849835255579019E-4</v>
      </c>
      <c r="AS452" s="93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3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3">
        <f t="shared" ref="AY452" si="6641">LN(G452/I452)</f>
        <v>6.4140271800829736E-4</v>
      </c>
      <c r="AZ452" s="93">
        <f t="shared" ref="AZ452" si="6642">LN(N452/P452)</f>
        <v>1.2221186732860442E-3</v>
      </c>
      <c r="BA452" s="93">
        <f t="shared" ref="BA452" si="6643">AV451</f>
        <v>0.10796526991316331</v>
      </c>
      <c r="BB452" s="93">
        <f t="shared" ref="BB452" si="6644">AR451</f>
        <v>-2.8446860844718786E-3</v>
      </c>
      <c r="BC452" s="93">
        <f t="shared" ref="BC452" si="6645">AS451</f>
        <v>-4.1842831113097761E-3</v>
      </c>
      <c r="BD452" s="39">
        <f t="shared" ref="BD452" si="6646">IF(AR451&lt;0,1,0)</f>
        <v>1</v>
      </c>
      <c r="BE452" t="s">
        <v>752</v>
      </c>
    </row>
    <row r="453" spans="1:57" x14ac:dyDescent="0.25">
      <c r="A453" s="90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2">
        <f t="shared" si="5618"/>
        <v>3261.9599999999991</v>
      </c>
      <c r="T453" s="92" t="str">
        <f t="shared" ref="T453" si="6647">IF(AVERAGE(N452)&lt;S452,"熊",IF(AVERAGE(N452)&gt;S452,"牛",""))</f>
        <v>牛</v>
      </c>
      <c r="U453" s="92">
        <f t="shared" ref="U453" si="6648">MAX(H453,O453)</f>
        <v>3296.82</v>
      </c>
      <c r="V453" s="92">
        <f t="shared" ref="V453" si="6649">MIN(I453,P453)</f>
        <v>3273.25</v>
      </c>
      <c r="W453" s="40">
        <f t="shared" ref="W453" si="6650">LN(U453/V453)</f>
        <v>7.1749923870601685E-3</v>
      </c>
      <c r="X453" s="92">
        <f t="shared" ref="X453" si="6651">IF(U453=H453,J453,Q453)</f>
        <v>1101</v>
      </c>
      <c r="Y453" s="92">
        <f t="shared" ref="Y453" si="6652">IF(V453=I453,K453,R453)</f>
        <v>1338</v>
      </c>
      <c r="Z453" s="93">
        <f t="shared" ref="Z453" si="6653">(U453-V453)/(C453)</f>
        <v>7.1914349612968876E-3</v>
      </c>
      <c r="AA453" s="93">
        <f t="shared" ref="AA453" si="6654">LN(C453/N452)</f>
        <v>-4.2229419619588034E-3</v>
      </c>
      <c r="AB453" s="93">
        <f t="shared" ref="AB453" si="6655">LN(N453/U453)</f>
        <v>-1.7334736191325962E-3</v>
      </c>
      <c r="AC453" s="93">
        <f t="shared" ref="AC453" si="6656">LN(N453/V453)</f>
        <v>5.4415187679276176E-3</v>
      </c>
      <c r="AD453" s="93">
        <f t="shared" ref="AD453" si="6657">LN(U453/C453)</f>
        <v>5.8743797556965998E-3</v>
      </c>
      <c r="AE453" s="93">
        <f t="shared" ref="AE453" si="6658">LN(V453/C453)</f>
        <v>-1.3006126313636788E-3</v>
      </c>
      <c r="AF453" s="93">
        <f t="shared" ref="AF453" si="6659">LN(N453/C453)</f>
        <v>4.1409061365640645E-3</v>
      </c>
      <c r="AG453" s="93">
        <f t="shared" ref="AG453" si="6660">LN(N453/N452)</f>
        <v>-8.2035825394808718E-5</v>
      </c>
      <c r="AH453" s="93">
        <f t="shared" ref="AH453" si="6661">LN(D453/C453)</f>
        <v>1.1343643440363319E-3</v>
      </c>
      <c r="AI453" s="93">
        <f t="shared" ref="AI453" si="6662">LN(E453/C453)</f>
        <v>1.7041102436436684E-3</v>
      </c>
      <c r="AJ453" s="93">
        <f t="shared" ref="AJ453" si="6663">LN(F453/C453)</f>
        <v>2.5596425602013285E-3</v>
      </c>
      <c r="AK453" s="93">
        <f t="shared" ref="AK453" si="6664">+LN(G453/C453)</f>
        <v>3.827892833981922E-3</v>
      </c>
      <c r="AL453" s="93">
        <f t="shared" ref="AL453" si="6665">LN(H453/I453)</f>
        <v>6.103238195545202E-3</v>
      </c>
      <c r="AM453" s="93">
        <f t="shared" ref="AM453" si="6666">LN(O453/P453)</f>
        <v>5.5995076908021846E-3</v>
      </c>
      <c r="AN453" s="93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3">
        <f t="shared" ref="AQ453" si="6670">LN(M453/L453)</f>
        <v>-1.1981439327514588E-3</v>
      </c>
      <c r="AR453" s="93">
        <f t="shared" ref="AR453" si="6671">LN(N453/L453)</f>
        <v>2.1879510837110721E-4</v>
      </c>
      <c r="AS453" s="93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3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3">
        <f t="shared" ref="AY453" si="6678">LN(G453/I453)</f>
        <v>4.0567512738306187E-3</v>
      </c>
      <c r="AZ453" s="93">
        <f t="shared" ref="AZ453" si="6679">LN(N453/P453)</f>
        <v>5.4415187679276176E-3</v>
      </c>
      <c r="BA453" s="93">
        <f t="shared" ref="BA453" si="6680">AV452</f>
        <v>0.22840909090909106</v>
      </c>
      <c r="BB453" s="93">
        <f t="shared" ref="BB453" si="6681">AR452</f>
        <v>1.1849835255579019E-4</v>
      </c>
      <c r="BC453" s="93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90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2">
        <f t="shared" si="5618"/>
        <v>3263.4129999999991</v>
      </c>
      <c r="T454" s="92" t="str">
        <f t="shared" ref="T454" si="6684">IF(AVERAGE(N453)&lt;S453,"熊",IF(AVERAGE(N453)&gt;S453,"牛",""))</f>
        <v>牛</v>
      </c>
      <c r="U454" s="92">
        <f t="shared" ref="U454" si="6685">MAX(H454,O454)</f>
        <v>3300.54</v>
      </c>
      <c r="V454" s="92">
        <f t="shared" ref="V454" si="6686">MIN(I454,P454)</f>
        <v>3269.44</v>
      </c>
      <c r="W454" s="40">
        <f t="shared" ref="W454" si="6687">LN(U454/V454)</f>
        <v>9.4673750281796774E-3</v>
      </c>
      <c r="X454" s="92">
        <f t="shared" ref="X454" si="6688">IF(U454=H454,J454,Q454)</f>
        <v>954</v>
      </c>
      <c r="Y454" s="92">
        <f t="shared" ref="Y454" si="6689">IF(V454=I454,K454,R454)</f>
        <v>1459</v>
      </c>
      <c r="Z454" s="93">
        <f t="shared" ref="Z454" si="6690">(U454-V454)/(C454)</f>
        <v>9.4522842007044861E-3</v>
      </c>
      <c r="AA454" s="93">
        <f t="shared" ref="AA454" si="6691">LN(C454/N453)</f>
        <v>-2.7350136617279342E-4</v>
      </c>
      <c r="AB454" s="93">
        <f t="shared" ref="AB454" si="6692">LN(N454/U454)</f>
        <v>-9.3328044610063322E-3</v>
      </c>
      <c r="AC454" s="93">
        <f t="shared" ref="AC454" si="6693">LN(N454/V454)</f>
        <v>1.3457056717336636E-4</v>
      </c>
      <c r="AD454" s="93">
        <f t="shared" ref="AD454" si="6694">LN(U454/C454)</f>
        <v>3.134698921621033E-3</v>
      </c>
      <c r="AE454" s="93">
        <f t="shared" ref="AE454" si="6695">LN(V454/C454)</f>
        <v>-6.3326761065586367E-3</v>
      </c>
      <c r="AF454" s="93">
        <f t="shared" ref="AF454" si="6696">LN(N454/C454)</f>
        <v>-6.1981055393851995E-3</v>
      </c>
      <c r="AG454" s="93">
        <f t="shared" ref="AG454" si="6697">LN(N454/N453)</f>
        <v>-6.4716069055580864E-3</v>
      </c>
      <c r="AH454" s="93">
        <f t="shared" ref="AH454" si="6698">LN(D454/C454)</f>
        <v>3.4642243218957594E-4</v>
      </c>
      <c r="AI454" s="93">
        <f t="shared" ref="AI454" si="6699">LN(E454/C454)</f>
        <v>5.7730406688510515E-4</v>
      </c>
      <c r="AJ454" s="93">
        <f t="shared" ref="AJ454" si="6700">LN(F454/C454)</f>
        <v>-2.8269668506025427E-4</v>
      </c>
      <c r="AK454" s="93">
        <f t="shared" ref="AK454" si="6701">+LN(G454/C454)</f>
        <v>-8.9700149078602621E-4</v>
      </c>
      <c r="AL454" s="93">
        <f t="shared" ref="AL454" si="6702">LN(H454/I454)</f>
        <v>4.1290506604229459E-3</v>
      </c>
      <c r="AM454" s="93">
        <f t="shared" ref="AM454" si="6703">LN(O454/P454)</f>
        <v>7.7935213178590302E-3</v>
      </c>
      <c r="AN454" s="93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3">
        <f t="shared" ref="AQ454" si="6707">LN(M454/L454)</f>
        <v>3.7100109901287584E-4</v>
      </c>
      <c r="AR454" s="93">
        <f t="shared" ref="AR454" si="6708">LN(N454/L454)</f>
        <v>-5.4623195530128692E-3</v>
      </c>
      <c r="AS454" s="93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3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3">
        <f t="shared" ref="AY454" si="6715">LN(G454/I454)</f>
        <v>9.7350248015769944E-5</v>
      </c>
      <c r="AZ454" s="93">
        <f t="shared" ref="AZ454" si="6716">LN(N454/P454)</f>
        <v>1.3457056717336636E-4</v>
      </c>
      <c r="BA454" s="93">
        <f t="shared" ref="BA454" si="6717">AV453</f>
        <v>0.75774289350869761</v>
      </c>
      <c r="BB454" s="93">
        <f t="shared" ref="BB454" si="6718">AR453</f>
        <v>2.1879510837110721E-4</v>
      </c>
      <c r="BC454" s="93">
        <f t="shared" ref="BC454" si="6719">AS453</f>
        <v>4.1409061365640645E-3</v>
      </c>
      <c r="BD454" s="39">
        <f t="shared" si="6683"/>
        <v>0</v>
      </c>
      <c r="BE454" t="s">
        <v>760</v>
      </c>
    </row>
    <row r="455" spans="1:57" x14ac:dyDescent="0.25">
      <c r="A455" s="90">
        <v>43178</v>
      </c>
      <c r="B455" s="41">
        <f t="shared" si="5028"/>
        <v>1</v>
      </c>
      <c r="BE455" t="s">
        <v>761</v>
      </c>
    </row>
    <row r="456" spans="1:57" x14ac:dyDescent="0.25">
      <c r="A456" s="90">
        <v>43179</v>
      </c>
      <c r="B456" s="41">
        <f t="shared" si="5028"/>
        <v>2</v>
      </c>
    </row>
    <row r="457" spans="1:57" x14ac:dyDescent="0.25">
      <c r="A457" s="90">
        <v>43180</v>
      </c>
      <c r="B457" s="41">
        <f t="shared" si="5028"/>
        <v>3</v>
      </c>
    </row>
    <row r="458" spans="1:57" x14ac:dyDescent="0.25">
      <c r="A458" s="90">
        <v>43181</v>
      </c>
      <c r="B458" s="41">
        <f t="shared" si="5028"/>
        <v>4</v>
      </c>
    </row>
    <row r="459" spans="1:57" x14ac:dyDescent="0.25">
      <c r="A459" s="90">
        <v>43182</v>
      </c>
      <c r="B459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15"/>
  <sheetViews>
    <sheetView zoomScale="115" zoomScaleNormal="115" workbookViewId="0">
      <pane xSplit="1" ySplit="1" topLeftCell="B397" activePane="bottomRight" state="frozen"/>
      <selection pane="topRight" activeCell="B1" sqref="B1"/>
      <selection pane="bottomLeft" activeCell="A2" sqref="A2"/>
      <selection pane="bottomRight" activeCell="D410" sqref="D41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1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1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10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10" si="22">LN(H344/H343)</f>
        <v>5.9509246834607457E-4</v>
      </c>
      <c r="J344">
        <v>6.6237849999999998</v>
      </c>
      <c r="K344" s="93">
        <f t="shared" ref="K344:K410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717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727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731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738</v>
      </c>
    </row>
    <row r="401" spans="1:14" x14ac:dyDescent="0.25">
      <c r="A401" s="90">
        <v>43164</v>
      </c>
      <c r="B401" s="41">
        <f t="shared" si="20"/>
        <v>1</v>
      </c>
      <c r="C401">
        <v>6.3430999999999997</v>
      </c>
      <c r="D401" s="93">
        <f t="shared" si="15"/>
        <v>1.5303911794572931E-3</v>
      </c>
      <c r="H401">
        <v>6.3335949999999999</v>
      </c>
      <c r="I401" s="93">
        <f t="shared" si="22"/>
        <v>-2.7450626637912615E-3</v>
      </c>
      <c r="J401">
        <v>6.3380999999999998</v>
      </c>
      <c r="K401" s="93">
        <f t="shared" si="23"/>
        <v>-1.4378827765173336E-3</v>
      </c>
      <c r="L401">
        <v>6.3336100000000002</v>
      </c>
      <c r="M401" s="93">
        <f t="shared" si="21"/>
        <v>1.1888123507306696E-3</v>
      </c>
    </row>
    <row r="402" spans="1:14" x14ac:dyDescent="0.25">
      <c r="A402" s="90">
        <v>43165</v>
      </c>
      <c r="B402" s="41">
        <f t="shared" si="20"/>
        <v>2</v>
      </c>
      <c r="C402">
        <v>6.3385999999999996</v>
      </c>
      <c r="D402" s="93">
        <f t="shared" si="15"/>
        <v>-7.0968406268395918E-4</v>
      </c>
      <c r="H402">
        <v>6.3369999999999997</v>
      </c>
      <c r="I402" s="93">
        <f t="shared" si="22"/>
        <v>5.3746490704907916E-4</v>
      </c>
      <c r="J402">
        <v>6.3408300000000004</v>
      </c>
      <c r="K402" s="93">
        <f t="shared" si="23"/>
        <v>4.3063571487349017E-4</v>
      </c>
      <c r="L402">
        <v>6.3101399999999996</v>
      </c>
      <c r="M402" s="93">
        <f t="shared" si="21"/>
        <v>-3.7125104429816319E-3</v>
      </c>
      <c r="N402" t="s">
        <v>744</v>
      </c>
    </row>
    <row r="403" spans="1:14" x14ac:dyDescent="0.25">
      <c r="A403" s="90">
        <v>43166</v>
      </c>
      <c r="B403" s="41">
        <f t="shared" si="20"/>
        <v>3</v>
      </c>
      <c r="C403">
        <v>6.3293999999999997</v>
      </c>
      <c r="D403" s="93">
        <f t="shared" si="15"/>
        <v>-1.4524789418112855E-3</v>
      </c>
      <c r="H403">
        <v>6.3222300000000002</v>
      </c>
      <c r="I403" s="93">
        <f t="shared" si="22"/>
        <v>-2.3334763175996594E-3</v>
      </c>
      <c r="J403">
        <v>6.3189450000000003</v>
      </c>
      <c r="K403" s="93">
        <f t="shared" si="23"/>
        <v>-3.4574108624422892E-3</v>
      </c>
      <c r="L403">
        <v>6.3214050000000004</v>
      </c>
      <c r="M403" s="93">
        <f t="shared" si="21"/>
        <v>1.7836302663657572E-3</v>
      </c>
    </row>
    <row r="404" spans="1:14" x14ac:dyDescent="0.25">
      <c r="A404" s="90">
        <v>43167</v>
      </c>
      <c r="B404" s="41">
        <f t="shared" si="20"/>
        <v>4</v>
      </c>
      <c r="C404">
        <v>6.3239000000000001</v>
      </c>
      <c r="D404" s="93">
        <f t="shared" si="15"/>
        <v>-8.693384882022527E-4</v>
      </c>
      <c r="H404">
        <v>6.3258349999999997</v>
      </c>
      <c r="I404" s="93">
        <f t="shared" si="22"/>
        <v>5.7004768676015955E-4</v>
      </c>
      <c r="J404">
        <v>6.3327799999999996</v>
      </c>
      <c r="K404" s="93">
        <f t="shared" si="23"/>
        <v>2.1870544158425894E-3</v>
      </c>
      <c r="L404">
        <v>6.3429200000000003</v>
      </c>
      <c r="M404" s="93">
        <f t="shared" si="21"/>
        <v>3.3977366655589688E-3</v>
      </c>
    </row>
    <row r="405" spans="1:14" x14ac:dyDescent="0.25">
      <c r="A405" s="90">
        <v>43168</v>
      </c>
      <c r="B405" s="41">
        <f t="shared" si="20"/>
        <v>5</v>
      </c>
      <c r="C405">
        <v>6.3450999999999897</v>
      </c>
      <c r="D405" s="93">
        <f t="shared" si="15"/>
        <v>3.3467550379685032E-3</v>
      </c>
      <c r="H405">
        <v>6.343235</v>
      </c>
      <c r="I405" s="93">
        <f t="shared" si="22"/>
        <v>2.7468489700521368E-3</v>
      </c>
      <c r="J405">
        <v>6.3375750000000002</v>
      </c>
      <c r="K405" s="93">
        <f t="shared" si="23"/>
        <v>7.5688490636791517E-4</v>
      </c>
      <c r="L405">
        <v>6.3257599999999998</v>
      </c>
      <c r="M405" s="93">
        <f t="shared" si="21"/>
        <v>-2.7090447457288249E-3</v>
      </c>
      <c r="N405" t="s">
        <v>746</v>
      </c>
    </row>
    <row r="406" spans="1:14" x14ac:dyDescent="0.25">
      <c r="A406" s="90">
        <v>43171</v>
      </c>
      <c r="B406" s="41">
        <f t="shared" si="20"/>
        <v>1</v>
      </c>
      <c r="C406">
        <v>6.3333000000000004</v>
      </c>
      <c r="D406" s="93">
        <f t="shared" si="15"/>
        <v>-1.8614341568616542E-3</v>
      </c>
      <c r="H406">
        <v>6.33005</v>
      </c>
      <c r="I406" s="93">
        <f t="shared" si="22"/>
        <v>-2.0807556615488462E-3</v>
      </c>
      <c r="J406">
        <v>6.3221749999999997</v>
      </c>
      <c r="K406" s="93">
        <f t="shared" si="23"/>
        <v>-2.4329086429205463E-3</v>
      </c>
      <c r="L406">
        <v>6.3224</v>
      </c>
      <c r="M406" s="93">
        <f t="shared" si="21"/>
        <v>-5.3130258931553234E-4</v>
      </c>
    </row>
    <row r="407" spans="1:14" x14ac:dyDescent="0.25">
      <c r="A407" s="90">
        <v>43172</v>
      </c>
      <c r="B407" s="41">
        <f t="shared" si="20"/>
        <v>2</v>
      </c>
      <c r="C407">
        <v>6.3217999999999996</v>
      </c>
      <c r="D407" s="93">
        <f t="shared" si="15"/>
        <v>-1.8174495919421199E-3</v>
      </c>
      <c r="H407">
        <v>6.3272950000000003</v>
      </c>
      <c r="I407" s="93">
        <f t="shared" si="22"/>
        <v>-4.3532036829308602E-4</v>
      </c>
      <c r="J407">
        <v>6.3273999999999999</v>
      </c>
      <c r="K407" s="93">
        <f t="shared" si="23"/>
        <v>8.2611475834678486E-4</v>
      </c>
      <c r="L407">
        <v>6.3230599999999999</v>
      </c>
      <c r="M407" s="93">
        <f t="shared" si="21"/>
        <v>1.0438528936063524E-4</v>
      </c>
    </row>
    <row r="408" spans="1:14" x14ac:dyDescent="0.25">
      <c r="A408" s="90">
        <v>43173</v>
      </c>
      <c r="B408" s="41">
        <f t="shared" si="20"/>
        <v>3</v>
      </c>
      <c r="C408">
        <v>6.3204999999999902</v>
      </c>
      <c r="D408" s="93">
        <f t="shared" si="15"/>
        <v>-2.0565878116984295E-4</v>
      </c>
      <c r="H408">
        <v>6.3122800000000003</v>
      </c>
      <c r="I408" s="93">
        <f t="shared" si="22"/>
        <v>-2.3758721417477674E-3</v>
      </c>
      <c r="J408">
        <v>6.3132999999999999</v>
      </c>
      <c r="K408" s="93">
        <f t="shared" si="23"/>
        <v>-2.2308900373907313E-3</v>
      </c>
      <c r="L408">
        <v>6.3033400000000004</v>
      </c>
      <c r="M408" s="93">
        <f t="shared" si="21"/>
        <v>-3.1236165548323785E-3</v>
      </c>
    </row>
    <row r="409" spans="1:14" x14ac:dyDescent="0.25">
      <c r="A409" s="90">
        <v>43174</v>
      </c>
      <c r="B409" s="41">
        <f t="shared" si="20"/>
        <v>4</v>
      </c>
      <c r="C409">
        <v>6.3140999999999998</v>
      </c>
      <c r="D409" s="93">
        <f t="shared" si="15"/>
        <v>-1.0130911223748735E-3</v>
      </c>
      <c r="H409">
        <v>6.3098749999999999</v>
      </c>
      <c r="I409" s="93">
        <f t="shared" si="22"/>
        <v>-3.8107597777159967E-4</v>
      </c>
      <c r="J409">
        <v>6.3149150000000001</v>
      </c>
      <c r="K409" s="93">
        <f t="shared" si="23"/>
        <v>2.5577645119352025E-4</v>
      </c>
      <c r="L409">
        <v>6.328945</v>
      </c>
      <c r="M409" s="93">
        <f t="shared" si="21"/>
        <v>4.053903955829199E-3</v>
      </c>
      <c r="N409" t="s">
        <v>754</v>
      </c>
    </row>
    <row r="410" spans="1:14" x14ac:dyDescent="0.25">
      <c r="A410" s="90">
        <v>43175</v>
      </c>
      <c r="B410" s="41">
        <f t="shared" si="20"/>
        <v>5</v>
      </c>
      <c r="C410">
        <v>6.3339999999999996</v>
      </c>
      <c r="D410" s="93">
        <f t="shared" si="15"/>
        <v>3.1467202853491397E-3</v>
      </c>
      <c r="H410">
        <v>6.3252800000000002</v>
      </c>
      <c r="I410" s="93">
        <f t="shared" si="22"/>
        <v>2.4384358772231839E-3</v>
      </c>
      <c r="J410">
        <v>6.3224650000000002</v>
      </c>
      <c r="K410" s="93">
        <f t="shared" si="23"/>
        <v>1.1948680657330635E-3</v>
      </c>
      <c r="L410">
        <v>6.3249649999999997</v>
      </c>
      <c r="M410" s="93">
        <f t="shared" si="21"/>
        <v>-6.2905459755037711E-4</v>
      </c>
      <c r="N410" t="s">
        <v>755</v>
      </c>
    </row>
    <row r="411" spans="1:14" x14ac:dyDescent="0.25">
      <c r="A411" s="90">
        <v>43178</v>
      </c>
      <c r="B411" s="41">
        <f t="shared" si="20"/>
        <v>1</v>
      </c>
    </row>
    <row r="412" spans="1:14" x14ac:dyDescent="0.25">
      <c r="A412" s="90">
        <v>43179</v>
      </c>
      <c r="B412" s="41">
        <f t="shared" ref="B412:B415" si="24">WEEKDAY(A412,2)</f>
        <v>2</v>
      </c>
    </row>
    <row r="413" spans="1:14" x14ac:dyDescent="0.25">
      <c r="A413" s="90">
        <v>43180</v>
      </c>
      <c r="B413" s="41">
        <f t="shared" si="24"/>
        <v>3</v>
      </c>
    </row>
    <row r="414" spans="1:14" x14ac:dyDescent="0.25">
      <c r="A414" s="90">
        <v>43181</v>
      </c>
      <c r="B414" s="41">
        <f t="shared" si="24"/>
        <v>4</v>
      </c>
    </row>
    <row r="415" spans="1:14" x14ac:dyDescent="0.25">
      <c r="A415" s="90">
        <v>43182</v>
      </c>
      <c r="B41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52"/>
  <sheetViews>
    <sheetView zoomScale="115" zoomScaleNormal="115" workbookViewId="0">
      <pane xSplit="1" ySplit="2" topLeftCell="D533" activePane="bottomRight" state="frozen"/>
      <selection pane="topRight" activeCell="B1" sqref="B1"/>
      <selection pane="bottomLeft" activeCell="A3" sqref="A3"/>
      <selection pane="bottomRight" activeCell="K547" sqref="K54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722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46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I537" s="93">
        <f t="shared" si="590"/>
        <v>-4.4148697933328318E-3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  <c r="B538">
        <v>15.54</v>
      </c>
      <c r="C538" s="93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3">
        <f t="shared" ref="G538" si="640">+B538/D538-1</f>
        <v>-4.8040903614783304E-3</v>
      </c>
      <c r="H538" s="93">
        <f>(+B538/(D538*(1-VLOOKUP(A538,FX!A:K,9,0)))-1)</f>
        <v>-7.5284868570835162E-3</v>
      </c>
      <c r="I538" s="93">
        <f t="shared" si="590"/>
        <v>-6.2032359148175287E-3</v>
      </c>
      <c r="J538">
        <v>13299.8</v>
      </c>
      <c r="K538">
        <v>13287.9</v>
      </c>
      <c r="L538" s="93">
        <f t="shared" ref="L538" si="641">+K538/J538-1</f>
        <v>-8.9475029699692676E-4</v>
      </c>
      <c r="M538" s="92">
        <f t="shared" ref="M538" si="642">WEEKDAY(A538,2)</f>
        <v>1</v>
      </c>
    </row>
    <row r="539" spans="1:13" x14ac:dyDescent="0.25">
      <c r="A539" s="90">
        <v>43165</v>
      </c>
      <c r="B539">
        <v>15.8</v>
      </c>
      <c r="C539" s="93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3">
        <f t="shared" ref="G539" si="645">+B539/D539-1</f>
        <v>-4.814310244728448E-4</v>
      </c>
      <c r="H539" s="93">
        <f>(+B539/(D539*(1-VLOOKUP(A539,FX!A:K,9,0)))-1)</f>
        <v>5.6064015016898949E-5</v>
      </c>
      <c r="I539" s="93">
        <f t="shared" si="590"/>
        <v>-4.0970690198549597E-3</v>
      </c>
      <c r="J539">
        <v>13287.9</v>
      </c>
      <c r="K539">
        <v>13432.88</v>
      </c>
      <c r="L539" s="93">
        <f t="shared" ref="L539" si="646">+K539/J539-1</f>
        <v>1.0910678135747531E-2</v>
      </c>
      <c r="M539" s="92">
        <f t="shared" ref="M539" si="647">WEEKDAY(A539,2)</f>
        <v>2</v>
      </c>
    </row>
    <row r="540" spans="1:13" x14ac:dyDescent="0.25">
      <c r="A540" s="90">
        <v>43166</v>
      </c>
      <c r="B540">
        <v>15.72</v>
      </c>
      <c r="C540" s="93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3">
        <f t="shared" ref="G540" si="650">+B540/D540-1</f>
        <v>-3.5039060932476884E-3</v>
      </c>
      <c r="H540" s="93">
        <f>(+B540/(D540*(1-VLOOKUP(A540,FX!A:K,9,0)))-1)</f>
        <v>-5.8237927284369162E-3</v>
      </c>
      <c r="I540" s="93">
        <f t="shared" si="590"/>
        <v>-3.1073625467689103E-3</v>
      </c>
      <c r="J540">
        <v>13432.88</v>
      </c>
      <c r="K540">
        <v>13356.91</v>
      </c>
      <c r="L540" s="93">
        <f t="shared" ref="L540" si="651">+K540/J540-1</f>
        <v>-5.6555258440482703E-3</v>
      </c>
      <c r="M540" s="92">
        <f t="shared" ref="M540" si="652">WEEKDAY(A540,2)</f>
        <v>3</v>
      </c>
    </row>
    <row r="541" spans="1:13" x14ac:dyDescent="0.25">
      <c r="A541" s="90">
        <v>43167</v>
      </c>
      <c r="B541">
        <v>15.94</v>
      </c>
      <c r="C541" s="93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3">
        <f t="shared" ref="G541" si="655">+B541/D541-1</f>
        <v>-7.5539384495937334E-4</v>
      </c>
      <c r="H541" s="93">
        <f>(+B541/(D541*(1-VLOOKUP(A541,FX!A:K,9,0)))-1)</f>
        <v>-1.8545187461138646E-4</v>
      </c>
      <c r="I541" s="93">
        <f t="shared" si="590"/>
        <v>2.2005658597925581E-3</v>
      </c>
      <c r="J541">
        <v>13356.91</v>
      </c>
      <c r="K541">
        <v>13511.96</v>
      </c>
      <c r="L541" s="93">
        <f t="shared" ref="L541" si="656">+K541/J541-1</f>
        <v>1.1608223758339253E-2</v>
      </c>
      <c r="M541" s="92">
        <f t="shared" ref="M541" si="657">WEEKDAY(A541,2)</f>
        <v>4</v>
      </c>
    </row>
    <row r="542" spans="1:13" x14ac:dyDescent="0.25">
      <c r="A542" s="90">
        <v>43168</v>
      </c>
      <c r="B542">
        <v>16</v>
      </c>
      <c r="C542" s="93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3">
        <f t="shared" ref="G542" si="660">+B542/D542-1</f>
        <v>1.2505041798218652E-3</v>
      </c>
      <c r="H542" s="93">
        <f>(+B542/(D542*(1-VLOOKUP(A542,FX!A:K,9,0)))-1)</f>
        <v>4.0083635190779621E-3</v>
      </c>
      <c r="I542" s="93">
        <f t="shared" si="590"/>
        <v>-1.5600624024960652E-3</v>
      </c>
      <c r="J542">
        <v>13511.96</v>
      </c>
      <c r="K542">
        <v>13575.69</v>
      </c>
      <c r="L542" s="93">
        <f t="shared" ref="L542" si="661">+K542/J542-1</f>
        <v>4.7165622159923704E-3</v>
      </c>
      <c r="M542" s="92">
        <f t="shared" ref="M542" si="662">WEEKDAY(A542,2)</f>
        <v>5</v>
      </c>
    </row>
    <row r="543" spans="1:13" x14ac:dyDescent="0.25">
      <c r="A543" s="90">
        <v>43171</v>
      </c>
      <c r="B543">
        <v>16.059999999999999</v>
      </c>
      <c r="C543" s="93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3">
        <f t="shared" ref="G543" si="665">+B543/D543-1</f>
        <v>2.5821457874712905E-3</v>
      </c>
      <c r="H543" s="93">
        <f>(+B543/(D543*(1-VLOOKUP(A543,FX!A:K,9,0)))-1)</f>
        <v>5.0034902186246732E-4</v>
      </c>
      <c r="I543" s="93">
        <f t="shared" si="590"/>
        <v>2.1215524772244532E-3</v>
      </c>
      <c r="J543">
        <v>13575.69</v>
      </c>
      <c r="K543">
        <v>13570.3</v>
      </c>
      <c r="L543" s="93">
        <f t="shared" ref="L543" si="666">+K543/J543-1</f>
        <v>-3.9703322630391114E-4</v>
      </c>
      <c r="M543" s="92">
        <f t="shared" ref="M543" si="667">WEEKDAY(A543,2)</f>
        <v>1</v>
      </c>
    </row>
    <row r="544" spans="1:13" x14ac:dyDescent="0.25">
      <c r="A544" s="90">
        <v>43172</v>
      </c>
      <c r="B544">
        <v>15.88</v>
      </c>
      <c r="C544" s="93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3">
        <f t="shared" ref="G544" si="670">+B544/D544-1</f>
        <v>-4.629553368227235E-4</v>
      </c>
      <c r="H544" s="93">
        <f>(+B544/(D544*(1-VLOOKUP(A544,FX!A:K,9,0)))-1)</f>
        <v>-8.9788483755781634E-4</v>
      </c>
      <c r="I544" s="93">
        <f t="shared" si="590"/>
        <v>-1.6973659395234098E-3</v>
      </c>
      <c r="J544">
        <v>13570.3</v>
      </c>
      <c r="K544">
        <v>13452.9</v>
      </c>
      <c r="L544" s="93">
        <f t="shared" ref="L544" si="671">+K544/J544-1</f>
        <v>-8.6512457351716199E-3</v>
      </c>
      <c r="M544" s="92">
        <f t="shared" ref="M544" si="672">WEEKDAY(A544,2)</f>
        <v>2</v>
      </c>
    </row>
    <row r="545" spans="1:13" x14ac:dyDescent="0.25">
      <c r="A545" s="90">
        <v>43173</v>
      </c>
      <c r="B545">
        <v>15.86</v>
      </c>
      <c r="C545" s="93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3">
        <f t="shared" ref="G545" si="675">+B545/D545-1</f>
        <v>1.008315564344775E-3</v>
      </c>
      <c r="H545" s="93">
        <f>(+B545/(D545*(1-VLOOKUP(A545,FX!A:K,9,0)))-1)</f>
        <v>-1.3643151390714259E-3</v>
      </c>
      <c r="I545" s="93">
        <f t="shared" si="590"/>
        <v>-1.2608750472831165E-4</v>
      </c>
      <c r="J545">
        <v>13452.9</v>
      </c>
      <c r="K545">
        <v>13399.64</v>
      </c>
      <c r="L545" s="93">
        <f t="shared" ref="L545" si="676">+K545/J545-1</f>
        <v>-3.9589976882308253E-3</v>
      </c>
      <c r="M545" s="92">
        <f t="shared" ref="M545" si="677">WEEKDAY(A545,2)</f>
        <v>3</v>
      </c>
    </row>
    <row r="546" spans="1:13" x14ac:dyDescent="0.25">
      <c r="A546" s="90">
        <v>43174</v>
      </c>
      <c r="B546">
        <v>16</v>
      </c>
      <c r="C546" s="93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3">
        <f t="shared" ref="G546" si="680">+B546/D546-1</f>
        <v>1.0561576303813602E-4</v>
      </c>
      <c r="H546" s="93">
        <f>(+B546/(D546*(1-VLOOKUP(A546,FX!A:K,9,0)))-1)</f>
        <v>-2.753552834496853E-4</v>
      </c>
      <c r="I546" s="93">
        <f t="shared" si="590"/>
        <v>2.8832894571892975E-3</v>
      </c>
      <c r="J546">
        <v>13399.64</v>
      </c>
      <c r="K546">
        <v>13514.79</v>
      </c>
      <c r="L546" s="93">
        <f t="shared" ref="L546" si="681">+K546/J546-1</f>
        <v>8.5935144526272378E-3</v>
      </c>
      <c r="M546" s="92">
        <f t="shared" ref="M546" si="682">WEEKDAY(A546,2)</f>
        <v>4</v>
      </c>
    </row>
    <row r="547" spans="1:13" x14ac:dyDescent="0.25">
      <c r="A547" s="90">
        <v>43175</v>
      </c>
      <c r="B547">
        <v>15.76</v>
      </c>
      <c r="C547" s="93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G547" s="93">
        <f t="shared" ref="G547" si="685">+B547/D547-1</f>
        <v>-1.4860754454431024E-3</v>
      </c>
      <c r="H547" s="93">
        <f>(+B547/(D547*(1-VLOOKUP(A547,FX!A:K,9,0)))-1)</f>
        <v>9.5468837817302976E-4</v>
      </c>
      <c r="J547">
        <v>13514.79</v>
      </c>
      <c r="K547">
        <v>13370.32</v>
      </c>
      <c r="L547" s="93">
        <f t="shared" ref="L547" si="686">+K547/J547-1</f>
        <v>-1.0689770244302843E-2</v>
      </c>
      <c r="M547" s="92">
        <f t="shared" ref="M547" si="687">WEEKDAY(A547,2)</f>
        <v>5</v>
      </c>
    </row>
    <row r="548" spans="1:13" x14ac:dyDescent="0.25">
      <c r="A548" s="90">
        <v>43178</v>
      </c>
    </row>
    <row r="549" spans="1:13" x14ac:dyDescent="0.25">
      <c r="A549" s="90">
        <v>43179</v>
      </c>
    </row>
    <row r="550" spans="1:13" x14ac:dyDescent="0.25">
      <c r="A550" s="90">
        <v>43180</v>
      </c>
    </row>
    <row r="551" spans="1:13" x14ac:dyDescent="0.25">
      <c r="A551" s="90">
        <v>43181</v>
      </c>
    </row>
    <row r="552" spans="1:13" x14ac:dyDescent="0.25">
      <c r="A552" s="90">
        <v>43182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51"/>
  <sheetViews>
    <sheetView zoomScale="115" zoomScaleNormal="115" workbookViewId="0">
      <pane xSplit="1" ySplit="2" topLeftCell="B530" activePane="bottomRight" state="frozen"/>
      <selection pane="topRight" activeCell="B1" sqref="B1"/>
      <selection pane="bottomLeft" activeCell="A3" sqref="A3"/>
      <selection pane="bottomRight" activeCell="D546" sqref="D54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46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716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720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733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737</v>
      </c>
    </row>
    <row r="537" spans="1:14" x14ac:dyDescent="0.25">
      <c r="A537" s="90">
        <v>43164</v>
      </c>
      <c r="B537">
        <v>15.94</v>
      </c>
      <c r="C537" s="93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3">
        <f t="shared" ref="G537" si="847">+B537/D537-1</f>
        <v>-4.8108654030668552E-3</v>
      </c>
      <c r="H537" s="93">
        <f>(+B537/(D537*(1-VLOOKUP(A537,FX!A:K,9,0)))-1)</f>
        <v>-7.5352433516708839E-3</v>
      </c>
      <c r="I537" s="93">
        <f t="shared" si="792"/>
        <v>-7.3545438127798901E-3</v>
      </c>
      <c r="J537">
        <v>13299.8</v>
      </c>
      <c r="K537">
        <v>13287.9</v>
      </c>
      <c r="L537" s="93">
        <f t="shared" ref="L537" si="848">+K537/J537-1</f>
        <v>-8.9475029699692676E-4</v>
      </c>
      <c r="M537" s="92">
        <f t="shared" ref="M537" si="849">WEEKDAY(A537,2)</f>
        <v>1</v>
      </c>
    </row>
    <row r="538" spans="1:14" x14ac:dyDescent="0.25">
      <c r="A538" s="90">
        <v>43165</v>
      </c>
      <c r="B538">
        <v>16.18</v>
      </c>
      <c r="C538" s="93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3">
        <f t="shared" ref="G538" si="852">+B538/D538-1</f>
        <v>-3.2836665951789801E-3</v>
      </c>
      <c r="H538" s="93">
        <f>(+B538/(D538*(1-VLOOKUP(A538,FX!A:K,9,0)))-1)</f>
        <v>-2.7476784688827971E-3</v>
      </c>
      <c r="I538" s="93">
        <f t="shared" si="792"/>
        <v>-2.183109883197365E-3</v>
      </c>
      <c r="J538">
        <v>13287.9</v>
      </c>
      <c r="K538">
        <v>13432.88</v>
      </c>
      <c r="L538" s="93">
        <f t="shared" ref="L538" si="853">+K538/J538-1</f>
        <v>1.0910678135747531E-2</v>
      </c>
      <c r="M538" s="92">
        <f t="shared" ref="M538" si="854">WEEKDAY(A538,2)</f>
        <v>2</v>
      </c>
    </row>
    <row r="539" spans="1:14" x14ac:dyDescent="0.25">
      <c r="A539" s="90">
        <v>43166</v>
      </c>
      <c r="B539">
        <v>16.12</v>
      </c>
      <c r="C539" s="93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3">
        <f t="shared" ref="G539" si="857">+B539/D539-1</f>
        <v>-2.2906576923442667E-4</v>
      </c>
      <c r="H539" s="93">
        <f>(+B539/(D539*(1-VLOOKUP(A539,FX!A:K,9,0)))-1)</f>
        <v>-2.556576376405606E-3</v>
      </c>
      <c r="I539" s="93">
        <f t="shared" si="792"/>
        <v>-4.4466403162054524E-3</v>
      </c>
      <c r="J539">
        <v>13432.88</v>
      </c>
      <c r="K539">
        <v>13356.91</v>
      </c>
      <c r="L539" s="93">
        <f t="shared" ref="L539" si="858">+K539/J539-1</f>
        <v>-5.6555258440482703E-3</v>
      </c>
      <c r="M539" s="92">
        <f t="shared" ref="M539" si="859">WEEKDAY(A539,2)</f>
        <v>3</v>
      </c>
    </row>
    <row r="540" spans="1:14" x14ac:dyDescent="0.25">
      <c r="A540" s="90">
        <v>43167</v>
      </c>
      <c r="B540">
        <v>16.36</v>
      </c>
      <c r="C540" s="93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3">
        <f t="shared" ref="G540" si="862">+B540/D540-1</f>
        <v>-1.2185840904033185E-3</v>
      </c>
      <c r="H540" s="93">
        <f>(+B540/(D540*(1-VLOOKUP(A540,FX!A:K,9,0)))-1)</f>
        <v>-6.4890631118486031E-4</v>
      </c>
      <c r="I540" s="93">
        <f t="shared" si="792"/>
        <v>5.1371119645771124E-4</v>
      </c>
      <c r="J540">
        <v>13356.91</v>
      </c>
      <c r="K540">
        <v>13511.96</v>
      </c>
      <c r="L540" s="93">
        <f t="shared" ref="L540" si="863">+K540/J540-1</f>
        <v>1.1608223758339253E-2</v>
      </c>
      <c r="M540" s="92">
        <f t="shared" ref="M540" si="864">WEEKDAY(A540,2)</f>
        <v>4</v>
      </c>
    </row>
    <row r="541" spans="1:14" x14ac:dyDescent="0.25">
      <c r="A541" s="90">
        <v>43168</v>
      </c>
      <c r="B541">
        <v>16.38</v>
      </c>
      <c r="C541" s="93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3">
        <f t="shared" ref="G541" si="867">+B541/D541-1</f>
        <v>-2.9657410211636481E-3</v>
      </c>
      <c r="H541" s="93">
        <f>(+B541/(D541*(1-VLOOKUP(A541,FX!A:K,9,0)))-1)</f>
        <v>-2.1949497064543966E-4</v>
      </c>
      <c r="I541" s="93">
        <f t="shared" si="792"/>
        <v>-2.2416061595438297E-3</v>
      </c>
      <c r="J541">
        <v>13511.96</v>
      </c>
      <c r="K541">
        <v>13575.69</v>
      </c>
      <c r="L541" s="93">
        <f t="shared" ref="L541" si="868">+K541/J541-1</f>
        <v>4.7165622159923704E-3</v>
      </c>
      <c r="M541" s="92">
        <f t="shared" ref="M541" si="869">WEEKDAY(A541,2)</f>
        <v>5</v>
      </c>
    </row>
    <row r="542" spans="1:14" x14ac:dyDescent="0.25">
      <c r="A542" s="90">
        <v>43171</v>
      </c>
      <c r="B542">
        <v>16.48</v>
      </c>
      <c r="C542" s="93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3">
        <f t="shared" ref="G542" si="872">+B542/D542-1</f>
        <v>4.248434922301092E-3</v>
      </c>
      <c r="H542" s="93">
        <f>(+B542/(D542*(1-VLOOKUP(A542,FX!A:K,9,0)))-1)</f>
        <v>2.1631782154336587E-3</v>
      </c>
      <c r="I542" s="93">
        <f t="shared" si="792"/>
        <v>2.5794519881248146E-3</v>
      </c>
      <c r="J542">
        <v>13575.69</v>
      </c>
      <c r="K542">
        <v>13570.3</v>
      </c>
      <c r="L542" s="93">
        <f t="shared" ref="L542" si="873">+K542/J542-1</f>
        <v>-3.9703322630391114E-4</v>
      </c>
      <c r="M542" s="92">
        <f t="shared" ref="M542" si="874">WEEKDAY(A542,2)</f>
        <v>1</v>
      </c>
    </row>
    <row r="543" spans="1:14" x14ac:dyDescent="0.25">
      <c r="A543" s="90">
        <v>43172</v>
      </c>
      <c r="B543">
        <v>16.28</v>
      </c>
      <c r="C543" s="93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3">
        <f t="shared" ref="G543" si="877">+B543/D543-1</f>
        <v>-9.4470148043646063E-4</v>
      </c>
      <c r="H543" s="93">
        <f>(+B543/(D543*(1-VLOOKUP(A543,FX!A:K,9,0)))-1)</f>
        <v>-1.3794213585157644E-3</v>
      </c>
      <c r="I543" s="93">
        <f t="shared" si="792"/>
        <v>-2.2722108611672454E-4</v>
      </c>
      <c r="J543">
        <v>13570.3</v>
      </c>
      <c r="K543">
        <v>13452.9</v>
      </c>
      <c r="L543" s="93">
        <f t="shared" ref="L543" si="878">+K543/J543-1</f>
        <v>-8.6512457351716199E-3</v>
      </c>
      <c r="M543" s="92">
        <f t="shared" ref="M543" si="879">WEEKDAY(A543,2)</f>
        <v>2</v>
      </c>
    </row>
    <row r="544" spans="1:14" x14ac:dyDescent="0.25">
      <c r="A544" s="90">
        <v>43173</v>
      </c>
      <c r="B544">
        <v>16.260000000000002</v>
      </c>
      <c r="C544" s="93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3">
        <f t="shared" ref="G544" si="882">+B544/D544-1</f>
        <v>2.5135054773706145E-3</v>
      </c>
      <c r="H544" s="93">
        <f>(+B544/(D544*(1-VLOOKUP(A544,FX!A:K,9,0)))-1)</f>
        <v>1.3730711148207675E-4</v>
      </c>
      <c r="I544" s="93">
        <f t="shared" si="792"/>
        <v>-5.1633842295484289E-4</v>
      </c>
      <c r="J544">
        <v>13452.9</v>
      </c>
      <c r="K544">
        <v>13399.64</v>
      </c>
      <c r="L544" s="93">
        <f t="shared" ref="L544" si="883">+K544/J544-1</f>
        <v>-3.9589976882308253E-3</v>
      </c>
      <c r="M544" s="92">
        <f t="shared" ref="M544" si="884">WEEKDAY(A544,2)</f>
        <v>3</v>
      </c>
    </row>
    <row r="545" spans="1:13" x14ac:dyDescent="0.25">
      <c r="A545" s="90">
        <v>43174</v>
      </c>
      <c r="B545">
        <v>16.399999999999999</v>
      </c>
      <c r="C545" s="93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3">
        <f t="shared" ref="G545" si="887">+B545/D545-1</f>
        <v>-4.9991645372993165E-4</v>
      </c>
      <c r="H545" s="93">
        <f>(+B545/(D545*(1-VLOOKUP(A545,FX!A:K,9,0)))-1)</f>
        <v>-8.8065683433724562E-4</v>
      </c>
      <c r="I545" s="93">
        <f t="shared" si="792"/>
        <v>-8.0423074111091175E-4</v>
      </c>
      <c r="J545">
        <v>13399.64</v>
      </c>
      <c r="K545">
        <v>13514.79</v>
      </c>
      <c r="L545" s="93">
        <f t="shared" ref="L545" si="888">+K545/J545-1</f>
        <v>8.5935144526272378E-3</v>
      </c>
      <c r="M545" s="92">
        <f t="shared" ref="M545" si="889">WEEKDAY(A545,2)</f>
        <v>4</v>
      </c>
    </row>
    <row r="546" spans="1:13" x14ac:dyDescent="0.25">
      <c r="A546" s="90">
        <v>43175</v>
      </c>
      <c r="B546">
        <v>16.18</v>
      </c>
      <c r="C546" s="93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3">
        <f t="shared" ref="G546" si="892">+B546/D546-1</f>
        <v>-3.5563224519137293E-3</v>
      </c>
      <c r="H546" s="93">
        <f>(+B546/(D546*(1-VLOOKUP(A546,FX!A:K,9,0)))-1)</f>
        <v>-1.1206191325880965E-3</v>
      </c>
      <c r="I546" s="93">
        <f t="shared" si="792"/>
        <v>-2.1769563313660534E-3</v>
      </c>
      <c r="J546">
        <v>13514.79</v>
      </c>
      <c r="K546">
        <v>13370.32</v>
      </c>
      <c r="L546" s="93">
        <f t="shared" ref="L546" si="893">+K546/J546-1</f>
        <v>-1.0689770244302843E-2</v>
      </c>
      <c r="M546" s="92">
        <f t="shared" ref="M546" si="894">WEEKDAY(A546,2)</f>
        <v>5</v>
      </c>
    </row>
    <row r="547" spans="1:13" x14ac:dyDescent="0.25">
      <c r="A547" s="90">
        <v>43178</v>
      </c>
    </row>
    <row r="548" spans="1:13" x14ac:dyDescent="0.25">
      <c r="A548" s="90">
        <v>43179</v>
      </c>
    </row>
    <row r="549" spans="1:13" x14ac:dyDescent="0.25">
      <c r="A549" s="90">
        <v>43180</v>
      </c>
    </row>
    <row r="550" spans="1:13" x14ac:dyDescent="0.25">
      <c r="A550" s="90">
        <v>43181</v>
      </c>
    </row>
    <row r="551" spans="1:13" x14ac:dyDescent="0.25">
      <c r="A551" s="90">
        <v>43182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52"/>
  <sheetViews>
    <sheetView zoomScale="115" zoomScaleNormal="115" workbookViewId="0">
      <pane xSplit="1" ySplit="2" topLeftCell="B535" activePane="bottomRight" state="frozen"/>
      <selection pane="topRight" activeCell="B1" sqref="B1"/>
      <selection pane="bottomLeft" activeCell="A3" sqref="A3"/>
      <selection pane="bottomRight" activeCell="B547" sqref="B54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47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  <c r="B538">
        <v>7.94</v>
      </c>
      <c r="C538" s="93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3">
        <f t="shared" si="1132"/>
        <v>-9.6045902457276844E-3</v>
      </c>
      <c r="J538">
        <v>1772.01</v>
      </c>
      <c r="K538">
        <v>1795.69</v>
      </c>
      <c r="L538" s="93">
        <f t="shared" ref="L538" si="1188">+K538/J538-1</f>
        <v>1.33633557372701E-2</v>
      </c>
      <c r="M538" s="92">
        <f t="shared" ref="M538" si="1189">WEEKDAY(A538,2)</f>
        <v>1</v>
      </c>
    </row>
    <row r="539" spans="1:13" x14ac:dyDescent="0.25">
      <c r="A539" s="90">
        <v>43165</v>
      </c>
      <c r="B539">
        <v>7.99</v>
      </c>
      <c r="C539" s="93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3">
        <f t="shared" si="1132"/>
        <v>-3.2435129740518986E-3</v>
      </c>
      <c r="J539">
        <v>1795.69</v>
      </c>
      <c r="K539">
        <v>1797.61</v>
      </c>
      <c r="L539" s="93">
        <f t="shared" ref="L539" si="1193">+K539/J539-1</f>
        <v>1.0692268710077446E-3</v>
      </c>
      <c r="M539" s="92">
        <f t="shared" ref="M539" si="1194">WEEKDAY(A539,2)</f>
        <v>2</v>
      </c>
    </row>
    <row r="540" spans="1:13" x14ac:dyDescent="0.25">
      <c r="A540" s="90">
        <v>43166</v>
      </c>
      <c r="B540">
        <v>7.96</v>
      </c>
      <c r="C540" s="93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3">
        <f t="shared" si="1132"/>
        <v>-4.3777360850532077E-3</v>
      </c>
      <c r="J540">
        <v>1797.61</v>
      </c>
      <c r="K540">
        <v>1785.27</v>
      </c>
      <c r="L540" s="93">
        <f t="shared" ref="L540" si="1198">+K540/J540-1</f>
        <v>-6.8646703122479114E-3</v>
      </c>
      <c r="M540" s="92">
        <f t="shared" ref="M540" si="1199">WEEKDAY(A540,2)</f>
        <v>3</v>
      </c>
    </row>
    <row r="541" spans="1:13" x14ac:dyDescent="0.25">
      <c r="A541" s="90">
        <v>43167</v>
      </c>
      <c r="B541">
        <v>7.96</v>
      </c>
      <c r="C541" s="93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3">
        <f t="shared" si="1132"/>
        <v>-7.1098914806037028E-3</v>
      </c>
      <c r="J541">
        <v>1785.27</v>
      </c>
      <c r="K541">
        <v>1793.22</v>
      </c>
      <c r="L541" s="93">
        <f t="shared" ref="L541" si="1203">+K541/J541-1</f>
        <v>4.4531079332537082E-3</v>
      </c>
      <c r="M541" s="92">
        <f t="shared" ref="M541" si="1204">WEEKDAY(A541,2)</f>
        <v>4</v>
      </c>
    </row>
    <row r="542" spans="1:13" x14ac:dyDescent="0.25">
      <c r="A542" s="90">
        <v>43168</v>
      </c>
      <c r="B542">
        <v>8.25</v>
      </c>
      <c r="C542" s="93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3">
        <f t="shared" si="1132"/>
        <v>-5.1850958639816369E-3</v>
      </c>
      <c r="J542">
        <v>1793.22</v>
      </c>
      <c r="K542">
        <v>1856.46</v>
      </c>
      <c r="L542" s="93">
        <f t="shared" ref="L542" si="1208">+K542/J542-1</f>
        <v>3.5266169237461176E-2</v>
      </c>
      <c r="M542" s="92">
        <f t="shared" ref="M542" si="1209">WEEKDAY(A542,2)</f>
        <v>5</v>
      </c>
    </row>
    <row r="543" spans="1:13" x14ac:dyDescent="0.25">
      <c r="A543" s="90">
        <v>43171</v>
      </c>
      <c r="B543">
        <v>8.41</v>
      </c>
      <c r="C543" s="93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3">
        <f t="shared" si="1132"/>
        <v>-1.5433930903478998E-3</v>
      </c>
      <c r="J543">
        <v>1856.46</v>
      </c>
      <c r="K543">
        <v>1882.41</v>
      </c>
      <c r="L543" s="93">
        <f t="shared" ref="L543" si="1213">+K543/J543-1</f>
        <v>1.3978216605798233E-2</v>
      </c>
      <c r="M543" s="92">
        <f t="shared" ref="M543" si="1214">WEEKDAY(A543,2)</f>
        <v>1</v>
      </c>
    </row>
    <row r="544" spans="1:13" x14ac:dyDescent="0.25">
      <c r="A544" s="90">
        <v>43172</v>
      </c>
      <c r="B544">
        <v>8.32</v>
      </c>
      <c r="C544" s="93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3">
        <f t="shared" si="1132"/>
        <v>-6.3298698196583292E-3</v>
      </c>
      <c r="J544">
        <v>1882.41</v>
      </c>
      <c r="K544">
        <v>1872.68</v>
      </c>
      <c r="L544" s="93">
        <f t="shared" ref="L544" si="1218">+K544/J544-1</f>
        <v>-5.1689058175423686E-3</v>
      </c>
      <c r="M544" s="92">
        <f t="shared" ref="M544" si="1219">WEEKDAY(A544,2)</f>
        <v>2</v>
      </c>
    </row>
    <row r="545" spans="1:13" x14ac:dyDescent="0.25">
      <c r="A545" s="90">
        <v>43173</v>
      </c>
      <c r="B545">
        <v>8.1999999999999993</v>
      </c>
      <c r="C545" s="93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3">
        <f t="shared" si="1132"/>
        <v>-7.0234923710341679E-3</v>
      </c>
      <c r="J545">
        <v>1872.68</v>
      </c>
      <c r="K545">
        <v>1841.29</v>
      </c>
      <c r="L545" s="93">
        <f t="shared" ref="L545" si="1223">+K545/J545-1</f>
        <v>-1.6762073605741556E-2</v>
      </c>
      <c r="M545" s="92">
        <f t="shared" ref="M545" si="1224">WEEKDAY(A545,2)</f>
        <v>3</v>
      </c>
    </row>
    <row r="546" spans="1:13" x14ac:dyDescent="0.25">
      <c r="A546" s="90">
        <v>43174</v>
      </c>
      <c r="B546">
        <v>8.26</v>
      </c>
      <c r="C546" s="93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3">
        <f t="shared" si="1132"/>
        <v>-4.0993489269351979E-3</v>
      </c>
      <c r="J546">
        <v>1841.29</v>
      </c>
      <c r="K546">
        <v>1848.71</v>
      </c>
      <c r="L546" s="93">
        <f t="shared" ref="L546" si="1228">+K546/J546-1</f>
        <v>4.0297834670259824E-3</v>
      </c>
      <c r="M546" s="92">
        <f t="shared" ref="M546" si="1229">WEEKDAY(A546,2)</f>
        <v>4</v>
      </c>
    </row>
    <row r="547" spans="1:13" x14ac:dyDescent="0.25">
      <c r="A547" s="90">
        <v>43175</v>
      </c>
      <c r="B547">
        <v>8.1199999999999992</v>
      </c>
      <c r="C547" s="93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3">
        <f t="shared" si="1132"/>
        <v>-4.9019607843138191E-3</v>
      </c>
      <c r="J547">
        <v>1848.71</v>
      </c>
      <c r="K547">
        <v>1821.32</v>
      </c>
      <c r="L547" s="93">
        <f t="shared" ref="L547" si="1233">+K547/J547-1</f>
        <v>-1.481573637833955E-2</v>
      </c>
      <c r="M547" s="92">
        <f t="shared" ref="M547" si="1234">WEEKDAY(A547,2)</f>
        <v>5</v>
      </c>
    </row>
    <row r="548" spans="1:13" x14ac:dyDescent="0.25">
      <c r="A548" s="90">
        <v>43178</v>
      </c>
    </row>
    <row r="549" spans="1:13" x14ac:dyDescent="0.25">
      <c r="A549" s="90">
        <v>43179</v>
      </c>
    </row>
    <row r="550" spans="1:13" x14ac:dyDescent="0.25">
      <c r="A550" s="90">
        <v>43180</v>
      </c>
    </row>
    <row r="551" spans="1:13" x14ac:dyDescent="0.25">
      <c r="A551" s="90">
        <v>43181</v>
      </c>
    </row>
    <row r="552" spans="1:13" x14ac:dyDescent="0.25">
      <c r="A552" s="90">
        <v>43182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52"/>
  <sheetViews>
    <sheetView zoomScale="115" zoomScaleNormal="115" workbookViewId="0">
      <pane xSplit="1" ySplit="2" topLeftCell="B536" activePane="bottomRight" state="frozen"/>
      <selection pane="topRight" activeCell="B1" sqref="B1"/>
      <selection pane="bottomLeft" activeCell="A3" sqref="A3"/>
      <selection pane="bottomRight" activeCell="B547" sqref="B547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47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  <c r="B538">
        <v>50.1</v>
      </c>
      <c r="C538" s="93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3">
        <f t="shared" ref="G538" si="1351">+B538/D538-1</f>
        <v>-7.4805967590269029E-3</v>
      </c>
      <c r="H538" s="42">
        <f t="shared" ref="H538" si="1352">(+B538/(E538)-1)</f>
        <v>-1.0197666190101873E-2</v>
      </c>
      <c r="I538" s="93">
        <f t="shared" si="1298"/>
        <v>-1.0194404931247014E-2</v>
      </c>
      <c r="J538">
        <v>4016.46</v>
      </c>
      <c r="K538">
        <v>4018.1</v>
      </c>
      <c r="L538" s="93">
        <f t="shared" ref="L538" si="1353">+K538/J538-1</f>
        <v>4.0831976417043947E-4</v>
      </c>
      <c r="M538" s="92">
        <f t="shared" ref="M538" si="1354">WEEKDAY(A538,2)</f>
        <v>1</v>
      </c>
    </row>
    <row r="539" spans="1:13" x14ac:dyDescent="0.25">
      <c r="A539" s="90">
        <v>43165</v>
      </c>
      <c r="B539">
        <v>51.05</v>
      </c>
      <c r="C539" s="93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3">
        <f t="shared" ref="G539" si="1357">+B539/D539-1</f>
        <v>-3.4445203475305108E-3</v>
      </c>
      <c r="H539" s="42">
        <f t="shared" ref="H539" si="1358">(+B539/(E539)-1)</f>
        <v>-2.9086187209719228E-3</v>
      </c>
      <c r="I539" s="93">
        <f t="shared" si="1298"/>
        <v>-2.9102130900994228E-3</v>
      </c>
      <c r="J539">
        <v>4018.1</v>
      </c>
      <c r="K539">
        <v>4066.56</v>
      </c>
      <c r="L539" s="93">
        <f t="shared" ref="L539" si="1359">+K539/J539-1</f>
        <v>1.2060426569771687E-2</v>
      </c>
      <c r="M539" s="92">
        <f t="shared" ref="M539" si="1360">WEEKDAY(A539,2)</f>
        <v>2</v>
      </c>
    </row>
    <row r="540" spans="1:13" x14ac:dyDescent="0.25">
      <c r="A540" s="90">
        <v>43166</v>
      </c>
      <c r="B540">
        <v>50.8</v>
      </c>
      <c r="C540" s="93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3">
        <f t="shared" ref="G540" si="1363">+B540/D540-1</f>
        <v>-4.4125548874252019E-4</v>
      </c>
      <c r="H540" s="42">
        <f t="shared" ref="H540" si="1364">(+B540/(E540)-1)</f>
        <v>-2.7682721089353768E-3</v>
      </c>
      <c r="I540" s="93">
        <f t="shared" si="1298"/>
        <v>-3.5112497302811629E-3</v>
      </c>
      <c r="J540">
        <v>4066.56</v>
      </c>
      <c r="K540">
        <v>4036.65</v>
      </c>
      <c r="L540" s="93">
        <f t="shared" ref="L540" si="1365">+K540/J540-1</f>
        <v>-7.3551109537298709E-3</v>
      </c>
      <c r="M540" s="92">
        <f t="shared" ref="M540" si="1366">WEEKDAY(A540,2)</f>
        <v>3</v>
      </c>
    </row>
    <row r="541" spans="1:13" x14ac:dyDescent="0.25">
      <c r="A541" s="90">
        <v>43167</v>
      </c>
      <c r="B541">
        <v>51.35</v>
      </c>
      <c r="C541" s="93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3">
        <f t="shared" ref="G541" si="1369">+B541/D541-1</f>
        <v>-2.8382513470416315E-3</v>
      </c>
      <c r="H541" s="42">
        <f t="shared" ref="H541" si="1370">(+B541/(E541)-1)</f>
        <v>-2.2694973820142073E-3</v>
      </c>
      <c r="I541" s="93">
        <f t="shared" si="1298"/>
        <v>-1.6719807138968479E-3</v>
      </c>
      <c r="J541">
        <v>4036.65</v>
      </c>
      <c r="K541">
        <v>4077.6</v>
      </c>
      <c r="L541" s="93">
        <f t="shared" ref="L541" si="1371">+K541/J541-1</f>
        <v>1.014455055553487E-2</v>
      </c>
      <c r="M541" s="92">
        <f t="shared" ref="M541" si="1372">WEEKDAY(A541,2)</f>
        <v>4</v>
      </c>
    </row>
    <row r="542" spans="1:13" x14ac:dyDescent="0.25">
      <c r="A542" s="90">
        <v>43168</v>
      </c>
      <c r="B542">
        <v>51.6</v>
      </c>
      <c r="C542" s="93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3">
        <f t="shared" ref="G542" si="1375">+B542/D542-1</f>
        <v>-4.4462016584717601E-3</v>
      </c>
      <c r="H542" s="42">
        <f t="shared" ref="H542" si="1376">(+B542/(E542)-1)</f>
        <v>-1.7040334108390232E-3</v>
      </c>
      <c r="I542" s="93">
        <f t="shared" si="1298"/>
        <v>-2.7636588524051486E-3</v>
      </c>
      <c r="J542">
        <v>4077.6</v>
      </c>
      <c r="K542">
        <v>4108.87</v>
      </c>
      <c r="L542" s="93">
        <f t="shared" ref="L542" si="1377">+K542/J542-1</f>
        <v>7.6687267019814875E-3</v>
      </c>
      <c r="M542" s="92">
        <f t="shared" ref="M542" si="1378">WEEKDAY(A542,2)</f>
        <v>5</v>
      </c>
    </row>
    <row r="543" spans="1:13" x14ac:dyDescent="0.25">
      <c r="A543" s="90">
        <v>43171</v>
      </c>
      <c r="B543">
        <v>52.3</v>
      </c>
      <c r="C543" s="93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3">
        <f t="shared" ref="G543" si="1381">+B543/D543-1</f>
        <v>6.1610840653021359E-3</v>
      </c>
      <c r="H543" s="42">
        <f t="shared" ref="H543" si="1382">(+B543/(E543)-1)</f>
        <v>4.0718558666059668E-3</v>
      </c>
      <c r="I543" s="93">
        <f t="shared" si="1298"/>
        <v>3.9929355755201623E-3</v>
      </c>
      <c r="J543">
        <v>4108.87</v>
      </c>
      <c r="K543">
        <v>4127.67</v>
      </c>
      <c r="L543" s="93">
        <f t="shared" ref="L543" si="1383">+K543/J543-1</f>
        <v>4.5754672209148417E-3</v>
      </c>
      <c r="M543" s="92">
        <f t="shared" ref="M543" si="1384">WEEKDAY(A543,2)</f>
        <v>1</v>
      </c>
    </row>
    <row r="544" spans="1:13" x14ac:dyDescent="0.25">
      <c r="A544" s="90">
        <v>43172</v>
      </c>
      <c r="B544">
        <v>51.7</v>
      </c>
      <c r="C544" s="93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3">
        <f t="shared" ref="G544" si="1387">+B544/D544-1</f>
        <v>1.3097887239337247E-3</v>
      </c>
      <c r="H544" s="42">
        <f t="shared" ref="H544" si="1388">(+B544/(E544)-1)</f>
        <v>8.7408784739695378E-4</v>
      </c>
      <c r="I544" s="93">
        <f t="shared" si="1298"/>
        <v>3.2892827428754323E-4</v>
      </c>
      <c r="J544">
        <v>4127.67</v>
      </c>
      <c r="K544">
        <v>4091.25</v>
      </c>
      <c r="L544" s="93">
        <f t="shared" ref="L544" si="1389">+K544/J544-1</f>
        <v>-8.8233797759995625E-3</v>
      </c>
      <c r="M544" s="92">
        <f t="shared" ref="M544" si="1390">WEEKDAY(A544,2)</f>
        <v>2</v>
      </c>
    </row>
    <row r="545" spans="1:13" x14ac:dyDescent="0.25">
      <c r="A545" s="90">
        <v>43173</v>
      </c>
      <c r="B545">
        <v>51.5</v>
      </c>
      <c r="C545" s="93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3">
        <f t="shared" ref="G545" si="1393">+B545/D545-1</f>
        <v>8.4049846362965752E-4</v>
      </c>
      <c r="H545" s="42">
        <f t="shared" ref="H545" si="1394">(+B545/(E545)-1)</f>
        <v>-1.5317344728554838E-3</v>
      </c>
      <c r="I545" s="93">
        <f t="shared" si="1298"/>
        <v>-1.5316310901724028E-3</v>
      </c>
      <c r="J545">
        <v>4091.25</v>
      </c>
      <c r="K545">
        <v>4073.34</v>
      </c>
      <c r="L545" s="93">
        <f t="shared" ref="L545" si="1395">+K545/J545-1</f>
        <v>-4.3776351970669092E-3</v>
      </c>
      <c r="M545" s="92">
        <f t="shared" ref="M545" si="1396">WEEKDAY(A545,2)</f>
        <v>3</v>
      </c>
    </row>
    <row r="546" spans="1:13" x14ac:dyDescent="0.25">
      <c r="A546" s="90">
        <v>43174</v>
      </c>
      <c r="B546">
        <v>51.85</v>
      </c>
      <c r="C546" s="93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3">
        <f t="shared" ref="G546" si="1399">+B546/D546-1</f>
        <v>-3.4626600544318542E-4</v>
      </c>
      <c r="H546" s="42">
        <f t="shared" ref="H546" si="1400">(+B546/(E546)-1)</f>
        <v>-7.2706491624097147E-4</v>
      </c>
      <c r="I546" s="93">
        <f t="shared" si="1298"/>
        <v>-2.121054356837293E-4</v>
      </c>
      <c r="J546">
        <v>4073.34</v>
      </c>
      <c r="K546">
        <v>4096.16</v>
      </c>
      <c r="L546" s="93">
        <f t="shared" ref="L546" si="1401">+K546/J546-1</f>
        <v>5.6022821566577008E-3</v>
      </c>
      <c r="M546" s="92">
        <f t="shared" ref="M546" si="1402">WEEKDAY(A546,2)</f>
        <v>4</v>
      </c>
    </row>
    <row r="547" spans="1:13" x14ac:dyDescent="0.25">
      <c r="A547" s="90">
        <v>43175</v>
      </c>
      <c r="B547">
        <v>51.25</v>
      </c>
      <c r="C547" s="93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3">
        <f t="shared" ref="G547" si="1405">+B547/D547-1</f>
        <v>-2.1000980415374348E-3</v>
      </c>
      <c r="H547" s="42">
        <f t="shared" ref="H547" si="1406">(+B547/(E547)-1)</f>
        <v>3.3916486746687902E-4</v>
      </c>
      <c r="I547" s="93">
        <f t="shared" si="1298"/>
        <v>7.8054872575394896E-5</v>
      </c>
      <c r="J547">
        <v>4096.16</v>
      </c>
      <c r="K547">
        <v>4056.42</v>
      </c>
      <c r="L547" s="93">
        <f t="shared" ref="L547" si="1407">+K547/J547-1</f>
        <v>-9.7017694621303052E-3</v>
      </c>
      <c r="M547" s="92">
        <f t="shared" ref="M547" si="1408">WEEKDAY(A547,2)</f>
        <v>5</v>
      </c>
    </row>
    <row r="548" spans="1:13" x14ac:dyDescent="0.25">
      <c r="A548" s="90">
        <v>43178</v>
      </c>
    </row>
    <row r="549" spans="1:13" x14ac:dyDescent="0.25">
      <c r="A549" s="90">
        <v>43179</v>
      </c>
    </row>
    <row r="550" spans="1:13" x14ac:dyDescent="0.25">
      <c r="A550" s="90">
        <v>43180</v>
      </c>
    </row>
    <row r="551" spans="1:13" x14ac:dyDescent="0.25">
      <c r="A551" s="90">
        <v>43181</v>
      </c>
    </row>
    <row r="552" spans="1:13" x14ac:dyDescent="0.25">
      <c r="A552" s="90">
        <v>43182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58"/>
  <sheetViews>
    <sheetView zoomScale="115" zoomScaleNormal="115" workbookViewId="0">
      <pane xSplit="1" ySplit="2" topLeftCell="B542" activePane="bottomRight" state="frozen"/>
      <selection pane="topRight" activeCell="B1" sqref="B1"/>
      <selection pane="bottomLeft" activeCell="A3" sqref="A3"/>
      <selection pane="bottomRight" activeCell="D554" sqref="D55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5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723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724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728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736</v>
      </c>
    </row>
    <row r="544" spans="1:14" x14ac:dyDescent="0.25">
      <c r="A544" s="90">
        <v>43164</v>
      </c>
      <c r="B544">
        <v>47.25</v>
      </c>
      <c r="C544" s="93">
        <f t="shared" ref="C544" si="989">B544/B543-1</f>
        <v>-2.1159542953863575E-4</v>
      </c>
      <c r="D544" s="38">
        <f t="shared" ref="D544" si="990">+(F543-O544)*(1+L544)</f>
        <v>46.361598391791532</v>
      </c>
      <c r="E544" s="92"/>
      <c r="F544">
        <v>46.36</v>
      </c>
      <c r="G544" s="42">
        <f t="shared" ref="G544" si="991">+B544/D544-1</f>
        <v>1.9162445623655655E-2</v>
      </c>
      <c r="H544" s="92"/>
      <c r="I544" s="93">
        <f t="shared" si="316"/>
        <v>1.9197584124245104E-2</v>
      </c>
      <c r="J544">
        <v>21310.67</v>
      </c>
      <c r="K544">
        <v>20887.88</v>
      </c>
      <c r="L544" s="93">
        <f t="shared" ref="L544" si="992">+K544/J544-1</f>
        <v>-1.9839357467409391E-2</v>
      </c>
      <c r="M544" s="92">
        <f t="shared" ref="M544" si="993">WEEKDAY(A544,2)</f>
        <v>1</v>
      </c>
      <c r="N544" s="50" t="s">
        <v>742</v>
      </c>
    </row>
    <row r="545" spans="1:14" x14ac:dyDescent="0.25">
      <c r="A545" s="90">
        <v>43165</v>
      </c>
      <c r="B545">
        <v>47.62</v>
      </c>
      <c r="C545" s="93">
        <f t="shared" ref="C545" si="994">B545/B544-1</f>
        <v>7.8306878306877437E-3</v>
      </c>
      <c r="D545" s="38">
        <f t="shared" ref="D545" si="995">+(F544-O545)*(1+L545)</f>
        <v>47.571341735015714</v>
      </c>
      <c r="E545" s="92"/>
      <c r="F545">
        <v>47.57</v>
      </c>
      <c r="G545" s="42">
        <f t="shared" ref="G545" si="996">+B545/D545-1</f>
        <v>1.0228482781780013E-3</v>
      </c>
      <c r="H545" s="92"/>
      <c r="I545" s="93">
        <f t="shared" si="316"/>
        <v>1.0510826150935682E-3</v>
      </c>
      <c r="J545">
        <v>20887.88</v>
      </c>
      <c r="K545">
        <v>21433.66</v>
      </c>
      <c r="L545" s="93">
        <f t="shared" ref="L545" si="997">+K545/J545-1</f>
        <v>2.6129027933902371E-2</v>
      </c>
      <c r="M545" s="92">
        <f t="shared" ref="M545" si="998">WEEKDAY(A545,2)</f>
        <v>2</v>
      </c>
    </row>
    <row r="546" spans="1:14" x14ac:dyDescent="0.25">
      <c r="A546" s="90">
        <v>43166</v>
      </c>
      <c r="B546">
        <v>47.5</v>
      </c>
      <c r="C546" s="93">
        <f t="shared" ref="C546" si="999">B546/B545-1</f>
        <v>-2.5199496010078759E-3</v>
      </c>
      <c r="D546" s="38">
        <f t="shared" ref="D546" si="1000">+(F545-O546)*(1+L546)</f>
        <v>47.070744553193435</v>
      </c>
      <c r="E546" s="92"/>
      <c r="F546">
        <v>47.07</v>
      </c>
      <c r="G546" s="42">
        <f t="shared" ref="G546" si="1001">+B546/D546-1</f>
        <v>9.1193681103021174E-3</v>
      </c>
      <c r="H546" s="92"/>
      <c r="I546" s="93">
        <f t="shared" si="316"/>
        <v>9.135330359039795E-3</v>
      </c>
      <c r="J546">
        <v>21433.66</v>
      </c>
      <c r="K546">
        <v>21208.71</v>
      </c>
      <c r="L546" s="93">
        <f t="shared" ref="L546" si="1002">+K546/J546-1</f>
        <v>-1.0495174412582853E-2</v>
      </c>
      <c r="M546" s="92">
        <f t="shared" ref="M546" si="1003">WEEKDAY(A546,2)</f>
        <v>3</v>
      </c>
    </row>
    <row r="547" spans="1:14" x14ac:dyDescent="0.25">
      <c r="A547" s="90">
        <v>43167</v>
      </c>
      <c r="B547" s="92">
        <v>47.68</v>
      </c>
      <c r="C547" s="93">
        <f t="shared" ref="C547" si="1004">B547/B546-1</f>
        <v>3.7894736842105647E-3</v>
      </c>
      <c r="D547" s="38">
        <f t="shared" ref="D547" si="1005">+(F546-O547)*(1+L547)</f>
        <v>47.664702704690662</v>
      </c>
      <c r="E547" s="92"/>
      <c r="F547">
        <v>47.66</v>
      </c>
      <c r="G547" s="42">
        <f t="shared" ref="G547" si="1006">+B547/D547-1</f>
        <v>3.2093550240119839E-4</v>
      </c>
      <c r="H547" s="92"/>
      <c r="I547" s="93">
        <f t="shared" si="316"/>
        <v>4.1963911036524415E-4</v>
      </c>
      <c r="J547">
        <v>21208.71</v>
      </c>
      <c r="K547">
        <v>21476.67</v>
      </c>
      <c r="L547" s="93">
        <f t="shared" ref="L547" si="1007">+K547/J547-1</f>
        <v>1.2634431797124757E-2</v>
      </c>
      <c r="M547" s="92">
        <f t="shared" ref="M547" si="1008">WEEKDAY(A547,2)</f>
        <v>4</v>
      </c>
    </row>
    <row r="548" spans="1:14" x14ac:dyDescent="0.25">
      <c r="A548" s="90">
        <v>43168</v>
      </c>
      <c r="B548">
        <v>49.01</v>
      </c>
      <c r="C548" s="93">
        <f t="shared" ref="C548" si="1009">B548/B547-1</f>
        <v>2.7894295302013372E-2</v>
      </c>
      <c r="D548" s="38">
        <f t="shared" ref="D548" si="1010">+(F547-O548)*(1+L548)</f>
        <v>48.218449657232711</v>
      </c>
      <c r="E548" s="92"/>
      <c r="F548">
        <v>48.22</v>
      </c>
      <c r="G548" s="42">
        <f t="shared" ref="G548" si="1011">+B548/D548-1</f>
        <v>1.6415922709961173E-2</v>
      </c>
      <c r="H548" s="92"/>
      <c r="I548" s="93">
        <f t="shared" si="316"/>
        <v>1.6383243467440911E-2</v>
      </c>
      <c r="J548">
        <v>21476.67</v>
      </c>
      <c r="K548">
        <v>21728.32</v>
      </c>
      <c r="L548" s="93">
        <f t="shared" ref="L548" si="1012">+K548/J548-1</f>
        <v>1.1717365867241147E-2</v>
      </c>
      <c r="M548" s="92">
        <f t="shared" ref="M548" si="1013">WEEKDAY(A548,2)</f>
        <v>5</v>
      </c>
    </row>
    <row r="549" spans="1:14" x14ac:dyDescent="0.25">
      <c r="A549" s="90">
        <v>43171</v>
      </c>
      <c r="B549">
        <v>49.12</v>
      </c>
      <c r="C549" s="93">
        <f t="shared" ref="C549" si="1014">B549/B548-1</f>
        <v>2.2444399102223844E-3</v>
      </c>
      <c r="D549" s="38">
        <f t="shared" ref="D549" si="1015">+(F548-O549)*(1+L549)</f>
        <v>49.212902819914284</v>
      </c>
      <c r="E549" s="92"/>
      <c r="F549">
        <v>49.21</v>
      </c>
      <c r="G549" s="42">
        <f t="shared" ref="G549" si="1016">+B549/D549-1</f>
        <v>-1.8877736242108867E-3</v>
      </c>
      <c r="H549" s="92"/>
      <c r="I549" s="93">
        <f t="shared" si="316"/>
        <v>-1.8288965657387024E-3</v>
      </c>
      <c r="J549">
        <v>21728.32</v>
      </c>
      <c r="K549">
        <v>22175.73</v>
      </c>
      <c r="L549" s="93">
        <f t="shared" ref="L549" si="1017">+K549/J549-1</f>
        <v>2.059109954198024E-2</v>
      </c>
      <c r="M549" s="92">
        <f t="shared" ref="M549" si="1018">WEEKDAY(A549,2)</f>
        <v>1</v>
      </c>
    </row>
    <row r="550" spans="1:14" x14ac:dyDescent="0.25">
      <c r="A550" s="90">
        <v>43172</v>
      </c>
      <c r="B550">
        <v>48.43</v>
      </c>
      <c r="C550" s="93">
        <f t="shared" ref="C550" si="1019">B550/B549-1</f>
        <v>-1.4047231270358229E-2</v>
      </c>
      <c r="D550" s="38">
        <f t="shared" ref="D550" si="1020">+(F549-O550)*(1+L550)</f>
        <v>49.26316946048675</v>
      </c>
      <c r="E550" s="92"/>
      <c r="F550">
        <v>49.26</v>
      </c>
      <c r="G550" s="42">
        <f t="shared" ref="G550" si="1021">+B550/D550-1</f>
        <v>-1.6912623966572449E-2</v>
      </c>
      <c r="H550" s="92"/>
      <c r="I550" s="93">
        <f t="shared" si="316"/>
        <v>-1.6849370686155107E-2</v>
      </c>
      <c r="J550">
        <v>22175.73</v>
      </c>
      <c r="K550">
        <v>22199.69</v>
      </c>
      <c r="L550" s="93">
        <f t="shared" ref="L550" si="1022">+K550/J550-1</f>
        <v>1.0804604854044442E-3</v>
      </c>
      <c r="M550" s="92">
        <f t="shared" ref="M550" si="1023">WEEKDAY(A550,2)</f>
        <v>2</v>
      </c>
    </row>
    <row r="551" spans="1:14" ht="28" x14ac:dyDescent="0.25">
      <c r="A551" s="90">
        <v>43173</v>
      </c>
      <c r="B551">
        <v>48.71</v>
      </c>
      <c r="C551" s="93">
        <f t="shared" ref="C551" si="1024">B551/B550-1</f>
        <v>5.7815403675407495E-3</v>
      </c>
      <c r="D551" s="38">
        <f t="shared" ref="D551" si="1025">+(F550-O551)*(1+L551)</f>
        <v>49.062557837519357</v>
      </c>
      <c r="E551" s="92"/>
      <c r="F551">
        <v>49.06</v>
      </c>
      <c r="G551" s="42">
        <f t="shared" ref="G551" si="1026">+B551/D551-1</f>
        <v>-7.185883758586753E-3</v>
      </c>
      <c r="H551" s="92"/>
      <c r="I551" s="93">
        <f t="shared" si="316"/>
        <v>-7.1341214838972489E-3</v>
      </c>
      <c r="J551">
        <v>22199.69</v>
      </c>
      <c r="K551">
        <v>22110.71</v>
      </c>
      <c r="L551" s="93">
        <f t="shared" ref="L551" si="1027">+K551/J551-1</f>
        <v>-4.0081640779667804E-3</v>
      </c>
      <c r="M551" s="92">
        <f t="shared" ref="M551" si="1028">WEEKDAY(A551,2)</f>
        <v>3</v>
      </c>
      <c r="N551" s="50" t="s">
        <v>750</v>
      </c>
    </row>
    <row r="552" spans="1:14" x14ac:dyDescent="0.25">
      <c r="A552" s="90">
        <v>43174</v>
      </c>
      <c r="B552">
        <v>49.01</v>
      </c>
      <c r="C552" s="93">
        <f t="shared" ref="C552" si="1029">B552/B551-1</f>
        <v>6.1588996099362081E-3</v>
      </c>
      <c r="D552" s="38">
        <f t="shared" ref="D552" si="1030">+(F551-O552)*(1+L552)</f>
        <v>49.28902806829813</v>
      </c>
      <c r="E552" s="92"/>
      <c r="F552">
        <v>49.29</v>
      </c>
      <c r="G552" s="42">
        <f t="shared" ref="G552" si="1031">+B552/D552-1</f>
        <v>-5.6610584390403007E-3</v>
      </c>
      <c r="H552" s="92"/>
      <c r="I552" s="93">
        <f t="shared" si="316"/>
        <v>-5.6806654493812836E-3</v>
      </c>
      <c r="J552">
        <v>22110.71</v>
      </c>
      <c r="K552">
        <v>22213.93</v>
      </c>
      <c r="L552" s="93">
        <f t="shared" ref="L552" si="1032">+K552/J552-1</f>
        <v>4.668325892746239E-3</v>
      </c>
      <c r="M552" s="92">
        <f t="shared" ref="M552" si="1033">WEEKDAY(A552,2)</f>
        <v>4</v>
      </c>
      <c r="N552" s="50" t="s">
        <v>753</v>
      </c>
    </row>
    <row r="553" spans="1:14" x14ac:dyDescent="0.25">
      <c r="A553" s="90">
        <v>43175</v>
      </c>
      <c r="B553">
        <v>49.19</v>
      </c>
      <c r="C553" s="93">
        <f t="shared" ref="C553:C554" si="1034">B553/B552-1</f>
        <v>3.6727198530912553E-3</v>
      </c>
      <c r="D553" s="38">
        <f t="shared" ref="D553" si="1035">+(F552-O553)*(1+L553)</f>
        <v>49.181940642650801</v>
      </c>
      <c r="E553" s="92"/>
      <c r="F553">
        <v>49.18</v>
      </c>
      <c r="G553" s="42">
        <f t="shared" ref="G553:G554" si="1036">+B553/D553-1</f>
        <v>1.6386822569192105E-4</v>
      </c>
      <c r="H553" s="92"/>
      <c r="I553" s="93">
        <f t="shared" si="316"/>
        <v>2.0333468889788264E-4</v>
      </c>
      <c r="J553">
        <v>22213.93</v>
      </c>
      <c r="K553">
        <v>22165.23</v>
      </c>
      <c r="L553" s="93">
        <f t="shared" ref="L553" si="1037">+K553/J553-1</f>
        <v>-2.19231806348541E-3</v>
      </c>
      <c r="M553" s="92">
        <f t="shared" ref="M553" si="1038">WEEKDAY(A553,2)</f>
        <v>5</v>
      </c>
    </row>
    <row r="554" spans="1:14" x14ac:dyDescent="0.25">
      <c r="A554" s="90">
        <v>43178</v>
      </c>
      <c r="B554">
        <v>49.19</v>
      </c>
      <c r="C554" s="93">
        <f t="shared" si="1034"/>
        <v>0</v>
      </c>
      <c r="D554">
        <v>49.181940642650801</v>
      </c>
      <c r="G554" s="42">
        <f t="shared" si="1036"/>
        <v>1.6386822569192105E-4</v>
      </c>
    </row>
    <row r="555" spans="1:14" x14ac:dyDescent="0.25">
      <c r="A555" s="90">
        <v>43179</v>
      </c>
    </row>
    <row r="556" spans="1:14" x14ac:dyDescent="0.25">
      <c r="A556" s="90">
        <v>43180</v>
      </c>
    </row>
    <row r="557" spans="1:14" x14ac:dyDescent="0.25">
      <c r="A557" s="90">
        <v>43181</v>
      </c>
    </row>
    <row r="558" spans="1:14" x14ac:dyDescent="0.25">
      <c r="A558" s="90">
        <v>43182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58"/>
  <sheetViews>
    <sheetView zoomScale="115" zoomScaleNormal="115" workbookViewId="0">
      <pane xSplit="1" ySplit="2" topLeftCell="B538" activePane="bottomRight" state="frozen"/>
      <selection pane="topRight" activeCell="B1" sqref="B1"/>
      <selection pane="bottomLeft" activeCell="A3" sqref="A3"/>
      <selection pane="bottomRight" activeCell="D554" sqref="D55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5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735</v>
      </c>
    </row>
    <row r="544" spans="1:14" x14ac:dyDescent="0.25">
      <c r="A544" s="90">
        <v>43164</v>
      </c>
      <c r="B544">
        <v>35.51</v>
      </c>
      <c r="C544" s="93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3">
        <f>(B544/(D544*(1-VLOOKUP(A544,FX!A:M,13,0))))-1</f>
        <v>4.4242040723312392E-3</v>
      </c>
      <c r="I544" s="93">
        <f t="shared" si="272"/>
        <v>4.9440644341494089E-3</v>
      </c>
      <c r="J544">
        <v>1772.01</v>
      </c>
      <c r="K544">
        <v>1795.69</v>
      </c>
      <c r="L544" s="93">
        <f t="shared" ref="L544" si="1178">+K544/J544-1</f>
        <v>1.33633557372701E-2</v>
      </c>
      <c r="M544" s="92">
        <f t="shared" ref="M544" si="1179">WEEKDAY(A544,2)</f>
        <v>1</v>
      </c>
    </row>
    <row r="545" spans="1:13" x14ac:dyDescent="0.25">
      <c r="A545" s="90">
        <v>43165</v>
      </c>
      <c r="B545">
        <v>35.727200000000003</v>
      </c>
      <c r="C545" s="93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3">
        <f>(B545/(D545*(1-VLOOKUP(A545,FX!A:M,13,0))))-1</f>
        <v>6.2751542323400411E-3</v>
      </c>
      <c r="I545" s="93">
        <f t="shared" si="272"/>
        <v>6.3461392207178058E-3</v>
      </c>
      <c r="J545">
        <v>1795.69</v>
      </c>
      <c r="K545">
        <v>1797.61</v>
      </c>
      <c r="L545" s="93">
        <f t="shared" ref="L545" si="1183">+K545/J545-1</f>
        <v>1.0692268710077446E-3</v>
      </c>
      <c r="M545" s="92">
        <f t="shared" ref="M545" si="1184">WEEKDAY(A545,2)</f>
        <v>2</v>
      </c>
    </row>
    <row r="546" spans="1:13" x14ac:dyDescent="0.25">
      <c r="A546" s="90">
        <v>43166</v>
      </c>
      <c r="B546">
        <v>35.57</v>
      </c>
      <c r="C546" s="93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3">
        <f>(B546/(D546*(1-VLOOKUP(A546,FX!A:M,13,0))))-1</f>
        <v>1.0646204967508455E-2</v>
      </c>
      <c r="I546" s="93">
        <f t="shared" si="272"/>
        <v>1.1215192392432183E-2</v>
      </c>
      <c r="J546">
        <v>1797.61</v>
      </c>
      <c r="K546">
        <v>1785.27</v>
      </c>
      <c r="L546" s="93">
        <f t="shared" ref="L546" si="1188">+K546/J546-1</f>
        <v>-6.8646703122479114E-3</v>
      </c>
      <c r="M546" s="92">
        <f t="shared" ref="M546" si="1189">WEEKDAY(A546,2)</f>
        <v>3</v>
      </c>
    </row>
    <row r="547" spans="1:13" x14ac:dyDescent="0.25">
      <c r="A547" s="90">
        <v>43167</v>
      </c>
      <c r="B547">
        <v>35.413200000000003</v>
      </c>
      <c r="C547" s="93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3">
        <f>(B547/(D547*(1-VLOOKUP(A547,FX!A:M,13,0))))-1</f>
        <v>5.7113623419045023E-3</v>
      </c>
      <c r="I547" s="93">
        <f t="shared" si="272"/>
        <v>5.8082235356602396E-3</v>
      </c>
      <c r="J547">
        <v>1785.27</v>
      </c>
      <c r="K547">
        <v>1793.22</v>
      </c>
      <c r="L547" s="93">
        <f t="shared" ref="L547" si="1193">+K547/J547-1</f>
        <v>4.4531079332537082E-3</v>
      </c>
      <c r="M547" s="92">
        <f t="shared" ref="M547" si="1194">WEEKDAY(A547,2)</f>
        <v>4</v>
      </c>
    </row>
    <row r="548" spans="1:13" x14ac:dyDescent="0.25">
      <c r="A548" s="90">
        <v>43168</v>
      </c>
      <c r="B548">
        <v>36.65</v>
      </c>
      <c r="C548" s="93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3">
        <f>(B548/(D548*(1-VLOOKUP(A548,FX!A:M,13,0))))-1</f>
        <v>2.7600752916672189E-3</v>
      </c>
      <c r="I548" s="93">
        <f t="shared" si="272"/>
        <v>7.1724971832145545E-3</v>
      </c>
      <c r="J548">
        <v>1793.22</v>
      </c>
      <c r="K548">
        <v>1856.46</v>
      </c>
      <c r="L548" s="93">
        <f t="shared" ref="L548" si="1198">+K548/J548-1</f>
        <v>3.5266169237461176E-2</v>
      </c>
      <c r="M548" s="92">
        <f t="shared" ref="M548" si="1199">WEEKDAY(A548,2)</f>
        <v>5</v>
      </c>
    </row>
    <row r="549" spans="1:13" x14ac:dyDescent="0.25">
      <c r="A549" s="90">
        <v>43171</v>
      </c>
      <c r="B549">
        <v>36.770000000000003</v>
      </c>
      <c r="C549" s="93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3">
        <f>(B549/(D549*(1-VLOOKUP(A549,FX!A:M,13,0))))-1</f>
        <v>-3.9888430023239385E-3</v>
      </c>
      <c r="I549" s="93">
        <f t="shared" si="272"/>
        <v>4.1783870879648077E-3</v>
      </c>
      <c r="J549">
        <v>1856.46</v>
      </c>
      <c r="K549">
        <v>1882.41</v>
      </c>
      <c r="L549" s="93">
        <f t="shared" ref="L549" si="1203">+K549/J549-1</f>
        <v>1.3978216605798233E-2</v>
      </c>
      <c r="M549" s="92">
        <f t="shared" ref="M549" si="1204">WEEKDAY(A549,2)</f>
        <v>1</v>
      </c>
    </row>
    <row r="550" spans="1:13" x14ac:dyDescent="0.25">
      <c r="A550" s="90">
        <v>43172</v>
      </c>
      <c r="B550">
        <v>36.21</v>
      </c>
      <c r="C550" s="93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3">
        <f>(B550/(D550*(1-VLOOKUP(A550,FX!A:M,13,0))))-1</f>
        <v>-5.8732726064371077E-3</v>
      </c>
      <c r="I550" s="93">
        <f t="shared" si="272"/>
        <v>3.5361851192905469E-4</v>
      </c>
      <c r="J550">
        <v>1882.41</v>
      </c>
      <c r="K550">
        <v>1872.68</v>
      </c>
      <c r="L550" s="93">
        <f t="shared" ref="L550" si="1208">+K550/J550-1</f>
        <v>-5.1689058175423686E-3</v>
      </c>
      <c r="M550" s="92">
        <f t="shared" ref="M550" si="1209">WEEKDAY(A550,2)</f>
        <v>2</v>
      </c>
    </row>
    <row r="551" spans="1:13" x14ac:dyDescent="0.25">
      <c r="A551" s="90">
        <v>43173</v>
      </c>
      <c r="B551">
        <v>36.22</v>
      </c>
      <c r="C551" s="93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3">
        <f>(B551/(D551*(1-VLOOKUP(A551,FX!A:M,13,0))))-1</f>
        <v>1.4519481860903127E-2</v>
      </c>
      <c r="I551" s="93">
        <f t="shared" si="272"/>
        <v>6.2312998497042749E-3</v>
      </c>
      <c r="J551">
        <v>1872.68</v>
      </c>
      <c r="K551">
        <v>1841.29</v>
      </c>
      <c r="L551" s="93">
        <f t="shared" ref="L551" si="1213">+K551/J551-1</f>
        <v>-1.6762073605741556E-2</v>
      </c>
      <c r="M551" s="92">
        <f t="shared" ref="M551" si="1214">WEEKDAY(A551,2)</f>
        <v>3</v>
      </c>
    </row>
    <row r="552" spans="1:13" x14ac:dyDescent="0.25">
      <c r="A552" s="90">
        <v>43174</v>
      </c>
      <c r="B552">
        <v>36.279200000000003</v>
      </c>
      <c r="C552" s="93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3">
        <f>(B552/(D552*(1-VLOOKUP(A552,FX!A:M,13,0))))-1</f>
        <v>7.9167178667265414E-3</v>
      </c>
      <c r="I552" s="93">
        <f t="shared" si="272"/>
        <v>5.5935294672011526E-3</v>
      </c>
      <c r="J552">
        <v>1841.29</v>
      </c>
      <c r="K552">
        <v>1848.71</v>
      </c>
      <c r="L552" s="93">
        <f t="shared" ref="L552" si="1218">+K552/J552-1</f>
        <v>4.0297834670259824E-3</v>
      </c>
      <c r="M552" s="92">
        <f t="shared" ref="M552" si="1219">WEEKDAY(A552,2)</f>
        <v>4</v>
      </c>
    </row>
    <row r="553" spans="1:13" x14ac:dyDescent="0.25">
      <c r="A553" s="90">
        <v>43175</v>
      </c>
      <c r="B553">
        <v>35.874000000000002</v>
      </c>
      <c r="C553" s="93">
        <f t="shared" ref="C553:C554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:G554" si="1222">+B553/D553-1</f>
        <v>9.3158794310284065E-3</v>
      </c>
      <c r="H553" s="93">
        <f>(B553/(D553*(1-VLOOKUP(A553,FX!A:M,13,0))))-1</f>
        <v>8.6813637816782752E-3</v>
      </c>
      <c r="I553" s="93">
        <f t="shared" si="272"/>
        <v>9.9349400778694363E-3</v>
      </c>
      <c r="J553">
        <v>1848.71</v>
      </c>
      <c r="K553">
        <v>1821.32</v>
      </c>
      <c r="L553" s="93">
        <f t="shared" ref="L553" si="1223">+K553/J553-1</f>
        <v>-1.481573637833955E-2</v>
      </c>
      <c r="M553" s="92">
        <f t="shared" ref="M553" si="1224">WEEKDAY(A553,2)</f>
        <v>5</v>
      </c>
    </row>
    <row r="554" spans="1:13" x14ac:dyDescent="0.25">
      <c r="A554" s="90">
        <v>43178</v>
      </c>
      <c r="B554">
        <v>35.869999999999997</v>
      </c>
      <c r="C554" s="93">
        <f t="shared" si="1220"/>
        <v>-1.1150136589188619E-4</v>
      </c>
      <c r="D554" s="39">
        <v>35.542886752384092</v>
      </c>
      <c r="G554" s="42">
        <f t="shared" si="1222"/>
        <v>9.2033393318555756E-3</v>
      </c>
    </row>
    <row r="555" spans="1:13" x14ac:dyDescent="0.25">
      <c r="A555" s="90">
        <v>43179</v>
      </c>
    </row>
    <row r="556" spans="1:13" x14ac:dyDescent="0.25">
      <c r="A556" s="90">
        <v>43180</v>
      </c>
    </row>
    <row r="557" spans="1:13" x14ac:dyDescent="0.25">
      <c r="A557" s="90">
        <v>43181</v>
      </c>
    </row>
    <row r="558" spans="1:13" x14ac:dyDescent="0.25">
      <c r="A558" s="90">
        <v>43182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58"/>
  <sheetViews>
    <sheetView zoomScale="115" zoomScaleNormal="115" workbookViewId="0">
      <pane xSplit="1" ySplit="2" topLeftCell="H540" activePane="bottomRight" state="frozen"/>
      <selection pane="topRight" activeCell="B1" sqref="B1"/>
      <selection pane="bottomLeft" activeCell="A3" sqref="A3"/>
      <selection pane="bottomRight" activeCell="N554" sqref="N55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53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715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718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721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725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726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729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730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732</v>
      </c>
    </row>
    <row r="544" spans="1:14" x14ac:dyDescent="0.25">
      <c r="A544" s="90">
        <v>43164</v>
      </c>
      <c r="B544">
        <v>31.68</v>
      </c>
      <c r="C544" s="93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3">
        <f t="shared" ref="G544" si="1166">+B544/D544-1</f>
        <v>-2.4720805545652702E-4</v>
      </c>
      <c r="H544" s="93">
        <f>(B544/(D544*(1-VLOOKUP(A544,FX!A:M,13,0))))-1</f>
        <v>9.4272501841929923E-4</v>
      </c>
      <c r="I544" s="93">
        <f t="shared" si="767"/>
        <v>9.8265658522089794E-4</v>
      </c>
      <c r="J544">
        <v>4016.46</v>
      </c>
      <c r="K544">
        <v>4018.1</v>
      </c>
      <c r="L544" s="93">
        <f t="shared" ref="L544" si="1167">+K544/J544-1</f>
        <v>4.0831976417043947E-4</v>
      </c>
      <c r="M544" s="92">
        <f t="shared" ref="M544" si="1168">WEEKDAY(A544,2)</f>
        <v>1</v>
      </c>
    </row>
    <row r="545" spans="1:14" x14ac:dyDescent="0.25">
      <c r="A545" s="90">
        <v>43165</v>
      </c>
      <c r="B545">
        <v>32.11</v>
      </c>
      <c r="C545" s="93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3">
        <f t="shared" ref="G545" si="1171">+B545/D545-1</f>
        <v>2.4789035307999363E-3</v>
      </c>
      <c r="H545" s="93">
        <f>(B545/(D545*(1-VLOOKUP(A545,FX!A:M,13,0))))-1</f>
        <v>-1.2290440732249941E-3</v>
      </c>
      <c r="I545" s="93">
        <f t="shared" si="767"/>
        <v>-1.2690197444541473E-3</v>
      </c>
      <c r="J545">
        <v>4018.1</v>
      </c>
      <c r="K545">
        <v>4066.56</v>
      </c>
      <c r="L545" s="93">
        <f t="shared" ref="L545" si="1172">+K545/J545-1</f>
        <v>1.2060426569771687E-2</v>
      </c>
      <c r="M545" s="92">
        <f t="shared" ref="M545" si="1173">WEEKDAY(A545,2)</f>
        <v>2</v>
      </c>
      <c r="N545" s="50" t="s">
        <v>743</v>
      </c>
    </row>
    <row r="546" spans="1:14" x14ac:dyDescent="0.25">
      <c r="A546" s="90">
        <v>43166</v>
      </c>
      <c r="B546">
        <v>31.92</v>
      </c>
      <c r="C546" s="93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3">
        <f t="shared" ref="G546" si="1176">+B546/D546-1</f>
        <v>1.7774779327406343E-4</v>
      </c>
      <c r="H546" s="93">
        <f>(B546/(D546*(1-VLOOKUP(A546,FX!A:M,13,0))))-1</f>
        <v>1.9648826838647437E-3</v>
      </c>
      <c r="I546" s="93">
        <f t="shared" si="767"/>
        <v>1.8926731890132054E-3</v>
      </c>
      <c r="J546">
        <v>4066.56</v>
      </c>
      <c r="K546">
        <v>4036.65</v>
      </c>
      <c r="L546" s="93">
        <f t="shared" ref="L546" si="1177">+K546/J546-1</f>
        <v>-7.3551109537298709E-3</v>
      </c>
      <c r="M546" s="92">
        <f t="shared" ref="M546" si="1178">WEEKDAY(A546,2)</f>
        <v>3</v>
      </c>
    </row>
    <row r="547" spans="1:14" x14ac:dyDescent="0.25">
      <c r="A547" s="90">
        <v>43167</v>
      </c>
      <c r="B547">
        <v>32.049999999999997</v>
      </c>
      <c r="C547" s="93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3">
        <f t="shared" ref="G547" si="1181">+B547/D547-1</f>
        <v>-4.12959452634587E-3</v>
      </c>
      <c r="H547" s="93">
        <f>(B547/(D547*(1-VLOOKUP(A547,FX!A:M,13,0))))-1</f>
        <v>-7.3435299889679229E-4</v>
      </c>
      <c r="I547" s="93">
        <f t="shared" si="767"/>
        <v>-7.6384666947271196E-4</v>
      </c>
      <c r="J547">
        <v>4036.65</v>
      </c>
      <c r="K547">
        <v>4077.6</v>
      </c>
      <c r="L547" s="93">
        <f t="shared" ref="L547" si="1182">+K547/J547-1</f>
        <v>1.014455055553487E-2</v>
      </c>
      <c r="M547" s="92">
        <f t="shared" ref="M547" si="1183">WEEKDAY(A547,2)</f>
        <v>4</v>
      </c>
    </row>
    <row r="548" spans="1:14" ht="28" x14ac:dyDescent="0.25">
      <c r="A548" s="90">
        <v>43168</v>
      </c>
      <c r="B548">
        <v>32.64</v>
      </c>
      <c r="C548" s="93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3">
        <f t="shared" ref="G548" si="1186">+B548/D548-1</f>
        <v>9.8862862983306599E-3</v>
      </c>
      <c r="H548" s="93">
        <f>(B548/(D548*(1-VLOOKUP(A548,FX!A:M,13,0))))-1</f>
        <v>7.1578506150027366E-3</v>
      </c>
      <c r="I548" s="93">
        <f t="shared" si="767"/>
        <v>7.0872531263210803E-3</v>
      </c>
      <c r="J548">
        <v>4077.6</v>
      </c>
      <c r="K548">
        <v>4108.87</v>
      </c>
      <c r="L548" s="93">
        <f t="shared" ref="L548" si="1187">+K548/J548-1</f>
        <v>7.6687267019814875E-3</v>
      </c>
      <c r="M548" s="92">
        <f t="shared" ref="M548" si="1188">WEEKDAY(A548,2)</f>
        <v>5</v>
      </c>
      <c r="N548" s="50" t="s">
        <v>745</v>
      </c>
    </row>
    <row r="549" spans="1:14" x14ac:dyDescent="0.25">
      <c r="A549" s="90">
        <v>43171</v>
      </c>
      <c r="B549">
        <v>32.57</v>
      </c>
      <c r="C549" s="93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3">
        <f t="shared" ref="G549" si="1191">+B549/D549-1</f>
        <v>3.5037555177575008E-4</v>
      </c>
      <c r="H549" s="93">
        <f>(B549/(D549*(1-VLOOKUP(A549,FX!A:M,13,0))))-1</f>
        <v>-1.808309615815018E-4</v>
      </c>
      <c r="I549" s="93">
        <f t="shared" si="767"/>
        <v>-4.6646944011397018E-4</v>
      </c>
      <c r="J549">
        <v>4108.87</v>
      </c>
      <c r="K549">
        <v>4127.67</v>
      </c>
      <c r="L549" s="93">
        <f t="shared" ref="L549" si="1192">+K549/J549-1</f>
        <v>4.5754672209148417E-3</v>
      </c>
      <c r="M549" s="92">
        <f t="shared" ref="M549" si="1193">WEEKDAY(A549,2)</f>
        <v>1</v>
      </c>
      <c r="N549" s="50" t="s">
        <v>748</v>
      </c>
    </row>
    <row r="550" spans="1:14" x14ac:dyDescent="0.25">
      <c r="A550" s="90">
        <v>43172</v>
      </c>
      <c r="B550">
        <v>31.93</v>
      </c>
      <c r="C550" s="93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3">
        <f t="shared" ref="G550" si="1196">+B550/D550-1</f>
        <v>-1.1384356697877518E-2</v>
      </c>
      <c r="H550" s="93">
        <f>(B550/(D550*(1-VLOOKUP(A550,FX!A:M,13,0))))-1</f>
        <v>-1.128114899451893E-2</v>
      </c>
      <c r="I550" s="93">
        <f t="shared" si="767"/>
        <v>-1.0922292504321307E-2</v>
      </c>
      <c r="J550">
        <v>4127.67</v>
      </c>
      <c r="K550">
        <v>4091.25</v>
      </c>
      <c r="L550" s="93">
        <f t="shared" ref="L550" si="1197">+K550/J550-1</f>
        <v>-8.8233797759995625E-3</v>
      </c>
      <c r="M550" s="92">
        <f t="shared" ref="M550" si="1198">WEEKDAY(A550,2)</f>
        <v>2</v>
      </c>
      <c r="N550" s="50" t="s">
        <v>751</v>
      </c>
    </row>
    <row r="551" spans="1:14" x14ac:dyDescent="0.25">
      <c r="A551" s="90">
        <v>43173</v>
      </c>
      <c r="B551">
        <v>32.08</v>
      </c>
      <c r="C551" s="93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3">
        <f t="shared" ref="G551" si="1201">+B551/D551-1</f>
        <v>-1.9065375350343361E-3</v>
      </c>
      <c r="H551" s="93">
        <f>(B551/(D551*(1-VLOOKUP(A551,FX!A:M,13,0))))-1</f>
        <v>-5.0144907435659691E-3</v>
      </c>
      <c r="I551" s="93">
        <f t="shared" si="767"/>
        <v>-5.0769607706311337E-3</v>
      </c>
      <c r="J551">
        <v>4091.25</v>
      </c>
      <c r="K551">
        <v>4073.34</v>
      </c>
      <c r="L551" s="93">
        <f t="shared" ref="L551" si="1202">+K551/J551-1</f>
        <v>-4.3776351970669092E-3</v>
      </c>
      <c r="M551" s="92">
        <f t="shared" ref="M551" si="1203">WEEKDAY(A551,2)</f>
        <v>3</v>
      </c>
    </row>
    <row r="552" spans="1:14" x14ac:dyDescent="0.25">
      <c r="A552" s="90">
        <v>43174</v>
      </c>
      <c r="B552">
        <v>32.18</v>
      </c>
      <c r="C552" s="93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3">
        <f t="shared" ref="G552" si="1206">+B552/D552-1</f>
        <v>-7.5356450723815804E-3</v>
      </c>
      <c r="H552" s="93">
        <f>(B552/(D552*(1-VLOOKUP(A552,FX!A:M,13,0))))-1</f>
        <v>-3.4959132129556147E-3</v>
      </c>
      <c r="I552" s="93">
        <f t="shared" si="767"/>
        <v>-3.5701789424467112E-3</v>
      </c>
      <c r="J552">
        <v>4073.34</v>
      </c>
      <c r="K552">
        <v>4096.16</v>
      </c>
      <c r="L552" s="93">
        <f t="shared" ref="L552" si="1207">+K552/J552-1</f>
        <v>5.6022821566577008E-3</v>
      </c>
      <c r="M552" s="92">
        <f t="shared" ref="M552" si="1208">WEEKDAY(A552,2)</f>
        <v>4</v>
      </c>
    </row>
    <row r="553" spans="1:14" x14ac:dyDescent="0.25">
      <c r="A553" s="90">
        <v>43175</v>
      </c>
      <c r="B553">
        <v>31.95</v>
      </c>
      <c r="C553" s="93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3">
        <f t="shared" ref="G553" si="1211">+B553/D553-1</f>
        <v>-9.9988950792906373E-4</v>
      </c>
      <c r="H553" s="93">
        <f>(B553/(D553*(1-VLOOKUP(A553,FX!A:M,13,0))))-1</f>
        <v>-1.6279200548846573E-3</v>
      </c>
      <c r="I553" s="93">
        <f t="shared" si="767"/>
        <v>-1.2972195739493486E-3</v>
      </c>
      <c r="J553">
        <v>4096.16</v>
      </c>
      <c r="K553">
        <v>4056.42</v>
      </c>
      <c r="L553" s="93">
        <f t="shared" ref="L553" si="1212">+K553/J553-1</f>
        <v>-9.7017694621303052E-3</v>
      </c>
      <c r="M553" s="92">
        <f t="shared" ref="M553" si="1213">WEEKDAY(A553,2)</f>
        <v>5</v>
      </c>
      <c r="N553" s="50" t="s">
        <v>757</v>
      </c>
    </row>
    <row r="554" spans="1:14" x14ac:dyDescent="0.25">
      <c r="A554" s="90">
        <v>43178</v>
      </c>
      <c r="N554" s="50" t="s">
        <v>759</v>
      </c>
    </row>
    <row r="555" spans="1:14" x14ac:dyDescent="0.25">
      <c r="A555" s="90">
        <v>43179</v>
      </c>
    </row>
    <row r="556" spans="1:14" x14ac:dyDescent="0.25">
      <c r="A556" s="90">
        <v>43180</v>
      </c>
    </row>
    <row r="557" spans="1:14" x14ac:dyDescent="0.25">
      <c r="A557" s="90">
        <v>43181</v>
      </c>
    </row>
    <row r="558" spans="1:14" x14ac:dyDescent="0.25">
      <c r="A558" s="90">
        <v>43182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59"/>
  <sheetViews>
    <sheetView zoomScale="115" zoomScaleNormal="115" workbookViewId="0">
      <pane xSplit="1" ySplit="2" topLeftCell="B543" activePane="bottomRight" state="frozen"/>
      <selection pane="topRight" activeCell="B1" sqref="B1"/>
      <selection pane="bottomLeft" activeCell="A3" sqref="A3"/>
      <selection pane="bottomRight" activeCell="G555" sqref="G55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54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719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734</v>
      </c>
    </row>
    <row r="545" spans="1:14" x14ac:dyDescent="0.25">
      <c r="A545" s="90">
        <v>43164</v>
      </c>
      <c r="B545">
        <v>35.04</v>
      </c>
      <c r="C545" s="93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3">
        <f t="shared" ref="G545" si="1175">+B545/D545-1</f>
        <v>1.026748751842721E-2</v>
      </c>
      <c r="H545" s="93">
        <f>(B545/(D545*(1-VLOOKUP(A545,FX!A:M,13,0))))-1</f>
        <v>1.1469935470106885E-2</v>
      </c>
      <c r="I545" s="93">
        <f t="shared" si="820"/>
        <v>1.126124826117314E-2</v>
      </c>
      <c r="J545">
        <v>6056.34</v>
      </c>
      <c r="K545">
        <v>6064.1</v>
      </c>
      <c r="L545" s="93">
        <f t="shared" ref="L545" si="1176">+K545/J545-1</f>
        <v>1.281301908413468E-3</v>
      </c>
      <c r="M545" s="92">
        <f t="shared" ref="M545" si="1177">WEEKDAY(A545,2)</f>
        <v>1</v>
      </c>
      <c r="N545" s="50" t="s">
        <v>741</v>
      </c>
    </row>
    <row r="546" spans="1:14" x14ac:dyDescent="0.25">
      <c r="A546" s="90">
        <v>43165</v>
      </c>
      <c r="B546">
        <v>35.429900000000004</v>
      </c>
      <c r="C546" s="93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3">
        <f t="shared" ref="G546" si="1180">+B546/D546-1</f>
        <v>8.9570338076812028E-3</v>
      </c>
      <c r="H546" s="93">
        <f>(B546/(D546*(1-VLOOKUP(A546,FX!A:M,13,0))))-1</f>
        <v>5.2251250334469646E-3</v>
      </c>
      <c r="I546" s="93">
        <f t="shared" si="820"/>
        <v>4.827040502329849E-3</v>
      </c>
      <c r="J546">
        <v>6064.1</v>
      </c>
      <c r="K546">
        <v>6145.58</v>
      </c>
      <c r="L546" s="93">
        <f t="shared" ref="L546" si="1181">+K546/J546-1</f>
        <v>1.3436453884335675E-2</v>
      </c>
      <c r="M546" s="92">
        <f t="shared" ref="M546" si="1182">WEEKDAY(A546,2)</f>
        <v>2</v>
      </c>
    </row>
    <row r="547" spans="1:14" x14ac:dyDescent="0.25">
      <c r="A547" s="90">
        <v>43166</v>
      </c>
      <c r="B547">
        <v>35.159999999999997</v>
      </c>
      <c r="C547" s="93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3">
        <f t="shared" ref="G547" si="1185">+B547/D547-1</f>
        <v>6.8533448854544154E-3</v>
      </c>
      <c r="H547" s="93">
        <f>(B547/(D547*(1-VLOOKUP(A547,FX!A:M,13,0))))-1</f>
        <v>8.6524078483352085E-3</v>
      </c>
      <c r="I547" s="93">
        <f t="shared" si="820"/>
        <v>8.7129155991887419E-3</v>
      </c>
      <c r="J547">
        <v>6145.58</v>
      </c>
      <c r="K547">
        <v>6086.49</v>
      </c>
      <c r="L547" s="93">
        <f t="shared" ref="L547" si="1186">+K547/J547-1</f>
        <v>-9.6150404030214132E-3</v>
      </c>
      <c r="M547" s="92">
        <f t="shared" ref="M547" si="1187">WEEKDAY(A547,2)</f>
        <v>3</v>
      </c>
    </row>
    <row r="548" spans="1:14" x14ac:dyDescent="0.25">
      <c r="A548" s="90">
        <v>43167</v>
      </c>
      <c r="B548">
        <v>35.229999999999997</v>
      </c>
      <c r="C548" s="93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3">
        <f t="shared" ref="G548" si="1190">+B548/D548-1</f>
        <v>3.3000416679958011E-3</v>
      </c>
      <c r="H548" s="93">
        <f>(B548/(D548*(1-VLOOKUP(A548,FX!A:M,13,0))))-1</f>
        <v>6.720613207464865E-3</v>
      </c>
      <c r="I548" s="93">
        <f t="shared" si="820"/>
        <v>5.9104017360018801E-3</v>
      </c>
      <c r="J548">
        <v>6086.49</v>
      </c>
      <c r="K548">
        <v>6131.51</v>
      </c>
      <c r="L548" s="93">
        <f t="shared" ref="L548" si="1191">+K548/J548-1</f>
        <v>7.3967097621125966E-3</v>
      </c>
      <c r="M548" s="92">
        <f t="shared" ref="M548" si="1192">WEEKDAY(A548,2)</f>
        <v>4</v>
      </c>
    </row>
    <row r="549" spans="1:14" x14ac:dyDescent="0.25">
      <c r="A549" s="90">
        <v>43168</v>
      </c>
      <c r="B549">
        <v>35.880000000000003</v>
      </c>
      <c r="C549" s="93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3">
        <f t="shared" ref="G549" si="1195">+B549/D549-1</f>
        <v>1.2013218512237467E-2</v>
      </c>
      <c r="H549" s="93">
        <f>(B549/(D549*(1-VLOOKUP(A549,FX!A:M,13,0))))-1</f>
        <v>9.2790364415911153E-3</v>
      </c>
      <c r="I549" s="93">
        <f t="shared" si="820"/>
        <v>8.7549130412778453E-3</v>
      </c>
      <c r="J549">
        <v>6131.51</v>
      </c>
      <c r="K549">
        <v>6206.98</v>
      </c>
      <c r="L549" s="93">
        <f t="shared" ref="L549" si="1196">+K549/J549-1</f>
        <v>1.2308550422326592E-2</v>
      </c>
      <c r="M549" s="92">
        <f t="shared" ref="M549" si="1197">WEEKDAY(A549,2)</f>
        <v>5</v>
      </c>
    </row>
    <row r="550" spans="1:14" x14ac:dyDescent="0.25">
      <c r="A550" s="90">
        <v>43171</v>
      </c>
      <c r="B550">
        <v>36.124499999999998</v>
      </c>
      <c r="C550" s="93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3">
        <f t="shared" ref="G550" si="1200">+B550/D550-1</f>
        <v>1.3038261482569702E-3</v>
      </c>
      <c r="H550" s="93">
        <f>(B550/(D550*(1-VLOOKUP(A550,FX!A:M,13,0))))-1</f>
        <v>7.7211333312843244E-4</v>
      </c>
      <c r="I550" s="93">
        <f t="shared" si="820"/>
        <v>1.1072940225398398E-5</v>
      </c>
      <c r="J550">
        <v>6206.98</v>
      </c>
      <c r="K550">
        <v>6295.78</v>
      </c>
      <c r="L550" s="93">
        <f t="shared" ref="L550" si="1201">+K550/J550-1</f>
        <v>1.4306474324067509E-2</v>
      </c>
      <c r="M550" s="92">
        <f t="shared" ref="M550" si="1202">WEEKDAY(A550,2)</f>
        <v>1</v>
      </c>
    </row>
    <row r="551" spans="1:14" x14ac:dyDescent="0.25">
      <c r="A551" s="90">
        <v>43172</v>
      </c>
      <c r="B551">
        <v>35.71</v>
      </c>
      <c r="C551" s="93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3">
        <f t="shared" ref="G551" si="1205">+B551/D551-1</f>
        <v>-4.8831850304605906E-3</v>
      </c>
      <c r="H551" s="93">
        <f>(B551/(D551*(1-VLOOKUP(A551,FX!A:M,13,0))))-1</f>
        <v>-4.7792986295702722E-3</v>
      </c>
      <c r="I551" s="93">
        <f t="shared" si="820"/>
        <v>-4.0273997054753874E-3</v>
      </c>
      <c r="J551">
        <v>6295.78</v>
      </c>
      <c r="K551">
        <v>6254.15</v>
      </c>
      <c r="L551" s="93">
        <f t="shared" ref="L551" si="1206">+K551/J551-1</f>
        <v>-6.6123657434027372E-3</v>
      </c>
      <c r="M551" s="92">
        <f t="shared" ref="M551" si="1207">WEEKDAY(A551,2)</f>
        <v>2</v>
      </c>
    </row>
    <row r="552" spans="1:14" x14ac:dyDescent="0.25">
      <c r="A552" s="90">
        <v>43173</v>
      </c>
      <c r="B552">
        <v>35.630000000000003</v>
      </c>
      <c r="C552" s="93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3">
        <f t="shared" ref="G552" si="1210">+B552/D552-1</f>
        <v>4.1502925395107138E-3</v>
      </c>
      <c r="H552" s="93">
        <f>(B552/(D552*(1-VLOOKUP(A552,FX!A:M,13,0))))-1</f>
        <v>1.0234790286409723E-3</v>
      </c>
      <c r="I552" s="93">
        <f t="shared" si="820"/>
        <v>1.3968403863935386E-3</v>
      </c>
      <c r="J552">
        <v>6254.15</v>
      </c>
      <c r="K552">
        <v>6189.32</v>
      </c>
      <c r="L552" s="93">
        <f t="shared" ref="L552" si="1211">+K552/J552-1</f>
        <v>-1.0365917031091354E-2</v>
      </c>
      <c r="M552" s="92">
        <f t="shared" ref="M552" si="1212">WEEKDAY(A552,2)</f>
        <v>3</v>
      </c>
    </row>
    <row r="553" spans="1:14" x14ac:dyDescent="0.25">
      <c r="A553" s="90">
        <v>43174</v>
      </c>
      <c r="B553">
        <v>35.39</v>
      </c>
      <c r="C553" s="93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3">
        <f t="shared" ref="G553" si="1215">+B553/D553-1</f>
        <v>-3.8661711952744371E-3</v>
      </c>
      <c r="H553" s="93">
        <f>(B553/(D553*(1-VLOOKUP(A553,FX!A:M,13,0))))-1</f>
        <v>1.8849690891964421E-4</v>
      </c>
      <c r="I553" s="93">
        <f t="shared" si="820"/>
        <v>-8.4762523662851308E-5</v>
      </c>
      <c r="J553">
        <v>6189.32</v>
      </c>
      <c r="K553">
        <v>6180.11</v>
      </c>
      <c r="L553" s="93">
        <f t="shared" ref="L553" si="1216">+K553/J553-1</f>
        <v>-1.4880471521911964E-3</v>
      </c>
      <c r="M553" s="92">
        <f t="shared" ref="M553" si="1217">WEEKDAY(A553,2)</f>
        <v>4</v>
      </c>
    </row>
    <row r="554" spans="1:14" x14ac:dyDescent="0.25">
      <c r="A554" s="90">
        <v>43175</v>
      </c>
      <c r="B554">
        <v>35.4786</v>
      </c>
      <c r="C554" s="93">
        <f t="shared" ref="C554:C555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3">
        <f t="shared" ref="G554:G555" si="1220">+B554/D554-1</f>
        <v>7.9310920558712805E-3</v>
      </c>
      <c r="H554" s="93">
        <f>(B554/(D554*(1-VLOOKUP(A554,FX!A:M,13,0))))-1</f>
        <v>7.2974469657567376E-3</v>
      </c>
      <c r="I554" s="93">
        <f t="shared" si="820"/>
        <v>8.0293215138085294E-3</v>
      </c>
      <c r="J554">
        <v>6180.11</v>
      </c>
      <c r="K554">
        <v>6146.31</v>
      </c>
      <c r="L554" s="93">
        <f t="shared" ref="L554" si="1221">+K554/J554-1</f>
        <v>-5.4691583159521828E-3</v>
      </c>
      <c r="M554" s="92">
        <f t="shared" ref="M554" si="1222">WEEKDAY(A554,2)</f>
        <v>5</v>
      </c>
      <c r="N554" s="50" t="s">
        <v>756</v>
      </c>
    </row>
    <row r="555" spans="1:14" x14ac:dyDescent="0.25">
      <c r="A555" s="90">
        <v>43178</v>
      </c>
      <c r="B555">
        <v>35.479999999999997</v>
      </c>
      <c r="C555" s="93">
        <f t="shared" si="1218"/>
        <v>3.9460407118552254E-5</v>
      </c>
      <c r="D555">
        <v>35.199430079723506</v>
      </c>
      <c r="G555" s="93">
        <f t="shared" si="1220"/>
        <v>7.9708654271113399E-3</v>
      </c>
      <c r="M555">
        <f t="shared" ref="M555:M559" si="1223">WEEKDAY(A555,2)</f>
        <v>1</v>
      </c>
    </row>
    <row r="556" spans="1:14" x14ac:dyDescent="0.25">
      <c r="A556" s="90">
        <v>43179</v>
      </c>
      <c r="M556">
        <f t="shared" si="1223"/>
        <v>2</v>
      </c>
    </row>
    <row r="557" spans="1:14" x14ac:dyDescent="0.25">
      <c r="A557" s="90">
        <v>43180</v>
      </c>
      <c r="M557">
        <f t="shared" si="1223"/>
        <v>3</v>
      </c>
    </row>
    <row r="558" spans="1:14" x14ac:dyDescent="0.25">
      <c r="A558" s="90">
        <v>43181</v>
      </c>
      <c r="M558">
        <f t="shared" si="1223"/>
        <v>4</v>
      </c>
    </row>
    <row r="559" spans="1:14" x14ac:dyDescent="0.25">
      <c r="A559" s="90">
        <v>43182</v>
      </c>
      <c r="M559">
        <f t="shared" si="122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2018-03-19T00:57:29Z</dcterms:modified>
</cp:coreProperties>
</file>