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52" i="20" l="1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G553" i="10"/>
  <c r="C553" i="10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G552" i="11"/>
  <c r="C552" i="11"/>
  <c r="L551" i="11"/>
  <c r="M551" i="11"/>
  <c r="I550" i="11"/>
  <c r="C551" i="11"/>
  <c r="D551" i="11"/>
  <c r="E551" i="11" s="1"/>
  <c r="G552" i="12"/>
  <c r="C552" i="12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<sst xmlns="http://schemas.openxmlformats.org/spreadsheetml/2006/main" count="853" uniqueCount="755">
  <si>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</si>
  <si>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</si>
  <si>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</si>
  <si>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</si>
  <si>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</si>
  <si>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</si>
  <si>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</si>
  <si>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</si>
  <si>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</si>
  <si>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</si>
  <si>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</si>
  <si>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</si>
  <si>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</si>
  <si>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</si>
  <si>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</si>
  <si>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</si>
  <si>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</si>
  <si>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</si>
  <si>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</si>
  <si>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</si>
  <si>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</si>
  <si>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</si>
  <si>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</si>
  <si>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</si>
  <si>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</si>
  <si>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</si>
  <si>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</si>
  <si>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</si>
  <si>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</si>
  <si>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</si>
  <si>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</si>
  <si>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</si>
  <si>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</si>
  <si>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</si>
  <si>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</si>
  <si>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</si>
  <si>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</si>
  <si>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</si>
  <si>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</si>
  <si>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</si>
  <si>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</si>
  <si>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</si>
  <si>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</si>
  <si>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</si>
  <si>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</si>
  <si>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</si>
  <si>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</si>
  <si>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</si>
  <si>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</si>
  <si>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</si>
  <si>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</si>
  <si>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</si>
  <si>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</si>
  <si>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</si>
  <si>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</si>
  <si>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</si>
  <si>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</si>
  <si>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</si>
  <si>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</si>
  <si>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</si>
  <si>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</si>
  <si>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</si>
  <si>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</si>
  <si>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</si>
  <si>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</si>
  <si>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</si>
  <si>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</si>
  <si>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</si>
  <si>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</si>
  <si>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</si>
  <si>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</si>
  <si>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</si>
  <si>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</si>
  <si>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</si>
  <si>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</si>
  <si>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</si>
  <si>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</si>
  <si>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</si>
  <si>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</si>
  <si>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</si>
  <si>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</si>
  <si>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</si>
  <si>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</si>
  <si>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</si>
  <si>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</si>
  <si>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</si>
  <si>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</si>
  <si>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</si>
  <si>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</si>
  <si>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</si>
  <si>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</si>
  <si>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</si>
  <si>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</si>
  <si>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</si>
  <si>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</si>
  <si>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</si>
  <si>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</si>
  <si>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</si>
  <si>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</si>
  <si>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</si>
  <si>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</si>
  <si>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</si>
  <si>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</si>
  <si>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</si>
  <si>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</si>
  <si>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</si>
  <si>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</si>
  <si>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</si>
  <si>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</si>
  <si>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</si>
  <si>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</si>
  <si>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</si>
  <si>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</si>
  <si>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</si>
  <si>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</si>
  <si>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</si>
  <si>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</si>
  <si>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</si>
  <si>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</si>
  <si>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</si>
  <si>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</si>
  <si>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</si>
  <si>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</si>
  <si>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</si>
  <si>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</si>
  <si>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</si>
  <si>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</si>
  <si>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</si>
  <si>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</si>
  <si>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</si>
  <si>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</si>
  <si>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</si>
  <si>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</si>
  <si>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</si>
  <si>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</si>
  <si>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</si>
  <si>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</si>
  <si>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</si>
  <si>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</si>
  <si>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</si>
  <si>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</si>
  <si>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</si>
  <si>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</si>
  <si>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</si>
  <si>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</si>
  <si>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</si>
  <si>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</si>
  <si>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</si>
  <si>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</si>
  <si>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</si>
  <si>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</si>
  <si>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</si>
  <si>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</si>
  <si>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</si>
  <si>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</si>
  <si>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</si>
  <si>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</si>
  <si>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</si>
  <si>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</si>
  <si>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</si>
  <si>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</si>
  <si>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</si>
  <si>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</si>
  <si>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</si>
  <si>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</si>
  <si>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</si>
  <si>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</si>
  <si>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</si>
  <si>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</si>
  <si>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</si>
  <si>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</si>
  <si>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</si>
  <si>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</si>
  <si>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</si>
  <si>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</si>
  <si>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</si>
  <si>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</si>
  <si>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</si>
  <si>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</si>
  <si>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</si>
  <si>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</si>
  <si>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</si>
  <si>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</si>
  <si>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</si>
  <si>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</si>
  <si>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</si>
  <si>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</si>
  <si>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</si>
  <si>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</si>
  <si>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</si>
  <si>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</si>
  <si>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</si>
  <si>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</si>
  <si>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</si>
  <si>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</si>
  <si>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</si>
  <si>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</si>
  <si>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</si>
  <si>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</si>
  <si>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</si>
  <si>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</si>
  <si>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</si>
  <si>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</si>
  <si>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</si>
  <si>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</si>
  <si>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</si>
  <si>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</si>
  <si>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</si>
  <si>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</si>
  <si>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</si>
  <si>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</si>
  <si>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</si>
  <si>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</si>
  <si>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</si>
  <si>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</si>
  <si>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</si>
  <si>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</si>
  <si>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</si>
  <si>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</si>
  <si>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</si>
  <si>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</si>
  <si>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</si>
  <si>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</si>
  <si>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</si>
  <si>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</si>
  <si>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</si>
  <si>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</si>
  <si>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</si>
  <si>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</si>
  <si>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</si>
  <si>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</si>
  <si>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</si>
  <si>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</si>
  <si>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</si>
  <si>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</si>
  <si>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</si>
  <si>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</si>
  <si>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</si>
  <si>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</si>
  <si>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</si>
  <si>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</si>
  <si>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</si>
  <si>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</si>
  <si>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</si>
  <si>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</si>
  <si>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</si>
  <si>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</si>
  <si>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</si>
  <si>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</si>
  <si>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</si>
  <si>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</si>
  <si>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</si>
  <si>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</si>
  <si>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</si>
  <si>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</si>
  <si>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</si>
  <si>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</si>
  <si>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</si>
  <si>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</si>
  <si>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</si>
  <si>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</si>
  <si>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</si>
  <si>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</si>
  <si>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</si>
  <si>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</si>
  <si>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</si>
  <si>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</si>
  <si>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</si>
  <si>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</si>
  <si>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</si>
  <si>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</si>
  <si>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</si>
  <si>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</si>
  <si>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</si>
  <si>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</si>
  <si>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</si>
  <si>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</si>
  <si>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</si>
  <si>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</si>
  <si>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</si>
  <si>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</si>
  <si>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</si>
  <si>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</si>
  <si>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</si>
  <si>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</si>
  <si>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</si>
  <si>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</si>
  <si>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</si>
  <si>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</si>
  <si>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</si>
  <si>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</si>
  <si>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</si>
  <si>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</si>
  <si>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</si>
  <si>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</si>
  <si>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</si>
  <si>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</si>
  <si>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</si>
  <si>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</si>
  <si>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</si>
  <si>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</si>
  <si>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</si>
  <si>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</si>
  <si>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</si>
  <si>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</si>
  <si>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</si>
  <si>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</si>
  <si>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</si>
  <si>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</si>
  <si>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</si>
  <si>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</si>
  <si>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</si>
  <si>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</si>
  <si>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</si>
  <si>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</si>
  <si>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</si>
  <si>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</si>
  <si>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</si>
  <si>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</si>
  <si>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</si>
  <si>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</si>
  <si>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</si>
  <si>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</si>
  <si>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</si>
  <si>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</si>
  <si>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</si>
  <si>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</si>
  <si>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</si>
  <si>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</si>
  <si>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</si>
  <si>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</si>
  <si>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</si>
  <si>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</si>
  <si>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</si>
  <si>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</si>
  <si>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</si>
  <si>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</si>
  <si>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</si>
  <si>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</si>
  <si>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</si>
  <si>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</si>
  <si>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</si>
  <si>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</si>
  <si>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</si>
  <si>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</si>
  <si>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</si>
  <si>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</si>
  <si>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</si>
  <si>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</si>
  <si>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</si>
  <si>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</si>
  <si>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</si>
  <si>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</si>
  <si>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</si>
  <si>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</si>
  <si>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</si>
  <si>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</si>
  <si>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</si>
  <si>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</si>
  <si>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</si>
  <si>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</si>
  <si>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</si>
  <si>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</si>
  <si>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</si>
  <si>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</si>
  <si>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</si>
  <si>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</si>
  <si>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</si>
  <si>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</si>
  <si>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</si>
  <si>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</si>
  <si>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</si>
  <si>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</si>
  <si>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</si>
  <si>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</si>
  <si>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</si>
  <si>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</si>
  <si>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</si>
  <si>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</si>
  <si>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</si>
  <si>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</si>
  <si>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</si>
  <si>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</si>
  <si>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</si>
  <si>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</si>
  <si>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</si>
  <si>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</si>
  <si>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</si>
  <si>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</si>
  <si>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</si>
  <si>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</si>
  <si>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</si>
  <si>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</si>
  <si>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</si>
  <si>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</si>
  <si>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</si>
  <si>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</si>
  <si>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</si>
  <si>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</si>
  <si>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</si>
  <si>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</si>
  <si>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</si>
  <si>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</si>
  <si>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</si>
  <si>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</si>
  <si>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</si>
  <si>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</si>
  <si>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</si>
  <si>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</si>
  <si>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</si>
  <si>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</si>
  <si>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</si>
  <si>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</si>
  <si>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</si>
  <si>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</si>
  <si>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</si>
  <si>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</si>
  <si>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</si>
  <si>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</si>
  <si>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</si>
  <si>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</si>
  <si>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</si>
  <si>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</si>
  <si>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</si>
  <si>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</si>
  <si>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</si>
  <si>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</si>
  <si>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</si>
  <si>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</si>
  <si>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</si>
  <si>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</si>
  <si>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</si>
  <si>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</si>
  <si>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</si>
  <si>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</si>
  <si>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</si>
  <si>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</si>
  <si>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</si>
  <si>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</si>
  <si>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</si>
  <si>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</si>
  <si>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</si>
  <si>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</si>
  <si>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</si>
  <si>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</si>
  <si>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</si>
  <si>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</si>
  <si>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</si>
  <si>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</si>
  <si>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</si>
  <si>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</si>
  <si>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</si>
  <si>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</si>
  <si>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</si>
  <si>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</si>
  <si>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</si>
  <si>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</si>
  <si>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</si>
  <si>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</si>
  <si>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</si>
  <si>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</si>
  <si>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</si>
  <si>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</si>
  <si>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</si>
  <si>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</si>
  <si>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</si>
  <si>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</si>
  <si>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</si>
  <si>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</si>
  <si>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</si>
  <si>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</si>
  <si>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</si>
  <si>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</si>
  <si>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</si>
  <si>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</si>
  <si>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</si>
  <si>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</si>
  <si>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</si>
  <si>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</si>
  <si>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</si>
  <si>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</si>
  <si>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</si>
  <si>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</si>
  <si>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</si>
  <si>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</si>
  <si>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</si>
  <si>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</si>
  <si>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</si>
  <si>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</si>
  <si>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</si>
  <si>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</si>
  <si>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</si>
  <si>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</si>
  <si>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</si>
  <si>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</si>
  <si>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</si>
  <si>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</si>
  <si>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</si>
  <si>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</si>
  <si>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</si>
  <si>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</si>
  <si>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</si>
  <si>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</si>
  <si>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</si>
  <si>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</si>
  <si>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</si>
  <si>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</si>
  <si>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</si>
  <si>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</si>
  <si>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</si>
  <si>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</si>
  <si>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</si>
  <si>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</si>
  <si>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</si>
  <si>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</si>
  <si>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</si>
  <si>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</si>
  <si>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</si>
  <si>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</si>
  <si>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</si>
  <si>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</si>
  <si>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</si>
  <si>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</si>
  <si>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</si>
  <si>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</si>
  <si>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</si>
  <si>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</si>
  <si>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</si>
  <si>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</si>
  <si>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</si>
  <si>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</si>
  <si>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</si>
  <si>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</si>
  <si>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</si>
  <si>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</si>
  <si>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</si>
  <si>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</si>
  <si>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</si>
  <si>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</si>
  <si>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</si>
  <si>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</si>
  <si>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</si>
  <si>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</si>
  <si>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</si>
  <si>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</si>
  <si>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</si>
  <si>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</si>
  <si>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</si>
  <si>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</si>
  <si>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</si>
  <si>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</si>
  <si>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</si>
  <si>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</si>
  <si>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</si>
  <si>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</si>
  <si>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</si>
  <si>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</si>
  <si>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</si>
  <si>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</si>
  <si>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</si>
  <si>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</si>
  <si>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</si>
  <si>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</si>
  <si>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</si>
  <si>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</si>
  <si>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</si>
  <si>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</si>
  <si>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</si>
  <si>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</si>
  <si>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</si>
  <si>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</si>
  <si>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</si>
  <si>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</si>
  <si>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</si>
  <si>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</si>
  <si>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</si>
  <si>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</si>
  <si>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</si>
  <si>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</si>
  <si>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</si>
  <si>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</si>
  <si>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</si>
  <si>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</si>
  <si>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</si>
  <si>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</si>
  <si>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</si>
  <si>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</si>
  <si>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</si>
  <si>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</si>
  <si>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</si>
  <si>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</si>
  <si>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</si>
  <si>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</si>
  <si>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</si>
  <si>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</si>
  <si>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</si>
  <si>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</si>
  <si>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</si>
  <si>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</si>
  <si>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</si>
  <si>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</si>
  <si>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</si>
  <si>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</si>
  <si>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</si>
  <si>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</si>
  <si>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</si>
  <si>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</si>
  <si>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</si>
  <si>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</si>
  <si>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</si>
  <si>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</si>
  <si>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</si>
  <si>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</si>
  <si>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</si>
  <si>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</si>
  <si>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</si>
  <si>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</si>
  <si>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</si>
  <si>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</si>
  <si>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</si>
  <si>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</si>
  <si>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</si>
  <si>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</si>
  <si>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</si>
  <si>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</si>
  <si>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</si>
  <si>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</si>
  <si>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</si>
  <si>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</si>
  <si>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</si>
  <si>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</si>
  <si>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</si>
  <si>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</si>
  <si>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</si>
  <si>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</si>
  <si>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</si>
  <si>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</si>
  <si>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</si>
  <si>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</si>
  <si>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</si>
  <si>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</si>
  <si>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</si>
  <si>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</si>
  <si>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</si>
  <si>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</si>
  <si>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</si>
  <si>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</si>
  <si>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</si>
  <si>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</si>
  <si>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</si>
  <si>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</si>
  <si>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</si>
  <si>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</si>
  <si>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</si>
  <si>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</si>
  <si>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</si>
  <si>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</si>
  <si>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</si>
  <si>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</si>
  <si>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</si>
  <si>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</si>
  <si>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</si>
  <si>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</si>
  <si>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</si>
  <si>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</si>
  <si>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</si>
  <si>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</si>
  <si>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</si>
  <si>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</si>
  <si>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</si>
  <si>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</si>
  <si>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</si>
  <si>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</si>
  <si>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</si>
  <si>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</si>
  <si>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</si>
  <si>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</si>
  <si>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</si>
  <si>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</si>
  <si>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</si>
  <si>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</si>
  <si>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</si>
  <si>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</si>
  <si>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</si>
  <si>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</si>
  <si>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</si>
  <si>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</si>
  <si>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</si>
  <si>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</si>
  <si>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</si>
  <si>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</si>
  <si>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</si>
  <si>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</si>
  <si>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</si>
  <si>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</si>
  <si>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</si>
  <si>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</si>
  <si>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</si>
  <si>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</si>
  <si>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</si>
  <si>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</si>
  <si>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</si>
  <si>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</si>
  <si>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</si>
  <si>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</si>
  <si>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</si>
  <si>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</si>
  <si>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</si>
  <si>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</si>
  <si>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</si>
  <si>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</si>
  <si>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</si>
  <si>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</si>
  <si>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</si>
  <si>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</si>
  <si>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</si>
  <si>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</si>
  <si>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</si>
  <si>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</si>
  <si>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</si>
  <si>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</si>
  <si>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</si>
  <si>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</si>
  <si>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</si>
  <si>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</si>
  <si>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</si>
  <si>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</si>
  <si>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</si>
  <si>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</si>
  <si>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</si>
  <si>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</si>
  <si>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</si>
  <si>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</si>
  <si>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</si>
  <si>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</si>
  <si>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</si>
  <si>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</si>
  <si>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</si>
  <si>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</si>
  <si>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</si>
  <si>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</si>
  <si>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</si>
  <si>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</si>
  <si>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</si>
  <si>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</si>
  <si>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</si>
  <si>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</si>
  <si>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</si>
  <si>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</si>
  <si>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</si>
  <si>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</si>
  <si>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</si>
  <si>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>2018-03-14T19:15</t>
  </si>
  <si>
    <t xml:space="preserve">Wed pm didn't rebound well. </t>
    <phoneticPr fontId="1" type="noConversion"/>
  </si>
  <si>
    <t>fxi signals loss pre market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</si>
</sst>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0" sqref="D10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43173</v>
      </c>
    </row>
    <row r="2" spans="1:16" x14ac:dyDescent="0.25">
      <c r="A2" s="39" t="s">
        <v>642</v>
      </c>
      <c r="B2" s="39">
        <v>6.3122800000000003</v>
      </c>
      <c r="C2" s="90">
        <v>43173</v>
      </c>
      <c r="D2" s="39">
        <v>13</v>
      </c>
    </row>
    <row r="3" spans="1:16" x14ac:dyDescent="0.25">
      <c r="A3" s="39" t="s">
        <v>643</v>
      </c>
      <c r="B3" s="39">
        <v>6.3132999999999999</v>
      </c>
      <c r="C3" s="90">
        <v>43173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6.3033400000000004</v>
      </c>
      <c r="C4" s="90">
        <v>43174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4073.34</v>
      </c>
      <c r="C5" s="39">
        <v>4091.25</v>
      </c>
      <c r="D5" s="93">
        <v>-4.4000000000000003E-3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3291.38</v>
      </c>
      <c r="C6" s="39">
        <v>3310.24</v>
      </c>
      <c r="D6" s="93">
        <v>-5.7000000000000002E-3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1841.29</v>
      </c>
      <c r="C7" s="39">
        <v>1872.68</v>
      </c>
      <c r="D7" s="93">
        <v>-1.6799999999999999E-2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11139.63</v>
      </c>
      <c r="C8" s="39">
        <v>11241.41</v>
      </c>
      <c r="D8" s="93">
        <v>-9.1000000000000004E-3</v>
      </c>
      <c r="J8" s="75"/>
      <c r="K8" s="76"/>
      <c r="L8" s="77"/>
      <c r="M8" s="78"/>
    </row>
    <row r="9" spans="1:16" x14ac:dyDescent="0.25">
      <c r="A9" s="39" t="s">
        <v>525</v>
      </c>
      <c r="B9" s="39">
        <v>6189.32</v>
      </c>
      <c r="C9" s="39">
        <v>6254.15</v>
      </c>
      <c r="D9" s="93">
        <v>-1.04E-2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2871.33</v>
      </c>
      <c r="C10" s="39">
        <v>2883.38</v>
      </c>
      <c r="D10" s="93">
        <v>-4.1999999999999997E-3</v>
      </c>
    </row>
    <row r="11" spans="1:16" x14ac:dyDescent="0.25">
      <c r="A11" s="39" t="s">
        <v>527</v>
      </c>
      <c r="B11" s="39">
        <v>15.86</v>
      </c>
      <c r="C11" s="39">
        <v>15.907</v>
      </c>
      <c r="D11" s="90">
        <v>43172</v>
      </c>
    </row>
    <row r="12" spans="1:16" x14ac:dyDescent="0.25">
      <c r="A12" s="39" t="s">
        <v>528</v>
      </c>
      <c r="B12" s="39">
        <v>16.260000000000002</v>
      </c>
      <c r="C12" s="39">
        <v>16.2684</v>
      </c>
      <c r="D12" s="90">
        <v>43173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8.1999999999999993</v>
      </c>
      <c r="C13" s="39">
        <v>8.2579999999999991</v>
      </c>
      <c r="D13" s="90">
        <v>43173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51.5</v>
      </c>
      <c r="C14" s="39">
        <v>51.579000000000001</v>
      </c>
      <c r="D14" s="90">
        <v>43173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48.71</v>
      </c>
      <c r="C15" s="39">
        <v>49.26</v>
      </c>
      <c r="D15" s="90">
        <v>43172</v>
      </c>
      <c r="E15" t="s">
        <v>752</v>
      </c>
      <c r="F15">
        <v>48.71</v>
      </c>
    </row>
    <row r="16" spans="1:16" x14ac:dyDescent="0.25">
      <c r="A16" s="39" t="s">
        <v>532</v>
      </c>
      <c r="B16" s="39">
        <v>36.22</v>
      </c>
      <c r="C16" s="39">
        <v>36.197200000000002</v>
      </c>
      <c r="D16" s="90">
        <v>43172</v>
      </c>
      <c r="E16" t="s">
        <v>752</v>
      </c>
      <c r="F16">
        <v>36.22</v>
      </c>
    </row>
    <row r="17" spans="1:16" x14ac:dyDescent="0.25">
      <c r="A17" s="39" t="s">
        <v>533</v>
      </c>
      <c r="B17" s="39">
        <v>32.08</v>
      </c>
      <c r="C17" s="39">
        <v>32.282600000000002</v>
      </c>
      <c r="D17" s="90">
        <v>43172</v>
      </c>
    </row>
    <row r="18" spans="1:16" x14ac:dyDescent="0.25">
      <c r="A18" s="39" t="s">
        <v>534</v>
      </c>
      <c r="B18" s="39">
        <v>35.630000000000003</v>
      </c>
      <c r="C18" s="41">
        <v>35.854399999999998</v>
      </c>
      <c r="D18" s="90">
        <v>43172</v>
      </c>
      <c r="E18" t="s">
        <v>752</v>
      </c>
      <c r="F18">
        <v>35.630000000000003</v>
      </c>
    </row>
    <row r="19" spans="1:16" x14ac:dyDescent="0.25">
      <c r="A19" s="39" t="s">
        <v>535</v>
      </c>
      <c r="B19" s="39">
        <v>13399.64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22110.71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6.3204999999999902</v>
      </c>
      <c r="C21" s="90">
        <v>43173</v>
      </c>
      <c r="D21" s="91">
        <v>0.63092592592592589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3298.67</v>
      </c>
      <c r="B23" s="39">
        <v>3300.07</v>
      </c>
      <c r="C23" s="39">
        <v>3297.11</v>
      </c>
      <c r="D23" s="39">
        <v>3302.33</v>
      </c>
      <c r="E23" s="39">
        <v>3290.72</v>
      </c>
      <c r="F23" s="39">
        <v>3302.58</v>
      </c>
      <c r="G23" s="39">
        <v>3288.61</v>
      </c>
      <c r="H23" s="39">
        <v>941</v>
      </c>
      <c r="I23" s="39">
        <v>1123</v>
      </c>
      <c r="J23" s="39">
        <v>3290.99</v>
      </c>
      <c r="K23" s="39">
        <v>3292.36</v>
      </c>
      <c r="L23" s="39">
        <v>3291.38</v>
      </c>
      <c r="M23" s="39">
        <v>3304.96</v>
      </c>
      <c r="N23" s="39">
        <v>3287.36</v>
      </c>
      <c r="O23" s="39">
        <v>1422</v>
      </c>
      <c r="P23" s="39">
        <v>1326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4"/>
  <sheetViews>
    <sheetView zoomScale="115" zoomScaleNormal="115" workbookViewId="0">
      <pane xSplit="2" ySplit="6" topLeftCell="C440" activePane="bottomRight" state="frozen"/>
      <selection pane="topRight" activeCell="C1" sqref="C1"/>
      <selection pane="bottomLeft" activeCell="A3" sqref="A3"/>
      <selection pane="bottomRight" activeCell="B449" sqref="B449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5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52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747</v>
      </c>
    </row>
    <row r="450" spans="1:57" x14ac:dyDescent="0.25">
      <c r="A450" s="90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2">
        <f t="shared" si="5618"/>
        <v>3273.9144999999999</v>
      </c>
      <c r="T450" s="92" t="str">
        <f t="shared" ref="T450" si="6536">IF(AVERAGE(N449)&lt;S449,"熊",IF(AVERAGE(N449)&gt;S449,"牛",""))</f>
        <v>牛</v>
      </c>
      <c r="U450" s="92">
        <f t="shared" ref="U450" si="6537">MAX(H450,O450)</f>
        <v>3333.43</v>
      </c>
      <c r="V450" s="92">
        <f t="shared" ref="V450" si="6538">MIN(I450,P450)</f>
        <v>3313.69</v>
      </c>
      <c r="W450" s="40">
        <f t="shared" ref="W450" si="6539">LN(U450/V450)</f>
        <v>5.9394318232209881E-3</v>
      </c>
      <c r="X450" s="92">
        <f t="shared" ref="X450" si="6540">IF(U450=H450,J450,Q450)</f>
        <v>1057</v>
      </c>
      <c r="Y450" s="92">
        <f t="shared" ref="Y450" si="6541">IF(V450=I450,K450,R450)</f>
        <v>939</v>
      </c>
      <c r="Z450" s="93">
        <f t="shared" ref="Z450" si="6542">(U450-V450)/(C450)</f>
        <v>5.9471982791085174E-3</v>
      </c>
      <c r="AA450" s="93">
        <f t="shared" ref="AA450" si="6543">LN(C450/N449)</f>
        <v>3.633964019482959E-3</v>
      </c>
      <c r="AB450" s="93">
        <f t="shared" ref="AB450" si="6544">LN(N450/U450)</f>
        <v>-2.0209822603013028E-3</v>
      </c>
      <c r="AC450" s="93">
        <f t="shared" ref="AC450" si="6545">LN(N450/V450)</f>
        <v>3.9184495629196302E-3</v>
      </c>
      <c r="AD450" s="93">
        <f t="shared" ref="AD450" si="6546">LN(U450/C450)</f>
        <v>4.275001099298863E-3</v>
      </c>
      <c r="AE450" s="93">
        <f t="shared" ref="AE450" si="6547">LN(V450/C450)</f>
        <v>-1.6644307239221683E-3</v>
      </c>
      <c r="AF450" s="93">
        <f t="shared" ref="AF450" si="6548">LN(N450/C450)</f>
        <v>2.2540188389975112E-3</v>
      </c>
      <c r="AG450" s="93">
        <f t="shared" ref="AG450" si="6549">LN(N450/N449)</f>
        <v>5.8879828584805106E-3</v>
      </c>
      <c r="AH450" s="93">
        <f t="shared" ref="AH450" si="6550">LN(D450/C450)</f>
        <v>4.6385822433048902E-4</v>
      </c>
      <c r="AI450" s="93">
        <f t="shared" ref="AI450" si="6551">LN(E450/C450)</f>
        <v>-2.6214491943022316E-4</v>
      </c>
      <c r="AJ450" s="93">
        <f t="shared" ref="AJ450" si="6552">LN(F450/C450)</f>
        <v>-9.3439358630741315E-4</v>
      </c>
      <c r="AK450" s="93">
        <f t="shared" ref="AK450" si="6553">+LN(G450/C450)</f>
        <v>1.4932160802504171E-3</v>
      </c>
      <c r="AL450" s="93">
        <f t="shared" ref="AL450" si="6554">LN(H450/I450)</f>
        <v>5.9394318232209881E-3</v>
      </c>
      <c r="AM450" s="93">
        <f t="shared" ref="AM450" si="6555">LN(O450/P450)</f>
        <v>2.5040933797157868E-3</v>
      </c>
      <c r="AN450" s="93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3">
        <f t="shared" ref="AQ450" si="6559">LN(M450/L450)</f>
        <v>8.8388095609614396E-4</v>
      </c>
      <c r="AR450" s="93">
        <f t="shared" ref="AR450" si="6560">LN(N450/L450)</f>
        <v>5.8032286221375751E-4</v>
      </c>
      <c r="AS450" s="93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3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3">
        <f t="shared" ref="AY450" si="6567">LN(G450/I450)</f>
        <v>3.1576468041724362E-3</v>
      </c>
      <c r="AZ450" s="93">
        <f t="shared" ref="AZ450" si="6568">LN(N450/P450)</f>
        <v>1.2964181876471497E-3</v>
      </c>
      <c r="BA450" s="93">
        <f t="shared" ref="BA450" si="6569">AV449</f>
        <v>0.92073408824678749</v>
      </c>
      <c r="BB450" s="93">
        <f t="shared" ref="BB450" si="6570">AR449</f>
        <v>4.2148831493910863E-3</v>
      </c>
      <c r="BC450" s="93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90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2">
        <f t="shared" si="5618"/>
        <v>3265.8744999999994</v>
      </c>
      <c r="T451" s="92" t="str">
        <f t="shared" ref="T451" si="6573">IF(AVERAGE(N450)&lt;S450,"熊",IF(AVERAGE(N450)&gt;S450,"牛",""))</f>
        <v>牛</v>
      </c>
      <c r="U451" s="92">
        <f t="shared" ref="U451" si="6574">MAX(H451,O451)</f>
        <v>3333.87</v>
      </c>
      <c r="V451" s="92">
        <f t="shared" ref="V451" si="6575">MIN(I451,P451)</f>
        <v>3307.38</v>
      </c>
      <c r="W451" s="40">
        <f t="shared" ref="W451" si="6576">LN(U451/V451)</f>
        <v>7.977456197169483E-3</v>
      </c>
      <c r="X451" s="92">
        <f t="shared" ref="X451" si="6577">IF(U451=H451,J451,Q451)</f>
        <v>953</v>
      </c>
      <c r="Y451" s="92">
        <f t="shared" ref="Y451" si="6578">IF(V451=I451,K451,R451)</f>
        <v>1456</v>
      </c>
      <c r="Z451" s="93">
        <f t="shared" ref="Z451" si="6579">(U451-V451)/(C451)</f>
        <v>7.9690263889389615E-3</v>
      </c>
      <c r="AA451" s="93">
        <f t="shared" ref="AA451" si="6580">LN(C451/N450)</f>
        <v>-7.7584422053691873E-4</v>
      </c>
      <c r="AB451" s="93">
        <f t="shared" ref="AB451" si="6581">LN(N451/U451)</f>
        <v>-7.1130970535308634E-3</v>
      </c>
      <c r="AC451" s="93">
        <f t="shared" ref="AC451" si="6582">LN(N451/V451)</f>
        <v>8.6435914363843479E-4</v>
      </c>
      <c r="AD451" s="93">
        <f t="shared" ref="AD451" si="6583">LN(U451/C451)</f>
        <v>2.9288139422211719E-3</v>
      </c>
      <c r="AE451" s="93">
        <f t="shared" ref="AE451" si="6584">LN(V451/C451)</f>
        <v>-5.0486422549482803E-3</v>
      </c>
      <c r="AF451" s="93">
        <f t="shared" ref="AF451" si="6585">LN(N451/C451)</f>
        <v>-4.1842831113097761E-3</v>
      </c>
      <c r="AG451" s="93">
        <f t="shared" ref="AG451" si="6586">LN(N451/N450)</f>
        <v>-4.9601273318467696E-3</v>
      </c>
      <c r="AH451" s="93">
        <f t="shared" ref="AH451" si="6587">LN(D451/C451)</f>
        <v>-9.6914689557916697E-4</v>
      </c>
      <c r="AI451" s="93">
        <f t="shared" ref="AI451" si="6588">LN(E451/C451)</f>
        <v>-1.5685616558159391E-3</v>
      </c>
      <c r="AJ451" s="93">
        <f t="shared" ref="AJ451" si="6589">LN(F451/C451)</f>
        <v>1.6411924870519048E-3</v>
      </c>
      <c r="AK451" s="93">
        <f t="shared" ref="AK451" si="6590">+LN(G451/C451)</f>
        <v>-1.5052898718468355E-3</v>
      </c>
      <c r="AL451" s="93">
        <f t="shared" ref="AL451" si="6591">LN(H451/I451)</f>
        <v>5.6339363432322282E-3</v>
      </c>
      <c r="AM451" s="93">
        <f t="shared" ref="AM451" si="6592">LN(O451/P451)</f>
        <v>4.7929027828749219E-3</v>
      </c>
      <c r="AN451" s="93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3">
        <f t="shared" ref="AQ451" si="6596">LN(M451/L451)</f>
        <v>-6.629361684618323E-4</v>
      </c>
      <c r="AR451" s="93">
        <f t="shared" ref="AR451" si="6597">LN(N451/L451)</f>
        <v>-2.8446860844718786E-3</v>
      </c>
      <c r="AS451" s="93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3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3">
        <f t="shared" ref="AY451" si="6604">LN(G451/I451)</f>
        <v>1.1998325291642984E-3</v>
      </c>
      <c r="AZ451" s="93">
        <f t="shared" ref="AZ451" si="6605">LN(N451/P451)</f>
        <v>8.6435914363843479E-4</v>
      </c>
      <c r="BA451" s="93">
        <f t="shared" ref="BA451" si="6606">AV450</f>
        <v>0.6590678824721331</v>
      </c>
      <c r="BB451" s="93">
        <f t="shared" ref="BB451" si="6607">AR450</f>
        <v>5.8032286221375751E-4</v>
      </c>
      <c r="BC451" s="93">
        <f t="shared" ref="BC451" si="6608">AS450</f>
        <v>2.2540188389975112E-3</v>
      </c>
      <c r="BD451" s="39">
        <f t="shared" ref="BD451" si="6609">IF(AR450&lt;0,1,0)</f>
        <v>0</v>
      </c>
      <c r="BE451" t="s">
        <v>749</v>
      </c>
    </row>
    <row r="452" spans="1:57" x14ac:dyDescent="0.25">
      <c r="A452" s="90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2">
        <f t="shared" si="5618"/>
        <v>3262.8539999999998</v>
      </c>
      <c r="T452" s="92" t="str">
        <f t="shared" ref="T452" si="6610">IF(AVERAGE(N451)&lt;S451,"熊",IF(AVERAGE(N451)&gt;S451,"牛",""))</f>
        <v>牛</v>
      </c>
      <c r="U452" s="92">
        <f t="shared" ref="U452" si="6611">MAX(H452,O452)</f>
        <v>3304.96</v>
      </c>
      <c r="V452" s="92">
        <f t="shared" ref="V452" si="6612">MIN(I452,P452)</f>
        <v>3287.36</v>
      </c>
      <c r="W452" s="40">
        <f t="shared" ref="W452" si="6613">LN(U452/V452)</f>
        <v>5.3395593102146194E-3</v>
      </c>
      <c r="X452" s="92">
        <f t="shared" ref="X452" si="6614">IF(U452=H452,J452,Q452)</f>
        <v>1422</v>
      </c>
      <c r="Y452" s="92">
        <f t="shared" ref="Y452" si="6615">IF(V452=I452,K452,R452)</f>
        <v>1326</v>
      </c>
      <c r="Z452" s="93">
        <f t="shared" ref="Z452" si="6616">(U452-V452)/(C452)</f>
        <v>5.3354836949436922E-3</v>
      </c>
      <c r="AA452" s="93">
        <f t="shared" ref="AA452" si="6617">LN(C452/N451)</f>
        <v>-3.5013373824328152E-3</v>
      </c>
      <c r="AB452" s="93">
        <f t="shared" ref="AB452" si="6618">LN(N452/U452)</f>
        <v>-4.1174406369285134E-3</v>
      </c>
      <c r="AC452" s="93">
        <f t="shared" ref="AC452" si="6619">LN(N452/V452)</f>
        <v>1.2221186732860442E-3</v>
      </c>
      <c r="AD452" s="93">
        <f t="shared" ref="AD452" si="6620">LN(U452/C452)</f>
        <v>1.9050134251132533E-3</v>
      </c>
      <c r="AE452" s="93">
        <f t="shared" ref="AE452" si="6621">LN(V452/C452)</f>
        <v>-3.4345458851014095E-3</v>
      </c>
      <c r="AF452" s="93">
        <f t="shared" ref="AF452" si="6622">LN(N452/C452)</f>
        <v>-2.2124272118152115E-3</v>
      </c>
      <c r="AG452" s="93">
        <f t="shared" ref="AG452" si="6623">LN(N452/N451)</f>
        <v>-5.7137645942480029E-3</v>
      </c>
      <c r="AH452" s="93">
        <f t="shared" ref="AH452" si="6624">LN(D452/C452)</f>
        <v>4.2432343780974342E-4</v>
      </c>
      <c r="AI452" s="93">
        <f t="shared" ref="AI452" si="6625">LN(E452/C452)</f>
        <v>-4.730297338869147E-4</v>
      </c>
      <c r="AJ452" s="93">
        <f t="shared" ref="AJ452" si="6626">LN(F452/C452)</f>
        <v>1.1089230041090197E-3</v>
      </c>
      <c r="AK452" s="93">
        <f t="shared" ref="AK452" si="6627">+LN(G452/C452)</f>
        <v>-2.4129711118508414E-3</v>
      </c>
      <c r="AL452" s="93">
        <f t="shared" ref="AL452" si="6628">LN(H452/I452)</f>
        <v>4.2389980926134992E-3</v>
      </c>
      <c r="AM452" s="93">
        <f t="shared" ref="AM452" si="6629">LN(O452/P452)</f>
        <v>5.3395593102146194E-3</v>
      </c>
      <c r="AN452" s="93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3">
        <f t="shared" ref="AQ452" si="6633">LN(M452/L452)</f>
        <v>4.1620148397913102E-4</v>
      </c>
      <c r="AR452" s="93">
        <f t="shared" ref="AR452" si="6634">LN(N452/L452)</f>
        <v>1.1849835255579019E-4</v>
      </c>
      <c r="AS452" s="93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3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3">
        <f t="shared" ref="AY452" si="6641">LN(G452/I452)</f>
        <v>6.4140271800829736E-4</v>
      </c>
      <c r="AZ452" s="93">
        <f t="shared" ref="AZ452" si="6642">LN(N452/P452)</f>
        <v>1.2221186732860442E-3</v>
      </c>
      <c r="BA452" s="93">
        <f t="shared" ref="BA452" si="6643">AV451</f>
        <v>0.10796526991316331</v>
      </c>
      <c r="BB452" s="93">
        <f t="shared" ref="BB452" si="6644">AR451</f>
        <v>-2.8446860844718786E-3</v>
      </c>
      <c r="BC452" s="93">
        <f t="shared" ref="BC452" si="6645">AS451</f>
        <v>-4.1842831113097761E-3</v>
      </c>
      <c r="BD452" s="39">
        <f t="shared" ref="BD452" si="6646">IF(AR451&lt;0,1,0)</f>
        <v>1</v>
      </c>
      <c r="BE452" t="s">
        <v>753</v>
      </c>
    </row>
    <row r="453" spans="1:57" x14ac:dyDescent="0.25">
      <c r="A453" s="90">
        <v>43174</v>
      </c>
      <c r="B453" s="41">
        <f t="shared" si="5028"/>
        <v>4</v>
      </c>
    </row>
    <row r="454" spans="1:57" x14ac:dyDescent="0.25">
      <c r="A454" s="90">
        <v>43175</v>
      </c>
      <c r="B454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10"/>
  <sheetViews>
    <sheetView zoomScale="115" zoomScaleNormal="115" workbookViewId="0">
      <pane xSplit="1" ySplit="1" topLeftCell="I390" activePane="bottomRight" state="frozen"/>
      <selection pane="topRight" activeCell="B1" sqref="B1"/>
      <selection pane="bottomLeft" activeCell="A2" sqref="A2"/>
      <selection pane="bottomRight" activeCell="L407" sqref="L407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8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8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8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8" si="22">LN(H344/H343)</f>
        <v>5.9509246834607457E-4</v>
      </c>
      <c r="J344">
        <v>6.6237849999999998</v>
      </c>
      <c r="K344" s="93">
        <f t="shared" ref="K344:K408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746</v>
      </c>
    </row>
    <row r="406" spans="1:14" x14ac:dyDescent="0.25">
      <c r="A406" s="90">
        <v>43171</v>
      </c>
      <c r="B406" s="41">
        <f t="shared" si="20"/>
        <v>1</v>
      </c>
      <c r="C406">
        <v>6.3333000000000004</v>
      </c>
      <c r="D406" s="93">
        <f t="shared" si="15"/>
        <v>-1.8614341568616542E-3</v>
      </c>
      <c r="H406">
        <v>6.33005</v>
      </c>
      <c r="I406" s="93">
        <f t="shared" si="22"/>
        <v>-2.0807556615488462E-3</v>
      </c>
      <c r="J406">
        <v>6.3221749999999997</v>
      </c>
      <c r="K406" s="93">
        <f t="shared" si="23"/>
        <v>-2.4329086429205463E-3</v>
      </c>
      <c r="L406">
        <v>6.3224</v>
      </c>
      <c r="M406" s="93">
        <f t="shared" si="21"/>
        <v>-5.3130258931553234E-4</v>
      </c>
    </row>
    <row r="407" spans="1:14" x14ac:dyDescent="0.25">
      <c r="A407" s="90">
        <v>43172</v>
      </c>
      <c r="B407" s="41">
        <f t="shared" si="20"/>
        <v>2</v>
      </c>
      <c r="C407">
        <v>6.3217999999999996</v>
      </c>
      <c r="D407" s="93">
        <f t="shared" si="15"/>
        <v>-1.8174495919421199E-3</v>
      </c>
      <c r="H407">
        <v>6.3272950000000003</v>
      </c>
      <c r="I407" s="93">
        <f t="shared" si="22"/>
        <v>-4.3532036829308602E-4</v>
      </c>
      <c r="J407">
        <v>6.3273999999999999</v>
      </c>
      <c r="K407" s="93">
        <f t="shared" si="23"/>
        <v>8.2611475834678486E-4</v>
      </c>
      <c r="L407">
        <v>6.3230599999999999</v>
      </c>
      <c r="M407" s="93">
        <f t="shared" si="21"/>
        <v>1.0438528936063524E-4</v>
      </c>
    </row>
    <row r="408" spans="1:14" x14ac:dyDescent="0.25">
      <c r="A408" s="90">
        <v>43173</v>
      </c>
      <c r="B408" s="41">
        <f t="shared" si="20"/>
        <v>3</v>
      </c>
      <c r="C408">
        <v>6.3204999999999902</v>
      </c>
      <c r="D408" s="93">
        <f t="shared" si="15"/>
        <v>-2.0565878116984295E-4</v>
      </c>
      <c r="H408">
        <v>6.3122800000000003</v>
      </c>
      <c r="I408" s="93">
        <f t="shared" si="22"/>
        <v>-2.3758721417477674E-3</v>
      </c>
      <c r="J408">
        <v>6.3132999999999999</v>
      </c>
      <c r="K408" s="93">
        <f t="shared" si="23"/>
        <v>-2.2308900373907313E-3</v>
      </c>
      <c r="L408">
        <v>6.3033400000000004</v>
      </c>
      <c r="M408" s="93">
        <f t="shared" si="21"/>
        <v>-3.1236165548323785E-3</v>
      </c>
    </row>
    <row r="409" spans="1:14" x14ac:dyDescent="0.25">
      <c r="A409" s="90">
        <v>43174</v>
      </c>
    </row>
    <row r="410" spans="1:14" x14ac:dyDescent="0.25">
      <c r="A410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7"/>
  <sheetViews>
    <sheetView zoomScale="115" zoomScaleNormal="115" workbookViewId="0">
      <pane xSplit="1" ySplit="2" topLeftCell="E529" activePane="bottomRight" state="frozen"/>
      <selection pane="topRight" activeCell="B1" sqref="B1"/>
      <selection pane="bottomLeft" activeCell="A3" sqref="A3"/>
      <selection pane="bottomRight" activeCell="A544" sqref="A54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44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I542" s="93">
        <f t="shared" si="590"/>
        <v>-1.5600624024960652E-3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  <c r="B543">
        <v>16.059999999999999</v>
      </c>
      <c r="C543" s="93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3">
        <f t="shared" ref="G543" si="665">+B543/D543-1</f>
        <v>2.5821457874712905E-3</v>
      </c>
      <c r="H543" s="93">
        <f>(+B543/(D543*(1-VLOOKUP(A543,FX!A:K,9,0)))-1)</f>
        <v>5.0034902186246732E-4</v>
      </c>
      <c r="I543" s="93">
        <f t="shared" si="590"/>
        <v>2.1215524772244532E-3</v>
      </c>
      <c r="J543">
        <v>13575.69</v>
      </c>
      <c r="K543">
        <v>13570.3</v>
      </c>
      <c r="L543" s="93">
        <f t="shared" ref="L543" si="666">+K543/J543-1</f>
        <v>-3.9703322630391114E-4</v>
      </c>
      <c r="M543" s="92">
        <f t="shared" ref="M543" si="667">WEEKDAY(A543,2)</f>
        <v>1</v>
      </c>
    </row>
    <row r="544" spans="1:13" x14ac:dyDescent="0.25">
      <c r="A544" s="90">
        <v>43172</v>
      </c>
      <c r="B544">
        <v>15.88</v>
      </c>
      <c r="C544" s="93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3">
        <f t="shared" ref="G544" si="670">+B544/D544-1</f>
        <v>-4.629553368227235E-4</v>
      </c>
      <c r="H544" s="93">
        <f>(+B544/(D544*(1-VLOOKUP(A544,FX!A:K,9,0)))-1)</f>
        <v>-8.9788483755781634E-4</v>
      </c>
      <c r="I544" s="93">
        <f t="shared" si="590"/>
        <v>-1.6973659395234098E-3</v>
      </c>
      <c r="J544">
        <v>13570.3</v>
      </c>
      <c r="K544">
        <v>13452.9</v>
      </c>
      <c r="L544" s="93">
        <f t="shared" ref="L544" si="671">+K544/J544-1</f>
        <v>-8.6512457351716199E-3</v>
      </c>
      <c r="M544" s="92">
        <f t="shared" ref="M544" si="672">WEEKDAY(A544,2)</f>
        <v>2</v>
      </c>
    </row>
    <row r="545" spans="1:13" x14ac:dyDescent="0.25">
      <c r="A545" s="90">
        <v>43173</v>
      </c>
      <c r="B545">
        <v>15.86</v>
      </c>
      <c r="C545" s="93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G545" s="93">
        <f t="shared" ref="G545" si="675">+B545/D545-1</f>
        <v>1.008315564344775E-3</v>
      </c>
      <c r="H545" s="93">
        <f>(+B545/(D545*(1-VLOOKUP(A545,FX!A:K,9,0)))-1)</f>
        <v>-1.3643151390714259E-3</v>
      </c>
      <c r="J545">
        <v>13452.9</v>
      </c>
      <c r="K545">
        <v>13399.64</v>
      </c>
      <c r="L545" s="93">
        <f t="shared" ref="L545" si="676">+K545/J545-1</f>
        <v>-3.9589976882308253E-3</v>
      </c>
      <c r="M545" s="92">
        <f t="shared" ref="M545" si="677">WEEKDAY(A545,2)</f>
        <v>3</v>
      </c>
    </row>
    <row r="546" spans="1:13" x14ac:dyDescent="0.25">
      <c r="A546" s="90">
        <v>43174</v>
      </c>
    </row>
    <row r="547" spans="1:13" x14ac:dyDescent="0.25">
      <c r="A547" s="90">
        <v>43175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6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1" sqref="B5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44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  <c r="B542">
        <v>16.48</v>
      </c>
      <c r="C542" s="93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3">
        <f t="shared" ref="G542" si="872">+B542/D542-1</f>
        <v>4.248434922301092E-3</v>
      </c>
      <c r="H542" s="93">
        <f>(+B542/(D542*(1-VLOOKUP(A542,FX!A:K,9,0)))-1)</f>
        <v>2.1631782154336587E-3</v>
      </c>
      <c r="I542" s="93">
        <f t="shared" si="792"/>
        <v>2.5794519881248146E-3</v>
      </c>
      <c r="J542">
        <v>13575.69</v>
      </c>
      <c r="K542">
        <v>13570.3</v>
      </c>
      <c r="L542" s="93">
        <f t="shared" ref="L542" si="873">+K542/J542-1</f>
        <v>-3.9703322630391114E-4</v>
      </c>
      <c r="M542" s="92">
        <f t="shared" ref="M542" si="874">WEEKDAY(A542,2)</f>
        <v>1</v>
      </c>
    </row>
    <row r="543" spans="1:14" x14ac:dyDescent="0.25">
      <c r="A543" s="90">
        <v>43172</v>
      </c>
      <c r="B543">
        <v>16.28</v>
      </c>
      <c r="C543" s="93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3">
        <f t="shared" ref="G543" si="877">+B543/D543-1</f>
        <v>-9.4470148043646063E-4</v>
      </c>
      <c r="H543" s="93">
        <f>(+B543/(D543*(1-VLOOKUP(A543,FX!A:K,9,0)))-1)</f>
        <v>-1.3794213585157644E-3</v>
      </c>
      <c r="I543" s="93">
        <f t="shared" si="792"/>
        <v>-2.2722108611672454E-4</v>
      </c>
      <c r="J543">
        <v>13570.3</v>
      </c>
      <c r="K543">
        <v>13452.9</v>
      </c>
      <c r="L543" s="93">
        <f t="shared" ref="L543" si="878">+K543/J543-1</f>
        <v>-8.6512457351716199E-3</v>
      </c>
      <c r="M543" s="92">
        <f t="shared" ref="M543" si="879">WEEKDAY(A543,2)</f>
        <v>2</v>
      </c>
    </row>
    <row r="544" spans="1:14" x14ac:dyDescent="0.25">
      <c r="A544" s="90">
        <v>43173</v>
      </c>
      <c r="B544">
        <v>16.260000000000002</v>
      </c>
      <c r="C544" s="93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3">
        <f t="shared" ref="G544" si="882">+B544/D544-1</f>
        <v>2.5135054773706145E-3</v>
      </c>
      <c r="H544" s="93">
        <f>(+B544/(D544*(1-VLOOKUP(A544,FX!A:K,9,0)))-1)</f>
        <v>1.3730711148207675E-4</v>
      </c>
      <c r="I544" s="93">
        <f t="shared" si="792"/>
        <v>-5.1633842295484289E-4</v>
      </c>
      <c r="J544">
        <v>13452.9</v>
      </c>
      <c r="K544">
        <v>13399.64</v>
      </c>
      <c r="L544" s="93">
        <f t="shared" ref="L544" si="883">+K544/J544-1</f>
        <v>-3.9589976882308253E-3</v>
      </c>
      <c r="M544" s="92">
        <f t="shared" ref="M544" si="884">WEEKDAY(A544,2)</f>
        <v>3</v>
      </c>
    </row>
    <row r="545" spans="1:1" x14ac:dyDescent="0.25">
      <c r="A545" s="90">
        <v>43174</v>
      </c>
    </row>
    <row r="546" spans="1:1" x14ac:dyDescent="0.25">
      <c r="A546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7"/>
  <sheetViews>
    <sheetView zoomScale="115" zoomScaleNormal="115" workbookViewId="0">
      <pane xSplit="1" ySplit="2" topLeftCell="B531" activePane="bottomRight" state="frozen"/>
      <selection pane="topRight" activeCell="B1" sqref="B1"/>
      <selection pane="bottomLeft" activeCell="A3" sqref="A3"/>
      <selection pane="bottomRight" activeCell="C542" sqref="C5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45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  <c r="B543">
        <v>8.41</v>
      </c>
      <c r="C543" s="93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3">
        <f t="shared" si="1132"/>
        <v>-1.5433930903478998E-3</v>
      </c>
      <c r="J543">
        <v>1856.46</v>
      </c>
      <c r="K543">
        <v>1882.41</v>
      </c>
      <c r="L543" s="93">
        <f t="shared" ref="L543" si="1213">+K543/J543-1</f>
        <v>1.3978216605798233E-2</v>
      </c>
      <c r="M543" s="92">
        <f t="shared" ref="M543" si="1214">WEEKDAY(A543,2)</f>
        <v>1</v>
      </c>
    </row>
    <row r="544" spans="1:13" x14ac:dyDescent="0.25">
      <c r="A544" s="90">
        <v>43172</v>
      </c>
      <c r="B544">
        <v>8.32</v>
      </c>
      <c r="C544" s="93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3">
        <f t="shared" si="1132"/>
        <v>-6.3298698196583292E-3</v>
      </c>
      <c r="J544">
        <v>1882.41</v>
      </c>
      <c r="K544">
        <v>1872.68</v>
      </c>
      <c r="L544" s="93">
        <f t="shared" ref="L544" si="1218">+K544/J544-1</f>
        <v>-5.1689058175423686E-3</v>
      </c>
      <c r="M544" s="92">
        <f t="shared" ref="M544" si="1219">WEEKDAY(A544,2)</f>
        <v>2</v>
      </c>
    </row>
    <row r="545" spans="1:13" x14ac:dyDescent="0.25">
      <c r="A545" s="90">
        <v>43173</v>
      </c>
      <c r="B545">
        <v>8.1999999999999993</v>
      </c>
      <c r="C545" s="93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3">
        <f t="shared" si="1132"/>
        <v>-7.0234923710341679E-3</v>
      </c>
      <c r="J545">
        <v>1872.68</v>
      </c>
      <c r="K545">
        <v>1841.29</v>
      </c>
      <c r="L545" s="93">
        <f t="shared" ref="L545" si="1223">+K545/J545-1</f>
        <v>-1.6762073605741556E-2</v>
      </c>
      <c r="M545" s="92">
        <f t="shared" ref="M545" si="1224">WEEKDAY(A545,2)</f>
        <v>3</v>
      </c>
    </row>
    <row r="546" spans="1:13" x14ac:dyDescent="0.25">
      <c r="A546" s="90">
        <v>43174</v>
      </c>
    </row>
    <row r="547" spans="1:13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7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B542" sqref="B54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45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  <c r="B543">
        <v>52.3</v>
      </c>
      <c r="C543" s="93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3">
        <f t="shared" ref="G543" si="1381">+B543/D543-1</f>
        <v>6.1610840653021359E-3</v>
      </c>
      <c r="H543" s="42">
        <f t="shared" ref="H543" si="1382">(+B543/(E543)-1)</f>
        <v>4.0718558666059668E-3</v>
      </c>
      <c r="I543" s="93">
        <f t="shared" si="1298"/>
        <v>3.9929355755201623E-3</v>
      </c>
      <c r="J543">
        <v>4108.87</v>
      </c>
      <c r="K543">
        <v>4127.67</v>
      </c>
      <c r="L543" s="93">
        <f t="shared" ref="L543" si="1383">+K543/J543-1</f>
        <v>4.5754672209148417E-3</v>
      </c>
      <c r="M543" s="92">
        <f t="shared" ref="M543" si="1384">WEEKDAY(A543,2)</f>
        <v>1</v>
      </c>
    </row>
    <row r="544" spans="1:13" x14ac:dyDescent="0.25">
      <c r="A544" s="90">
        <v>43172</v>
      </c>
      <c r="B544">
        <v>51.7</v>
      </c>
      <c r="C544" s="93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3">
        <f t="shared" ref="G544" si="1387">+B544/D544-1</f>
        <v>1.3097887239337247E-3</v>
      </c>
      <c r="H544" s="42">
        <f t="shared" ref="H544" si="1388">(+B544/(E544)-1)</f>
        <v>8.7408784739695378E-4</v>
      </c>
      <c r="I544" s="93">
        <f t="shared" si="1298"/>
        <v>3.2892827428754323E-4</v>
      </c>
      <c r="J544">
        <v>4127.67</v>
      </c>
      <c r="K544">
        <v>4091.25</v>
      </c>
      <c r="L544" s="93">
        <f t="shared" ref="L544" si="1389">+K544/J544-1</f>
        <v>-8.8233797759995625E-3</v>
      </c>
      <c r="M544" s="92">
        <f t="shared" ref="M544" si="1390">WEEKDAY(A544,2)</f>
        <v>2</v>
      </c>
    </row>
    <row r="545" spans="1:13" x14ac:dyDescent="0.25">
      <c r="A545" s="90">
        <v>43173</v>
      </c>
      <c r="B545">
        <v>51.5</v>
      </c>
      <c r="C545" s="93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3">
        <f t="shared" ref="G545" si="1393">+B545/D545-1</f>
        <v>8.4049846362965752E-4</v>
      </c>
      <c r="H545" s="42">
        <f t="shared" ref="H545" si="1394">(+B545/(E545)-1)</f>
        <v>-1.5317344728554838E-3</v>
      </c>
      <c r="I545" s="93">
        <f t="shared" si="1298"/>
        <v>-1.5316310901724028E-3</v>
      </c>
      <c r="J545">
        <v>4091.25</v>
      </c>
      <c r="K545">
        <v>4073.34</v>
      </c>
      <c r="L545" s="93">
        <f t="shared" ref="L545" si="1395">+K545/J545-1</f>
        <v>-4.3776351970669092E-3</v>
      </c>
      <c r="M545" s="92">
        <f t="shared" ref="M545" si="1396">WEEKDAY(A545,2)</f>
        <v>3</v>
      </c>
    </row>
    <row r="546" spans="1:13" x14ac:dyDescent="0.25">
      <c r="A546" s="90">
        <v>43174</v>
      </c>
    </row>
    <row r="547" spans="1:13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53"/>
  <sheetViews>
    <sheetView tabSelected="1" zoomScale="115" zoomScaleNormal="115" workbookViewId="0">
      <pane xSplit="1" ySplit="2" topLeftCell="G542" activePane="bottomRight" state="frozen"/>
      <selection pane="topRight" activeCell="B1" sqref="B1"/>
      <selection pane="bottomLeft" activeCell="A3" sqref="A3"/>
      <selection pane="bottomRight" activeCell="N552" sqref="N55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50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4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4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4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4" x14ac:dyDescent="0.25">
      <c r="A548" s="90">
        <v>43168</v>
      </c>
      <c r="B548">
        <v>49.01</v>
      </c>
      <c r="C548" s="93">
        <f t="shared" ref="C548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4" x14ac:dyDescent="0.25">
      <c r="A549" s="90">
        <v>43171</v>
      </c>
      <c r="B549">
        <v>49.12</v>
      </c>
      <c r="C549" s="93">
        <f t="shared" ref="C549" si="1014">B549/B548-1</f>
        <v>2.2444399102223844E-3</v>
      </c>
      <c r="D549" s="38">
        <f t="shared" ref="D549" si="1015">+(F548-O549)*(1+L549)</f>
        <v>49.212902819914284</v>
      </c>
      <c r="E549" s="92"/>
      <c r="F549">
        <v>49.21</v>
      </c>
      <c r="G549" s="42">
        <f t="shared" ref="G549" si="1016">+B549/D549-1</f>
        <v>-1.8877736242108867E-3</v>
      </c>
      <c r="H549" s="92"/>
      <c r="I549" s="93">
        <f t="shared" si="316"/>
        <v>-1.8288965657387024E-3</v>
      </c>
      <c r="J549">
        <v>21728.32</v>
      </c>
      <c r="K549">
        <v>22175.73</v>
      </c>
      <c r="L549" s="93">
        <f t="shared" ref="L549" si="1017">+K549/J549-1</f>
        <v>2.059109954198024E-2</v>
      </c>
      <c r="M549" s="92">
        <f t="shared" ref="M549" si="1018">WEEKDAY(A549,2)</f>
        <v>1</v>
      </c>
    </row>
    <row r="550" spans="1:14" x14ac:dyDescent="0.25">
      <c r="A550" s="90">
        <v>43172</v>
      </c>
      <c r="B550">
        <v>48.43</v>
      </c>
      <c r="C550" s="93">
        <f t="shared" ref="C550:C551" si="1019">B550/B549-1</f>
        <v>-1.4047231270358229E-2</v>
      </c>
      <c r="D550" s="38">
        <f t="shared" ref="D550" si="1020">+(F549-O550)*(1+L550)</f>
        <v>49.26316946048675</v>
      </c>
      <c r="E550" s="92"/>
      <c r="F550">
        <v>49.26</v>
      </c>
      <c r="G550" s="42">
        <f t="shared" ref="G550:G551" si="1021">+B550/D550-1</f>
        <v>-1.6912623966572449E-2</v>
      </c>
      <c r="H550" s="92"/>
      <c r="I550" s="93">
        <f t="shared" si="316"/>
        <v>-1.6849370686155107E-2</v>
      </c>
      <c r="J550">
        <v>22175.73</v>
      </c>
      <c r="K550">
        <v>22199.69</v>
      </c>
      <c r="L550" s="93">
        <f t="shared" ref="L550" si="1022">+K550/J550-1</f>
        <v>1.0804604854044442E-3</v>
      </c>
      <c r="M550" s="92">
        <f t="shared" ref="M550" si="1023">WEEKDAY(A550,2)</f>
        <v>2</v>
      </c>
    </row>
    <row r="551" spans="1:14" ht="28" x14ac:dyDescent="0.25">
      <c r="A551" s="90">
        <v>43173</v>
      </c>
      <c r="B551">
        <v>48.71</v>
      </c>
      <c r="C551" s="93">
        <f t="shared" ref="C551:C552" si="1024">B551/B550-1</f>
        <v>5.7815403675407495E-3</v>
      </c>
      <c r="D551" s="38">
        <f t="shared" ref="D551" si="1025">+(F550-O551)*(1+L551)</f>
        <v>49.062557837519357</v>
      </c>
      <c r="E551" s="92"/>
      <c r="G551" s="42">
        <f t="shared" ref="G551:G552" si="1026">+B551/D551-1</f>
        <v>-7.185883758586753E-3</v>
      </c>
      <c r="H551" s="92"/>
      <c r="J551">
        <v>22199.69</v>
      </c>
      <c r="K551">
        <v>22110.71</v>
      </c>
      <c r="L551" s="93">
        <f t="shared" ref="L551" si="1027">+K551/J551-1</f>
        <v>-4.0081640779667804E-3</v>
      </c>
      <c r="M551" s="92">
        <f t="shared" ref="M551" si="1028">WEEKDAY(A551,2)</f>
        <v>3</v>
      </c>
      <c r="N551" s="50" t="s">
        <v>750</v>
      </c>
    </row>
    <row r="552" spans="1:14" x14ac:dyDescent="0.25">
      <c r="A552" s="90">
        <v>43174</v>
      </c>
      <c r="B552">
        <v>48.71</v>
      </c>
      <c r="C552" s="93">
        <f t="shared" si="1024"/>
        <v>0</v>
      </c>
      <c r="D552">
        <v>49.062557837519357</v>
      </c>
      <c r="G552" s="42">
        <f t="shared" si="1026"/>
        <v>-7.185883758586753E-3</v>
      </c>
      <c r="N552" s="50" t="s">
        <v>754</v>
      </c>
    </row>
    <row r="553" spans="1:14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53"/>
  <sheetViews>
    <sheetView zoomScale="115" zoomScaleNormal="115" workbookViewId="0">
      <pane xSplit="1" ySplit="2" topLeftCell="B538" activePane="bottomRight" state="frozen"/>
      <selection pane="topRight" activeCell="B1" sqref="B1"/>
      <selection pane="bottomLeft" activeCell="A3" sqref="A3"/>
      <selection pane="bottomRight" activeCell="D552" sqref="D55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5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36.770000000000003</v>
      </c>
      <c r="C549" s="93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3">
        <f>(B549/(D549*(1-VLOOKUP(A549,FX!A:M,13,0))))-1</f>
        <v>-3.9888430023239385E-3</v>
      </c>
      <c r="I549" s="93">
        <f t="shared" si="272"/>
        <v>4.1783870879648077E-3</v>
      </c>
      <c r="J549">
        <v>1856.46</v>
      </c>
      <c r="K549">
        <v>1882.41</v>
      </c>
      <c r="L549" s="93">
        <f t="shared" ref="L549" si="1203">+K549/J549-1</f>
        <v>1.3978216605798233E-2</v>
      </c>
      <c r="M549" s="92">
        <f t="shared" ref="M549" si="1204">WEEKDAY(A549,2)</f>
        <v>1</v>
      </c>
    </row>
    <row r="550" spans="1:13" x14ac:dyDescent="0.25">
      <c r="A550" s="90">
        <v>43172</v>
      </c>
      <c r="B550">
        <v>36.21</v>
      </c>
      <c r="C550" s="93">
        <f t="shared" ref="C550:C551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:G551" si="1207">+B550/D550-1</f>
        <v>-5.9770448125371356E-3</v>
      </c>
      <c r="H550" s="93">
        <f>(B550/(D550*(1-VLOOKUP(A550,FX!A:M,13,0))))-1</f>
        <v>-5.8732726064371077E-3</v>
      </c>
      <c r="I550" s="93">
        <f t="shared" si="272"/>
        <v>3.5361851192905469E-4</v>
      </c>
      <c r="J550">
        <v>1882.41</v>
      </c>
      <c r="K550">
        <v>1872.68</v>
      </c>
      <c r="L550" s="93">
        <f t="shared" ref="L550" si="1208">+K550/J550-1</f>
        <v>-5.1689058175423686E-3</v>
      </c>
      <c r="M550" s="92">
        <f t="shared" ref="M550" si="1209">WEEKDAY(A550,2)</f>
        <v>2</v>
      </c>
    </row>
    <row r="551" spans="1:13" x14ac:dyDescent="0.25">
      <c r="A551" s="90">
        <v>43173</v>
      </c>
      <c r="B551">
        <v>36.22</v>
      </c>
      <c r="C551" s="93">
        <f t="shared" ref="C551:C552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G551" s="42">
        <f t="shared" ref="G551:G552" si="1212">+B551/D551-1</f>
        <v>1.7688451709643838E-2</v>
      </c>
      <c r="H551" s="93">
        <f>(B551/(D551*(1-VLOOKUP(A551,FX!A:M,13,0))))-1</f>
        <v>1.4519481860903127E-2</v>
      </c>
      <c r="J551">
        <v>1872.68</v>
      </c>
      <c r="K551">
        <v>1841.29</v>
      </c>
      <c r="L551" s="93">
        <f t="shared" ref="L551" si="1213">+K551/J551-1</f>
        <v>-1.6762073605741556E-2</v>
      </c>
      <c r="M551" s="92">
        <f t="shared" ref="M551" si="1214">WEEKDAY(A551,2)</f>
        <v>3</v>
      </c>
    </row>
    <row r="552" spans="1:13" x14ac:dyDescent="0.25">
      <c r="A552" s="90">
        <v>43174</v>
      </c>
      <c r="B552">
        <v>36.22</v>
      </c>
      <c r="C552" s="93">
        <f t="shared" si="1210"/>
        <v>0</v>
      </c>
      <c r="D552">
        <v>35.590459869278256</v>
      </c>
      <c r="G552" s="42">
        <f t="shared" si="1212"/>
        <v>1.7688451709643838E-2</v>
      </c>
    </row>
    <row r="553" spans="1:13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53"/>
  <sheetViews>
    <sheetView zoomScale="115" zoomScaleNormal="115" workbookViewId="0">
      <pane xSplit="1" ySplit="2" topLeftCell="H536" activePane="bottomRight" state="frozen"/>
      <selection pane="topRight" activeCell="B1" sqref="B1"/>
      <selection pane="bottomLeft" activeCell="A3" sqref="A3"/>
      <selection pane="bottomRight" activeCell="N551" sqref="N55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50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745</v>
      </c>
    </row>
    <row r="549" spans="1:14" x14ac:dyDescent="0.25">
      <c r="A549" s="90">
        <v>43171</v>
      </c>
      <c r="B549">
        <v>32.57</v>
      </c>
      <c r="C549" s="93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3">
        <f t="shared" ref="G549" si="1191">+B549/D549-1</f>
        <v>3.5037555177575008E-4</v>
      </c>
      <c r="H549" s="93">
        <f>(B549/(D549*(1-VLOOKUP(A549,FX!A:M,13,0))))-1</f>
        <v>-1.808309615815018E-4</v>
      </c>
      <c r="I549" s="93">
        <f t="shared" si="767"/>
        <v>-4.6646944011397018E-4</v>
      </c>
      <c r="J549">
        <v>4108.87</v>
      </c>
      <c r="K549">
        <v>4127.67</v>
      </c>
      <c r="L549" s="93">
        <f t="shared" ref="L549" si="1192">+K549/J549-1</f>
        <v>4.5754672209148417E-3</v>
      </c>
      <c r="M549" s="92">
        <f t="shared" ref="M549" si="1193">WEEKDAY(A549,2)</f>
        <v>1</v>
      </c>
      <c r="N549" s="50" t="s">
        <v>748</v>
      </c>
    </row>
    <row r="550" spans="1:14" x14ac:dyDescent="0.25">
      <c r="A550" s="90">
        <v>43172</v>
      </c>
      <c r="B550">
        <v>31.93</v>
      </c>
      <c r="C550" s="93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3">
        <f t="shared" ref="G550" si="1196">+B550/D550-1</f>
        <v>-1.1384356697877518E-2</v>
      </c>
      <c r="H550" s="93">
        <f>(B550/(D550*(1-VLOOKUP(A550,FX!A:M,13,0))))-1</f>
        <v>-1.128114899451893E-2</v>
      </c>
      <c r="I550" s="93">
        <f t="shared" si="767"/>
        <v>-1.0922292504321307E-2</v>
      </c>
      <c r="J550">
        <v>4127.67</v>
      </c>
      <c r="K550">
        <v>4091.25</v>
      </c>
      <c r="L550" s="93">
        <f t="shared" ref="L550" si="1197">+K550/J550-1</f>
        <v>-8.8233797759995625E-3</v>
      </c>
      <c r="M550" s="92">
        <f t="shared" ref="M550" si="1198">WEEKDAY(A550,2)</f>
        <v>2</v>
      </c>
      <c r="N550" s="50" t="s">
        <v>751</v>
      </c>
    </row>
    <row r="551" spans="1:14" x14ac:dyDescent="0.25">
      <c r="A551" s="90">
        <v>43173</v>
      </c>
      <c r="B551">
        <v>32.08</v>
      </c>
      <c r="C551" s="93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G551" s="93">
        <f t="shared" ref="G551" si="1201">+B551/D551-1</f>
        <v>-1.9065375350343361E-3</v>
      </c>
      <c r="H551" s="93">
        <f>(B551/(D551*(1-VLOOKUP(A551,FX!A:M,13,0))))-1</f>
        <v>-5.0144907435659691E-3</v>
      </c>
      <c r="J551">
        <v>4091.25</v>
      </c>
      <c r="K551">
        <v>4073.34</v>
      </c>
      <c r="L551" s="93">
        <f t="shared" ref="L551" si="1202">+K551/J551-1</f>
        <v>-4.3776351970669092E-3</v>
      </c>
      <c r="M551" s="92">
        <f t="shared" ref="M551" si="1203">WEEKDAY(A551,2)</f>
        <v>3</v>
      </c>
    </row>
    <row r="552" spans="1:14" x14ac:dyDescent="0.25">
      <c r="A552" s="90">
        <v>43174</v>
      </c>
    </row>
    <row r="553" spans="1:14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54"/>
  <sheetViews>
    <sheetView zoomScale="115" zoomScaleNormal="115" workbookViewId="0">
      <pane xSplit="1" ySplit="2" topLeftCell="B543" activePane="bottomRight" state="frozen"/>
      <selection pane="topRight" activeCell="B1" sqref="B1"/>
      <selection pane="bottomLeft" activeCell="A3" sqref="A3"/>
      <selection pane="bottomRight" activeCell="D553" sqref="D55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51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36.124499999999998</v>
      </c>
      <c r="C550" s="93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3">
        <f t="shared" ref="G550" si="1200">+B550/D550-1</f>
        <v>1.3038261482569702E-3</v>
      </c>
      <c r="H550" s="93">
        <f>(B550/(D550*(1-VLOOKUP(A550,FX!A:M,13,0))))-1</f>
        <v>7.7211333312843244E-4</v>
      </c>
      <c r="I550" s="93">
        <f t="shared" si="820"/>
        <v>1.1072940225398398E-5</v>
      </c>
      <c r="J550">
        <v>6206.98</v>
      </c>
      <c r="K550">
        <v>6295.78</v>
      </c>
      <c r="L550" s="93">
        <f t="shared" ref="L550" si="1201">+K550/J550-1</f>
        <v>1.4306474324067509E-2</v>
      </c>
      <c r="M550" s="92">
        <f t="shared" ref="M550" si="1202">WEEKDAY(A550,2)</f>
        <v>1</v>
      </c>
    </row>
    <row r="551" spans="1:14" x14ac:dyDescent="0.25">
      <c r="A551" s="90">
        <v>43172</v>
      </c>
      <c r="B551">
        <v>35.71</v>
      </c>
      <c r="C551" s="93">
        <f t="shared" ref="C551:C552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3">
        <f t="shared" ref="G551:G552" si="1205">+B551/D551-1</f>
        <v>-4.8831850304605906E-3</v>
      </c>
      <c r="H551" s="93">
        <f>(B551/(D551*(1-VLOOKUP(A551,FX!A:M,13,0))))-1</f>
        <v>-4.7792986295702722E-3</v>
      </c>
      <c r="I551" s="93">
        <f t="shared" si="820"/>
        <v>-4.0273997054753874E-3</v>
      </c>
      <c r="J551">
        <v>6295.78</v>
      </c>
      <c r="K551">
        <v>6254.15</v>
      </c>
      <c r="L551" s="93">
        <f t="shared" ref="L551" si="1206">+K551/J551-1</f>
        <v>-6.6123657434027372E-3</v>
      </c>
      <c r="M551" s="92">
        <f t="shared" ref="M551" si="1207">WEEKDAY(A551,2)</f>
        <v>2</v>
      </c>
    </row>
    <row r="552" spans="1:14" x14ac:dyDescent="0.25">
      <c r="A552" s="90">
        <v>43173</v>
      </c>
      <c r="B552">
        <v>35.630000000000003</v>
      </c>
      <c r="C552" s="93">
        <f t="shared" ref="C552:C553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G552" s="93">
        <f t="shared" ref="G552:G553" si="1210">+B552/D552-1</f>
        <v>4.1502925395107138E-3</v>
      </c>
      <c r="H552" s="93">
        <f>(B552/(D552*(1-VLOOKUP(A552,FX!A:M,13,0))))-1</f>
        <v>1.0234790286409723E-3</v>
      </c>
      <c r="J552">
        <v>6254.15</v>
      </c>
      <c r="K552">
        <v>6189.32</v>
      </c>
      <c r="L552" s="93">
        <f t="shared" ref="L552" si="1211">+K552/J552-1</f>
        <v>-1.0365917031091354E-2</v>
      </c>
      <c r="M552" s="92">
        <f t="shared" ref="M552" si="1212">WEEKDAY(A552,2)</f>
        <v>3</v>
      </c>
    </row>
    <row r="553" spans="1:14" x14ac:dyDescent="0.25">
      <c r="A553" s="90">
        <v>43174</v>
      </c>
      <c r="B553">
        <v>35.630000000000003</v>
      </c>
      <c r="C553" s="93">
        <f t="shared" si="1208"/>
        <v>0</v>
      </c>
      <c r="D553">
        <v>35.482736264400437</v>
      </c>
      <c r="G553" s="93">
        <f t="shared" si="1210"/>
        <v>4.1502925395107138E-3</v>
      </c>
    </row>
    <row r="554" spans="1:14" x14ac:dyDescent="0.25">
      <c r="A554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2018-03-15T00:02:01Z</dcterms:modified>
</cp:coreProperties>
</file>