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G401" i="5"/>
  <c r="G407" i="12"/>
  <c r="D407" i="12"/>
  <c r="M264" i="25"/>
  <c r="K264" i="25"/>
  <c r="I264" i="25"/>
  <c r="B264" i="25"/>
  <c r="D264" i="25"/>
  <c r="L408" i="10"/>
  <c r="D408" i="10" s="1"/>
  <c r="M408" i="10"/>
  <c r="I407" i="10"/>
  <c r="C408" i="10"/>
  <c r="L407" i="9"/>
  <c r="M407" i="9"/>
  <c r="I406" i="9"/>
  <c r="C407" i="9"/>
  <c r="D407" i="9"/>
  <c r="E407" i="9" s="1"/>
  <c r="L407" i="11"/>
  <c r="D407" i="11" s="1"/>
  <c r="M407" i="11"/>
  <c r="I406" i="11"/>
  <c r="C407" i="11"/>
  <c r="L407" i="12"/>
  <c r="M407" i="12"/>
  <c r="I406" i="12"/>
  <c r="C407" i="12"/>
  <c r="L401" i="8"/>
  <c r="D401" i="8" s="1"/>
  <c r="M401" i="8"/>
  <c r="I400" i="8"/>
  <c r="C401" i="8"/>
  <c r="L401" i="7"/>
  <c r="D401" i="7" s="1"/>
  <c r="M401" i="7"/>
  <c r="I400" i="7"/>
  <c r="C401" i="7"/>
  <c r="L400" i="6"/>
  <c r="M400" i="6"/>
  <c r="I399" i="6"/>
  <c r="C400" i="6"/>
  <c r="D400" i="6"/>
  <c r="H400" i="6" s="1"/>
  <c r="E400" i="6"/>
  <c r="L401" i="5"/>
  <c r="D401" i="5" s="1"/>
  <c r="M401" i="5"/>
  <c r="I400" i="5"/>
  <c r="C401" i="5"/>
  <c r="E401" i="7" l="1"/>
  <c r="G401" i="7"/>
  <c r="E401" i="8"/>
  <c r="H401" i="8" s="1"/>
  <c r="G401" i="8"/>
  <c r="G407" i="9"/>
  <c r="E408" i="10"/>
  <c r="H408" i="10"/>
  <c r="G408" i="10"/>
  <c r="H407" i="9"/>
  <c r="E407" i="11"/>
  <c r="H407" i="11"/>
  <c r="G407" i="11"/>
  <c r="H401" i="7"/>
  <c r="G400" i="6"/>
  <c r="E401" i="5"/>
  <c r="H401" i="5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M400" i="5"/>
  <c r="C400" i="5"/>
  <c r="D400" i="5"/>
  <c r="G400" i="8" l="1"/>
  <c r="G400" i="7"/>
  <c r="G399" i="6"/>
  <c r="E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E400" i="5"/>
  <c r="D407" i="10"/>
  <c r="I406" i="10"/>
  <c r="D406" i="9"/>
  <c r="I405" i="9"/>
  <c r="D406" i="11"/>
  <c r="I405" i="11"/>
  <c r="D406" i="12"/>
  <c r="G406" i="12" s="1"/>
  <c r="I405" i="12"/>
  <c r="I399" i="5"/>
  <c r="H400" i="5" l="1"/>
  <c r="H399" i="6"/>
  <c r="H400" i="7"/>
  <c r="E400" i="7"/>
  <c r="E400" i="8"/>
  <c r="H400" i="8" s="1"/>
  <c r="E407" i="10"/>
  <c r="G407" i="10"/>
  <c r="H407" i="10"/>
  <c r="E406" i="9"/>
  <c r="G406" i="9"/>
  <c r="H406" i="9"/>
  <c r="G406" i="11"/>
  <c r="E406" i="11"/>
  <c r="H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E406" i="10" s="1"/>
  <c r="L405" i="9"/>
  <c r="M405" i="9"/>
  <c r="I404" i="9"/>
  <c r="C405" i="9"/>
  <c r="D405" i="9"/>
  <c r="E405" i="9" s="1"/>
  <c r="L405" i="11"/>
  <c r="M405" i="11"/>
  <c r="I404" i="11"/>
  <c r="C405" i="11"/>
  <c r="D405" i="11"/>
  <c r="E405" i="11" s="1"/>
  <c r="L405" i="12"/>
  <c r="M405" i="12"/>
  <c r="C405" i="12"/>
  <c r="D405" i="12"/>
  <c r="G405" i="12" s="1"/>
  <c r="L399" i="8"/>
  <c r="D399" i="8" s="1"/>
  <c r="E399" i="8" s="1"/>
  <c r="H399" i="8" s="1"/>
  <c r="M399" i="8"/>
  <c r="I399" i="8"/>
  <c r="C399" i="8"/>
  <c r="L399" i="7"/>
  <c r="D399" i="7" s="1"/>
  <c r="E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H406" i="10"/>
  <c r="H405" i="9"/>
  <c r="G405" i="9"/>
  <c r="H405" i="11"/>
  <c r="G405" i="11"/>
  <c r="G399" i="8"/>
  <c r="H399" i="7"/>
  <c r="G399" i="7"/>
  <c r="E398" i="6"/>
  <c r="H398" i="6"/>
  <c r="G398" i="6"/>
  <c r="E399" i="5"/>
  <c r="G399" i="5"/>
  <c r="H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266" i="25" l="1"/>
  <c r="B265" i="25"/>
  <c r="S315" i="20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E405" i="10" l="1"/>
  <c r="G405" i="10"/>
  <c r="H405" i="10"/>
  <c r="E404" i="9"/>
  <c r="G404" i="9"/>
  <c r="H404" i="9"/>
  <c r="E404" i="11"/>
  <c r="G404" i="11"/>
  <c r="H404" i="11"/>
  <c r="E398" i="8"/>
  <c r="H398" i="8" s="1"/>
  <c r="G398" i="8"/>
  <c r="E398" i="7"/>
  <c r="H398" i="7"/>
  <c r="G398" i="7"/>
  <c r="E397" i="6"/>
  <c r="H397" i="6"/>
  <c r="G397" i="6"/>
  <c r="E398" i="5"/>
  <c r="H398" i="5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E404" i="10" s="1"/>
  <c r="L403" i="9"/>
  <c r="M403" i="9"/>
  <c r="I402" i="9"/>
  <c r="C403" i="9"/>
  <c r="D403" i="9"/>
  <c r="E403" i="9" s="1"/>
  <c r="L403" i="11"/>
  <c r="M403" i="11"/>
  <c r="I402" i="11"/>
  <c r="C403" i="11"/>
  <c r="D403" i="11"/>
  <c r="E403" i="11" s="1"/>
  <c r="L403" i="12"/>
  <c r="M403" i="12"/>
  <c r="C403" i="12"/>
  <c r="D403" i="12"/>
  <c r="G403" i="12" s="1"/>
  <c r="L397" i="8"/>
  <c r="M397" i="8"/>
  <c r="I397" i="8"/>
  <c r="C397" i="8"/>
  <c r="D397" i="8"/>
  <c r="E397" i="8" s="1"/>
  <c r="H397" i="8" s="1"/>
  <c r="L397" i="7"/>
  <c r="M397" i="7"/>
  <c r="I397" i="7"/>
  <c r="C397" i="7"/>
  <c r="D397" i="7"/>
  <c r="H397" i="7" s="1"/>
  <c r="E397" i="7"/>
  <c r="L396" i="6"/>
  <c r="D396" i="6" s="1"/>
  <c r="M396" i="6"/>
  <c r="I396" i="6"/>
  <c r="C396" i="6"/>
  <c r="L397" i="5"/>
  <c r="M397" i="5"/>
  <c r="C397" i="5"/>
  <c r="D397" i="5"/>
  <c r="E397" i="5" s="1"/>
  <c r="AC314" i="20" l="1"/>
  <c r="Y314" i="20"/>
  <c r="AE314" i="20"/>
  <c r="G404" i="10"/>
  <c r="H404" i="10"/>
  <c r="G403" i="9"/>
  <c r="H403" i="9"/>
  <c r="G403" i="11"/>
  <c r="H403" i="11"/>
  <c r="G397" i="8"/>
  <c r="G397" i="7"/>
  <c r="G396" i="6"/>
  <c r="E396" i="6"/>
  <c r="H396" i="6"/>
  <c r="G397" i="5"/>
  <c r="H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E403" i="10" s="1"/>
  <c r="L402" i="9"/>
  <c r="M402" i="9"/>
  <c r="I401" i="9"/>
  <c r="G402" i="9"/>
  <c r="C402" i="9"/>
  <c r="D402" i="9"/>
  <c r="E402" i="9" s="1"/>
  <c r="L402" i="11"/>
  <c r="M402" i="11"/>
  <c r="I401" i="11"/>
  <c r="G402" i="11"/>
  <c r="C402" i="11"/>
  <c r="D402" i="11"/>
  <c r="E402" i="11" s="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M396" i="5"/>
  <c r="I396" i="5"/>
  <c r="C396" i="5"/>
  <c r="D396" i="5"/>
  <c r="AX313" i="20" l="1"/>
  <c r="AD313" i="20"/>
  <c r="Z313" i="20"/>
  <c r="H396" i="5"/>
  <c r="H395" i="6"/>
  <c r="H396" i="7"/>
  <c r="G403" i="10"/>
  <c r="H403" i="10"/>
  <c r="H402" i="9"/>
  <c r="H402" i="11"/>
  <c r="E396" i="8"/>
  <c r="H396" i="8" s="1"/>
  <c r="G396" i="8"/>
  <c r="E396" i="7"/>
  <c r="G396" i="7"/>
  <c r="E395" i="6"/>
  <c r="G395" i="6"/>
  <c r="E396" i="5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M394" i="5"/>
  <c r="I394" i="5"/>
  <c r="C394" i="5"/>
  <c r="D394" i="5"/>
  <c r="E394" i="5" s="1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<sst xmlns="http://schemas.openxmlformats.org/spreadsheetml/2006/main" count="548" uniqueCount="452">
  <si>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</si>
  <si>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</si>
  <si>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</si>
  <si>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</si>
  <si>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</si>
  <si>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</si>
  <si>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</si>
  <si>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</si>
  <si>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</si>
  <si>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</si>
  <si>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</si>
  <si>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</si>
  <si>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</si>
  <si>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</si>
  <si>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</si>
  <si>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</si>
  <si>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</si>
  <si>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</si>
  <si>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</si>
  <si>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</si>
  <si>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</si>
  <si>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</si>
  <si>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</si>
  <si>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</si>
  <si>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</si>
  <si>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</si>
  <si>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</si>
  <si>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</si>
  <si>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</si>
  <si>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</si>
  <si>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</si>
  <si>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</si>
  <si>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</si>
  <si>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</si>
  <si>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</si>
  <si>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</si>
  <si>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</si>
  <si>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</si>
  <si>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</si>
  <si>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</si>
  <si>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</si>
  <si>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</si>
  <si>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</si>
  <si>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</si>
  <si>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</si>
  <si>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</si>
  <si>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</si>
  <si>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</si>
  <si>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</si>
  <si>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</si>
  <si>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</si>
  <si>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</si>
  <si>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</si>
  <si>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</si>
  <si>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</si>
  <si>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</si>
  <si>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</si>
  <si>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</si>
  <si>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</si>
  <si>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</si>
  <si>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</si>
  <si>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</si>
  <si>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</si>
  <si>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</si>
  <si>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</si>
  <si>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</si>
  <si>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</si>
  <si>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</si>
  <si>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</si>
  <si>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</si>
  <si>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</si>
  <si>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</si>
  <si>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</si>
  <si>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</si>
  <si>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</si>
  <si>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</si>
  <si>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</si>
  <si>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</si>
  <si>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</si>
  <si>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</si>
  <si>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</si>
  <si>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</si>
  <si>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</si>
  <si>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</si>
  <si>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</si>
  <si>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</si>
  <si>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</si>
  <si>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</si>
  <si>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</si>
  <si>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</si>
  <si>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</si>
  <si>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</si>
  <si>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</si>
  <si>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</si>
  <si>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</si>
  <si>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</si>
  <si>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</si>
  <si>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</si>
  <si>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</si>
  <si>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</si>
  <si>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</si>
  <si>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</si>
  <si>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</si>
  <si>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</si>
  <si>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</si>
  <si>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</si>
  <si>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</si>
  <si>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</si>
  <si>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</si>
  <si>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</si>
  <si>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</si>
  <si>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</si>
  <si>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</si>
  <si>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</si>
  <si>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</si>
  <si>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</si>
  <si>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</si>
  <si>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</si>
  <si>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</si>
  <si>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</si>
  <si>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</si>
  <si>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</si>
  <si>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</si>
  <si>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</si>
  <si>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</si>
  <si>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</si>
  <si>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</si>
  <si>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</si>
  <si>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</si>
  <si>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</si>
  <si>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</si>
  <si>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</si>
  <si>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</si>
  <si>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</si>
  <si>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</si>
  <si>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</si>
  <si>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</si>
  <si>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</si>
  <si>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</si>
  <si>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</si>
  <si>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</si>
  <si>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</si>
  <si>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</si>
  <si>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</si>
  <si>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</si>
  <si>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</si>
  <si>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</si>
  <si>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</si>
  <si>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</si>
  <si>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</si>
  <si>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</si>
  <si>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</si>
  <si>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</si>
  <si>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</si>
  <si>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</si>
  <si>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</si>
  <si>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</si>
  <si>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</si>
  <si>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</si>
  <si>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</si>
  <si>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</si>
  <si>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</si>
  <si>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</si>
  <si>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</si>
  <si>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</si>
  <si>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</si>
  <si>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</si>
  <si>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</si>
  <si>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</si>
  <si>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</si>
  <si>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</si>
  <si>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</si>
  <si>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</si>
  <si>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</si>
  <si>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</si>
  <si>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</si>
  <si>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</si>
  <si>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</si>
  <si>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</si>
  <si>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</si>
  <si>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</si>
  <si>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</si>
  <si>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</si>
  <si>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</si>
  <si>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</si>
  <si>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</si>
  <si>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</si>
  <si>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</si>
  <si>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</si>
  <si>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</si>
  <si>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</si>
  <si>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</si>
  <si>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</si>
  <si>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</si>
  <si>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</si>
  <si>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</si>
  <si>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</si>
  <si>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</si>
  <si>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</si>
  <si>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</si>
  <si>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</si>
  <si>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</si>
  <si>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</si>
  <si>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</si>
  <si>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</si>
  <si>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</si>
  <si>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</si>
  <si>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</si>
  <si>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</si>
  <si>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</si>
  <si>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</si>
  <si>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</si>
  <si>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</si>
  <si>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</si>
  <si>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</si>
  <si>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</si>
  <si>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</si>
  <si>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</si>
  <si>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</si>
  <si>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</si>
  <si>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</si>
  <si>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</si>
  <si>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</si>
  <si>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</si>
  <si>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</si>
  <si>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</si>
  <si>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</si>
  <si>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</si>
  <si>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</si>
  <si>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</si>
  <si>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</si>
  <si>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</si>
  <si>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</si>
  <si>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</si>
  <si>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</si>
  <si>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</si>
  <si>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</si>
  <si>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</si>
  <si>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</si>
  <si>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</si>
  <si>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</si>
  <si>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</si>
  <si>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</si>
  <si>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</si>
  <si>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</si>
  <si>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</si>
  <si>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</si>
  <si>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</si>
  <si>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</si>
  <si>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</si>
  <si>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</si>
  <si>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</si>
  <si>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</si>
  <si>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</si>
  <si>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</si>
  <si>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</si>
  <si>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</si>
  <si>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</si>
  <si>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</si>
  <si>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</si>
  <si>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</si>
  <si>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</si>
  <si>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</si>
  <si>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</si>
  <si>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</si>
  <si>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</si>
  <si>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</si>
  <si>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</si>
  <si>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</si>
  <si>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</si>
  <si>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</si>
  <si>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</si>
  <si>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</si>
  <si>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</si>
  <si>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</si>
  <si>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</si>
  <si>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</si>
  <si>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</si>
  <si>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</si>
  <si>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</si>
  <si>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</si>
  <si>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</si>
  <si>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</si>
  <si>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</si>
  <si>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</si>
  <si>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</si>
  <si>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</si>
  <si>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</si>
  <si>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</si>
  <si>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</si>
  <si>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</si>
  <si>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</si>
  <si>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</si>
  <si>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</si>
  <si>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</si>
  <si>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</si>
  <si>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</si>
  <si>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</si>
  <si>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</si>
  <si>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</si>
  <si>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</si>
  <si>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</si>
  <si>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</si>
  <si>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</si>
  <si>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</si>
  <si>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</si>
  <si>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</si>
  <si>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</si>
  <si>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</si>
  <si>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</si>
  <si>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</si>
  <si>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</si>
  <si>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</si>
  <si>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</si>
  <si>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</si>
  <si>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</si>
  <si>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</si>
  <si>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</si>
  <si>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</si>
  <si>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</si>
  <si>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</si>
  <si>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</si>
  <si>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</si>
  <si>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</si>
  <si>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</si>
  <si>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</si>
  <si>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</si>
  <si>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</si>
  <si>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</si>
  <si>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</si>
  <si>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</si>
  <si>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</si>
  <si>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</si>
  <si>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</si>
  <si>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</si>
  <si>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</si>
  <si>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</si>
  <si>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</si>
  <si>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</si>
  <si>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</si>
  <si>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</si>
  <si>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</si>
  <si>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</si>
  <si>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</si>
  <si>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</si>
  <si>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</si>
  <si>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</si>
  <si>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</si>
  <si>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</si>
  <si>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</si>
  <si>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</si>
  <si>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</si>
  <si>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</si>
  <si>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</si>
  <si>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</si>
  <si>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</si>
  <si>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</si>
  <si>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</si>
  <si>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</si>
  <si>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</si>
  <si>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</si>
  <si>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</si>
  <si>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</si>
  <si>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</si>
  <si>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</si>
  <si>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</si>
  <si>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</si>
  <si>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</si>
  <si>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</si>
  <si>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</si>
  <si>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</si>
  <si>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</si>
  <si>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</si>
  <si>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</si>
  <si>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</si>
  <si>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</si>
  <si>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</si>
  <si>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</si>
  <si>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</si>
  <si>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</si>
  <si>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</si>
  <si>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</si>
  <si>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</si>
  <si>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</si>
  <si>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</si>
  <si>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</si>
  <si>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</si>
  <si>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</si>
  <si>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</si>
  <si>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</si>
  <si>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</si>
  <si>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</si>
  <si>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</si>
  <si>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</si>
  <si>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</si>
  <si>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</si>
  <si>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</si>
  <si>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</si>
  <si>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</si>
  <si>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</si>
  <si>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</si>
  <si>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</si>
  <si>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</si>
  <si>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</si>
  <si>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</si>
  <si>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</si>
  <si>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</si>
  <si>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</si>
  <si>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</si>
  <si>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</si>
  <si>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</si>
  <si>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</si>
  <si>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</si>
  <si>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</si>
  <si>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</si>
  <si>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</si>
  <si>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</si>
  <si>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</si>
  <si>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</si>
  <si>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</si>
  <si>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</si>
  <si>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</si>
  <si>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</si>
  <si>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</si>
  <si>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</si>
  <si>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</si>
  <si>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</si>
  <si>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</si>
  <si>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</si>
  <si>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</si>
  <si>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</si>
  <si>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</si>
  <si>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</si>
  <si>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</si>
  <si>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</si>
  <si>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</si>
  <si>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</si>
  <si>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</si>
  <si>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</si>
  <si>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</si>
  <si>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</si>
  <si>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</si>
  <si>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</si>
  <si>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</si>
  <si>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</si>
  <si>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FTSEA50 2</t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</si>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</sst>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3" sqref="F1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v>42970</v>
      </c>
    </row>
    <row r="2" spans="1:14" x14ac:dyDescent="0.15">
      <c r="A2" t="s">
        <v>390</v>
      </c>
      <c r="B2" s="39">
        <v>6.6643400000000002</v>
      </c>
      <c r="C2" s="1">
        <v>42970</v>
      </c>
      <c r="D2" s="41">
        <v>13</v>
      </c>
    </row>
    <row r="3" spans="1:14" x14ac:dyDescent="0.15">
      <c r="A3" t="s">
        <v>391</v>
      </c>
      <c r="B3" s="39">
        <v>6.66594</v>
      </c>
      <c r="C3" s="1">
        <v>42970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6.6632400000000001</v>
      </c>
      <c r="C4" s="1">
        <v>42971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3756.0884000000001</v>
      </c>
      <c r="C5" s="41">
        <v>3752.2979999999998</v>
      </c>
      <c r="D5" s="25">
        <v>1E-3</v>
      </c>
      <c r="J5" s="71"/>
      <c r="K5" s="72"/>
      <c r="L5" s="73"/>
      <c r="M5" s="74"/>
    </row>
    <row r="6" spans="1:14" x14ac:dyDescent="0.15">
      <c r="A6" t="s">
        <v>349</v>
      </c>
      <c r="B6" s="39">
        <v>3287.7049000000002</v>
      </c>
      <c r="C6" s="41">
        <v>3290.2257</v>
      </c>
      <c r="D6" s="25">
        <v>-8.0000000000000004E-4</v>
      </c>
      <c r="J6" s="75"/>
      <c r="K6" s="76"/>
      <c r="L6" s="77"/>
      <c r="M6" s="78"/>
    </row>
    <row r="7" spans="1:14" x14ac:dyDescent="0.15">
      <c r="A7" t="s">
        <v>350</v>
      </c>
      <c r="B7">
        <v>1807.366</v>
      </c>
      <c r="C7" s="39">
        <v>1814.915</v>
      </c>
      <c r="D7" s="25">
        <v>-4.1999999999999997E-3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10619.337</v>
      </c>
      <c r="C8" s="39">
        <v>10653.982</v>
      </c>
      <c r="D8" s="25">
        <v>-3.3E-3</v>
      </c>
      <c r="J8" s="83"/>
      <c r="K8" s="84"/>
      <c r="L8" s="85"/>
      <c r="M8" s="86"/>
    </row>
    <row r="9" spans="1:14" x14ac:dyDescent="0.15">
      <c r="A9" t="s">
        <v>352</v>
      </c>
      <c r="B9">
        <v>6322.7819</v>
      </c>
      <c r="C9" s="39">
        <v>6375.9813999999997</v>
      </c>
      <c r="D9" s="25">
        <v>-8.3000000000000001E-3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13.36</v>
      </c>
      <c r="C10" s="39">
        <v>13.584</v>
      </c>
      <c r="D10" s="1">
        <v>42969</v>
      </c>
    </row>
    <row r="11" spans="1:14" x14ac:dyDescent="0.15">
      <c r="A11" t="s">
        <v>354</v>
      </c>
      <c r="B11">
        <v>13.86</v>
      </c>
      <c r="C11" s="39">
        <v>13.9069</v>
      </c>
      <c r="D11" s="1">
        <v>42969</v>
      </c>
    </row>
    <row r="12" spans="1:14" x14ac:dyDescent="0.15">
      <c r="A12" t="s">
        <v>355</v>
      </c>
      <c r="B12">
        <v>7.9</v>
      </c>
      <c r="C12" s="39">
        <v>7.87</v>
      </c>
      <c r="D12" s="1">
        <v>42969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45</v>
      </c>
      <c r="C13" s="39">
        <v>45.228999999999999</v>
      </c>
      <c r="D13" s="1">
        <v>42969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43.35</v>
      </c>
      <c r="C14" s="39">
        <v>42.92</v>
      </c>
      <c r="D14" s="1">
        <v>42969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32.46</v>
      </c>
      <c r="C15">
        <v>32.700000000000003</v>
      </c>
      <c r="D15" s="1">
        <v>42969</v>
      </c>
    </row>
    <row r="16" spans="1:14" x14ac:dyDescent="0.15">
      <c r="A16" t="s">
        <v>359</v>
      </c>
      <c r="B16">
        <v>28.42</v>
      </c>
      <c r="C16">
        <v>28.4817</v>
      </c>
      <c r="D16" s="1">
        <v>42969</v>
      </c>
    </row>
    <row r="17" spans="1:16" x14ac:dyDescent="0.15">
      <c r="A17" t="s">
        <v>360</v>
      </c>
      <c r="B17">
        <v>34.572299999999998</v>
      </c>
      <c r="C17" s="39">
        <v>34.895600000000002</v>
      </c>
      <c r="D17" s="1">
        <v>42969</v>
      </c>
    </row>
    <row r="18" spans="1:16" x14ac:dyDescent="0.15">
      <c r="A18" t="s">
        <v>361</v>
      </c>
      <c r="B18">
        <v>11878.01</v>
      </c>
      <c r="C18" s="1"/>
      <c r="D18" s="1"/>
    </row>
    <row r="19" spans="1:16" x14ac:dyDescent="0.15">
      <c r="A19" t="s">
        <v>445</v>
      </c>
      <c r="B19">
        <v>11878.01</v>
      </c>
      <c r="C19" s="1"/>
      <c r="D19" s="94"/>
    </row>
    <row r="20" spans="1:16" s="97" customFormat="1" x14ac:dyDescent="0.15">
      <c r="A20" s="100" t="s">
        <v>362</v>
      </c>
      <c r="B20" s="100">
        <v>18960.54</v>
      </c>
      <c r="C20" s="98"/>
      <c r="D20" s="99"/>
    </row>
    <row r="21" spans="1:16" s="97" customFormat="1" x14ac:dyDescent="0.15">
      <c r="A21" s="97" t="s">
        <v>400</v>
      </c>
      <c r="B21" s="97">
        <v>6.6632999999999996</v>
      </c>
      <c r="C21" s="98">
        <v>42971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3283.7966000000001</v>
      </c>
      <c r="B23">
        <v>3283.8168000000001</v>
      </c>
      <c r="C23" s="1">
        <v>3284.7123000000001</v>
      </c>
      <c r="D23" s="41">
        <v>3282.8078999999998</v>
      </c>
      <c r="E23">
        <v>3283.4097000000002</v>
      </c>
      <c r="F23">
        <v>3294.3371000000002</v>
      </c>
      <c r="G23">
        <v>3274.5729000000001</v>
      </c>
      <c r="H23">
        <v>957</v>
      </c>
      <c r="I23">
        <v>1108</v>
      </c>
      <c r="J23">
        <v>3283.4097000000002</v>
      </c>
      <c r="K23">
        <v>3286.4216000000001</v>
      </c>
      <c r="L23">
        <v>3287.6795999999999</v>
      </c>
      <c r="M23">
        <v>3299.1131999999998</v>
      </c>
      <c r="N23">
        <v>3283.0136000000002</v>
      </c>
      <c r="O23">
        <v>1412</v>
      </c>
      <c r="P23">
        <v>1303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6"/>
  <sheetViews>
    <sheetView zoomScale="115" zoomScaleNormal="115" workbookViewId="0">
      <pane xSplit="1" ySplit="1" topLeftCell="B229" activePane="bottomRight" state="frozen"/>
      <selection pane="topRight" activeCell="B1" sqref="B1"/>
      <selection pane="bottomLeft" activeCell="A2" sqref="A2"/>
      <selection pane="bottomRight" activeCell="C263" sqref="C26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64" si="15">LN(C220/C219)</f>
        <v>5.8655326653686257E-5</v>
      </c>
      <c r="H220">
        <v>6.8302350000000001</v>
      </c>
      <c r="I220" s="25">
        <f t="shared" ref="I220:I264" si="16">LN(H220/H219)</f>
        <v>1.1859738836099735E-4</v>
      </c>
      <c r="J220">
        <v>6.8346549999999997</v>
      </c>
      <c r="K220" s="25">
        <f t="shared" ref="K220:K264" si="17">LN(J220/J219)</f>
        <v>6.0958008553464011E-4</v>
      </c>
      <c r="L220">
        <v>6.837275</v>
      </c>
      <c r="M220" s="25">
        <f t="shared" ref="M220:M264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6.6632999999999996</v>
      </c>
      <c r="D263" s="101">
        <f t="shared" si="15"/>
        <v>-1.1399260282541871E-3</v>
      </c>
      <c r="H263">
        <v>6.6643400000000002</v>
      </c>
      <c r="I263" s="101">
        <f t="shared" si="16"/>
        <v>-2.7070287222387898E-3</v>
      </c>
      <c r="J263">
        <v>6.66594</v>
      </c>
      <c r="K263" s="101">
        <f t="shared" si="17"/>
        <v>-2.3629638682132127E-3</v>
      </c>
      <c r="L263">
        <v>6.6632400000000001</v>
      </c>
      <c r="M263" s="101">
        <f t="shared" si="18"/>
        <v>-1.1789111287607058E-3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0</v>
      </c>
      <c r="H264">
        <v>6.6643400000000002</v>
      </c>
      <c r="I264" s="101">
        <f t="shared" si="16"/>
        <v>0</v>
      </c>
      <c r="J264">
        <v>6.66594</v>
      </c>
      <c r="K264" s="101">
        <f t="shared" si="17"/>
        <v>0</v>
      </c>
      <c r="L264">
        <v>6.6632400000000001</v>
      </c>
      <c r="M264" s="101">
        <f t="shared" si="18"/>
        <v>0</v>
      </c>
    </row>
    <row r="265" spans="1:14" x14ac:dyDescent="0.15">
      <c r="A265" s="1">
        <v>42971</v>
      </c>
      <c r="B265" s="41">
        <f t="shared" si="14"/>
        <v>4</v>
      </c>
    </row>
    <row r="266" spans="1:14" x14ac:dyDescent="0.15">
      <c r="A266" s="1">
        <v>42972</v>
      </c>
      <c r="B26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0"/>
  <sheetViews>
    <sheetView tabSelected="1" zoomScale="115" zoomScaleNormal="115" workbookViewId="0">
      <pane xSplit="2" ySplit="6" topLeftCell="C297" activePane="bottomRight" state="frozen"/>
      <selection pane="topRight" activeCell="C1" sqref="C1"/>
      <selection pane="bottomLeft" activeCell="A3" sqref="A3"/>
      <selection pane="bottomRight" activeCell="N318" sqref="N318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8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0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2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2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2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2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2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2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2" x14ac:dyDescent="0.15">
      <c r="A319" s="1">
        <v>42971</v>
      </c>
      <c r="B319" s="41">
        <f t="shared" si="2996"/>
        <v>4</v>
      </c>
    </row>
    <row r="320" spans="1:62" x14ac:dyDescent="0.15">
      <c r="A320" s="1">
        <v>42972</v>
      </c>
      <c r="B320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3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C401" sqref="C401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00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13.596636706066628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-1.7404061841340801E-2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3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13.688896642823996</v>
      </c>
      <c r="G401" s="101">
        <f>+B401/D401-1</f>
        <v>-2.4026526856451347E-2</v>
      </c>
      <c r="H401" s="101">
        <f>(+B401/(D401*(1-VLOOKUP(A401,FX!A:K,9,0)))-1)</f>
        <v>-2.4026526856451347E-2</v>
      </c>
      <c r="J401" s="100">
        <v>11786.99</v>
      </c>
      <c r="K401" s="100">
        <v>11878.01</v>
      </c>
      <c r="L401" s="101">
        <f t="shared" ref="L401" si="483">+K401/J401-1</f>
        <v>7.7220732349820853E-3</v>
      </c>
      <c r="M401" s="100">
        <f t="shared" ref="M401" si="484">WEEKDAY(A401,2)</f>
        <v>3</v>
      </c>
    </row>
    <row r="402" spans="1:13" x14ac:dyDescent="0.15">
      <c r="A402" s="1">
        <v>42971</v>
      </c>
    </row>
    <row r="403" spans="1:13" x14ac:dyDescent="0.15">
      <c r="A403" s="1">
        <v>42972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2"/>
  <sheetViews>
    <sheetView zoomScale="115" zoomScaleNormal="115" workbookViewId="0">
      <pane xSplit="1" ySplit="2" topLeftCell="G376" activePane="bottomRight" state="frozen"/>
      <selection pane="topRight" activeCell="B1" sqref="B1"/>
      <selection pane="bottomLeft" activeCell="A3" sqref="A3"/>
      <selection pane="bottomRight" activeCell="J398" sqref="J398:K40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13.901315584891131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-2.9720629417288036E-3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14.014290100271573</v>
      </c>
      <c r="G400" s="101">
        <f t="shared" ref="G400" si="510">+B400/D400-1</f>
        <v>-1.1009483831691425E-2</v>
      </c>
      <c r="H400" s="101">
        <f>(+B400/(D400*(1-VLOOKUP(A400,FX!A:K,9,0)))-1)</f>
        <v>-1.1009483831691425E-2</v>
      </c>
      <c r="J400">
        <v>11786.99</v>
      </c>
      <c r="K4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451</v>
      </c>
    </row>
    <row r="401" spans="1:1" x14ac:dyDescent="0.15">
      <c r="A401" s="1">
        <v>42971</v>
      </c>
    </row>
    <row r="402" spans="1:1" x14ac:dyDescent="0.15">
      <c r="A402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3"/>
  <sheetViews>
    <sheetView zoomScale="115" zoomScaleNormal="115" workbookViewId="0">
      <pane xSplit="1" ySplit="2" topLeftCell="B371" activePane="bottomRight" state="frozen"/>
      <selection pane="topRight" activeCell="B1" sqref="B1"/>
      <selection pane="bottomLeft" activeCell="A3" sqref="A3"/>
      <selection pane="bottomRight" activeCell="F387" sqref="F38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0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7.8664367605241203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4.2666381867213499E-3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</row>
    <row r="401" spans="1:13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7.8372437462808273</v>
      </c>
      <c r="E401" s="38">
        <f>D401*(1-VLOOKUP(A401,FX!A:K,9,0))</f>
        <v>7.8372437462808273</v>
      </c>
      <c r="G401" s="42">
        <f t="shared" ref="G401" si="505">+B401/D401-1</f>
        <v>8.0074393180580294E-3</v>
      </c>
      <c r="H401" s="42">
        <f>(+B401/(D401*(1-VLOOKUP(A401,FX!A:K,9,0)))-1)</f>
        <v>8.0074393180580294E-3</v>
      </c>
      <c r="J401" s="100">
        <v>1814.92</v>
      </c>
      <c r="K401" s="100">
        <v>1807.366</v>
      </c>
      <c r="L401" s="101">
        <f t="shared" ref="L401" si="506">+K401/J401-1</f>
        <v>-4.1621669274679585E-3</v>
      </c>
      <c r="M401" s="100">
        <f t="shared" ref="M401" si="507">WEEKDAY(A401,2)</f>
        <v>3</v>
      </c>
    </row>
    <row r="402" spans="1:13" x14ac:dyDescent="0.15">
      <c r="A402" s="1">
        <v>42971</v>
      </c>
    </row>
    <row r="403" spans="1:13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3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A401" sqref="A401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00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45.205883505667408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-4.5543519936204202E-3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t="s">
        <v>448</v>
      </c>
    </row>
    <row r="401" spans="1:14" x14ac:dyDescent="0.15">
      <c r="A401" s="1">
        <v>42970</v>
      </c>
      <c r="B401">
        <v>45</v>
      </c>
      <c r="C401" s="101">
        <f t="shared" ref="C401" si="530">B401/B400-1</f>
        <v>0</v>
      </c>
      <c r="D401" s="26">
        <f t="shared" ref="D401" si="531">+F400*(1+L401)</f>
        <v>45.27466413762226</v>
      </c>
      <c r="E401" s="26">
        <f>D401*(1-VLOOKUP(A401,FX!A:K,9,0))</f>
        <v>45.27466413762226</v>
      </c>
      <c r="G401" s="101">
        <f t="shared" ref="G401" si="532">+B401/D401-1</f>
        <v>-6.0666189988148878E-3</v>
      </c>
      <c r="H401" s="42">
        <f t="shared" ref="H401" si="533">(+B401/(E401)-1)</f>
        <v>-6.0666189988148878E-3</v>
      </c>
      <c r="J401" s="100">
        <v>3752.3</v>
      </c>
      <c r="K401" s="100">
        <v>3756.0884000000001</v>
      </c>
      <c r="L401" s="101">
        <f t="shared" ref="L401" si="534">+K401/J401-1</f>
        <v>1.0096207659302525E-3</v>
      </c>
      <c r="M401" s="100">
        <f t="shared" ref="M401" si="535">WEEKDAY(A401,2)</f>
        <v>3</v>
      </c>
      <c r="N401" t="s">
        <v>450</v>
      </c>
    </row>
    <row r="402" spans="1:14" x14ac:dyDescent="0.15">
      <c r="A402" s="1">
        <v>42971</v>
      </c>
    </row>
    <row r="403" spans="1:14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9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G407" sqref="G407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6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" si="488">+F406*(1+L407)</f>
        <v>42.92</v>
      </c>
      <c r="E407" s="100"/>
      <c r="G407" s="42">
        <f>+B407/D407-1</f>
        <v>1.0018639328984058E-2</v>
      </c>
      <c r="H407" s="100"/>
      <c r="J407">
        <v>18960.54</v>
      </c>
      <c r="K407">
        <v>18960.54</v>
      </c>
      <c r="L407" s="101">
        <f t="shared" ref="L407" si="489">+K407/J407-1</f>
        <v>0</v>
      </c>
      <c r="M407" s="100">
        <f t="shared" ref="M407" si="490">WEEKDAY(A407,2)</f>
        <v>3</v>
      </c>
    </row>
    <row r="408" spans="1:13" x14ac:dyDescent="0.15">
      <c r="A408" s="1">
        <v>42971</v>
      </c>
    </row>
    <row r="409" spans="1:13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9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J405" sqref="J405:K40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32.55995167335653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-6.1276729021852994E-4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32.563897141471799</v>
      </c>
      <c r="E407" s="26">
        <f>D407*(1-VLOOKUP(A407,FX!A:M,13,0))</f>
        <v>32.563897141471799</v>
      </c>
      <c r="G407" s="42">
        <f t="shared" ref="G407" si="492">+B407/D407-1</f>
        <v>-3.1905622665623357E-3</v>
      </c>
      <c r="H407" s="101">
        <f>(B407/(D407*(1-VLOOKUP(A407,FX!A:M,13,0))))-1</f>
        <v>-3.1905622665623357E-3</v>
      </c>
      <c r="J407">
        <v>1814.92</v>
      </c>
      <c r="K407">
        <v>1807.366</v>
      </c>
      <c r="L407" s="101">
        <f t="shared" ref="L407" si="493">+K407/J407-1</f>
        <v>-4.1621669274679585E-3</v>
      </c>
      <c r="M407" s="100">
        <f t="shared" ref="M407" si="494">WEEKDAY(A407,2)</f>
        <v>3</v>
      </c>
      <c r="N407" t="s">
        <v>449</v>
      </c>
    </row>
    <row r="408" spans="1:14" x14ac:dyDescent="0.15">
      <c r="A408" s="1">
        <v>42971</v>
      </c>
    </row>
    <row r="409" spans="1:14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9"/>
  <sheetViews>
    <sheetView zoomScale="115" zoomScaleNormal="115" workbookViewId="0">
      <pane xSplit="1" ySplit="2" topLeftCell="B388" activePane="bottomRight" state="frozen"/>
      <selection pane="topRight" activeCell="B1" sqref="B1"/>
      <selection pane="bottomLeft" activeCell="A3" sqref="A3"/>
      <selection pane="bottomRight" activeCell="J405" sqref="J405:K40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28.523528975510462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-1.5260725819667975E-3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447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28.510455715768995</v>
      </c>
      <c r="E407" s="26">
        <f>D407*((1-VLOOKUP(A407,FX!A:M,13,0)))</f>
        <v>28.510455715768995</v>
      </c>
      <c r="G407" s="101">
        <f t="shared" ref="G407" si="481">+B407/D407-1</f>
        <v>-3.1727207965659421E-3</v>
      </c>
      <c r="H407" s="101">
        <f>(B407/(D407*(1-VLOOKUP(A407,FX!A:M,13,0))))-1</f>
        <v>-3.1727207965659421E-3</v>
      </c>
      <c r="J407">
        <v>3752.3</v>
      </c>
      <c r="K407">
        <v>3756.0884000000001</v>
      </c>
      <c r="L407" s="101">
        <f t="shared" ref="L407" si="482">+K407/J407-1</f>
        <v>1.0096207659302525E-3</v>
      </c>
      <c r="M407" s="100">
        <f t="shared" ref="M407" si="483">WEEKDAY(A407,2)</f>
        <v>3</v>
      </c>
    </row>
    <row r="408" spans="1:14" x14ac:dyDescent="0.15">
      <c r="A408" s="1">
        <v>42971</v>
      </c>
    </row>
    <row r="409" spans="1:14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0"/>
  <sheetViews>
    <sheetView zoomScale="115" zoomScaleNormal="115" workbookViewId="0">
      <pane xSplit="1" ySplit="2" topLeftCell="B384" activePane="bottomRight" state="frozen"/>
      <selection pane="topRight" activeCell="B1" sqref="B1"/>
      <selection pane="bottomLeft" activeCell="A3" sqref="A3"/>
      <selection pane="bottomRight" activeCell="E408" sqref="E4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34.933398985650435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-9.56076036693565E-4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446</v>
      </c>
    </row>
    <row r="408" spans="1:14" x14ac:dyDescent="0.15">
      <c r="A408" s="1">
        <v>42970</v>
      </c>
      <c r="B408">
        <v>34.572299999999998</v>
      </c>
      <c r="C408" s="101">
        <f t="shared" ref="C408" si="487">B408/B407-1</f>
        <v>-9.3896848137535738E-3</v>
      </c>
      <c r="D408" s="26">
        <f t="shared" ref="D408" si="488">+F407*(1+L408)</f>
        <v>34.604447954610905</v>
      </c>
      <c r="E408" s="26">
        <f>D408*(1-VLOOKUP(A408,FX!A:M,13,0))</f>
        <v>34.604447954610905</v>
      </c>
      <c r="G408" s="101">
        <f t="shared" ref="G408" si="489">+B408/D408-1</f>
        <v>-9.2901220828811581E-4</v>
      </c>
      <c r="H408" s="101">
        <f>(B408/(D408*(1-VLOOKUP(A408,FX!A:M,13,0))))-1</f>
        <v>-9.2901220828811581E-4</v>
      </c>
      <c r="J408">
        <v>6375.98</v>
      </c>
      <c r="K408">
        <v>6322.7819</v>
      </c>
      <c r="L408" s="101">
        <f t="shared" ref="L408" si="490">+K408/J408-1</f>
        <v>-8.3435173886994285E-3</v>
      </c>
      <c r="M408" s="100">
        <f t="shared" ref="M408" si="491">WEEKDAY(A408,2)</f>
        <v>3</v>
      </c>
    </row>
    <row r="409" spans="1:14" x14ac:dyDescent="0.15">
      <c r="A409" s="1">
        <v>42971</v>
      </c>
    </row>
    <row r="410" spans="1:14" x14ac:dyDescent="0.15">
      <c r="A410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2017-08-23T22:30:14Z</dcterms:modified>
</cp:coreProperties>
</file>